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019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.docs.live.net/59978ba81068e2de/Documents/"/>
    </mc:Choice>
  </mc:AlternateContent>
  <xr:revisionPtr revIDLastSave="0" documentId="8_{322E462F-71E6-4FE6-A7C3-9F2901710415}" xr6:coauthVersionLast="47" xr6:coauthVersionMax="47" xr10:uidLastSave="{00000000-0000-0000-0000-000000000000}"/>
  <bookViews>
    <workbookView xWindow="-120" yWindow="-120" windowWidth="20730" windowHeight="11040" firstSheet="2" activeTab="3" xr2:uid="{00000000-000D-0000-FFFF-FFFF00000000}"/>
  </bookViews>
  <sheets>
    <sheet name="Naive Bayes Classification" sheetId="2" r:id="rId1"/>
    <sheet name="Decission Tree" sheetId="1" r:id="rId2"/>
    <sheet name="Random Forest" sheetId="4" r:id="rId3"/>
    <sheet name="Suport Vector Machine" sheetId="5" r:id="rId4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L5" i="1" l="1"/>
  <c r="JJ6" i="1"/>
  <c r="JK6" i="1"/>
  <c r="JL6" i="1"/>
  <c r="JL7" i="1"/>
  <c r="JP5" i="1"/>
  <c r="JQ5" i="1"/>
  <c r="JO6" i="1"/>
  <c r="JP6" i="1"/>
  <c r="JQ6" i="1"/>
  <c r="JQ7" i="1"/>
  <c r="JE18" i="1"/>
  <c r="JF18" i="1"/>
  <c r="JF17" i="1"/>
  <c r="JE17" i="1"/>
  <c r="JF6" i="1"/>
  <c r="JF5" i="1"/>
  <c r="JE6" i="1"/>
  <c r="JE5" i="1"/>
  <c r="JG17" i="1"/>
  <c r="JG18" i="1"/>
  <c r="JG19" i="1"/>
  <c r="JG5" i="1"/>
  <c r="JG6" i="1"/>
  <c r="JG7" i="1"/>
  <c r="JA18" i="1"/>
  <c r="JA17" i="1"/>
  <c r="IZ18" i="1"/>
  <c r="IZ17" i="1"/>
  <c r="JA6" i="1"/>
  <c r="JA5" i="1"/>
  <c r="IZ6" i="1"/>
  <c r="IZ5" i="1"/>
  <c r="JB17" i="1"/>
  <c r="JB18" i="1"/>
  <c r="JB19" i="1"/>
  <c r="JB5" i="1"/>
  <c r="JB6" i="1"/>
  <c r="JB7" i="1"/>
  <c r="IV30" i="1"/>
  <c r="IU30" i="1"/>
  <c r="IV18" i="1"/>
  <c r="IU18" i="1"/>
  <c r="IV5" i="1"/>
  <c r="IW30" i="1"/>
  <c r="IW18" i="1"/>
  <c r="IQ30" i="1"/>
  <c r="IP30" i="1"/>
  <c r="IQ18" i="1"/>
  <c r="IP18" i="1"/>
  <c r="IQ5" i="1"/>
  <c r="IR30" i="1"/>
  <c r="IR18" i="1"/>
  <c r="IL30" i="1"/>
  <c r="IK30" i="1"/>
  <c r="IL18" i="1"/>
  <c r="IK18" i="1"/>
  <c r="IL5" i="1"/>
  <c r="IM30" i="1"/>
  <c r="IM18" i="1"/>
  <c r="IG30" i="1"/>
  <c r="IF30" i="1"/>
  <c r="IG18" i="1"/>
  <c r="IF18" i="1"/>
  <c r="IG5" i="1"/>
  <c r="IH30" i="1"/>
  <c r="IH18" i="1"/>
  <c r="IB30" i="1"/>
  <c r="IA30" i="1"/>
  <c r="IB18" i="1"/>
  <c r="IA18" i="1"/>
  <c r="IB5" i="1"/>
  <c r="HW30" i="1"/>
  <c r="HV30" i="1"/>
  <c r="HW18" i="1"/>
  <c r="HV18" i="1"/>
  <c r="HW5" i="1"/>
  <c r="C27" i="5"/>
  <c r="C26" i="5"/>
  <c r="HX30" i="1"/>
  <c r="IC30" i="1"/>
  <c r="HX18" i="1"/>
  <c r="IC18" i="1"/>
  <c r="HR30" i="1"/>
  <c r="HQ30" i="1"/>
  <c r="HR18" i="1"/>
  <c r="HQ18" i="1"/>
  <c r="HR5" i="1"/>
  <c r="HS30" i="1"/>
  <c r="HS18" i="1"/>
  <c r="HM5" i="1"/>
  <c r="HM30" i="1"/>
  <c r="HL30" i="1"/>
  <c r="HM18" i="1"/>
  <c r="HL18" i="1"/>
  <c r="HN30" i="1"/>
  <c r="HN18" i="1"/>
  <c r="HF2" i="1"/>
  <c r="AB37" i="4"/>
  <c r="Z37" i="4"/>
  <c r="X37" i="4"/>
  <c r="V37" i="4"/>
  <c r="AB36" i="4"/>
  <c r="Z36" i="4"/>
  <c r="X36" i="4"/>
  <c r="V36" i="4"/>
  <c r="AB32" i="4"/>
  <c r="Z32" i="4"/>
  <c r="X32" i="4"/>
  <c r="V32" i="4"/>
  <c r="AB31" i="4"/>
  <c r="Z31" i="4"/>
  <c r="X31" i="4"/>
  <c r="V31" i="4"/>
  <c r="AB30" i="4"/>
  <c r="Z30" i="4"/>
  <c r="X30" i="4"/>
  <c r="V30" i="4"/>
  <c r="AB29" i="4"/>
  <c r="Z29" i="4"/>
  <c r="X29" i="4"/>
  <c r="V29" i="4"/>
  <c r="AB28" i="4"/>
  <c r="Z28" i="4"/>
  <c r="X28" i="4"/>
  <c r="V28" i="4"/>
  <c r="AB27" i="4"/>
  <c r="Z27" i="4"/>
  <c r="X27" i="4"/>
  <c r="V27" i="4"/>
  <c r="AB15" i="4"/>
  <c r="Z15" i="4"/>
  <c r="X15" i="4"/>
  <c r="V15" i="4"/>
  <c r="AB23" i="4"/>
  <c r="Z23" i="4"/>
  <c r="X23" i="4"/>
  <c r="V23" i="4"/>
  <c r="AB22" i="4"/>
  <c r="Z22" i="4"/>
  <c r="X22" i="4"/>
  <c r="V22" i="4"/>
  <c r="AB18" i="4"/>
  <c r="Z18" i="4"/>
  <c r="X18" i="4"/>
  <c r="V18" i="4"/>
  <c r="AB17" i="4"/>
  <c r="Z17" i="4"/>
  <c r="X17" i="4"/>
  <c r="V17" i="4"/>
  <c r="AB16" i="4"/>
  <c r="Z16" i="4"/>
  <c r="X16" i="4"/>
  <c r="V16" i="4"/>
  <c r="AB14" i="4"/>
  <c r="Z14" i="4"/>
  <c r="X14" i="4"/>
  <c r="V14" i="4"/>
  <c r="AB13" i="4"/>
  <c r="Z13" i="4"/>
  <c r="X13" i="4"/>
  <c r="V13" i="4"/>
  <c r="AB9" i="4"/>
  <c r="Z9" i="4"/>
  <c r="X9" i="4"/>
  <c r="V9" i="4"/>
  <c r="AB8" i="4"/>
  <c r="Z8" i="4"/>
  <c r="X8" i="4"/>
  <c r="V8" i="4"/>
  <c r="AB7" i="4"/>
  <c r="Z7" i="4"/>
  <c r="X7" i="4"/>
  <c r="V7" i="4"/>
  <c r="AB6" i="4"/>
  <c r="Z6" i="4"/>
  <c r="X6" i="4"/>
  <c r="V6" i="4"/>
  <c r="AB5" i="4"/>
  <c r="Z5" i="4"/>
  <c r="X5" i="4"/>
  <c r="V5" i="4"/>
  <c r="AB4" i="4"/>
  <c r="Z4" i="4"/>
  <c r="X4" i="4"/>
  <c r="V4" i="4"/>
  <c r="AB3" i="4"/>
  <c r="Z3" i="4"/>
  <c r="X3" i="4"/>
  <c r="V3" i="4"/>
  <c r="K2201" i="4"/>
  <c r="I2201" i="4"/>
  <c r="G2201" i="4"/>
  <c r="E2201" i="4"/>
  <c r="K2200" i="4"/>
  <c r="I2200" i="4"/>
  <c r="G2200" i="4"/>
  <c r="E2200" i="4"/>
  <c r="K2199" i="4"/>
  <c r="I2199" i="4"/>
  <c r="G2199" i="4"/>
  <c r="E2199" i="4"/>
  <c r="K2198" i="4"/>
  <c r="I2198" i="4"/>
  <c r="G2198" i="4"/>
  <c r="E2198" i="4"/>
  <c r="K2197" i="4"/>
  <c r="I2197" i="4"/>
  <c r="G2197" i="4"/>
  <c r="E2197" i="4"/>
  <c r="K2196" i="4"/>
  <c r="I2196" i="4"/>
  <c r="G2196" i="4"/>
  <c r="E2196" i="4"/>
  <c r="K2195" i="4"/>
  <c r="I2195" i="4"/>
  <c r="G2195" i="4"/>
  <c r="E2195" i="4"/>
  <c r="K2194" i="4"/>
  <c r="I2194" i="4"/>
  <c r="G2194" i="4"/>
  <c r="E2194" i="4"/>
  <c r="K2193" i="4"/>
  <c r="I2193" i="4"/>
  <c r="G2193" i="4"/>
  <c r="E2193" i="4"/>
  <c r="K2192" i="4"/>
  <c r="I2192" i="4"/>
  <c r="G2192" i="4"/>
  <c r="E2192" i="4"/>
  <c r="K2191" i="4"/>
  <c r="I2191" i="4"/>
  <c r="G2191" i="4"/>
  <c r="E2191" i="4"/>
  <c r="K2190" i="4"/>
  <c r="I2190" i="4"/>
  <c r="G2190" i="4"/>
  <c r="E2190" i="4"/>
  <c r="K2189" i="4"/>
  <c r="I2189" i="4"/>
  <c r="G2189" i="4"/>
  <c r="E2189" i="4"/>
  <c r="K2188" i="4"/>
  <c r="I2188" i="4"/>
  <c r="G2188" i="4"/>
  <c r="E2188" i="4"/>
  <c r="K2187" i="4"/>
  <c r="I2187" i="4"/>
  <c r="G2187" i="4"/>
  <c r="E2187" i="4"/>
  <c r="K2186" i="4"/>
  <c r="I2186" i="4"/>
  <c r="G2186" i="4"/>
  <c r="E2186" i="4"/>
  <c r="K2185" i="4"/>
  <c r="I2185" i="4"/>
  <c r="G2185" i="4"/>
  <c r="E2185" i="4"/>
  <c r="K2184" i="4"/>
  <c r="I2184" i="4"/>
  <c r="G2184" i="4"/>
  <c r="E2184" i="4"/>
  <c r="K2183" i="4"/>
  <c r="I2183" i="4"/>
  <c r="G2183" i="4"/>
  <c r="E2183" i="4"/>
  <c r="K2182" i="4"/>
  <c r="I2182" i="4"/>
  <c r="G2182" i="4"/>
  <c r="E2182" i="4"/>
  <c r="K2181" i="4"/>
  <c r="I2181" i="4"/>
  <c r="G2181" i="4"/>
  <c r="E2181" i="4"/>
  <c r="K2180" i="4"/>
  <c r="I2180" i="4"/>
  <c r="G2180" i="4"/>
  <c r="E2180" i="4"/>
  <c r="K2179" i="4"/>
  <c r="I2179" i="4"/>
  <c r="G2179" i="4"/>
  <c r="E2179" i="4"/>
  <c r="K2178" i="4"/>
  <c r="I2178" i="4"/>
  <c r="G2178" i="4"/>
  <c r="E2178" i="4"/>
  <c r="K2177" i="4"/>
  <c r="I2177" i="4"/>
  <c r="G2177" i="4"/>
  <c r="E2177" i="4"/>
  <c r="K2176" i="4"/>
  <c r="I2176" i="4"/>
  <c r="G2176" i="4"/>
  <c r="E2176" i="4"/>
  <c r="K2175" i="4"/>
  <c r="I2175" i="4"/>
  <c r="G2175" i="4"/>
  <c r="E2175" i="4"/>
  <c r="K2174" i="4"/>
  <c r="I2174" i="4"/>
  <c r="G2174" i="4"/>
  <c r="E2174" i="4"/>
  <c r="K2173" i="4"/>
  <c r="I2173" i="4"/>
  <c r="G2173" i="4"/>
  <c r="E2173" i="4"/>
  <c r="K2172" i="4"/>
  <c r="I2172" i="4"/>
  <c r="G2172" i="4"/>
  <c r="E2172" i="4"/>
  <c r="K2171" i="4"/>
  <c r="I2171" i="4"/>
  <c r="G2171" i="4"/>
  <c r="E2171" i="4"/>
  <c r="K2170" i="4"/>
  <c r="I2170" i="4"/>
  <c r="G2170" i="4"/>
  <c r="E2170" i="4"/>
  <c r="K2169" i="4"/>
  <c r="I2169" i="4"/>
  <c r="G2169" i="4"/>
  <c r="E2169" i="4"/>
  <c r="K2168" i="4"/>
  <c r="I2168" i="4"/>
  <c r="G2168" i="4"/>
  <c r="E2168" i="4"/>
  <c r="K2167" i="4"/>
  <c r="I2167" i="4"/>
  <c r="G2167" i="4"/>
  <c r="E2167" i="4"/>
  <c r="K2166" i="4"/>
  <c r="I2166" i="4"/>
  <c r="G2166" i="4"/>
  <c r="E2166" i="4"/>
  <c r="K2165" i="4"/>
  <c r="I2165" i="4"/>
  <c r="G2165" i="4"/>
  <c r="E2165" i="4"/>
  <c r="K2164" i="4"/>
  <c r="I2164" i="4"/>
  <c r="G2164" i="4"/>
  <c r="E2164" i="4"/>
  <c r="K2163" i="4"/>
  <c r="I2163" i="4"/>
  <c r="G2163" i="4"/>
  <c r="E2163" i="4"/>
  <c r="K2162" i="4"/>
  <c r="I2162" i="4"/>
  <c r="G2162" i="4"/>
  <c r="E2162" i="4"/>
  <c r="K2161" i="4"/>
  <c r="I2161" i="4"/>
  <c r="G2161" i="4"/>
  <c r="E2161" i="4"/>
  <c r="K2160" i="4"/>
  <c r="I2160" i="4"/>
  <c r="G2160" i="4"/>
  <c r="E2160" i="4"/>
  <c r="K2159" i="4"/>
  <c r="I2159" i="4"/>
  <c r="G2159" i="4"/>
  <c r="E2159" i="4"/>
  <c r="K2158" i="4"/>
  <c r="I2158" i="4"/>
  <c r="G2158" i="4"/>
  <c r="E2158" i="4"/>
  <c r="K2157" i="4"/>
  <c r="I2157" i="4"/>
  <c r="G2157" i="4"/>
  <c r="E2157" i="4"/>
  <c r="K2156" i="4"/>
  <c r="I2156" i="4"/>
  <c r="G2156" i="4"/>
  <c r="E2156" i="4"/>
  <c r="K2155" i="4"/>
  <c r="I2155" i="4"/>
  <c r="G2155" i="4"/>
  <c r="E2155" i="4"/>
  <c r="K2154" i="4"/>
  <c r="I2154" i="4"/>
  <c r="G2154" i="4"/>
  <c r="E2154" i="4"/>
  <c r="K2153" i="4"/>
  <c r="I2153" i="4"/>
  <c r="G2153" i="4"/>
  <c r="E2153" i="4"/>
  <c r="K2152" i="4"/>
  <c r="I2152" i="4"/>
  <c r="G2152" i="4"/>
  <c r="E2152" i="4"/>
  <c r="K2151" i="4"/>
  <c r="I2151" i="4"/>
  <c r="G2151" i="4"/>
  <c r="E2151" i="4"/>
  <c r="K2150" i="4"/>
  <c r="I2150" i="4"/>
  <c r="G2150" i="4"/>
  <c r="E2150" i="4"/>
  <c r="K2149" i="4"/>
  <c r="I2149" i="4"/>
  <c r="G2149" i="4"/>
  <c r="E2149" i="4"/>
  <c r="K2148" i="4"/>
  <c r="I2148" i="4"/>
  <c r="G2148" i="4"/>
  <c r="E2148" i="4"/>
  <c r="K2147" i="4"/>
  <c r="I2147" i="4"/>
  <c r="G2147" i="4"/>
  <c r="E2147" i="4"/>
  <c r="K2146" i="4"/>
  <c r="I2146" i="4"/>
  <c r="G2146" i="4"/>
  <c r="E2146" i="4"/>
  <c r="K2145" i="4"/>
  <c r="I2145" i="4"/>
  <c r="G2145" i="4"/>
  <c r="E2145" i="4"/>
  <c r="K2144" i="4"/>
  <c r="I2144" i="4"/>
  <c r="G2144" i="4"/>
  <c r="E2144" i="4"/>
  <c r="K2143" i="4"/>
  <c r="I2143" i="4"/>
  <c r="G2143" i="4"/>
  <c r="E2143" i="4"/>
  <c r="K2142" i="4"/>
  <c r="I2142" i="4"/>
  <c r="G2142" i="4"/>
  <c r="E2142" i="4"/>
  <c r="K2141" i="4"/>
  <c r="I2141" i="4"/>
  <c r="G2141" i="4"/>
  <c r="E2141" i="4"/>
  <c r="K2140" i="4"/>
  <c r="I2140" i="4"/>
  <c r="G2140" i="4"/>
  <c r="E2140" i="4"/>
  <c r="K2139" i="4"/>
  <c r="I2139" i="4"/>
  <c r="G2139" i="4"/>
  <c r="E2139" i="4"/>
  <c r="K2138" i="4"/>
  <c r="I2138" i="4"/>
  <c r="G2138" i="4"/>
  <c r="E2138" i="4"/>
  <c r="K2137" i="4"/>
  <c r="I2137" i="4"/>
  <c r="G2137" i="4"/>
  <c r="E2137" i="4"/>
  <c r="K2136" i="4"/>
  <c r="I2136" i="4"/>
  <c r="G2136" i="4"/>
  <c r="E2136" i="4"/>
  <c r="K2135" i="4"/>
  <c r="I2135" i="4"/>
  <c r="G2135" i="4"/>
  <c r="E2135" i="4"/>
  <c r="K2134" i="4"/>
  <c r="I2134" i="4"/>
  <c r="G2134" i="4"/>
  <c r="E2134" i="4"/>
  <c r="K2133" i="4"/>
  <c r="I2133" i="4"/>
  <c r="G2133" i="4"/>
  <c r="E2133" i="4"/>
  <c r="K2132" i="4"/>
  <c r="I2132" i="4"/>
  <c r="G2132" i="4"/>
  <c r="E2132" i="4"/>
  <c r="K2131" i="4"/>
  <c r="I2131" i="4"/>
  <c r="G2131" i="4"/>
  <c r="E2131" i="4"/>
  <c r="K2130" i="4"/>
  <c r="I2130" i="4"/>
  <c r="G2130" i="4"/>
  <c r="E2130" i="4"/>
  <c r="K2129" i="4"/>
  <c r="I2129" i="4"/>
  <c r="G2129" i="4"/>
  <c r="E2129" i="4"/>
  <c r="K2128" i="4"/>
  <c r="I2128" i="4"/>
  <c r="G2128" i="4"/>
  <c r="E2128" i="4"/>
  <c r="K2127" i="4"/>
  <c r="I2127" i="4"/>
  <c r="G2127" i="4"/>
  <c r="E2127" i="4"/>
  <c r="K2126" i="4"/>
  <c r="I2126" i="4"/>
  <c r="G2126" i="4"/>
  <c r="E2126" i="4"/>
  <c r="K2125" i="4"/>
  <c r="I2125" i="4"/>
  <c r="G2125" i="4"/>
  <c r="E2125" i="4"/>
  <c r="K2124" i="4"/>
  <c r="I2124" i="4"/>
  <c r="G2124" i="4"/>
  <c r="E2124" i="4"/>
  <c r="K2123" i="4"/>
  <c r="I2123" i="4"/>
  <c r="G2123" i="4"/>
  <c r="E2123" i="4"/>
  <c r="K2122" i="4"/>
  <c r="I2122" i="4"/>
  <c r="G2122" i="4"/>
  <c r="E2122" i="4"/>
  <c r="K2121" i="4"/>
  <c r="I2121" i="4"/>
  <c r="G2121" i="4"/>
  <c r="E2121" i="4"/>
  <c r="K2120" i="4"/>
  <c r="I2120" i="4"/>
  <c r="G2120" i="4"/>
  <c r="E2120" i="4"/>
  <c r="K2119" i="4"/>
  <c r="I2119" i="4"/>
  <c r="G2119" i="4"/>
  <c r="E2119" i="4"/>
  <c r="K2118" i="4"/>
  <c r="I2118" i="4"/>
  <c r="G2118" i="4"/>
  <c r="E2118" i="4"/>
  <c r="K2117" i="4"/>
  <c r="I2117" i="4"/>
  <c r="G2117" i="4"/>
  <c r="E2117" i="4"/>
  <c r="K2116" i="4"/>
  <c r="I2116" i="4"/>
  <c r="G2116" i="4"/>
  <c r="E2116" i="4"/>
  <c r="K2115" i="4"/>
  <c r="I2115" i="4"/>
  <c r="G2115" i="4"/>
  <c r="E2115" i="4"/>
  <c r="K2114" i="4"/>
  <c r="I2114" i="4"/>
  <c r="G2114" i="4"/>
  <c r="E2114" i="4"/>
  <c r="K2113" i="4"/>
  <c r="I2113" i="4"/>
  <c r="G2113" i="4"/>
  <c r="E2113" i="4"/>
  <c r="K2112" i="4"/>
  <c r="I2112" i="4"/>
  <c r="G2112" i="4"/>
  <c r="E2112" i="4"/>
  <c r="K2111" i="4"/>
  <c r="I2111" i="4"/>
  <c r="G2111" i="4"/>
  <c r="E2111" i="4"/>
  <c r="K2110" i="4"/>
  <c r="I2110" i="4"/>
  <c r="G2110" i="4"/>
  <c r="E2110" i="4"/>
  <c r="K2109" i="4"/>
  <c r="I2109" i="4"/>
  <c r="G2109" i="4"/>
  <c r="E2109" i="4"/>
  <c r="K2108" i="4"/>
  <c r="I2108" i="4"/>
  <c r="G2108" i="4"/>
  <c r="E2108" i="4"/>
  <c r="K2107" i="4"/>
  <c r="I2107" i="4"/>
  <c r="G2107" i="4"/>
  <c r="E2107" i="4"/>
  <c r="K2106" i="4"/>
  <c r="I2106" i="4"/>
  <c r="G2106" i="4"/>
  <c r="E2106" i="4"/>
  <c r="K2105" i="4"/>
  <c r="I2105" i="4"/>
  <c r="G2105" i="4"/>
  <c r="E2105" i="4"/>
  <c r="K2104" i="4"/>
  <c r="I2104" i="4"/>
  <c r="G2104" i="4"/>
  <c r="E2104" i="4"/>
  <c r="K2103" i="4"/>
  <c r="I2103" i="4"/>
  <c r="G2103" i="4"/>
  <c r="E2103" i="4"/>
  <c r="K2102" i="4"/>
  <c r="I2102" i="4"/>
  <c r="G2102" i="4"/>
  <c r="E2102" i="4"/>
  <c r="K2101" i="4"/>
  <c r="I2101" i="4"/>
  <c r="G2101" i="4"/>
  <c r="E2101" i="4"/>
  <c r="K2100" i="4"/>
  <c r="I2100" i="4"/>
  <c r="G2100" i="4"/>
  <c r="E2100" i="4"/>
  <c r="K2099" i="4"/>
  <c r="I2099" i="4"/>
  <c r="G2099" i="4"/>
  <c r="E2099" i="4"/>
  <c r="K2098" i="4"/>
  <c r="I2098" i="4"/>
  <c r="G2098" i="4"/>
  <c r="E2098" i="4"/>
  <c r="K2097" i="4"/>
  <c r="I2097" i="4"/>
  <c r="G2097" i="4"/>
  <c r="E2097" i="4"/>
  <c r="K2096" i="4"/>
  <c r="I2096" i="4"/>
  <c r="G2096" i="4"/>
  <c r="E2096" i="4"/>
  <c r="K2095" i="4"/>
  <c r="I2095" i="4"/>
  <c r="G2095" i="4"/>
  <c r="E2095" i="4"/>
  <c r="K2094" i="4"/>
  <c r="I2094" i="4"/>
  <c r="G2094" i="4"/>
  <c r="E2094" i="4"/>
  <c r="K2093" i="4"/>
  <c r="I2093" i="4"/>
  <c r="G2093" i="4"/>
  <c r="E2093" i="4"/>
  <c r="K2092" i="4"/>
  <c r="I2092" i="4"/>
  <c r="G2092" i="4"/>
  <c r="E2092" i="4"/>
  <c r="K2091" i="4"/>
  <c r="I2091" i="4"/>
  <c r="G2091" i="4"/>
  <c r="E2091" i="4"/>
  <c r="K2090" i="4"/>
  <c r="I2090" i="4"/>
  <c r="G2090" i="4"/>
  <c r="E2090" i="4"/>
  <c r="K2089" i="4"/>
  <c r="I2089" i="4"/>
  <c r="G2089" i="4"/>
  <c r="E2089" i="4"/>
  <c r="K2088" i="4"/>
  <c r="I2088" i="4"/>
  <c r="G2088" i="4"/>
  <c r="E2088" i="4"/>
  <c r="K2087" i="4"/>
  <c r="I2087" i="4"/>
  <c r="G2087" i="4"/>
  <c r="E2087" i="4"/>
  <c r="K2086" i="4"/>
  <c r="I2086" i="4"/>
  <c r="G2086" i="4"/>
  <c r="E2086" i="4"/>
  <c r="K2085" i="4"/>
  <c r="I2085" i="4"/>
  <c r="G2085" i="4"/>
  <c r="E2085" i="4"/>
  <c r="K2084" i="4"/>
  <c r="I2084" i="4"/>
  <c r="G2084" i="4"/>
  <c r="E2084" i="4"/>
  <c r="K2083" i="4"/>
  <c r="I2083" i="4"/>
  <c r="G2083" i="4"/>
  <c r="E2083" i="4"/>
  <c r="K2082" i="4"/>
  <c r="I2082" i="4"/>
  <c r="G2082" i="4"/>
  <c r="E2082" i="4"/>
  <c r="K2081" i="4"/>
  <c r="I2081" i="4"/>
  <c r="G2081" i="4"/>
  <c r="E2081" i="4"/>
  <c r="K2080" i="4"/>
  <c r="I2080" i="4"/>
  <c r="G2080" i="4"/>
  <c r="E2080" i="4"/>
  <c r="K2079" i="4"/>
  <c r="I2079" i="4"/>
  <c r="G2079" i="4"/>
  <c r="E2079" i="4"/>
  <c r="K2078" i="4"/>
  <c r="I2078" i="4"/>
  <c r="G2078" i="4"/>
  <c r="E2078" i="4"/>
  <c r="K2077" i="4"/>
  <c r="I2077" i="4"/>
  <c r="G2077" i="4"/>
  <c r="E2077" i="4"/>
  <c r="K2076" i="4"/>
  <c r="I2076" i="4"/>
  <c r="G2076" i="4"/>
  <c r="E2076" i="4"/>
  <c r="K2075" i="4"/>
  <c r="I2075" i="4"/>
  <c r="G2075" i="4"/>
  <c r="E2075" i="4"/>
  <c r="K2074" i="4"/>
  <c r="I2074" i="4"/>
  <c r="G2074" i="4"/>
  <c r="E2074" i="4"/>
  <c r="K2073" i="4"/>
  <c r="I2073" i="4"/>
  <c r="G2073" i="4"/>
  <c r="E2073" i="4"/>
  <c r="K2072" i="4"/>
  <c r="I2072" i="4"/>
  <c r="G2072" i="4"/>
  <c r="E2072" i="4"/>
  <c r="K2071" i="4"/>
  <c r="I2071" i="4"/>
  <c r="G2071" i="4"/>
  <c r="E2071" i="4"/>
  <c r="K2070" i="4"/>
  <c r="I2070" i="4"/>
  <c r="G2070" i="4"/>
  <c r="E2070" i="4"/>
  <c r="K2069" i="4"/>
  <c r="I2069" i="4"/>
  <c r="G2069" i="4"/>
  <c r="E2069" i="4"/>
  <c r="K2068" i="4"/>
  <c r="I2068" i="4"/>
  <c r="G2068" i="4"/>
  <c r="E2068" i="4"/>
  <c r="K2067" i="4"/>
  <c r="I2067" i="4"/>
  <c r="G2067" i="4"/>
  <c r="E2067" i="4"/>
  <c r="K2066" i="4"/>
  <c r="I2066" i="4"/>
  <c r="G2066" i="4"/>
  <c r="E2066" i="4"/>
  <c r="K2065" i="4"/>
  <c r="I2065" i="4"/>
  <c r="G2065" i="4"/>
  <c r="E2065" i="4"/>
  <c r="K2064" i="4"/>
  <c r="I2064" i="4"/>
  <c r="G2064" i="4"/>
  <c r="E2064" i="4"/>
  <c r="K2063" i="4"/>
  <c r="I2063" i="4"/>
  <c r="G2063" i="4"/>
  <c r="E2063" i="4"/>
  <c r="K2062" i="4"/>
  <c r="I2062" i="4"/>
  <c r="G2062" i="4"/>
  <c r="E2062" i="4"/>
  <c r="K2061" i="4"/>
  <c r="I2061" i="4"/>
  <c r="G2061" i="4"/>
  <c r="E2061" i="4"/>
  <c r="K2060" i="4"/>
  <c r="I2060" i="4"/>
  <c r="G2060" i="4"/>
  <c r="E2060" i="4"/>
  <c r="K2059" i="4"/>
  <c r="I2059" i="4"/>
  <c r="G2059" i="4"/>
  <c r="E2059" i="4"/>
  <c r="K2058" i="4"/>
  <c r="I2058" i="4"/>
  <c r="G2058" i="4"/>
  <c r="E2058" i="4"/>
  <c r="K2057" i="4"/>
  <c r="I2057" i="4"/>
  <c r="G2057" i="4"/>
  <c r="E2057" i="4"/>
  <c r="K2056" i="4"/>
  <c r="I2056" i="4"/>
  <c r="G2056" i="4"/>
  <c r="E2056" i="4"/>
  <c r="K2055" i="4"/>
  <c r="I2055" i="4"/>
  <c r="G2055" i="4"/>
  <c r="E2055" i="4"/>
  <c r="K2054" i="4"/>
  <c r="I2054" i="4"/>
  <c r="G2054" i="4"/>
  <c r="E2054" i="4"/>
  <c r="K2053" i="4"/>
  <c r="I2053" i="4"/>
  <c r="G2053" i="4"/>
  <c r="E2053" i="4"/>
  <c r="K2052" i="4"/>
  <c r="I2052" i="4"/>
  <c r="G2052" i="4"/>
  <c r="E2052" i="4"/>
  <c r="K2051" i="4"/>
  <c r="I2051" i="4"/>
  <c r="G2051" i="4"/>
  <c r="E2051" i="4"/>
  <c r="K2050" i="4"/>
  <c r="I2050" i="4"/>
  <c r="G2050" i="4"/>
  <c r="E2050" i="4"/>
  <c r="K2049" i="4"/>
  <c r="I2049" i="4"/>
  <c r="G2049" i="4"/>
  <c r="E2049" i="4"/>
  <c r="K2048" i="4"/>
  <c r="I2048" i="4"/>
  <c r="G2048" i="4"/>
  <c r="E2048" i="4"/>
  <c r="K2047" i="4"/>
  <c r="I2047" i="4"/>
  <c r="G2047" i="4"/>
  <c r="E2047" i="4"/>
  <c r="K2046" i="4"/>
  <c r="I2046" i="4"/>
  <c r="G2046" i="4"/>
  <c r="E2046" i="4"/>
  <c r="K2045" i="4"/>
  <c r="I2045" i="4"/>
  <c r="G2045" i="4"/>
  <c r="E2045" i="4"/>
  <c r="K2044" i="4"/>
  <c r="I2044" i="4"/>
  <c r="G2044" i="4"/>
  <c r="E2044" i="4"/>
  <c r="K2043" i="4"/>
  <c r="I2043" i="4"/>
  <c r="G2043" i="4"/>
  <c r="E2043" i="4"/>
  <c r="K2042" i="4"/>
  <c r="I2042" i="4"/>
  <c r="G2042" i="4"/>
  <c r="E2042" i="4"/>
  <c r="K2041" i="4"/>
  <c r="I2041" i="4"/>
  <c r="G2041" i="4"/>
  <c r="E2041" i="4"/>
  <c r="K2040" i="4"/>
  <c r="I2040" i="4"/>
  <c r="G2040" i="4"/>
  <c r="E2040" i="4"/>
  <c r="K2039" i="4"/>
  <c r="I2039" i="4"/>
  <c r="G2039" i="4"/>
  <c r="E2039" i="4"/>
  <c r="K2038" i="4"/>
  <c r="I2038" i="4"/>
  <c r="G2038" i="4"/>
  <c r="E2038" i="4"/>
  <c r="K2037" i="4"/>
  <c r="I2037" i="4"/>
  <c r="G2037" i="4"/>
  <c r="E2037" i="4"/>
  <c r="K2036" i="4"/>
  <c r="I2036" i="4"/>
  <c r="G2036" i="4"/>
  <c r="E2036" i="4"/>
  <c r="K2035" i="4"/>
  <c r="I2035" i="4"/>
  <c r="G2035" i="4"/>
  <c r="E2035" i="4"/>
  <c r="K2034" i="4"/>
  <c r="I2034" i="4"/>
  <c r="G2034" i="4"/>
  <c r="E2034" i="4"/>
  <c r="K2033" i="4"/>
  <c r="I2033" i="4"/>
  <c r="G2033" i="4"/>
  <c r="E2033" i="4"/>
  <c r="K2032" i="4"/>
  <c r="I2032" i="4"/>
  <c r="G2032" i="4"/>
  <c r="E2032" i="4"/>
  <c r="K2031" i="4"/>
  <c r="I2031" i="4"/>
  <c r="G2031" i="4"/>
  <c r="E2031" i="4"/>
  <c r="K2030" i="4"/>
  <c r="I2030" i="4"/>
  <c r="G2030" i="4"/>
  <c r="E2030" i="4"/>
  <c r="K2029" i="4"/>
  <c r="I2029" i="4"/>
  <c r="G2029" i="4"/>
  <c r="E2029" i="4"/>
  <c r="K2028" i="4"/>
  <c r="I2028" i="4"/>
  <c r="G2028" i="4"/>
  <c r="E2028" i="4"/>
  <c r="K2027" i="4"/>
  <c r="I2027" i="4"/>
  <c r="G2027" i="4"/>
  <c r="E2027" i="4"/>
  <c r="K2026" i="4"/>
  <c r="I2026" i="4"/>
  <c r="G2026" i="4"/>
  <c r="E2026" i="4"/>
  <c r="K2025" i="4"/>
  <c r="I2025" i="4"/>
  <c r="G2025" i="4"/>
  <c r="E2025" i="4"/>
  <c r="K2024" i="4"/>
  <c r="I2024" i="4"/>
  <c r="G2024" i="4"/>
  <c r="E2024" i="4"/>
  <c r="K2023" i="4"/>
  <c r="I2023" i="4"/>
  <c r="G2023" i="4"/>
  <c r="E2023" i="4"/>
  <c r="K2022" i="4"/>
  <c r="I2022" i="4"/>
  <c r="G2022" i="4"/>
  <c r="E2022" i="4"/>
  <c r="K2021" i="4"/>
  <c r="I2021" i="4"/>
  <c r="G2021" i="4"/>
  <c r="E2021" i="4"/>
  <c r="K2020" i="4"/>
  <c r="I2020" i="4"/>
  <c r="G2020" i="4"/>
  <c r="E2020" i="4"/>
  <c r="K2019" i="4"/>
  <c r="I2019" i="4"/>
  <c r="G2019" i="4"/>
  <c r="E2019" i="4"/>
  <c r="K2018" i="4"/>
  <c r="I2018" i="4"/>
  <c r="G2018" i="4"/>
  <c r="E2018" i="4"/>
  <c r="K2017" i="4"/>
  <c r="I2017" i="4"/>
  <c r="G2017" i="4"/>
  <c r="E2017" i="4"/>
  <c r="K2016" i="4"/>
  <c r="I2016" i="4"/>
  <c r="G2016" i="4"/>
  <c r="E2016" i="4"/>
  <c r="K2015" i="4"/>
  <c r="I2015" i="4"/>
  <c r="G2015" i="4"/>
  <c r="E2015" i="4"/>
  <c r="K2014" i="4"/>
  <c r="I2014" i="4"/>
  <c r="G2014" i="4"/>
  <c r="E2014" i="4"/>
  <c r="K2013" i="4"/>
  <c r="I2013" i="4"/>
  <c r="G2013" i="4"/>
  <c r="E2013" i="4"/>
  <c r="K2012" i="4"/>
  <c r="I2012" i="4"/>
  <c r="G2012" i="4"/>
  <c r="E2012" i="4"/>
  <c r="K2011" i="4"/>
  <c r="I2011" i="4"/>
  <c r="G2011" i="4"/>
  <c r="E2011" i="4"/>
  <c r="K2010" i="4"/>
  <c r="I2010" i="4"/>
  <c r="G2010" i="4"/>
  <c r="E2010" i="4"/>
  <c r="K2009" i="4"/>
  <c r="I2009" i="4"/>
  <c r="G2009" i="4"/>
  <c r="E2009" i="4"/>
  <c r="K2008" i="4"/>
  <c r="I2008" i="4"/>
  <c r="G2008" i="4"/>
  <c r="E2008" i="4"/>
  <c r="K2007" i="4"/>
  <c r="I2007" i="4"/>
  <c r="G2007" i="4"/>
  <c r="E2007" i="4"/>
  <c r="K2006" i="4"/>
  <c r="I2006" i="4"/>
  <c r="G2006" i="4"/>
  <c r="E2006" i="4"/>
  <c r="K2005" i="4"/>
  <c r="I2005" i="4"/>
  <c r="G2005" i="4"/>
  <c r="E2005" i="4"/>
  <c r="K2004" i="4"/>
  <c r="I2004" i="4"/>
  <c r="G2004" i="4"/>
  <c r="E2004" i="4"/>
  <c r="K2003" i="4"/>
  <c r="I2003" i="4"/>
  <c r="G2003" i="4"/>
  <c r="E2003" i="4"/>
  <c r="K2002" i="4"/>
  <c r="I2002" i="4"/>
  <c r="G2002" i="4"/>
  <c r="E2002" i="4"/>
  <c r="K2001" i="4"/>
  <c r="I2001" i="4"/>
  <c r="G2001" i="4"/>
  <c r="E2001" i="4"/>
  <c r="K2000" i="4"/>
  <c r="I2000" i="4"/>
  <c r="G2000" i="4"/>
  <c r="E2000" i="4"/>
  <c r="K1999" i="4"/>
  <c r="I1999" i="4"/>
  <c r="G1999" i="4"/>
  <c r="E1999" i="4"/>
  <c r="K1998" i="4"/>
  <c r="I1998" i="4"/>
  <c r="G1998" i="4"/>
  <c r="E1998" i="4"/>
  <c r="K1997" i="4"/>
  <c r="I1997" i="4"/>
  <c r="G1997" i="4"/>
  <c r="E1997" i="4"/>
  <c r="K1996" i="4"/>
  <c r="I1996" i="4"/>
  <c r="G1996" i="4"/>
  <c r="E1996" i="4"/>
  <c r="K1995" i="4"/>
  <c r="I1995" i="4"/>
  <c r="G1995" i="4"/>
  <c r="E1995" i="4"/>
  <c r="K1994" i="4"/>
  <c r="I1994" i="4"/>
  <c r="G1994" i="4"/>
  <c r="E1994" i="4"/>
  <c r="K1993" i="4"/>
  <c r="I1993" i="4"/>
  <c r="G1993" i="4"/>
  <c r="E1993" i="4"/>
  <c r="K1992" i="4"/>
  <c r="I1992" i="4"/>
  <c r="G1992" i="4"/>
  <c r="E1992" i="4"/>
  <c r="K1991" i="4"/>
  <c r="I1991" i="4"/>
  <c r="G1991" i="4"/>
  <c r="E1991" i="4"/>
  <c r="K1990" i="4"/>
  <c r="I1990" i="4"/>
  <c r="G1990" i="4"/>
  <c r="E1990" i="4"/>
  <c r="K1989" i="4"/>
  <c r="I1989" i="4"/>
  <c r="G1989" i="4"/>
  <c r="E1989" i="4"/>
  <c r="K1988" i="4"/>
  <c r="I1988" i="4"/>
  <c r="G1988" i="4"/>
  <c r="E1988" i="4"/>
  <c r="K1987" i="4"/>
  <c r="I1987" i="4"/>
  <c r="G1987" i="4"/>
  <c r="E1987" i="4"/>
  <c r="K1986" i="4"/>
  <c r="I1986" i="4"/>
  <c r="G1986" i="4"/>
  <c r="E1986" i="4"/>
  <c r="K1985" i="4"/>
  <c r="I1985" i="4"/>
  <c r="G1985" i="4"/>
  <c r="E1985" i="4"/>
  <c r="K1984" i="4"/>
  <c r="I1984" i="4"/>
  <c r="G1984" i="4"/>
  <c r="E1984" i="4"/>
  <c r="K1983" i="4"/>
  <c r="I1983" i="4"/>
  <c r="G1983" i="4"/>
  <c r="E1983" i="4"/>
  <c r="K1982" i="4"/>
  <c r="I1982" i="4"/>
  <c r="G1982" i="4"/>
  <c r="E1982" i="4"/>
  <c r="K1981" i="4"/>
  <c r="I1981" i="4"/>
  <c r="G1981" i="4"/>
  <c r="E1981" i="4"/>
  <c r="K1980" i="4"/>
  <c r="I1980" i="4"/>
  <c r="G1980" i="4"/>
  <c r="E1980" i="4"/>
  <c r="K1979" i="4"/>
  <c r="I1979" i="4"/>
  <c r="G1979" i="4"/>
  <c r="E1979" i="4"/>
  <c r="K1978" i="4"/>
  <c r="I1978" i="4"/>
  <c r="G1978" i="4"/>
  <c r="E1978" i="4"/>
  <c r="K1977" i="4"/>
  <c r="I1977" i="4"/>
  <c r="G1977" i="4"/>
  <c r="E1977" i="4"/>
  <c r="K1976" i="4"/>
  <c r="I1976" i="4"/>
  <c r="G1976" i="4"/>
  <c r="E1976" i="4"/>
  <c r="K1975" i="4"/>
  <c r="I1975" i="4"/>
  <c r="G1975" i="4"/>
  <c r="E1975" i="4"/>
  <c r="K1974" i="4"/>
  <c r="I1974" i="4"/>
  <c r="G1974" i="4"/>
  <c r="E1974" i="4"/>
  <c r="K1973" i="4"/>
  <c r="I1973" i="4"/>
  <c r="G1973" i="4"/>
  <c r="E1973" i="4"/>
  <c r="K1972" i="4"/>
  <c r="I1972" i="4"/>
  <c r="G1972" i="4"/>
  <c r="E1972" i="4"/>
  <c r="K1971" i="4"/>
  <c r="I1971" i="4"/>
  <c r="G1971" i="4"/>
  <c r="E1971" i="4"/>
  <c r="K1970" i="4"/>
  <c r="I1970" i="4"/>
  <c r="G1970" i="4"/>
  <c r="E1970" i="4"/>
  <c r="K1969" i="4"/>
  <c r="I1969" i="4"/>
  <c r="G1969" i="4"/>
  <c r="E1969" i="4"/>
  <c r="K1968" i="4"/>
  <c r="I1968" i="4"/>
  <c r="G1968" i="4"/>
  <c r="E1968" i="4"/>
  <c r="K1967" i="4"/>
  <c r="I1967" i="4"/>
  <c r="G1967" i="4"/>
  <c r="E1967" i="4"/>
  <c r="K1966" i="4"/>
  <c r="I1966" i="4"/>
  <c r="G1966" i="4"/>
  <c r="E1966" i="4"/>
  <c r="K1965" i="4"/>
  <c r="I1965" i="4"/>
  <c r="G1965" i="4"/>
  <c r="E1965" i="4"/>
  <c r="K1964" i="4"/>
  <c r="I1964" i="4"/>
  <c r="G1964" i="4"/>
  <c r="E1964" i="4"/>
  <c r="K1963" i="4"/>
  <c r="I1963" i="4"/>
  <c r="G1963" i="4"/>
  <c r="E1963" i="4"/>
  <c r="K1962" i="4"/>
  <c r="I1962" i="4"/>
  <c r="G1962" i="4"/>
  <c r="E1962" i="4"/>
  <c r="K1961" i="4"/>
  <c r="I1961" i="4"/>
  <c r="G1961" i="4"/>
  <c r="E1961" i="4"/>
  <c r="K1960" i="4"/>
  <c r="I1960" i="4"/>
  <c r="G1960" i="4"/>
  <c r="E1960" i="4"/>
  <c r="K1959" i="4"/>
  <c r="I1959" i="4"/>
  <c r="G1959" i="4"/>
  <c r="E1959" i="4"/>
  <c r="K1958" i="4"/>
  <c r="I1958" i="4"/>
  <c r="G1958" i="4"/>
  <c r="E1958" i="4"/>
  <c r="K1957" i="4"/>
  <c r="I1957" i="4"/>
  <c r="G1957" i="4"/>
  <c r="E1957" i="4"/>
  <c r="K1956" i="4"/>
  <c r="I1956" i="4"/>
  <c r="G1956" i="4"/>
  <c r="E1956" i="4"/>
  <c r="K1955" i="4"/>
  <c r="I1955" i="4"/>
  <c r="G1955" i="4"/>
  <c r="E1955" i="4"/>
  <c r="K1954" i="4"/>
  <c r="I1954" i="4"/>
  <c r="G1954" i="4"/>
  <c r="E1954" i="4"/>
  <c r="K1953" i="4"/>
  <c r="I1953" i="4"/>
  <c r="G1953" i="4"/>
  <c r="E1953" i="4"/>
  <c r="K1952" i="4"/>
  <c r="I1952" i="4"/>
  <c r="G1952" i="4"/>
  <c r="E1952" i="4"/>
  <c r="K1951" i="4"/>
  <c r="I1951" i="4"/>
  <c r="G1951" i="4"/>
  <c r="E1951" i="4"/>
  <c r="K1950" i="4"/>
  <c r="I1950" i="4"/>
  <c r="G1950" i="4"/>
  <c r="E1950" i="4"/>
  <c r="K1949" i="4"/>
  <c r="I1949" i="4"/>
  <c r="G1949" i="4"/>
  <c r="E1949" i="4"/>
  <c r="K1948" i="4"/>
  <c r="I1948" i="4"/>
  <c r="G1948" i="4"/>
  <c r="E1948" i="4"/>
  <c r="K1947" i="4"/>
  <c r="I1947" i="4"/>
  <c r="G1947" i="4"/>
  <c r="E1947" i="4"/>
  <c r="K1946" i="4"/>
  <c r="I1946" i="4"/>
  <c r="G1946" i="4"/>
  <c r="E1946" i="4"/>
  <c r="K1945" i="4"/>
  <c r="I1945" i="4"/>
  <c r="G1945" i="4"/>
  <c r="E1945" i="4"/>
  <c r="K1944" i="4"/>
  <c r="I1944" i="4"/>
  <c r="G1944" i="4"/>
  <c r="E1944" i="4"/>
  <c r="K1943" i="4"/>
  <c r="I1943" i="4"/>
  <c r="G1943" i="4"/>
  <c r="E1943" i="4"/>
  <c r="K1942" i="4"/>
  <c r="I1942" i="4"/>
  <c r="G1942" i="4"/>
  <c r="E1942" i="4"/>
  <c r="K1941" i="4"/>
  <c r="I1941" i="4"/>
  <c r="G1941" i="4"/>
  <c r="E1941" i="4"/>
  <c r="K1940" i="4"/>
  <c r="I1940" i="4"/>
  <c r="G1940" i="4"/>
  <c r="E1940" i="4"/>
  <c r="K1939" i="4"/>
  <c r="I1939" i="4"/>
  <c r="G1939" i="4"/>
  <c r="E1939" i="4"/>
  <c r="K1938" i="4"/>
  <c r="I1938" i="4"/>
  <c r="G1938" i="4"/>
  <c r="E1938" i="4"/>
  <c r="K1937" i="4"/>
  <c r="I1937" i="4"/>
  <c r="G1937" i="4"/>
  <c r="E1937" i="4"/>
  <c r="K1936" i="4"/>
  <c r="I1936" i="4"/>
  <c r="G1936" i="4"/>
  <c r="E1936" i="4"/>
  <c r="K1935" i="4"/>
  <c r="I1935" i="4"/>
  <c r="G1935" i="4"/>
  <c r="E1935" i="4"/>
  <c r="K1934" i="4"/>
  <c r="I1934" i="4"/>
  <c r="G1934" i="4"/>
  <c r="E1934" i="4"/>
  <c r="K1933" i="4"/>
  <c r="I1933" i="4"/>
  <c r="G1933" i="4"/>
  <c r="E1933" i="4"/>
  <c r="K1932" i="4"/>
  <c r="I1932" i="4"/>
  <c r="G1932" i="4"/>
  <c r="E1932" i="4"/>
  <c r="K1931" i="4"/>
  <c r="I1931" i="4"/>
  <c r="G1931" i="4"/>
  <c r="E1931" i="4"/>
  <c r="K1930" i="4"/>
  <c r="I1930" i="4"/>
  <c r="G1930" i="4"/>
  <c r="E1930" i="4"/>
  <c r="K1929" i="4"/>
  <c r="I1929" i="4"/>
  <c r="G1929" i="4"/>
  <c r="E1929" i="4"/>
  <c r="K1928" i="4"/>
  <c r="I1928" i="4"/>
  <c r="G1928" i="4"/>
  <c r="E1928" i="4"/>
  <c r="K1927" i="4"/>
  <c r="I1927" i="4"/>
  <c r="G1927" i="4"/>
  <c r="E1927" i="4"/>
  <c r="K1926" i="4"/>
  <c r="I1926" i="4"/>
  <c r="G1926" i="4"/>
  <c r="E1926" i="4"/>
  <c r="K1925" i="4"/>
  <c r="I1925" i="4"/>
  <c r="G1925" i="4"/>
  <c r="E1925" i="4"/>
  <c r="K1924" i="4"/>
  <c r="I1924" i="4"/>
  <c r="G1924" i="4"/>
  <c r="E1924" i="4"/>
  <c r="K1923" i="4"/>
  <c r="I1923" i="4"/>
  <c r="G1923" i="4"/>
  <c r="E1923" i="4"/>
  <c r="K1922" i="4"/>
  <c r="I1922" i="4"/>
  <c r="G1922" i="4"/>
  <c r="E1922" i="4"/>
  <c r="K1921" i="4"/>
  <c r="I1921" i="4"/>
  <c r="G1921" i="4"/>
  <c r="E1921" i="4"/>
  <c r="K1920" i="4"/>
  <c r="I1920" i="4"/>
  <c r="G1920" i="4"/>
  <c r="E1920" i="4"/>
  <c r="K1919" i="4"/>
  <c r="I1919" i="4"/>
  <c r="G1919" i="4"/>
  <c r="E1919" i="4"/>
  <c r="K1918" i="4"/>
  <c r="I1918" i="4"/>
  <c r="G1918" i="4"/>
  <c r="E1918" i="4"/>
  <c r="K1917" i="4"/>
  <c r="I1917" i="4"/>
  <c r="G1917" i="4"/>
  <c r="E1917" i="4"/>
  <c r="K1916" i="4"/>
  <c r="I1916" i="4"/>
  <c r="G1916" i="4"/>
  <c r="E1916" i="4"/>
  <c r="K1915" i="4"/>
  <c r="I1915" i="4"/>
  <c r="G1915" i="4"/>
  <c r="E1915" i="4"/>
  <c r="K1914" i="4"/>
  <c r="I1914" i="4"/>
  <c r="G1914" i="4"/>
  <c r="E1914" i="4"/>
  <c r="K1913" i="4"/>
  <c r="I1913" i="4"/>
  <c r="G1913" i="4"/>
  <c r="E1913" i="4"/>
  <c r="K1912" i="4"/>
  <c r="I1912" i="4"/>
  <c r="G1912" i="4"/>
  <c r="E1912" i="4"/>
  <c r="K1911" i="4"/>
  <c r="I1911" i="4"/>
  <c r="G1911" i="4"/>
  <c r="E1911" i="4"/>
  <c r="K1910" i="4"/>
  <c r="I1910" i="4"/>
  <c r="G1910" i="4"/>
  <c r="E1910" i="4"/>
  <c r="K1909" i="4"/>
  <c r="I1909" i="4"/>
  <c r="G1909" i="4"/>
  <c r="E1909" i="4"/>
  <c r="K1908" i="4"/>
  <c r="I1908" i="4"/>
  <c r="G1908" i="4"/>
  <c r="E1908" i="4"/>
  <c r="K1907" i="4"/>
  <c r="I1907" i="4"/>
  <c r="G1907" i="4"/>
  <c r="E1907" i="4"/>
  <c r="K1906" i="4"/>
  <c r="I1906" i="4"/>
  <c r="G1906" i="4"/>
  <c r="E1906" i="4"/>
  <c r="K1905" i="4"/>
  <c r="I1905" i="4"/>
  <c r="G1905" i="4"/>
  <c r="E1905" i="4"/>
  <c r="K1904" i="4"/>
  <c r="I1904" i="4"/>
  <c r="G1904" i="4"/>
  <c r="E1904" i="4"/>
  <c r="K1903" i="4"/>
  <c r="I1903" i="4"/>
  <c r="G1903" i="4"/>
  <c r="E1903" i="4"/>
  <c r="K1902" i="4"/>
  <c r="I1902" i="4"/>
  <c r="G1902" i="4"/>
  <c r="E1902" i="4"/>
  <c r="K1901" i="4"/>
  <c r="I1901" i="4"/>
  <c r="G1901" i="4"/>
  <c r="E1901" i="4"/>
  <c r="K1900" i="4"/>
  <c r="I1900" i="4"/>
  <c r="G1900" i="4"/>
  <c r="E1900" i="4"/>
  <c r="K1899" i="4"/>
  <c r="I1899" i="4"/>
  <c r="G1899" i="4"/>
  <c r="E1899" i="4"/>
  <c r="K1898" i="4"/>
  <c r="I1898" i="4"/>
  <c r="G1898" i="4"/>
  <c r="E1898" i="4"/>
  <c r="K1897" i="4"/>
  <c r="I1897" i="4"/>
  <c r="G1897" i="4"/>
  <c r="E1897" i="4"/>
  <c r="K1896" i="4"/>
  <c r="I1896" i="4"/>
  <c r="G1896" i="4"/>
  <c r="E1896" i="4"/>
  <c r="K1895" i="4"/>
  <c r="I1895" i="4"/>
  <c r="G1895" i="4"/>
  <c r="E1895" i="4"/>
  <c r="K1894" i="4"/>
  <c r="I1894" i="4"/>
  <c r="G1894" i="4"/>
  <c r="E1894" i="4"/>
  <c r="K1893" i="4"/>
  <c r="I1893" i="4"/>
  <c r="G1893" i="4"/>
  <c r="E1893" i="4"/>
  <c r="K1892" i="4"/>
  <c r="I1892" i="4"/>
  <c r="G1892" i="4"/>
  <c r="E1892" i="4"/>
  <c r="K1891" i="4"/>
  <c r="I1891" i="4"/>
  <c r="G1891" i="4"/>
  <c r="E1891" i="4"/>
  <c r="K1890" i="4"/>
  <c r="I1890" i="4"/>
  <c r="G1890" i="4"/>
  <c r="E1890" i="4"/>
  <c r="K1889" i="4"/>
  <c r="I1889" i="4"/>
  <c r="G1889" i="4"/>
  <c r="E1889" i="4"/>
  <c r="K1888" i="4"/>
  <c r="I1888" i="4"/>
  <c r="G1888" i="4"/>
  <c r="E1888" i="4"/>
  <c r="K1887" i="4"/>
  <c r="I1887" i="4"/>
  <c r="G1887" i="4"/>
  <c r="E1887" i="4"/>
  <c r="K1886" i="4"/>
  <c r="I1886" i="4"/>
  <c r="G1886" i="4"/>
  <c r="E1886" i="4"/>
  <c r="K1885" i="4"/>
  <c r="I1885" i="4"/>
  <c r="G1885" i="4"/>
  <c r="E1885" i="4"/>
  <c r="K1884" i="4"/>
  <c r="I1884" i="4"/>
  <c r="G1884" i="4"/>
  <c r="E1884" i="4"/>
  <c r="K1883" i="4"/>
  <c r="I1883" i="4"/>
  <c r="G1883" i="4"/>
  <c r="E1883" i="4"/>
  <c r="K1882" i="4"/>
  <c r="I1882" i="4"/>
  <c r="G1882" i="4"/>
  <c r="E1882" i="4"/>
  <c r="K1881" i="4"/>
  <c r="I1881" i="4"/>
  <c r="G1881" i="4"/>
  <c r="E1881" i="4"/>
  <c r="K1880" i="4"/>
  <c r="I1880" i="4"/>
  <c r="G1880" i="4"/>
  <c r="E1880" i="4"/>
  <c r="K1879" i="4"/>
  <c r="I1879" i="4"/>
  <c r="G1879" i="4"/>
  <c r="E1879" i="4"/>
  <c r="K1878" i="4"/>
  <c r="I1878" i="4"/>
  <c r="G1878" i="4"/>
  <c r="E1878" i="4"/>
  <c r="K1877" i="4"/>
  <c r="I1877" i="4"/>
  <c r="G1877" i="4"/>
  <c r="E1877" i="4"/>
  <c r="K1876" i="4"/>
  <c r="I1876" i="4"/>
  <c r="G1876" i="4"/>
  <c r="E1876" i="4"/>
  <c r="K1875" i="4"/>
  <c r="I1875" i="4"/>
  <c r="G1875" i="4"/>
  <c r="E1875" i="4"/>
  <c r="K1874" i="4"/>
  <c r="I1874" i="4"/>
  <c r="G1874" i="4"/>
  <c r="E1874" i="4"/>
  <c r="K1873" i="4"/>
  <c r="I1873" i="4"/>
  <c r="G1873" i="4"/>
  <c r="E1873" i="4"/>
  <c r="K1872" i="4"/>
  <c r="I1872" i="4"/>
  <c r="G1872" i="4"/>
  <c r="E1872" i="4"/>
  <c r="K1871" i="4"/>
  <c r="I1871" i="4"/>
  <c r="G1871" i="4"/>
  <c r="E1871" i="4"/>
  <c r="K1870" i="4"/>
  <c r="I1870" i="4"/>
  <c r="G1870" i="4"/>
  <c r="E1870" i="4"/>
  <c r="K1869" i="4"/>
  <c r="I1869" i="4"/>
  <c r="G1869" i="4"/>
  <c r="E1869" i="4"/>
  <c r="K1868" i="4"/>
  <c r="I1868" i="4"/>
  <c r="G1868" i="4"/>
  <c r="E1868" i="4"/>
  <c r="K1867" i="4"/>
  <c r="I1867" i="4"/>
  <c r="G1867" i="4"/>
  <c r="E1867" i="4"/>
  <c r="K1866" i="4"/>
  <c r="I1866" i="4"/>
  <c r="G1866" i="4"/>
  <c r="E1866" i="4"/>
  <c r="K1865" i="4"/>
  <c r="I1865" i="4"/>
  <c r="G1865" i="4"/>
  <c r="E1865" i="4"/>
  <c r="K1864" i="4"/>
  <c r="I1864" i="4"/>
  <c r="G1864" i="4"/>
  <c r="E1864" i="4"/>
  <c r="K1863" i="4"/>
  <c r="I1863" i="4"/>
  <c r="G1863" i="4"/>
  <c r="E1863" i="4"/>
  <c r="K1862" i="4"/>
  <c r="I1862" i="4"/>
  <c r="G1862" i="4"/>
  <c r="E1862" i="4"/>
  <c r="K1861" i="4"/>
  <c r="I1861" i="4"/>
  <c r="G1861" i="4"/>
  <c r="E1861" i="4"/>
  <c r="K1860" i="4"/>
  <c r="I1860" i="4"/>
  <c r="G1860" i="4"/>
  <c r="E1860" i="4"/>
  <c r="K1859" i="4"/>
  <c r="I1859" i="4"/>
  <c r="G1859" i="4"/>
  <c r="E1859" i="4"/>
  <c r="K1858" i="4"/>
  <c r="I1858" i="4"/>
  <c r="G1858" i="4"/>
  <c r="E1858" i="4"/>
  <c r="K1857" i="4"/>
  <c r="I1857" i="4"/>
  <c r="G1857" i="4"/>
  <c r="E1857" i="4"/>
  <c r="K1856" i="4"/>
  <c r="I1856" i="4"/>
  <c r="G1856" i="4"/>
  <c r="E1856" i="4"/>
  <c r="K1855" i="4"/>
  <c r="I1855" i="4"/>
  <c r="G1855" i="4"/>
  <c r="E1855" i="4"/>
  <c r="K1854" i="4"/>
  <c r="I1854" i="4"/>
  <c r="G1854" i="4"/>
  <c r="E1854" i="4"/>
  <c r="K1853" i="4"/>
  <c r="I1853" i="4"/>
  <c r="G1853" i="4"/>
  <c r="E1853" i="4"/>
  <c r="K1852" i="4"/>
  <c r="I1852" i="4"/>
  <c r="G1852" i="4"/>
  <c r="E1852" i="4"/>
  <c r="K1851" i="4"/>
  <c r="I1851" i="4"/>
  <c r="G1851" i="4"/>
  <c r="E1851" i="4"/>
  <c r="K1850" i="4"/>
  <c r="I1850" i="4"/>
  <c r="G1850" i="4"/>
  <c r="E1850" i="4"/>
  <c r="K1849" i="4"/>
  <c r="I1849" i="4"/>
  <c r="G1849" i="4"/>
  <c r="E1849" i="4"/>
  <c r="K1848" i="4"/>
  <c r="I1848" i="4"/>
  <c r="G1848" i="4"/>
  <c r="E1848" i="4"/>
  <c r="K1847" i="4"/>
  <c r="I1847" i="4"/>
  <c r="G1847" i="4"/>
  <c r="E1847" i="4"/>
  <c r="K1846" i="4"/>
  <c r="I1846" i="4"/>
  <c r="G1846" i="4"/>
  <c r="E1846" i="4"/>
  <c r="K1845" i="4"/>
  <c r="I1845" i="4"/>
  <c r="G1845" i="4"/>
  <c r="E1845" i="4"/>
  <c r="K1844" i="4"/>
  <c r="I1844" i="4"/>
  <c r="G1844" i="4"/>
  <c r="E1844" i="4"/>
  <c r="K1843" i="4"/>
  <c r="I1843" i="4"/>
  <c r="G1843" i="4"/>
  <c r="E1843" i="4"/>
  <c r="K1842" i="4"/>
  <c r="I1842" i="4"/>
  <c r="G1842" i="4"/>
  <c r="E1842" i="4"/>
  <c r="K1841" i="4"/>
  <c r="I1841" i="4"/>
  <c r="G1841" i="4"/>
  <c r="E1841" i="4"/>
  <c r="K1840" i="4"/>
  <c r="I1840" i="4"/>
  <c r="G1840" i="4"/>
  <c r="E1840" i="4"/>
  <c r="K1839" i="4"/>
  <c r="I1839" i="4"/>
  <c r="G1839" i="4"/>
  <c r="E1839" i="4"/>
  <c r="K1838" i="4"/>
  <c r="I1838" i="4"/>
  <c r="G1838" i="4"/>
  <c r="E1838" i="4"/>
  <c r="K1837" i="4"/>
  <c r="I1837" i="4"/>
  <c r="G1837" i="4"/>
  <c r="E1837" i="4"/>
  <c r="K1836" i="4"/>
  <c r="I1836" i="4"/>
  <c r="G1836" i="4"/>
  <c r="E1836" i="4"/>
  <c r="K1835" i="4"/>
  <c r="I1835" i="4"/>
  <c r="G1835" i="4"/>
  <c r="E1835" i="4"/>
  <c r="K1834" i="4"/>
  <c r="I1834" i="4"/>
  <c r="G1834" i="4"/>
  <c r="E1834" i="4"/>
  <c r="K1833" i="4"/>
  <c r="I1833" i="4"/>
  <c r="G1833" i="4"/>
  <c r="E1833" i="4"/>
  <c r="K1832" i="4"/>
  <c r="I1832" i="4"/>
  <c r="G1832" i="4"/>
  <c r="E1832" i="4"/>
  <c r="K1831" i="4"/>
  <c r="I1831" i="4"/>
  <c r="G1831" i="4"/>
  <c r="E1831" i="4"/>
  <c r="K1830" i="4"/>
  <c r="I1830" i="4"/>
  <c r="G1830" i="4"/>
  <c r="E1830" i="4"/>
  <c r="K1829" i="4"/>
  <c r="I1829" i="4"/>
  <c r="G1829" i="4"/>
  <c r="E1829" i="4"/>
  <c r="K1828" i="4"/>
  <c r="I1828" i="4"/>
  <c r="G1828" i="4"/>
  <c r="E1828" i="4"/>
  <c r="K1827" i="4"/>
  <c r="I1827" i="4"/>
  <c r="G1827" i="4"/>
  <c r="E1827" i="4"/>
  <c r="K1826" i="4"/>
  <c r="I1826" i="4"/>
  <c r="G1826" i="4"/>
  <c r="E1826" i="4"/>
  <c r="K1825" i="4"/>
  <c r="I1825" i="4"/>
  <c r="G1825" i="4"/>
  <c r="E1825" i="4"/>
  <c r="K1824" i="4"/>
  <c r="I1824" i="4"/>
  <c r="G1824" i="4"/>
  <c r="E1824" i="4"/>
  <c r="K1823" i="4"/>
  <c r="I1823" i="4"/>
  <c r="G1823" i="4"/>
  <c r="E1823" i="4"/>
  <c r="K1822" i="4"/>
  <c r="I1822" i="4"/>
  <c r="G1822" i="4"/>
  <c r="E1822" i="4"/>
  <c r="K1821" i="4"/>
  <c r="I1821" i="4"/>
  <c r="G1821" i="4"/>
  <c r="E1821" i="4"/>
  <c r="K1820" i="4"/>
  <c r="I1820" i="4"/>
  <c r="G1820" i="4"/>
  <c r="E1820" i="4"/>
  <c r="K1819" i="4"/>
  <c r="I1819" i="4"/>
  <c r="G1819" i="4"/>
  <c r="E1819" i="4"/>
  <c r="K1818" i="4"/>
  <c r="I1818" i="4"/>
  <c r="G1818" i="4"/>
  <c r="E1818" i="4"/>
  <c r="K1817" i="4"/>
  <c r="I1817" i="4"/>
  <c r="G1817" i="4"/>
  <c r="E1817" i="4"/>
  <c r="K1816" i="4"/>
  <c r="I1816" i="4"/>
  <c r="G1816" i="4"/>
  <c r="E1816" i="4"/>
  <c r="K1815" i="4"/>
  <c r="I1815" i="4"/>
  <c r="G1815" i="4"/>
  <c r="E1815" i="4"/>
  <c r="K1814" i="4"/>
  <c r="I1814" i="4"/>
  <c r="G1814" i="4"/>
  <c r="E1814" i="4"/>
  <c r="K1813" i="4"/>
  <c r="I1813" i="4"/>
  <c r="G1813" i="4"/>
  <c r="E1813" i="4"/>
  <c r="K1812" i="4"/>
  <c r="I1812" i="4"/>
  <c r="G1812" i="4"/>
  <c r="E1812" i="4"/>
  <c r="K1811" i="4"/>
  <c r="I1811" i="4"/>
  <c r="G1811" i="4"/>
  <c r="E1811" i="4"/>
  <c r="K1810" i="4"/>
  <c r="I1810" i="4"/>
  <c r="G1810" i="4"/>
  <c r="E1810" i="4"/>
  <c r="K1809" i="4"/>
  <c r="I1809" i="4"/>
  <c r="G1809" i="4"/>
  <c r="E1809" i="4"/>
  <c r="K1808" i="4"/>
  <c r="I1808" i="4"/>
  <c r="G1808" i="4"/>
  <c r="E1808" i="4"/>
  <c r="K1807" i="4"/>
  <c r="I1807" i="4"/>
  <c r="G1807" i="4"/>
  <c r="E1807" i="4"/>
  <c r="K1806" i="4"/>
  <c r="I1806" i="4"/>
  <c r="G1806" i="4"/>
  <c r="E1806" i="4"/>
  <c r="K1805" i="4"/>
  <c r="I1805" i="4"/>
  <c r="G1805" i="4"/>
  <c r="E1805" i="4"/>
  <c r="K1804" i="4"/>
  <c r="I1804" i="4"/>
  <c r="G1804" i="4"/>
  <c r="E1804" i="4"/>
  <c r="K1803" i="4"/>
  <c r="I1803" i="4"/>
  <c r="G1803" i="4"/>
  <c r="E1803" i="4"/>
  <c r="K1802" i="4"/>
  <c r="I1802" i="4"/>
  <c r="G1802" i="4"/>
  <c r="E1802" i="4"/>
  <c r="K1801" i="4"/>
  <c r="I1801" i="4"/>
  <c r="G1801" i="4"/>
  <c r="E1801" i="4"/>
  <c r="K1800" i="4"/>
  <c r="I1800" i="4"/>
  <c r="G1800" i="4"/>
  <c r="E1800" i="4"/>
  <c r="K1799" i="4"/>
  <c r="I1799" i="4"/>
  <c r="G1799" i="4"/>
  <c r="E1799" i="4"/>
  <c r="K1798" i="4"/>
  <c r="I1798" i="4"/>
  <c r="G1798" i="4"/>
  <c r="E1798" i="4"/>
  <c r="K1797" i="4"/>
  <c r="I1797" i="4"/>
  <c r="G1797" i="4"/>
  <c r="E1797" i="4"/>
  <c r="K1796" i="4"/>
  <c r="I1796" i="4"/>
  <c r="G1796" i="4"/>
  <c r="E1796" i="4"/>
  <c r="K1795" i="4"/>
  <c r="I1795" i="4"/>
  <c r="G1795" i="4"/>
  <c r="E1795" i="4"/>
  <c r="K1794" i="4"/>
  <c r="I1794" i="4"/>
  <c r="G1794" i="4"/>
  <c r="E1794" i="4"/>
  <c r="K1793" i="4"/>
  <c r="I1793" i="4"/>
  <c r="G1793" i="4"/>
  <c r="E1793" i="4"/>
  <c r="K1792" i="4"/>
  <c r="I1792" i="4"/>
  <c r="G1792" i="4"/>
  <c r="E1792" i="4"/>
  <c r="K1791" i="4"/>
  <c r="I1791" i="4"/>
  <c r="G1791" i="4"/>
  <c r="E1791" i="4"/>
  <c r="K1790" i="4"/>
  <c r="I1790" i="4"/>
  <c r="G1790" i="4"/>
  <c r="E1790" i="4"/>
  <c r="K1789" i="4"/>
  <c r="I1789" i="4"/>
  <c r="G1789" i="4"/>
  <c r="E1789" i="4"/>
  <c r="K1788" i="4"/>
  <c r="I1788" i="4"/>
  <c r="G1788" i="4"/>
  <c r="E1788" i="4"/>
  <c r="K1787" i="4"/>
  <c r="I1787" i="4"/>
  <c r="G1787" i="4"/>
  <c r="E1787" i="4"/>
  <c r="K1786" i="4"/>
  <c r="I1786" i="4"/>
  <c r="G1786" i="4"/>
  <c r="E1786" i="4"/>
  <c r="K1785" i="4"/>
  <c r="I1785" i="4"/>
  <c r="G1785" i="4"/>
  <c r="E1785" i="4"/>
  <c r="K1784" i="4"/>
  <c r="I1784" i="4"/>
  <c r="G1784" i="4"/>
  <c r="E1784" i="4"/>
  <c r="K1783" i="4"/>
  <c r="I1783" i="4"/>
  <c r="G1783" i="4"/>
  <c r="E1783" i="4"/>
  <c r="K1782" i="4"/>
  <c r="I1782" i="4"/>
  <c r="G1782" i="4"/>
  <c r="E1782" i="4"/>
  <c r="K1781" i="4"/>
  <c r="I1781" i="4"/>
  <c r="G1781" i="4"/>
  <c r="E1781" i="4"/>
  <c r="K1780" i="4"/>
  <c r="I1780" i="4"/>
  <c r="G1780" i="4"/>
  <c r="E1780" i="4"/>
  <c r="K1779" i="4"/>
  <c r="I1779" i="4"/>
  <c r="G1779" i="4"/>
  <c r="E1779" i="4"/>
  <c r="K1778" i="4"/>
  <c r="I1778" i="4"/>
  <c r="G1778" i="4"/>
  <c r="E1778" i="4"/>
  <c r="K1777" i="4"/>
  <c r="I1777" i="4"/>
  <c r="G1777" i="4"/>
  <c r="E1777" i="4"/>
  <c r="K1776" i="4"/>
  <c r="I1776" i="4"/>
  <c r="G1776" i="4"/>
  <c r="E1776" i="4"/>
  <c r="K1775" i="4"/>
  <c r="I1775" i="4"/>
  <c r="G1775" i="4"/>
  <c r="E1775" i="4"/>
  <c r="K1774" i="4"/>
  <c r="I1774" i="4"/>
  <c r="G1774" i="4"/>
  <c r="E1774" i="4"/>
  <c r="K1773" i="4"/>
  <c r="I1773" i="4"/>
  <c r="G1773" i="4"/>
  <c r="E1773" i="4"/>
  <c r="K1772" i="4"/>
  <c r="I1772" i="4"/>
  <c r="G1772" i="4"/>
  <c r="E1772" i="4"/>
  <c r="K1771" i="4"/>
  <c r="I1771" i="4"/>
  <c r="G1771" i="4"/>
  <c r="E1771" i="4"/>
  <c r="K1770" i="4"/>
  <c r="I1770" i="4"/>
  <c r="G1770" i="4"/>
  <c r="E1770" i="4"/>
  <c r="K1769" i="4"/>
  <c r="I1769" i="4"/>
  <c r="G1769" i="4"/>
  <c r="E1769" i="4"/>
  <c r="K1768" i="4"/>
  <c r="I1768" i="4"/>
  <c r="G1768" i="4"/>
  <c r="E1768" i="4"/>
  <c r="K1767" i="4"/>
  <c r="I1767" i="4"/>
  <c r="G1767" i="4"/>
  <c r="E1767" i="4"/>
  <c r="K1766" i="4"/>
  <c r="I1766" i="4"/>
  <c r="G1766" i="4"/>
  <c r="E1766" i="4"/>
  <c r="K1765" i="4"/>
  <c r="I1765" i="4"/>
  <c r="G1765" i="4"/>
  <c r="E1765" i="4"/>
  <c r="K1764" i="4"/>
  <c r="I1764" i="4"/>
  <c r="G1764" i="4"/>
  <c r="E1764" i="4"/>
  <c r="K1763" i="4"/>
  <c r="I1763" i="4"/>
  <c r="G1763" i="4"/>
  <c r="E1763" i="4"/>
  <c r="K1762" i="4"/>
  <c r="I1762" i="4"/>
  <c r="G1762" i="4"/>
  <c r="E1762" i="4"/>
  <c r="K1761" i="4"/>
  <c r="I1761" i="4"/>
  <c r="G1761" i="4"/>
  <c r="E1761" i="4"/>
  <c r="K1760" i="4"/>
  <c r="I1760" i="4"/>
  <c r="G1760" i="4"/>
  <c r="E1760" i="4"/>
  <c r="K1759" i="4"/>
  <c r="I1759" i="4"/>
  <c r="G1759" i="4"/>
  <c r="E1759" i="4"/>
  <c r="K1758" i="4"/>
  <c r="I1758" i="4"/>
  <c r="G1758" i="4"/>
  <c r="E1758" i="4"/>
  <c r="K1757" i="4"/>
  <c r="I1757" i="4"/>
  <c r="G1757" i="4"/>
  <c r="E1757" i="4"/>
  <c r="K1756" i="4"/>
  <c r="I1756" i="4"/>
  <c r="G1756" i="4"/>
  <c r="E1756" i="4"/>
  <c r="K1755" i="4"/>
  <c r="I1755" i="4"/>
  <c r="G1755" i="4"/>
  <c r="E1755" i="4"/>
  <c r="K1754" i="4"/>
  <c r="I1754" i="4"/>
  <c r="G1754" i="4"/>
  <c r="E1754" i="4"/>
  <c r="K1753" i="4"/>
  <c r="I1753" i="4"/>
  <c r="G1753" i="4"/>
  <c r="E1753" i="4"/>
  <c r="K1752" i="4"/>
  <c r="I1752" i="4"/>
  <c r="G1752" i="4"/>
  <c r="E1752" i="4"/>
  <c r="K1751" i="4"/>
  <c r="I1751" i="4"/>
  <c r="G1751" i="4"/>
  <c r="E1751" i="4"/>
  <c r="K1750" i="4"/>
  <c r="I1750" i="4"/>
  <c r="G1750" i="4"/>
  <c r="E1750" i="4"/>
  <c r="K1749" i="4"/>
  <c r="I1749" i="4"/>
  <c r="G1749" i="4"/>
  <c r="E1749" i="4"/>
  <c r="K1748" i="4"/>
  <c r="I1748" i="4"/>
  <c r="G1748" i="4"/>
  <c r="E1748" i="4"/>
  <c r="K1747" i="4"/>
  <c r="I1747" i="4"/>
  <c r="G1747" i="4"/>
  <c r="E1747" i="4"/>
  <c r="K1746" i="4"/>
  <c r="I1746" i="4"/>
  <c r="G1746" i="4"/>
  <c r="E1746" i="4"/>
  <c r="K1745" i="4"/>
  <c r="I1745" i="4"/>
  <c r="G1745" i="4"/>
  <c r="E1745" i="4"/>
  <c r="K1744" i="4"/>
  <c r="I1744" i="4"/>
  <c r="G1744" i="4"/>
  <c r="E1744" i="4"/>
  <c r="K1743" i="4"/>
  <c r="I1743" i="4"/>
  <c r="G1743" i="4"/>
  <c r="E1743" i="4"/>
  <c r="K1742" i="4"/>
  <c r="I1742" i="4"/>
  <c r="G1742" i="4"/>
  <c r="E1742" i="4"/>
  <c r="K1741" i="4"/>
  <c r="I1741" i="4"/>
  <c r="G1741" i="4"/>
  <c r="E1741" i="4"/>
  <c r="K1740" i="4"/>
  <c r="I1740" i="4"/>
  <c r="G1740" i="4"/>
  <c r="E1740" i="4"/>
  <c r="K1739" i="4"/>
  <c r="I1739" i="4"/>
  <c r="G1739" i="4"/>
  <c r="E1739" i="4"/>
  <c r="K1738" i="4"/>
  <c r="I1738" i="4"/>
  <c r="G1738" i="4"/>
  <c r="E1738" i="4"/>
  <c r="K1737" i="4"/>
  <c r="I1737" i="4"/>
  <c r="G1737" i="4"/>
  <c r="E1737" i="4"/>
  <c r="K1736" i="4"/>
  <c r="I1736" i="4"/>
  <c r="G1736" i="4"/>
  <c r="E1736" i="4"/>
  <c r="K1735" i="4"/>
  <c r="I1735" i="4"/>
  <c r="G1735" i="4"/>
  <c r="E1735" i="4"/>
  <c r="K1734" i="4"/>
  <c r="I1734" i="4"/>
  <c r="G1734" i="4"/>
  <c r="E1734" i="4"/>
  <c r="K1733" i="4"/>
  <c r="I1733" i="4"/>
  <c r="G1733" i="4"/>
  <c r="E1733" i="4"/>
  <c r="K1732" i="4"/>
  <c r="I1732" i="4"/>
  <c r="G1732" i="4"/>
  <c r="E1732" i="4"/>
  <c r="K1731" i="4"/>
  <c r="I1731" i="4"/>
  <c r="G1731" i="4"/>
  <c r="E1731" i="4"/>
  <c r="K1730" i="4"/>
  <c r="I1730" i="4"/>
  <c r="G1730" i="4"/>
  <c r="E1730" i="4"/>
  <c r="K1729" i="4"/>
  <c r="I1729" i="4"/>
  <c r="G1729" i="4"/>
  <c r="E1729" i="4"/>
  <c r="K1728" i="4"/>
  <c r="I1728" i="4"/>
  <c r="G1728" i="4"/>
  <c r="E1728" i="4"/>
  <c r="K1727" i="4"/>
  <c r="I1727" i="4"/>
  <c r="G1727" i="4"/>
  <c r="E1727" i="4"/>
  <c r="K1726" i="4"/>
  <c r="I1726" i="4"/>
  <c r="G1726" i="4"/>
  <c r="E1726" i="4"/>
  <c r="K1725" i="4"/>
  <c r="I1725" i="4"/>
  <c r="G1725" i="4"/>
  <c r="E1725" i="4"/>
  <c r="K1724" i="4"/>
  <c r="I1724" i="4"/>
  <c r="G1724" i="4"/>
  <c r="E1724" i="4"/>
  <c r="K1723" i="4"/>
  <c r="I1723" i="4"/>
  <c r="G1723" i="4"/>
  <c r="E1723" i="4"/>
  <c r="K1722" i="4"/>
  <c r="I1722" i="4"/>
  <c r="G1722" i="4"/>
  <c r="E1722" i="4"/>
  <c r="K1721" i="4"/>
  <c r="I1721" i="4"/>
  <c r="G1721" i="4"/>
  <c r="E1721" i="4"/>
  <c r="K1720" i="4"/>
  <c r="I1720" i="4"/>
  <c r="G1720" i="4"/>
  <c r="E1720" i="4"/>
  <c r="K1719" i="4"/>
  <c r="I1719" i="4"/>
  <c r="G1719" i="4"/>
  <c r="E1719" i="4"/>
  <c r="K1718" i="4"/>
  <c r="I1718" i="4"/>
  <c r="G1718" i="4"/>
  <c r="E1718" i="4"/>
  <c r="K1717" i="4"/>
  <c r="I1717" i="4"/>
  <c r="G1717" i="4"/>
  <c r="E1717" i="4"/>
  <c r="K1716" i="4"/>
  <c r="I1716" i="4"/>
  <c r="G1716" i="4"/>
  <c r="E1716" i="4"/>
  <c r="K1715" i="4"/>
  <c r="I1715" i="4"/>
  <c r="G1715" i="4"/>
  <c r="E1715" i="4"/>
  <c r="K1714" i="4"/>
  <c r="I1714" i="4"/>
  <c r="G1714" i="4"/>
  <c r="E1714" i="4"/>
  <c r="K1713" i="4"/>
  <c r="I1713" i="4"/>
  <c r="G1713" i="4"/>
  <c r="E1713" i="4"/>
  <c r="K1712" i="4"/>
  <c r="I1712" i="4"/>
  <c r="G1712" i="4"/>
  <c r="E1712" i="4"/>
  <c r="K1711" i="4"/>
  <c r="I1711" i="4"/>
  <c r="G1711" i="4"/>
  <c r="E1711" i="4"/>
  <c r="K1710" i="4"/>
  <c r="I1710" i="4"/>
  <c r="G1710" i="4"/>
  <c r="E1710" i="4"/>
  <c r="K1709" i="4"/>
  <c r="I1709" i="4"/>
  <c r="G1709" i="4"/>
  <c r="E1709" i="4"/>
  <c r="K1708" i="4"/>
  <c r="I1708" i="4"/>
  <c r="G1708" i="4"/>
  <c r="E1708" i="4"/>
  <c r="K1707" i="4"/>
  <c r="I1707" i="4"/>
  <c r="G1707" i="4"/>
  <c r="E1707" i="4"/>
  <c r="K1706" i="4"/>
  <c r="I1706" i="4"/>
  <c r="G1706" i="4"/>
  <c r="E1706" i="4"/>
  <c r="K1705" i="4"/>
  <c r="I1705" i="4"/>
  <c r="G1705" i="4"/>
  <c r="E1705" i="4"/>
  <c r="K1704" i="4"/>
  <c r="I1704" i="4"/>
  <c r="G1704" i="4"/>
  <c r="E1704" i="4"/>
  <c r="K1703" i="4"/>
  <c r="I1703" i="4"/>
  <c r="G1703" i="4"/>
  <c r="E1703" i="4"/>
  <c r="K1702" i="4"/>
  <c r="I1702" i="4"/>
  <c r="G1702" i="4"/>
  <c r="E1702" i="4"/>
  <c r="K1701" i="4"/>
  <c r="I1701" i="4"/>
  <c r="G1701" i="4"/>
  <c r="E1701" i="4"/>
  <c r="K1700" i="4"/>
  <c r="I1700" i="4"/>
  <c r="G1700" i="4"/>
  <c r="E1700" i="4"/>
  <c r="K1699" i="4"/>
  <c r="I1699" i="4"/>
  <c r="G1699" i="4"/>
  <c r="E1699" i="4"/>
  <c r="K1698" i="4"/>
  <c r="I1698" i="4"/>
  <c r="G1698" i="4"/>
  <c r="E1698" i="4"/>
  <c r="K1697" i="4"/>
  <c r="I1697" i="4"/>
  <c r="G1697" i="4"/>
  <c r="E1697" i="4"/>
  <c r="K1696" i="4"/>
  <c r="I1696" i="4"/>
  <c r="G1696" i="4"/>
  <c r="E1696" i="4"/>
  <c r="K1695" i="4"/>
  <c r="I1695" i="4"/>
  <c r="G1695" i="4"/>
  <c r="E1695" i="4"/>
  <c r="K1694" i="4"/>
  <c r="I1694" i="4"/>
  <c r="G1694" i="4"/>
  <c r="E1694" i="4"/>
  <c r="K1693" i="4"/>
  <c r="I1693" i="4"/>
  <c r="G1693" i="4"/>
  <c r="E1693" i="4"/>
  <c r="K1692" i="4"/>
  <c r="I1692" i="4"/>
  <c r="G1692" i="4"/>
  <c r="E1692" i="4"/>
  <c r="K1691" i="4"/>
  <c r="I1691" i="4"/>
  <c r="G1691" i="4"/>
  <c r="E1691" i="4"/>
  <c r="K1690" i="4"/>
  <c r="I1690" i="4"/>
  <c r="G1690" i="4"/>
  <c r="E1690" i="4"/>
  <c r="K1689" i="4"/>
  <c r="I1689" i="4"/>
  <c r="G1689" i="4"/>
  <c r="E1689" i="4"/>
  <c r="K1688" i="4"/>
  <c r="I1688" i="4"/>
  <c r="G1688" i="4"/>
  <c r="E1688" i="4"/>
  <c r="K1687" i="4"/>
  <c r="I1687" i="4"/>
  <c r="G1687" i="4"/>
  <c r="E1687" i="4"/>
  <c r="K1686" i="4"/>
  <c r="I1686" i="4"/>
  <c r="G1686" i="4"/>
  <c r="E1686" i="4"/>
  <c r="K1685" i="4"/>
  <c r="I1685" i="4"/>
  <c r="G1685" i="4"/>
  <c r="E1685" i="4"/>
  <c r="K1684" i="4"/>
  <c r="I1684" i="4"/>
  <c r="G1684" i="4"/>
  <c r="E1684" i="4"/>
  <c r="K1683" i="4"/>
  <c r="I1683" i="4"/>
  <c r="G1683" i="4"/>
  <c r="E1683" i="4"/>
  <c r="K1682" i="4"/>
  <c r="I1682" i="4"/>
  <c r="G1682" i="4"/>
  <c r="E1682" i="4"/>
  <c r="K1681" i="4"/>
  <c r="I1681" i="4"/>
  <c r="G1681" i="4"/>
  <c r="E1681" i="4"/>
  <c r="K1680" i="4"/>
  <c r="I1680" i="4"/>
  <c r="G1680" i="4"/>
  <c r="E1680" i="4"/>
  <c r="K1679" i="4"/>
  <c r="I1679" i="4"/>
  <c r="G1679" i="4"/>
  <c r="E1679" i="4"/>
  <c r="K1678" i="4"/>
  <c r="I1678" i="4"/>
  <c r="G1678" i="4"/>
  <c r="E1678" i="4"/>
  <c r="K1677" i="4"/>
  <c r="I1677" i="4"/>
  <c r="G1677" i="4"/>
  <c r="E1677" i="4"/>
  <c r="K1676" i="4"/>
  <c r="I1676" i="4"/>
  <c r="G1676" i="4"/>
  <c r="E1676" i="4"/>
  <c r="K1675" i="4"/>
  <c r="I1675" i="4"/>
  <c r="G1675" i="4"/>
  <c r="E1675" i="4"/>
  <c r="K1674" i="4"/>
  <c r="I1674" i="4"/>
  <c r="G1674" i="4"/>
  <c r="E1674" i="4"/>
  <c r="K1673" i="4"/>
  <c r="I1673" i="4"/>
  <c r="G1673" i="4"/>
  <c r="E1673" i="4"/>
  <c r="K1672" i="4"/>
  <c r="I1672" i="4"/>
  <c r="G1672" i="4"/>
  <c r="E1672" i="4"/>
  <c r="K1671" i="4"/>
  <c r="I1671" i="4"/>
  <c r="G1671" i="4"/>
  <c r="E1671" i="4"/>
  <c r="K1670" i="4"/>
  <c r="I1670" i="4"/>
  <c r="G1670" i="4"/>
  <c r="E1670" i="4"/>
  <c r="K1669" i="4"/>
  <c r="I1669" i="4"/>
  <c r="G1669" i="4"/>
  <c r="E1669" i="4"/>
  <c r="K1668" i="4"/>
  <c r="I1668" i="4"/>
  <c r="G1668" i="4"/>
  <c r="E1668" i="4"/>
  <c r="K1667" i="4"/>
  <c r="I1667" i="4"/>
  <c r="G1667" i="4"/>
  <c r="E1667" i="4"/>
  <c r="K1666" i="4"/>
  <c r="I1666" i="4"/>
  <c r="G1666" i="4"/>
  <c r="E1666" i="4"/>
  <c r="K1665" i="4"/>
  <c r="I1665" i="4"/>
  <c r="G1665" i="4"/>
  <c r="E1665" i="4"/>
  <c r="K1664" i="4"/>
  <c r="I1664" i="4"/>
  <c r="G1664" i="4"/>
  <c r="E1664" i="4"/>
  <c r="K1663" i="4"/>
  <c r="I1663" i="4"/>
  <c r="G1663" i="4"/>
  <c r="E1663" i="4"/>
  <c r="K1662" i="4"/>
  <c r="I1662" i="4"/>
  <c r="G1662" i="4"/>
  <c r="E1662" i="4"/>
  <c r="K1661" i="4"/>
  <c r="I1661" i="4"/>
  <c r="G1661" i="4"/>
  <c r="E1661" i="4"/>
  <c r="K1660" i="4"/>
  <c r="I1660" i="4"/>
  <c r="G1660" i="4"/>
  <c r="E1660" i="4"/>
  <c r="K1659" i="4"/>
  <c r="I1659" i="4"/>
  <c r="G1659" i="4"/>
  <c r="E1659" i="4"/>
  <c r="K1658" i="4"/>
  <c r="I1658" i="4"/>
  <c r="G1658" i="4"/>
  <c r="E1658" i="4"/>
  <c r="K1657" i="4"/>
  <c r="I1657" i="4"/>
  <c r="G1657" i="4"/>
  <c r="E1657" i="4"/>
  <c r="K1656" i="4"/>
  <c r="I1656" i="4"/>
  <c r="G1656" i="4"/>
  <c r="E1656" i="4"/>
  <c r="K1655" i="4"/>
  <c r="I1655" i="4"/>
  <c r="G1655" i="4"/>
  <c r="E1655" i="4"/>
  <c r="K1654" i="4"/>
  <c r="I1654" i="4"/>
  <c r="G1654" i="4"/>
  <c r="E1654" i="4"/>
  <c r="K1653" i="4"/>
  <c r="I1653" i="4"/>
  <c r="G1653" i="4"/>
  <c r="E1653" i="4"/>
  <c r="K1652" i="4"/>
  <c r="I1652" i="4"/>
  <c r="G1652" i="4"/>
  <c r="E1652" i="4"/>
  <c r="K1651" i="4"/>
  <c r="I1651" i="4"/>
  <c r="G1651" i="4"/>
  <c r="E1651" i="4"/>
  <c r="K1650" i="4"/>
  <c r="I1650" i="4"/>
  <c r="G1650" i="4"/>
  <c r="E1650" i="4"/>
  <c r="K1649" i="4"/>
  <c r="I1649" i="4"/>
  <c r="G1649" i="4"/>
  <c r="E1649" i="4"/>
  <c r="K1648" i="4"/>
  <c r="I1648" i="4"/>
  <c r="G1648" i="4"/>
  <c r="E1648" i="4"/>
  <c r="K1647" i="4"/>
  <c r="I1647" i="4"/>
  <c r="G1647" i="4"/>
  <c r="E1647" i="4"/>
  <c r="K1646" i="4"/>
  <c r="I1646" i="4"/>
  <c r="G1646" i="4"/>
  <c r="E1646" i="4"/>
  <c r="K1645" i="4"/>
  <c r="I1645" i="4"/>
  <c r="G1645" i="4"/>
  <c r="E1645" i="4"/>
  <c r="K1644" i="4"/>
  <c r="I1644" i="4"/>
  <c r="G1644" i="4"/>
  <c r="E1644" i="4"/>
  <c r="K1643" i="4"/>
  <c r="I1643" i="4"/>
  <c r="G1643" i="4"/>
  <c r="E1643" i="4"/>
  <c r="K1642" i="4"/>
  <c r="I1642" i="4"/>
  <c r="G1642" i="4"/>
  <c r="E1642" i="4"/>
  <c r="K1641" i="4"/>
  <c r="I1641" i="4"/>
  <c r="G1641" i="4"/>
  <c r="E1641" i="4"/>
  <c r="K1640" i="4"/>
  <c r="I1640" i="4"/>
  <c r="G1640" i="4"/>
  <c r="E1640" i="4"/>
  <c r="K1639" i="4"/>
  <c r="I1639" i="4"/>
  <c r="G1639" i="4"/>
  <c r="E1639" i="4"/>
  <c r="K1638" i="4"/>
  <c r="I1638" i="4"/>
  <c r="G1638" i="4"/>
  <c r="E1638" i="4"/>
  <c r="K1637" i="4"/>
  <c r="I1637" i="4"/>
  <c r="G1637" i="4"/>
  <c r="E1637" i="4"/>
  <c r="K1636" i="4"/>
  <c r="I1636" i="4"/>
  <c r="G1636" i="4"/>
  <c r="E1636" i="4"/>
  <c r="K1635" i="4"/>
  <c r="I1635" i="4"/>
  <c r="G1635" i="4"/>
  <c r="E1635" i="4"/>
  <c r="K1634" i="4"/>
  <c r="I1634" i="4"/>
  <c r="G1634" i="4"/>
  <c r="E1634" i="4"/>
  <c r="K1633" i="4"/>
  <c r="I1633" i="4"/>
  <c r="G1633" i="4"/>
  <c r="E1633" i="4"/>
  <c r="K1632" i="4"/>
  <c r="I1632" i="4"/>
  <c r="G1632" i="4"/>
  <c r="E1632" i="4"/>
  <c r="K1631" i="4"/>
  <c r="I1631" i="4"/>
  <c r="G1631" i="4"/>
  <c r="E1631" i="4"/>
  <c r="K1630" i="4"/>
  <c r="I1630" i="4"/>
  <c r="G1630" i="4"/>
  <c r="E1630" i="4"/>
  <c r="K1629" i="4"/>
  <c r="I1629" i="4"/>
  <c r="G1629" i="4"/>
  <c r="E1629" i="4"/>
  <c r="K1628" i="4"/>
  <c r="I1628" i="4"/>
  <c r="G1628" i="4"/>
  <c r="E1628" i="4"/>
  <c r="K1627" i="4"/>
  <c r="I1627" i="4"/>
  <c r="G1627" i="4"/>
  <c r="E1627" i="4"/>
  <c r="K1626" i="4"/>
  <c r="I1626" i="4"/>
  <c r="G1626" i="4"/>
  <c r="E1626" i="4"/>
  <c r="K1625" i="4"/>
  <c r="I1625" i="4"/>
  <c r="G1625" i="4"/>
  <c r="E1625" i="4"/>
  <c r="K1624" i="4"/>
  <c r="I1624" i="4"/>
  <c r="G1624" i="4"/>
  <c r="E1624" i="4"/>
  <c r="K1623" i="4"/>
  <c r="I1623" i="4"/>
  <c r="G1623" i="4"/>
  <c r="E1623" i="4"/>
  <c r="K1622" i="4"/>
  <c r="I1622" i="4"/>
  <c r="G1622" i="4"/>
  <c r="E1622" i="4"/>
  <c r="K1621" i="4"/>
  <c r="I1621" i="4"/>
  <c r="G1621" i="4"/>
  <c r="E1621" i="4"/>
  <c r="K1620" i="4"/>
  <c r="I1620" i="4"/>
  <c r="G1620" i="4"/>
  <c r="E1620" i="4"/>
  <c r="K1619" i="4"/>
  <c r="I1619" i="4"/>
  <c r="G1619" i="4"/>
  <c r="E1619" i="4"/>
  <c r="K1618" i="4"/>
  <c r="I1618" i="4"/>
  <c r="G1618" i="4"/>
  <c r="E1618" i="4"/>
  <c r="K1617" i="4"/>
  <c r="I1617" i="4"/>
  <c r="G1617" i="4"/>
  <c r="E1617" i="4"/>
  <c r="K1616" i="4"/>
  <c r="I1616" i="4"/>
  <c r="G1616" i="4"/>
  <c r="E1616" i="4"/>
  <c r="K1615" i="4"/>
  <c r="I1615" i="4"/>
  <c r="G1615" i="4"/>
  <c r="E1615" i="4"/>
  <c r="K1614" i="4"/>
  <c r="I1614" i="4"/>
  <c r="G1614" i="4"/>
  <c r="E1614" i="4"/>
  <c r="K1613" i="4"/>
  <c r="I1613" i="4"/>
  <c r="G1613" i="4"/>
  <c r="E1613" i="4"/>
  <c r="K1612" i="4"/>
  <c r="I1612" i="4"/>
  <c r="G1612" i="4"/>
  <c r="E1612" i="4"/>
  <c r="K1611" i="4"/>
  <c r="I1611" i="4"/>
  <c r="G1611" i="4"/>
  <c r="E1611" i="4"/>
  <c r="K1610" i="4"/>
  <c r="I1610" i="4"/>
  <c r="G1610" i="4"/>
  <c r="E1610" i="4"/>
  <c r="K1609" i="4"/>
  <c r="I1609" i="4"/>
  <c r="G1609" i="4"/>
  <c r="E1609" i="4"/>
  <c r="K1608" i="4"/>
  <c r="I1608" i="4"/>
  <c r="G1608" i="4"/>
  <c r="E1608" i="4"/>
  <c r="K1607" i="4"/>
  <c r="I1607" i="4"/>
  <c r="G1607" i="4"/>
  <c r="E1607" i="4"/>
  <c r="K1606" i="4"/>
  <c r="I1606" i="4"/>
  <c r="G1606" i="4"/>
  <c r="E1606" i="4"/>
  <c r="K1605" i="4"/>
  <c r="I1605" i="4"/>
  <c r="G1605" i="4"/>
  <c r="E1605" i="4"/>
  <c r="K1604" i="4"/>
  <c r="I1604" i="4"/>
  <c r="G1604" i="4"/>
  <c r="E1604" i="4"/>
  <c r="K1603" i="4"/>
  <c r="I1603" i="4"/>
  <c r="G1603" i="4"/>
  <c r="E1603" i="4"/>
  <c r="K1602" i="4"/>
  <c r="I1602" i="4"/>
  <c r="G1602" i="4"/>
  <c r="E1602" i="4"/>
  <c r="K1601" i="4"/>
  <c r="I1601" i="4"/>
  <c r="G1601" i="4"/>
  <c r="E1601" i="4"/>
  <c r="K1600" i="4"/>
  <c r="I1600" i="4"/>
  <c r="G1600" i="4"/>
  <c r="E1600" i="4"/>
  <c r="K1599" i="4"/>
  <c r="I1599" i="4"/>
  <c r="G1599" i="4"/>
  <c r="E1599" i="4"/>
  <c r="K1598" i="4"/>
  <c r="I1598" i="4"/>
  <c r="G1598" i="4"/>
  <c r="E1598" i="4"/>
  <c r="K1597" i="4"/>
  <c r="I1597" i="4"/>
  <c r="G1597" i="4"/>
  <c r="E1597" i="4"/>
  <c r="K1596" i="4"/>
  <c r="I1596" i="4"/>
  <c r="G1596" i="4"/>
  <c r="E1596" i="4"/>
  <c r="K1595" i="4"/>
  <c r="I1595" i="4"/>
  <c r="G1595" i="4"/>
  <c r="E1595" i="4"/>
  <c r="K1594" i="4"/>
  <c r="I1594" i="4"/>
  <c r="G1594" i="4"/>
  <c r="E1594" i="4"/>
  <c r="K1593" i="4"/>
  <c r="I1593" i="4"/>
  <c r="G1593" i="4"/>
  <c r="E1593" i="4"/>
  <c r="K1592" i="4"/>
  <c r="I1592" i="4"/>
  <c r="G1592" i="4"/>
  <c r="E1592" i="4"/>
  <c r="K1591" i="4"/>
  <c r="I1591" i="4"/>
  <c r="G1591" i="4"/>
  <c r="E1591" i="4"/>
  <c r="K1590" i="4"/>
  <c r="I1590" i="4"/>
  <c r="G1590" i="4"/>
  <c r="E1590" i="4"/>
  <c r="K1589" i="4"/>
  <c r="I1589" i="4"/>
  <c r="G1589" i="4"/>
  <c r="E1589" i="4"/>
  <c r="K1588" i="4"/>
  <c r="I1588" i="4"/>
  <c r="G1588" i="4"/>
  <c r="E1588" i="4"/>
  <c r="K1587" i="4"/>
  <c r="I1587" i="4"/>
  <c r="G1587" i="4"/>
  <c r="E1587" i="4"/>
  <c r="K1586" i="4"/>
  <c r="I1586" i="4"/>
  <c r="G1586" i="4"/>
  <c r="E1586" i="4"/>
  <c r="K1585" i="4"/>
  <c r="I1585" i="4"/>
  <c r="G1585" i="4"/>
  <c r="E1585" i="4"/>
  <c r="K1584" i="4"/>
  <c r="I1584" i="4"/>
  <c r="G1584" i="4"/>
  <c r="E1584" i="4"/>
  <c r="K1583" i="4"/>
  <c r="I1583" i="4"/>
  <c r="G1583" i="4"/>
  <c r="E1583" i="4"/>
  <c r="K1582" i="4"/>
  <c r="I1582" i="4"/>
  <c r="G1582" i="4"/>
  <c r="E1582" i="4"/>
  <c r="K1581" i="4"/>
  <c r="I1581" i="4"/>
  <c r="G1581" i="4"/>
  <c r="E1581" i="4"/>
  <c r="K1580" i="4"/>
  <c r="I1580" i="4"/>
  <c r="G1580" i="4"/>
  <c r="E1580" i="4"/>
  <c r="K1579" i="4"/>
  <c r="I1579" i="4"/>
  <c r="G1579" i="4"/>
  <c r="E1579" i="4"/>
  <c r="K1578" i="4"/>
  <c r="I1578" i="4"/>
  <c r="G1578" i="4"/>
  <c r="E1578" i="4"/>
  <c r="K1577" i="4"/>
  <c r="I1577" i="4"/>
  <c r="G1577" i="4"/>
  <c r="E1577" i="4"/>
  <c r="K1576" i="4"/>
  <c r="I1576" i="4"/>
  <c r="G1576" i="4"/>
  <c r="E1576" i="4"/>
  <c r="K1575" i="4"/>
  <c r="I1575" i="4"/>
  <c r="G1575" i="4"/>
  <c r="E1575" i="4"/>
  <c r="K1574" i="4"/>
  <c r="I1574" i="4"/>
  <c r="G1574" i="4"/>
  <c r="E1574" i="4"/>
  <c r="K1573" i="4"/>
  <c r="I1573" i="4"/>
  <c r="G1573" i="4"/>
  <c r="E1573" i="4"/>
  <c r="K1572" i="4"/>
  <c r="I1572" i="4"/>
  <c r="G1572" i="4"/>
  <c r="E1572" i="4"/>
  <c r="K1571" i="4"/>
  <c r="I1571" i="4"/>
  <c r="G1571" i="4"/>
  <c r="E1571" i="4"/>
  <c r="K1570" i="4"/>
  <c r="I1570" i="4"/>
  <c r="G1570" i="4"/>
  <c r="E1570" i="4"/>
  <c r="K1569" i="4"/>
  <c r="I1569" i="4"/>
  <c r="G1569" i="4"/>
  <c r="E1569" i="4"/>
  <c r="K1568" i="4"/>
  <c r="I1568" i="4"/>
  <c r="G1568" i="4"/>
  <c r="E1568" i="4"/>
  <c r="K1567" i="4"/>
  <c r="I1567" i="4"/>
  <c r="G1567" i="4"/>
  <c r="E1567" i="4"/>
  <c r="K1566" i="4"/>
  <c r="I1566" i="4"/>
  <c r="G1566" i="4"/>
  <c r="E1566" i="4"/>
  <c r="K1565" i="4"/>
  <c r="I1565" i="4"/>
  <c r="G1565" i="4"/>
  <c r="E1565" i="4"/>
  <c r="K1564" i="4"/>
  <c r="I1564" i="4"/>
  <c r="G1564" i="4"/>
  <c r="E1564" i="4"/>
  <c r="K1563" i="4"/>
  <c r="I1563" i="4"/>
  <c r="G1563" i="4"/>
  <c r="E1563" i="4"/>
  <c r="K1562" i="4"/>
  <c r="I1562" i="4"/>
  <c r="G1562" i="4"/>
  <c r="E1562" i="4"/>
  <c r="K1561" i="4"/>
  <c r="I1561" i="4"/>
  <c r="G1561" i="4"/>
  <c r="E1561" i="4"/>
  <c r="K1560" i="4"/>
  <c r="I1560" i="4"/>
  <c r="G1560" i="4"/>
  <c r="E1560" i="4"/>
  <c r="K1559" i="4"/>
  <c r="I1559" i="4"/>
  <c r="G1559" i="4"/>
  <c r="E1559" i="4"/>
  <c r="K1558" i="4"/>
  <c r="I1558" i="4"/>
  <c r="G1558" i="4"/>
  <c r="E1558" i="4"/>
  <c r="K1557" i="4"/>
  <c r="I1557" i="4"/>
  <c r="G1557" i="4"/>
  <c r="E1557" i="4"/>
  <c r="K1556" i="4"/>
  <c r="I1556" i="4"/>
  <c r="G1556" i="4"/>
  <c r="E1556" i="4"/>
  <c r="K1555" i="4"/>
  <c r="I1555" i="4"/>
  <c r="G1555" i="4"/>
  <c r="E1555" i="4"/>
  <c r="K1554" i="4"/>
  <c r="I1554" i="4"/>
  <c r="G1554" i="4"/>
  <c r="E1554" i="4"/>
  <c r="K1553" i="4"/>
  <c r="I1553" i="4"/>
  <c r="G1553" i="4"/>
  <c r="E1553" i="4"/>
  <c r="K1552" i="4"/>
  <c r="I1552" i="4"/>
  <c r="G1552" i="4"/>
  <c r="E1552" i="4"/>
  <c r="K1551" i="4"/>
  <c r="I1551" i="4"/>
  <c r="G1551" i="4"/>
  <c r="E1551" i="4"/>
  <c r="K1550" i="4"/>
  <c r="I1550" i="4"/>
  <c r="G1550" i="4"/>
  <c r="E1550" i="4"/>
  <c r="K1549" i="4"/>
  <c r="I1549" i="4"/>
  <c r="G1549" i="4"/>
  <c r="E1549" i="4"/>
  <c r="K1548" i="4"/>
  <c r="I1548" i="4"/>
  <c r="G1548" i="4"/>
  <c r="E1548" i="4"/>
  <c r="K1547" i="4"/>
  <c r="I1547" i="4"/>
  <c r="G1547" i="4"/>
  <c r="E1547" i="4"/>
  <c r="K1546" i="4"/>
  <c r="I1546" i="4"/>
  <c r="G1546" i="4"/>
  <c r="E1546" i="4"/>
  <c r="K1545" i="4"/>
  <c r="I1545" i="4"/>
  <c r="G1545" i="4"/>
  <c r="E1545" i="4"/>
  <c r="K1544" i="4"/>
  <c r="I1544" i="4"/>
  <c r="G1544" i="4"/>
  <c r="E1544" i="4"/>
  <c r="K1543" i="4"/>
  <c r="I1543" i="4"/>
  <c r="G1543" i="4"/>
  <c r="E1543" i="4"/>
  <c r="K1542" i="4"/>
  <c r="I1542" i="4"/>
  <c r="G1542" i="4"/>
  <c r="E1542" i="4"/>
  <c r="K1541" i="4"/>
  <c r="I1541" i="4"/>
  <c r="G1541" i="4"/>
  <c r="E1541" i="4"/>
  <c r="K1540" i="4"/>
  <c r="I1540" i="4"/>
  <c r="G1540" i="4"/>
  <c r="E1540" i="4"/>
  <c r="K1539" i="4"/>
  <c r="I1539" i="4"/>
  <c r="G1539" i="4"/>
  <c r="E1539" i="4"/>
  <c r="K1538" i="4"/>
  <c r="I1538" i="4"/>
  <c r="G1538" i="4"/>
  <c r="E1538" i="4"/>
  <c r="K1537" i="4"/>
  <c r="I1537" i="4"/>
  <c r="G1537" i="4"/>
  <c r="E1537" i="4"/>
  <c r="K1536" i="4"/>
  <c r="I1536" i="4"/>
  <c r="G1536" i="4"/>
  <c r="E1536" i="4"/>
  <c r="K1535" i="4"/>
  <c r="I1535" i="4"/>
  <c r="G1535" i="4"/>
  <c r="E1535" i="4"/>
  <c r="K1534" i="4"/>
  <c r="I1534" i="4"/>
  <c r="G1534" i="4"/>
  <c r="E1534" i="4"/>
  <c r="K1533" i="4"/>
  <c r="I1533" i="4"/>
  <c r="G1533" i="4"/>
  <c r="E1533" i="4"/>
  <c r="K1532" i="4"/>
  <c r="I1532" i="4"/>
  <c r="G1532" i="4"/>
  <c r="E1532" i="4"/>
  <c r="K1531" i="4"/>
  <c r="I1531" i="4"/>
  <c r="G1531" i="4"/>
  <c r="E1531" i="4"/>
  <c r="K1530" i="4"/>
  <c r="I1530" i="4"/>
  <c r="G1530" i="4"/>
  <c r="E1530" i="4"/>
  <c r="K1529" i="4"/>
  <c r="I1529" i="4"/>
  <c r="G1529" i="4"/>
  <c r="E1529" i="4"/>
  <c r="K1528" i="4"/>
  <c r="I1528" i="4"/>
  <c r="G1528" i="4"/>
  <c r="E1528" i="4"/>
  <c r="K1527" i="4"/>
  <c r="I1527" i="4"/>
  <c r="G1527" i="4"/>
  <c r="E1527" i="4"/>
  <c r="K1526" i="4"/>
  <c r="I1526" i="4"/>
  <c r="G1526" i="4"/>
  <c r="E1526" i="4"/>
  <c r="K1525" i="4"/>
  <c r="I1525" i="4"/>
  <c r="G1525" i="4"/>
  <c r="E1525" i="4"/>
  <c r="K1524" i="4"/>
  <c r="I1524" i="4"/>
  <c r="G1524" i="4"/>
  <c r="E1524" i="4"/>
  <c r="K1523" i="4"/>
  <c r="I1523" i="4"/>
  <c r="G1523" i="4"/>
  <c r="E1523" i="4"/>
  <c r="K1522" i="4"/>
  <c r="I1522" i="4"/>
  <c r="G1522" i="4"/>
  <c r="E1522" i="4"/>
  <c r="K1521" i="4"/>
  <c r="I1521" i="4"/>
  <c r="G1521" i="4"/>
  <c r="E1521" i="4"/>
  <c r="K1520" i="4"/>
  <c r="I1520" i="4"/>
  <c r="G1520" i="4"/>
  <c r="E1520" i="4"/>
  <c r="K1519" i="4"/>
  <c r="I1519" i="4"/>
  <c r="G1519" i="4"/>
  <c r="E1519" i="4"/>
  <c r="K1518" i="4"/>
  <c r="I1518" i="4"/>
  <c r="G1518" i="4"/>
  <c r="E1518" i="4"/>
  <c r="K1517" i="4"/>
  <c r="I1517" i="4"/>
  <c r="G1517" i="4"/>
  <c r="E1517" i="4"/>
  <c r="K1516" i="4"/>
  <c r="I1516" i="4"/>
  <c r="G1516" i="4"/>
  <c r="E1516" i="4"/>
  <c r="K1515" i="4"/>
  <c r="I1515" i="4"/>
  <c r="G1515" i="4"/>
  <c r="E1515" i="4"/>
  <c r="K1514" i="4"/>
  <c r="I1514" i="4"/>
  <c r="G1514" i="4"/>
  <c r="E1514" i="4"/>
  <c r="K1513" i="4"/>
  <c r="I1513" i="4"/>
  <c r="G1513" i="4"/>
  <c r="E1513" i="4"/>
  <c r="K1512" i="4"/>
  <c r="I1512" i="4"/>
  <c r="G1512" i="4"/>
  <c r="E1512" i="4"/>
  <c r="K1511" i="4"/>
  <c r="I1511" i="4"/>
  <c r="G1511" i="4"/>
  <c r="E1511" i="4"/>
  <c r="K1510" i="4"/>
  <c r="I1510" i="4"/>
  <c r="G1510" i="4"/>
  <c r="E1510" i="4"/>
  <c r="K1509" i="4"/>
  <c r="I1509" i="4"/>
  <c r="G1509" i="4"/>
  <c r="E1509" i="4"/>
  <c r="K1508" i="4"/>
  <c r="I1508" i="4"/>
  <c r="G1508" i="4"/>
  <c r="E1508" i="4"/>
  <c r="K1507" i="4"/>
  <c r="I1507" i="4"/>
  <c r="G1507" i="4"/>
  <c r="E1507" i="4"/>
  <c r="K1506" i="4"/>
  <c r="I1506" i="4"/>
  <c r="G1506" i="4"/>
  <c r="E1506" i="4"/>
  <c r="K1505" i="4"/>
  <c r="I1505" i="4"/>
  <c r="G1505" i="4"/>
  <c r="E1505" i="4"/>
  <c r="K1504" i="4"/>
  <c r="I1504" i="4"/>
  <c r="G1504" i="4"/>
  <c r="E1504" i="4"/>
  <c r="K1503" i="4"/>
  <c r="I1503" i="4"/>
  <c r="G1503" i="4"/>
  <c r="E1503" i="4"/>
  <c r="K1502" i="4"/>
  <c r="I1502" i="4"/>
  <c r="G1502" i="4"/>
  <c r="E1502" i="4"/>
  <c r="K1501" i="4"/>
  <c r="I1501" i="4"/>
  <c r="G1501" i="4"/>
  <c r="E1501" i="4"/>
  <c r="K1500" i="4"/>
  <c r="I1500" i="4"/>
  <c r="G1500" i="4"/>
  <c r="E1500" i="4"/>
  <c r="K1499" i="4"/>
  <c r="I1499" i="4"/>
  <c r="G1499" i="4"/>
  <c r="E1499" i="4"/>
  <c r="K1498" i="4"/>
  <c r="I1498" i="4"/>
  <c r="G1498" i="4"/>
  <c r="E1498" i="4"/>
  <c r="K1497" i="4"/>
  <c r="I1497" i="4"/>
  <c r="G1497" i="4"/>
  <c r="E1497" i="4"/>
  <c r="K1496" i="4"/>
  <c r="I1496" i="4"/>
  <c r="G1496" i="4"/>
  <c r="E1496" i="4"/>
  <c r="K1495" i="4"/>
  <c r="I1495" i="4"/>
  <c r="G1495" i="4"/>
  <c r="E1495" i="4"/>
  <c r="K1494" i="4"/>
  <c r="I1494" i="4"/>
  <c r="G1494" i="4"/>
  <c r="E1494" i="4"/>
  <c r="K1493" i="4"/>
  <c r="I1493" i="4"/>
  <c r="G1493" i="4"/>
  <c r="E1493" i="4"/>
  <c r="K1492" i="4"/>
  <c r="I1492" i="4"/>
  <c r="G1492" i="4"/>
  <c r="E1492" i="4"/>
  <c r="K1491" i="4"/>
  <c r="I1491" i="4"/>
  <c r="G1491" i="4"/>
  <c r="E1491" i="4"/>
  <c r="K1490" i="4"/>
  <c r="I1490" i="4"/>
  <c r="G1490" i="4"/>
  <c r="E1490" i="4"/>
  <c r="K1489" i="4"/>
  <c r="I1489" i="4"/>
  <c r="G1489" i="4"/>
  <c r="E1489" i="4"/>
  <c r="K1488" i="4"/>
  <c r="I1488" i="4"/>
  <c r="G1488" i="4"/>
  <c r="E1488" i="4"/>
  <c r="K1487" i="4"/>
  <c r="I1487" i="4"/>
  <c r="G1487" i="4"/>
  <c r="E1487" i="4"/>
  <c r="K1486" i="4"/>
  <c r="I1486" i="4"/>
  <c r="G1486" i="4"/>
  <c r="E1486" i="4"/>
  <c r="K1485" i="4"/>
  <c r="I1485" i="4"/>
  <c r="G1485" i="4"/>
  <c r="E1485" i="4"/>
  <c r="K1484" i="4"/>
  <c r="I1484" i="4"/>
  <c r="G1484" i="4"/>
  <c r="E1484" i="4"/>
  <c r="K1483" i="4"/>
  <c r="I1483" i="4"/>
  <c r="G1483" i="4"/>
  <c r="E1483" i="4"/>
  <c r="K1482" i="4"/>
  <c r="I1482" i="4"/>
  <c r="G1482" i="4"/>
  <c r="E1482" i="4"/>
  <c r="K1481" i="4"/>
  <c r="I1481" i="4"/>
  <c r="G1481" i="4"/>
  <c r="E1481" i="4"/>
  <c r="K1480" i="4"/>
  <c r="I1480" i="4"/>
  <c r="G1480" i="4"/>
  <c r="E1480" i="4"/>
  <c r="K1479" i="4"/>
  <c r="I1479" i="4"/>
  <c r="G1479" i="4"/>
  <c r="E1479" i="4"/>
  <c r="K1478" i="4"/>
  <c r="I1478" i="4"/>
  <c r="G1478" i="4"/>
  <c r="E1478" i="4"/>
  <c r="K1477" i="4"/>
  <c r="I1477" i="4"/>
  <c r="G1477" i="4"/>
  <c r="E1477" i="4"/>
  <c r="K1476" i="4"/>
  <c r="I1476" i="4"/>
  <c r="G1476" i="4"/>
  <c r="E1476" i="4"/>
  <c r="K1475" i="4"/>
  <c r="I1475" i="4"/>
  <c r="G1475" i="4"/>
  <c r="E1475" i="4"/>
  <c r="K1474" i="4"/>
  <c r="I1474" i="4"/>
  <c r="G1474" i="4"/>
  <c r="E1474" i="4"/>
  <c r="K1473" i="4"/>
  <c r="I1473" i="4"/>
  <c r="G1473" i="4"/>
  <c r="E1473" i="4"/>
  <c r="K1472" i="4"/>
  <c r="I1472" i="4"/>
  <c r="G1472" i="4"/>
  <c r="E1472" i="4"/>
  <c r="K1471" i="4"/>
  <c r="I1471" i="4"/>
  <c r="G1471" i="4"/>
  <c r="E1471" i="4"/>
  <c r="K1470" i="4"/>
  <c r="I1470" i="4"/>
  <c r="G1470" i="4"/>
  <c r="E1470" i="4"/>
  <c r="K1469" i="4"/>
  <c r="I1469" i="4"/>
  <c r="G1469" i="4"/>
  <c r="E1469" i="4"/>
  <c r="K1468" i="4"/>
  <c r="I1468" i="4"/>
  <c r="G1468" i="4"/>
  <c r="E1468" i="4"/>
  <c r="K1467" i="4"/>
  <c r="I1467" i="4"/>
  <c r="G1467" i="4"/>
  <c r="E1467" i="4"/>
  <c r="K1466" i="4"/>
  <c r="I1466" i="4"/>
  <c r="G1466" i="4"/>
  <c r="E1466" i="4"/>
  <c r="K1465" i="4"/>
  <c r="I1465" i="4"/>
  <c r="G1465" i="4"/>
  <c r="E1465" i="4"/>
  <c r="K1464" i="4"/>
  <c r="I1464" i="4"/>
  <c r="G1464" i="4"/>
  <c r="E1464" i="4"/>
  <c r="K1463" i="4"/>
  <c r="I1463" i="4"/>
  <c r="G1463" i="4"/>
  <c r="E1463" i="4"/>
  <c r="K1462" i="4"/>
  <c r="I1462" i="4"/>
  <c r="G1462" i="4"/>
  <c r="E1462" i="4"/>
  <c r="K1461" i="4"/>
  <c r="I1461" i="4"/>
  <c r="G1461" i="4"/>
  <c r="E1461" i="4"/>
  <c r="K1460" i="4"/>
  <c r="I1460" i="4"/>
  <c r="G1460" i="4"/>
  <c r="E1460" i="4"/>
  <c r="K1459" i="4"/>
  <c r="I1459" i="4"/>
  <c r="G1459" i="4"/>
  <c r="E1459" i="4"/>
  <c r="K1458" i="4"/>
  <c r="I1458" i="4"/>
  <c r="G1458" i="4"/>
  <c r="E1458" i="4"/>
  <c r="K1457" i="4"/>
  <c r="I1457" i="4"/>
  <c r="G1457" i="4"/>
  <c r="E1457" i="4"/>
  <c r="K1456" i="4"/>
  <c r="I1456" i="4"/>
  <c r="G1456" i="4"/>
  <c r="E1456" i="4"/>
  <c r="K1455" i="4"/>
  <c r="I1455" i="4"/>
  <c r="G1455" i="4"/>
  <c r="E1455" i="4"/>
  <c r="K1454" i="4"/>
  <c r="I1454" i="4"/>
  <c r="G1454" i="4"/>
  <c r="E1454" i="4"/>
  <c r="K1453" i="4"/>
  <c r="I1453" i="4"/>
  <c r="G1453" i="4"/>
  <c r="E1453" i="4"/>
  <c r="K1452" i="4"/>
  <c r="I1452" i="4"/>
  <c r="G1452" i="4"/>
  <c r="E1452" i="4"/>
  <c r="K1451" i="4"/>
  <c r="I1451" i="4"/>
  <c r="G1451" i="4"/>
  <c r="E1451" i="4"/>
  <c r="K1450" i="4"/>
  <c r="I1450" i="4"/>
  <c r="G1450" i="4"/>
  <c r="E1450" i="4"/>
  <c r="K1449" i="4"/>
  <c r="I1449" i="4"/>
  <c r="G1449" i="4"/>
  <c r="E1449" i="4"/>
  <c r="K1448" i="4"/>
  <c r="I1448" i="4"/>
  <c r="G1448" i="4"/>
  <c r="E1448" i="4"/>
  <c r="K1447" i="4"/>
  <c r="I1447" i="4"/>
  <c r="G1447" i="4"/>
  <c r="E1447" i="4"/>
  <c r="K1446" i="4"/>
  <c r="I1446" i="4"/>
  <c r="G1446" i="4"/>
  <c r="E1446" i="4"/>
  <c r="K1445" i="4"/>
  <c r="I1445" i="4"/>
  <c r="G1445" i="4"/>
  <c r="E1445" i="4"/>
  <c r="K1444" i="4"/>
  <c r="I1444" i="4"/>
  <c r="G1444" i="4"/>
  <c r="E1444" i="4"/>
  <c r="K1443" i="4"/>
  <c r="I1443" i="4"/>
  <c r="G1443" i="4"/>
  <c r="E1443" i="4"/>
  <c r="K1442" i="4"/>
  <c r="I1442" i="4"/>
  <c r="G1442" i="4"/>
  <c r="E1442" i="4"/>
  <c r="K1441" i="4"/>
  <c r="I1441" i="4"/>
  <c r="G1441" i="4"/>
  <c r="E1441" i="4"/>
  <c r="K1440" i="4"/>
  <c r="I1440" i="4"/>
  <c r="G1440" i="4"/>
  <c r="E1440" i="4"/>
  <c r="K1439" i="4"/>
  <c r="I1439" i="4"/>
  <c r="G1439" i="4"/>
  <c r="E1439" i="4"/>
  <c r="K1438" i="4"/>
  <c r="I1438" i="4"/>
  <c r="G1438" i="4"/>
  <c r="E1438" i="4"/>
  <c r="K1437" i="4"/>
  <c r="I1437" i="4"/>
  <c r="G1437" i="4"/>
  <c r="E1437" i="4"/>
  <c r="K1436" i="4"/>
  <c r="I1436" i="4"/>
  <c r="G1436" i="4"/>
  <c r="E1436" i="4"/>
  <c r="K1435" i="4"/>
  <c r="I1435" i="4"/>
  <c r="G1435" i="4"/>
  <c r="E1435" i="4"/>
  <c r="K1434" i="4"/>
  <c r="I1434" i="4"/>
  <c r="G1434" i="4"/>
  <c r="E1434" i="4"/>
  <c r="K1433" i="4"/>
  <c r="I1433" i="4"/>
  <c r="G1433" i="4"/>
  <c r="E1433" i="4"/>
  <c r="K1432" i="4"/>
  <c r="I1432" i="4"/>
  <c r="G1432" i="4"/>
  <c r="E1432" i="4"/>
  <c r="K1431" i="4"/>
  <c r="I1431" i="4"/>
  <c r="G1431" i="4"/>
  <c r="E1431" i="4"/>
  <c r="K1430" i="4"/>
  <c r="I1430" i="4"/>
  <c r="G1430" i="4"/>
  <c r="E1430" i="4"/>
  <c r="K1429" i="4"/>
  <c r="I1429" i="4"/>
  <c r="G1429" i="4"/>
  <c r="E1429" i="4"/>
  <c r="K1428" i="4"/>
  <c r="I1428" i="4"/>
  <c r="G1428" i="4"/>
  <c r="E1428" i="4"/>
  <c r="K1427" i="4"/>
  <c r="I1427" i="4"/>
  <c r="G1427" i="4"/>
  <c r="E1427" i="4"/>
  <c r="K1426" i="4"/>
  <c r="I1426" i="4"/>
  <c r="G1426" i="4"/>
  <c r="E1426" i="4"/>
  <c r="K1425" i="4"/>
  <c r="I1425" i="4"/>
  <c r="G1425" i="4"/>
  <c r="E1425" i="4"/>
  <c r="K1424" i="4"/>
  <c r="I1424" i="4"/>
  <c r="G1424" i="4"/>
  <c r="E1424" i="4"/>
  <c r="K1423" i="4"/>
  <c r="I1423" i="4"/>
  <c r="G1423" i="4"/>
  <c r="E1423" i="4"/>
  <c r="K1422" i="4"/>
  <c r="I1422" i="4"/>
  <c r="G1422" i="4"/>
  <c r="E1422" i="4"/>
  <c r="K1421" i="4"/>
  <c r="I1421" i="4"/>
  <c r="G1421" i="4"/>
  <c r="E1421" i="4"/>
  <c r="K1420" i="4"/>
  <c r="I1420" i="4"/>
  <c r="G1420" i="4"/>
  <c r="E1420" i="4"/>
  <c r="K1419" i="4"/>
  <c r="I1419" i="4"/>
  <c r="G1419" i="4"/>
  <c r="E1419" i="4"/>
  <c r="K1418" i="4"/>
  <c r="I1418" i="4"/>
  <c r="G1418" i="4"/>
  <c r="E1418" i="4"/>
  <c r="K1417" i="4"/>
  <c r="I1417" i="4"/>
  <c r="G1417" i="4"/>
  <c r="E1417" i="4"/>
  <c r="K1416" i="4"/>
  <c r="I1416" i="4"/>
  <c r="G1416" i="4"/>
  <c r="E1416" i="4"/>
  <c r="K1415" i="4"/>
  <c r="I1415" i="4"/>
  <c r="G1415" i="4"/>
  <c r="E1415" i="4"/>
  <c r="K1414" i="4"/>
  <c r="I1414" i="4"/>
  <c r="G1414" i="4"/>
  <c r="E1414" i="4"/>
  <c r="K1413" i="4"/>
  <c r="I1413" i="4"/>
  <c r="G1413" i="4"/>
  <c r="E1413" i="4"/>
  <c r="K1412" i="4"/>
  <c r="I1412" i="4"/>
  <c r="G1412" i="4"/>
  <c r="E1412" i="4"/>
  <c r="K1411" i="4"/>
  <c r="I1411" i="4"/>
  <c r="G1411" i="4"/>
  <c r="E1411" i="4"/>
  <c r="K1410" i="4"/>
  <c r="I1410" i="4"/>
  <c r="G1410" i="4"/>
  <c r="E1410" i="4"/>
  <c r="K1409" i="4"/>
  <c r="I1409" i="4"/>
  <c r="G1409" i="4"/>
  <c r="E1409" i="4"/>
  <c r="K1408" i="4"/>
  <c r="I1408" i="4"/>
  <c r="G1408" i="4"/>
  <c r="E1408" i="4"/>
  <c r="K1407" i="4"/>
  <c r="I1407" i="4"/>
  <c r="G1407" i="4"/>
  <c r="E1407" i="4"/>
  <c r="K1406" i="4"/>
  <c r="I1406" i="4"/>
  <c r="G1406" i="4"/>
  <c r="E1406" i="4"/>
  <c r="K1405" i="4"/>
  <c r="I1405" i="4"/>
  <c r="G1405" i="4"/>
  <c r="E1405" i="4"/>
  <c r="K1404" i="4"/>
  <c r="I1404" i="4"/>
  <c r="G1404" i="4"/>
  <c r="E1404" i="4"/>
  <c r="K1403" i="4"/>
  <c r="I1403" i="4"/>
  <c r="G1403" i="4"/>
  <c r="E1403" i="4"/>
  <c r="K1402" i="4"/>
  <c r="I1402" i="4"/>
  <c r="G1402" i="4"/>
  <c r="E1402" i="4"/>
  <c r="K1401" i="4"/>
  <c r="I1401" i="4"/>
  <c r="G1401" i="4"/>
  <c r="E1401" i="4"/>
  <c r="K1400" i="4"/>
  <c r="I1400" i="4"/>
  <c r="G1400" i="4"/>
  <c r="E1400" i="4"/>
  <c r="K1399" i="4"/>
  <c r="I1399" i="4"/>
  <c r="G1399" i="4"/>
  <c r="E1399" i="4"/>
  <c r="K1398" i="4"/>
  <c r="I1398" i="4"/>
  <c r="G1398" i="4"/>
  <c r="E1398" i="4"/>
  <c r="K1397" i="4"/>
  <c r="I1397" i="4"/>
  <c r="G1397" i="4"/>
  <c r="E1397" i="4"/>
  <c r="K1396" i="4"/>
  <c r="I1396" i="4"/>
  <c r="G1396" i="4"/>
  <c r="E1396" i="4"/>
  <c r="K1395" i="4"/>
  <c r="I1395" i="4"/>
  <c r="G1395" i="4"/>
  <c r="E1395" i="4"/>
  <c r="K1394" i="4"/>
  <c r="I1394" i="4"/>
  <c r="G1394" i="4"/>
  <c r="E1394" i="4"/>
  <c r="K1393" i="4"/>
  <c r="I1393" i="4"/>
  <c r="G1393" i="4"/>
  <c r="E1393" i="4"/>
  <c r="K1392" i="4"/>
  <c r="I1392" i="4"/>
  <c r="G1392" i="4"/>
  <c r="E1392" i="4"/>
  <c r="K1391" i="4"/>
  <c r="I1391" i="4"/>
  <c r="G1391" i="4"/>
  <c r="E1391" i="4"/>
  <c r="K1390" i="4"/>
  <c r="I1390" i="4"/>
  <c r="G1390" i="4"/>
  <c r="E1390" i="4"/>
  <c r="K1389" i="4"/>
  <c r="I1389" i="4"/>
  <c r="G1389" i="4"/>
  <c r="E1389" i="4"/>
  <c r="K1388" i="4"/>
  <c r="I1388" i="4"/>
  <c r="G1388" i="4"/>
  <c r="E1388" i="4"/>
  <c r="K1387" i="4"/>
  <c r="I1387" i="4"/>
  <c r="G1387" i="4"/>
  <c r="E1387" i="4"/>
  <c r="K1386" i="4"/>
  <c r="I1386" i="4"/>
  <c r="G1386" i="4"/>
  <c r="E1386" i="4"/>
  <c r="K1385" i="4"/>
  <c r="I1385" i="4"/>
  <c r="G1385" i="4"/>
  <c r="E1385" i="4"/>
  <c r="K1384" i="4"/>
  <c r="I1384" i="4"/>
  <c r="G1384" i="4"/>
  <c r="E1384" i="4"/>
  <c r="K1383" i="4"/>
  <c r="I1383" i="4"/>
  <c r="G1383" i="4"/>
  <c r="E1383" i="4"/>
  <c r="K1382" i="4"/>
  <c r="I1382" i="4"/>
  <c r="G1382" i="4"/>
  <c r="E1382" i="4"/>
  <c r="K1381" i="4"/>
  <c r="I1381" i="4"/>
  <c r="G1381" i="4"/>
  <c r="E1381" i="4"/>
  <c r="K1380" i="4"/>
  <c r="I1380" i="4"/>
  <c r="G1380" i="4"/>
  <c r="E1380" i="4"/>
  <c r="K1379" i="4"/>
  <c r="I1379" i="4"/>
  <c r="G1379" i="4"/>
  <c r="E1379" i="4"/>
  <c r="K1378" i="4"/>
  <c r="I1378" i="4"/>
  <c r="G1378" i="4"/>
  <c r="E1378" i="4"/>
  <c r="K1377" i="4"/>
  <c r="I1377" i="4"/>
  <c r="G1377" i="4"/>
  <c r="E1377" i="4"/>
  <c r="K1376" i="4"/>
  <c r="I1376" i="4"/>
  <c r="G1376" i="4"/>
  <c r="E1376" i="4"/>
  <c r="K1375" i="4"/>
  <c r="I1375" i="4"/>
  <c r="G1375" i="4"/>
  <c r="E1375" i="4"/>
  <c r="K1374" i="4"/>
  <c r="I1374" i="4"/>
  <c r="G1374" i="4"/>
  <c r="E1374" i="4"/>
  <c r="K1373" i="4"/>
  <c r="I1373" i="4"/>
  <c r="G1373" i="4"/>
  <c r="E1373" i="4"/>
  <c r="K1372" i="4"/>
  <c r="I1372" i="4"/>
  <c r="G1372" i="4"/>
  <c r="E1372" i="4"/>
  <c r="K1371" i="4"/>
  <c r="I1371" i="4"/>
  <c r="G1371" i="4"/>
  <c r="E1371" i="4"/>
  <c r="K1370" i="4"/>
  <c r="I1370" i="4"/>
  <c r="G1370" i="4"/>
  <c r="E1370" i="4"/>
  <c r="K1369" i="4"/>
  <c r="I1369" i="4"/>
  <c r="G1369" i="4"/>
  <c r="E1369" i="4"/>
  <c r="K1368" i="4"/>
  <c r="I1368" i="4"/>
  <c r="G1368" i="4"/>
  <c r="E1368" i="4"/>
  <c r="K1367" i="4"/>
  <c r="I1367" i="4"/>
  <c r="G1367" i="4"/>
  <c r="E1367" i="4"/>
  <c r="K1366" i="4"/>
  <c r="I1366" i="4"/>
  <c r="G1366" i="4"/>
  <c r="E1366" i="4"/>
  <c r="K1365" i="4"/>
  <c r="I1365" i="4"/>
  <c r="G1365" i="4"/>
  <c r="E1365" i="4"/>
  <c r="K1364" i="4"/>
  <c r="I1364" i="4"/>
  <c r="G1364" i="4"/>
  <c r="E1364" i="4"/>
  <c r="K1363" i="4"/>
  <c r="I1363" i="4"/>
  <c r="G1363" i="4"/>
  <c r="E1363" i="4"/>
  <c r="K1362" i="4"/>
  <c r="I1362" i="4"/>
  <c r="G1362" i="4"/>
  <c r="E1362" i="4"/>
  <c r="K1361" i="4"/>
  <c r="I1361" i="4"/>
  <c r="G1361" i="4"/>
  <c r="E1361" i="4"/>
  <c r="K1360" i="4"/>
  <c r="I1360" i="4"/>
  <c r="G1360" i="4"/>
  <c r="E1360" i="4"/>
  <c r="K1359" i="4"/>
  <c r="I1359" i="4"/>
  <c r="G1359" i="4"/>
  <c r="E1359" i="4"/>
  <c r="K1358" i="4"/>
  <c r="I1358" i="4"/>
  <c r="G1358" i="4"/>
  <c r="E1358" i="4"/>
  <c r="K1357" i="4"/>
  <c r="I1357" i="4"/>
  <c r="G1357" i="4"/>
  <c r="E1357" i="4"/>
  <c r="K1356" i="4"/>
  <c r="I1356" i="4"/>
  <c r="G1356" i="4"/>
  <c r="E1356" i="4"/>
  <c r="K1355" i="4"/>
  <c r="I1355" i="4"/>
  <c r="G1355" i="4"/>
  <c r="E1355" i="4"/>
  <c r="K1354" i="4"/>
  <c r="I1354" i="4"/>
  <c r="G1354" i="4"/>
  <c r="E1354" i="4"/>
  <c r="K1353" i="4"/>
  <c r="I1353" i="4"/>
  <c r="G1353" i="4"/>
  <c r="E1353" i="4"/>
  <c r="K1352" i="4"/>
  <c r="I1352" i="4"/>
  <c r="G1352" i="4"/>
  <c r="E1352" i="4"/>
  <c r="K1351" i="4"/>
  <c r="I1351" i="4"/>
  <c r="G1351" i="4"/>
  <c r="E1351" i="4"/>
  <c r="K1350" i="4"/>
  <c r="I1350" i="4"/>
  <c r="G1350" i="4"/>
  <c r="E1350" i="4"/>
  <c r="K1349" i="4"/>
  <c r="I1349" i="4"/>
  <c r="G1349" i="4"/>
  <c r="E1349" i="4"/>
  <c r="K1348" i="4"/>
  <c r="I1348" i="4"/>
  <c r="G1348" i="4"/>
  <c r="E1348" i="4"/>
  <c r="K1347" i="4"/>
  <c r="I1347" i="4"/>
  <c r="G1347" i="4"/>
  <c r="E1347" i="4"/>
  <c r="K1346" i="4"/>
  <c r="I1346" i="4"/>
  <c r="G1346" i="4"/>
  <c r="E1346" i="4"/>
  <c r="K1345" i="4"/>
  <c r="I1345" i="4"/>
  <c r="G1345" i="4"/>
  <c r="E1345" i="4"/>
  <c r="K1344" i="4"/>
  <c r="I1344" i="4"/>
  <c r="G1344" i="4"/>
  <c r="E1344" i="4"/>
  <c r="K1343" i="4"/>
  <c r="I1343" i="4"/>
  <c r="G1343" i="4"/>
  <c r="E1343" i="4"/>
  <c r="K1342" i="4"/>
  <c r="I1342" i="4"/>
  <c r="G1342" i="4"/>
  <c r="E1342" i="4"/>
  <c r="K1341" i="4"/>
  <c r="I1341" i="4"/>
  <c r="G1341" i="4"/>
  <c r="E1341" i="4"/>
  <c r="K1340" i="4"/>
  <c r="I1340" i="4"/>
  <c r="G1340" i="4"/>
  <c r="E1340" i="4"/>
  <c r="K1339" i="4"/>
  <c r="I1339" i="4"/>
  <c r="G1339" i="4"/>
  <c r="E1339" i="4"/>
  <c r="K1338" i="4"/>
  <c r="I1338" i="4"/>
  <c r="G1338" i="4"/>
  <c r="E1338" i="4"/>
  <c r="K1337" i="4"/>
  <c r="I1337" i="4"/>
  <c r="G1337" i="4"/>
  <c r="E1337" i="4"/>
  <c r="K1336" i="4"/>
  <c r="I1336" i="4"/>
  <c r="G1336" i="4"/>
  <c r="E1336" i="4"/>
  <c r="K1335" i="4"/>
  <c r="I1335" i="4"/>
  <c r="G1335" i="4"/>
  <c r="E1335" i="4"/>
  <c r="K1334" i="4"/>
  <c r="I1334" i="4"/>
  <c r="G1334" i="4"/>
  <c r="E1334" i="4"/>
  <c r="K1333" i="4"/>
  <c r="I1333" i="4"/>
  <c r="G1333" i="4"/>
  <c r="E1333" i="4"/>
  <c r="K1332" i="4"/>
  <c r="I1332" i="4"/>
  <c r="G1332" i="4"/>
  <c r="E1332" i="4"/>
  <c r="K1331" i="4"/>
  <c r="I1331" i="4"/>
  <c r="G1331" i="4"/>
  <c r="E1331" i="4"/>
  <c r="K1330" i="4"/>
  <c r="I1330" i="4"/>
  <c r="G1330" i="4"/>
  <c r="E1330" i="4"/>
  <c r="K1329" i="4"/>
  <c r="I1329" i="4"/>
  <c r="G1329" i="4"/>
  <c r="E1329" i="4"/>
  <c r="K1328" i="4"/>
  <c r="I1328" i="4"/>
  <c r="G1328" i="4"/>
  <c r="E1328" i="4"/>
  <c r="K1327" i="4"/>
  <c r="I1327" i="4"/>
  <c r="G1327" i="4"/>
  <c r="E1327" i="4"/>
  <c r="K1326" i="4"/>
  <c r="I1326" i="4"/>
  <c r="G1326" i="4"/>
  <c r="E1326" i="4"/>
  <c r="K1325" i="4"/>
  <c r="I1325" i="4"/>
  <c r="G1325" i="4"/>
  <c r="E1325" i="4"/>
  <c r="K1324" i="4"/>
  <c r="I1324" i="4"/>
  <c r="G1324" i="4"/>
  <c r="E1324" i="4"/>
  <c r="K1323" i="4"/>
  <c r="I1323" i="4"/>
  <c r="G1323" i="4"/>
  <c r="E1323" i="4"/>
  <c r="K1322" i="4"/>
  <c r="I1322" i="4"/>
  <c r="G1322" i="4"/>
  <c r="E1322" i="4"/>
  <c r="K1321" i="4"/>
  <c r="I1321" i="4"/>
  <c r="G1321" i="4"/>
  <c r="E1321" i="4"/>
  <c r="K1320" i="4"/>
  <c r="I1320" i="4"/>
  <c r="G1320" i="4"/>
  <c r="E1320" i="4"/>
  <c r="K1319" i="4"/>
  <c r="I1319" i="4"/>
  <c r="G1319" i="4"/>
  <c r="E1319" i="4"/>
  <c r="K1318" i="4"/>
  <c r="I1318" i="4"/>
  <c r="G1318" i="4"/>
  <c r="E1318" i="4"/>
  <c r="K1317" i="4"/>
  <c r="I1317" i="4"/>
  <c r="G1317" i="4"/>
  <c r="E1317" i="4"/>
  <c r="K1316" i="4"/>
  <c r="I1316" i="4"/>
  <c r="G1316" i="4"/>
  <c r="E1316" i="4"/>
  <c r="K1315" i="4"/>
  <c r="I1315" i="4"/>
  <c r="G1315" i="4"/>
  <c r="E1315" i="4"/>
  <c r="K1314" i="4"/>
  <c r="I1314" i="4"/>
  <c r="G1314" i="4"/>
  <c r="E1314" i="4"/>
  <c r="K1313" i="4"/>
  <c r="I1313" i="4"/>
  <c r="G1313" i="4"/>
  <c r="E1313" i="4"/>
  <c r="K1312" i="4"/>
  <c r="I1312" i="4"/>
  <c r="G1312" i="4"/>
  <c r="E1312" i="4"/>
  <c r="K1311" i="4"/>
  <c r="I1311" i="4"/>
  <c r="G1311" i="4"/>
  <c r="E1311" i="4"/>
  <c r="K1310" i="4"/>
  <c r="I1310" i="4"/>
  <c r="G1310" i="4"/>
  <c r="E1310" i="4"/>
  <c r="K1309" i="4"/>
  <c r="I1309" i="4"/>
  <c r="G1309" i="4"/>
  <c r="E1309" i="4"/>
  <c r="K1308" i="4"/>
  <c r="I1308" i="4"/>
  <c r="G1308" i="4"/>
  <c r="E1308" i="4"/>
  <c r="K1307" i="4"/>
  <c r="I1307" i="4"/>
  <c r="G1307" i="4"/>
  <c r="E1307" i="4"/>
  <c r="K1306" i="4"/>
  <c r="I1306" i="4"/>
  <c r="G1306" i="4"/>
  <c r="E1306" i="4"/>
  <c r="K1305" i="4"/>
  <c r="I1305" i="4"/>
  <c r="G1305" i="4"/>
  <c r="E1305" i="4"/>
  <c r="K1304" i="4"/>
  <c r="I1304" i="4"/>
  <c r="G1304" i="4"/>
  <c r="E1304" i="4"/>
  <c r="K1303" i="4"/>
  <c r="I1303" i="4"/>
  <c r="G1303" i="4"/>
  <c r="E1303" i="4"/>
  <c r="K1302" i="4"/>
  <c r="I1302" i="4"/>
  <c r="G1302" i="4"/>
  <c r="E1302" i="4"/>
  <c r="K1301" i="4"/>
  <c r="I1301" i="4"/>
  <c r="G1301" i="4"/>
  <c r="E1301" i="4"/>
  <c r="K1300" i="4"/>
  <c r="I1300" i="4"/>
  <c r="G1300" i="4"/>
  <c r="E1300" i="4"/>
  <c r="K1299" i="4"/>
  <c r="I1299" i="4"/>
  <c r="G1299" i="4"/>
  <c r="E1299" i="4"/>
  <c r="K1298" i="4"/>
  <c r="I1298" i="4"/>
  <c r="G1298" i="4"/>
  <c r="E1298" i="4"/>
  <c r="K1297" i="4"/>
  <c r="I1297" i="4"/>
  <c r="G1297" i="4"/>
  <c r="E1297" i="4"/>
  <c r="K1296" i="4"/>
  <c r="I1296" i="4"/>
  <c r="G1296" i="4"/>
  <c r="E1296" i="4"/>
  <c r="K1295" i="4"/>
  <c r="I1295" i="4"/>
  <c r="G1295" i="4"/>
  <c r="E1295" i="4"/>
  <c r="K1294" i="4"/>
  <c r="I1294" i="4"/>
  <c r="G1294" i="4"/>
  <c r="E1294" i="4"/>
  <c r="K1293" i="4"/>
  <c r="I1293" i="4"/>
  <c r="G1293" i="4"/>
  <c r="E1293" i="4"/>
  <c r="K1292" i="4"/>
  <c r="I1292" i="4"/>
  <c r="G1292" i="4"/>
  <c r="E1292" i="4"/>
  <c r="K1291" i="4"/>
  <c r="I1291" i="4"/>
  <c r="G1291" i="4"/>
  <c r="E1291" i="4"/>
  <c r="K1290" i="4"/>
  <c r="I1290" i="4"/>
  <c r="G1290" i="4"/>
  <c r="E1290" i="4"/>
  <c r="K1289" i="4"/>
  <c r="I1289" i="4"/>
  <c r="G1289" i="4"/>
  <c r="E1289" i="4"/>
  <c r="K1288" i="4"/>
  <c r="I1288" i="4"/>
  <c r="G1288" i="4"/>
  <c r="E1288" i="4"/>
  <c r="K1287" i="4"/>
  <c r="I1287" i="4"/>
  <c r="G1287" i="4"/>
  <c r="E1287" i="4"/>
  <c r="K1286" i="4"/>
  <c r="I1286" i="4"/>
  <c r="G1286" i="4"/>
  <c r="E1286" i="4"/>
  <c r="K1285" i="4"/>
  <c r="I1285" i="4"/>
  <c r="G1285" i="4"/>
  <c r="E1285" i="4"/>
  <c r="K1284" i="4"/>
  <c r="I1284" i="4"/>
  <c r="G1284" i="4"/>
  <c r="E1284" i="4"/>
  <c r="K1283" i="4"/>
  <c r="I1283" i="4"/>
  <c r="G1283" i="4"/>
  <c r="E1283" i="4"/>
  <c r="K1282" i="4"/>
  <c r="I1282" i="4"/>
  <c r="G1282" i="4"/>
  <c r="E1282" i="4"/>
  <c r="K1281" i="4"/>
  <c r="I1281" i="4"/>
  <c r="G1281" i="4"/>
  <c r="E1281" i="4"/>
  <c r="K1280" i="4"/>
  <c r="I1280" i="4"/>
  <c r="G1280" i="4"/>
  <c r="E1280" i="4"/>
  <c r="K1279" i="4"/>
  <c r="I1279" i="4"/>
  <c r="G1279" i="4"/>
  <c r="E1279" i="4"/>
  <c r="K1278" i="4"/>
  <c r="I1278" i="4"/>
  <c r="G1278" i="4"/>
  <c r="E1278" i="4"/>
  <c r="K1277" i="4"/>
  <c r="I1277" i="4"/>
  <c r="G1277" i="4"/>
  <c r="E1277" i="4"/>
  <c r="K1276" i="4"/>
  <c r="I1276" i="4"/>
  <c r="G1276" i="4"/>
  <c r="E1276" i="4"/>
  <c r="K1275" i="4"/>
  <c r="I1275" i="4"/>
  <c r="G1275" i="4"/>
  <c r="E1275" i="4"/>
  <c r="K1274" i="4"/>
  <c r="I1274" i="4"/>
  <c r="G1274" i="4"/>
  <c r="E1274" i="4"/>
  <c r="K1273" i="4"/>
  <c r="I1273" i="4"/>
  <c r="G1273" i="4"/>
  <c r="E1273" i="4"/>
  <c r="K1272" i="4"/>
  <c r="I1272" i="4"/>
  <c r="G1272" i="4"/>
  <c r="E1272" i="4"/>
  <c r="K1271" i="4"/>
  <c r="I1271" i="4"/>
  <c r="G1271" i="4"/>
  <c r="E1271" i="4"/>
  <c r="K1270" i="4"/>
  <c r="I1270" i="4"/>
  <c r="G1270" i="4"/>
  <c r="E1270" i="4"/>
  <c r="K1269" i="4"/>
  <c r="I1269" i="4"/>
  <c r="G1269" i="4"/>
  <c r="E1269" i="4"/>
  <c r="K1268" i="4"/>
  <c r="I1268" i="4"/>
  <c r="G1268" i="4"/>
  <c r="E1268" i="4"/>
  <c r="K1267" i="4"/>
  <c r="I1267" i="4"/>
  <c r="G1267" i="4"/>
  <c r="E1267" i="4"/>
  <c r="K1266" i="4"/>
  <c r="I1266" i="4"/>
  <c r="G1266" i="4"/>
  <c r="E1266" i="4"/>
  <c r="K1265" i="4"/>
  <c r="I1265" i="4"/>
  <c r="G1265" i="4"/>
  <c r="E1265" i="4"/>
  <c r="K1264" i="4"/>
  <c r="I1264" i="4"/>
  <c r="G1264" i="4"/>
  <c r="E1264" i="4"/>
  <c r="K1263" i="4"/>
  <c r="I1263" i="4"/>
  <c r="G1263" i="4"/>
  <c r="E1263" i="4"/>
  <c r="K1262" i="4"/>
  <c r="I1262" i="4"/>
  <c r="G1262" i="4"/>
  <c r="E1262" i="4"/>
  <c r="K1261" i="4"/>
  <c r="I1261" i="4"/>
  <c r="G1261" i="4"/>
  <c r="E1261" i="4"/>
  <c r="K1260" i="4"/>
  <c r="I1260" i="4"/>
  <c r="G1260" i="4"/>
  <c r="E1260" i="4"/>
  <c r="K1259" i="4"/>
  <c r="I1259" i="4"/>
  <c r="G1259" i="4"/>
  <c r="E1259" i="4"/>
  <c r="K1258" i="4"/>
  <c r="I1258" i="4"/>
  <c r="G1258" i="4"/>
  <c r="E1258" i="4"/>
  <c r="K1257" i="4"/>
  <c r="I1257" i="4"/>
  <c r="G1257" i="4"/>
  <c r="E1257" i="4"/>
  <c r="K1256" i="4"/>
  <c r="I1256" i="4"/>
  <c r="G1256" i="4"/>
  <c r="E1256" i="4"/>
  <c r="K1255" i="4"/>
  <c r="I1255" i="4"/>
  <c r="G1255" i="4"/>
  <c r="E1255" i="4"/>
  <c r="K1254" i="4"/>
  <c r="I1254" i="4"/>
  <c r="G1254" i="4"/>
  <c r="E1254" i="4"/>
  <c r="K1253" i="4"/>
  <c r="I1253" i="4"/>
  <c r="G1253" i="4"/>
  <c r="E1253" i="4"/>
  <c r="K1252" i="4"/>
  <c r="I1252" i="4"/>
  <c r="G1252" i="4"/>
  <c r="E1252" i="4"/>
  <c r="K1251" i="4"/>
  <c r="I1251" i="4"/>
  <c r="G1251" i="4"/>
  <c r="E1251" i="4"/>
  <c r="K1250" i="4"/>
  <c r="I1250" i="4"/>
  <c r="G1250" i="4"/>
  <c r="E1250" i="4"/>
  <c r="K1249" i="4"/>
  <c r="I1249" i="4"/>
  <c r="G1249" i="4"/>
  <c r="E1249" i="4"/>
  <c r="K1248" i="4"/>
  <c r="I1248" i="4"/>
  <c r="G1248" i="4"/>
  <c r="E1248" i="4"/>
  <c r="K1247" i="4"/>
  <c r="I1247" i="4"/>
  <c r="G1247" i="4"/>
  <c r="E1247" i="4"/>
  <c r="K1246" i="4"/>
  <c r="I1246" i="4"/>
  <c r="G1246" i="4"/>
  <c r="E1246" i="4"/>
  <c r="K1245" i="4"/>
  <c r="I1245" i="4"/>
  <c r="G1245" i="4"/>
  <c r="E1245" i="4"/>
  <c r="K1244" i="4"/>
  <c r="I1244" i="4"/>
  <c r="G1244" i="4"/>
  <c r="E1244" i="4"/>
  <c r="K1243" i="4"/>
  <c r="I1243" i="4"/>
  <c r="G1243" i="4"/>
  <c r="E1243" i="4"/>
  <c r="K1242" i="4"/>
  <c r="I1242" i="4"/>
  <c r="G1242" i="4"/>
  <c r="E1242" i="4"/>
  <c r="K1241" i="4"/>
  <c r="I1241" i="4"/>
  <c r="G1241" i="4"/>
  <c r="E1241" i="4"/>
  <c r="K1240" i="4"/>
  <c r="I1240" i="4"/>
  <c r="G1240" i="4"/>
  <c r="E1240" i="4"/>
  <c r="K1239" i="4"/>
  <c r="I1239" i="4"/>
  <c r="G1239" i="4"/>
  <c r="E1239" i="4"/>
  <c r="K1238" i="4"/>
  <c r="I1238" i="4"/>
  <c r="G1238" i="4"/>
  <c r="E1238" i="4"/>
  <c r="K1237" i="4"/>
  <c r="I1237" i="4"/>
  <c r="G1237" i="4"/>
  <c r="E1237" i="4"/>
  <c r="K1236" i="4"/>
  <c r="I1236" i="4"/>
  <c r="G1236" i="4"/>
  <c r="E1236" i="4"/>
  <c r="K1235" i="4"/>
  <c r="I1235" i="4"/>
  <c r="G1235" i="4"/>
  <c r="E1235" i="4"/>
  <c r="K1234" i="4"/>
  <c r="I1234" i="4"/>
  <c r="G1234" i="4"/>
  <c r="E1234" i="4"/>
  <c r="K1233" i="4"/>
  <c r="I1233" i="4"/>
  <c r="G1233" i="4"/>
  <c r="E1233" i="4"/>
  <c r="K1232" i="4"/>
  <c r="I1232" i="4"/>
  <c r="G1232" i="4"/>
  <c r="E1232" i="4"/>
  <c r="K1231" i="4"/>
  <c r="I1231" i="4"/>
  <c r="G1231" i="4"/>
  <c r="E1231" i="4"/>
  <c r="K1230" i="4"/>
  <c r="I1230" i="4"/>
  <c r="G1230" i="4"/>
  <c r="E1230" i="4"/>
  <c r="K1229" i="4"/>
  <c r="I1229" i="4"/>
  <c r="G1229" i="4"/>
  <c r="E1229" i="4"/>
  <c r="K1228" i="4"/>
  <c r="I1228" i="4"/>
  <c r="G1228" i="4"/>
  <c r="E1228" i="4"/>
  <c r="K1227" i="4"/>
  <c r="I1227" i="4"/>
  <c r="G1227" i="4"/>
  <c r="E1227" i="4"/>
  <c r="K1226" i="4"/>
  <c r="I1226" i="4"/>
  <c r="G1226" i="4"/>
  <c r="E1226" i="4"/>
  <c r="K1225" i="4"/>
  <c r="I1225" i="4"/>
  <c r="G1225" i="4"/>
  <c r="E1225" i="4"/>
  <c r="K1224" i="4"/>
  <c r="I1224" i="4"/>
  <c r="G1224" i="4"/>
  <c r="E1224" i="4"/>
  <c r="K1223" i="4"/>
  <c r="I1223" i="4"/>
  <c r="G1223" i="4"/>
  <c r="E1223" i="4"/>
  <c r="K1222" i="4"/>
  <c r="I1222" i="4"/>
  <c r="G1222" i="4"/>
  <c r="E1222" i="4"/>
  <c r="K1221" i="4"/>
  <c r="I1221" i="4"/>
  <c r="G1221" i="4"/>
  <c r="E1221" i="4"/>
  <c r="K1220" i="4"/>
  <c r="I1220" i="4"/>
  <c r="G1220" i="4"/>
  <c r="E1220" i="4"/>
  <c r="K1219" i="4"/>
  <c r="I1219" i="4"/>
  <c r="G1219" i="4"/>
  <c r="E1219" i="4"/>
  <c r="K1218" i="4"/>
  <c r="I1218" i="4"/>
  <c r="G1218" i="4"/>
  <c r="E1218" i="4"/>
  <c r="K1217" i="4"/>
  <c r="I1217" i="4"/>
  <c r="G1217" i="4"/>
  <c r="E1217" i="4"/>
  <c r="K1216" i="4"/>
  <c r="I1216" i="4"/>
  <c r="G1216" i="4"/>
  <c r="E1216" i="4"/>
  <c r="K1215" i="4"/>
  <c r="I1215" i="4"/>
  <c r="G1215" i="4"/>
  <c r="E1215" i="4"/>
  <c r="K1214" i="4"/>
  <c r="I1214" i="4"/>
  <c r="G1214" i="4"/>
  <c r="E1214" i="4"/>
  <c r="K1213" i="4"/>
  <c r="I1213" i="4"/>
  <c r="G1213" i="4"/>
  <c r="E1213" i="4"/>
  <c r="K1212" i="4"/>
  <c r="I1212" i="4"/>
  <c r="G1212" i="4"/>
  <c r="E1212" i="4"/>
  <c r="K1211" i="4"/>
  <c r="I1211" i="4"/>
  <c r="G1211" i="4"/>
  <c r="E1211" i="4"/>
  <c r="K1210" i="4"/>
  <c r="I1210" i="4"/>
  <c r="G1210" i="4"/>
  <c r="E1210" i="4"/>
  <c r="K1209" i="4"/>
  <c r="I1209" i="4"/>
  <c r="G1209" i="4"/>
  <c r="E1209" i="4"/>
  <c r="K1208" i="4"/>
  <c r="I1208" i="4"/>
  <c r="G1208" i="4"/>
  <c r="E1208" i="4"/>
  <c r="K1207" i="4"/>
  <c r="I1207" i="4"/>
  <c r="G1207" i="4"/>
  <c r="E1207" i="4"/>
  <c r="K1206" i="4"/>
  <c r="I1206" i="4"/>
  <c r="G1206" i="4"/>
  <c r="E1206" i="4"/>
  <c r="K1205" i="4"/>
  <c r="I1205" i="4"/>
  <c r="G1205" i="4"/>
  <c r="E1205" i="4"/>
  <c r="K1204" i="4"/>
  <c r="I1204" i="4"/>
  <c r="G1204" i="4"/>
  <c r="E1204" i="4"/>
  <c r="K1203" i="4"/>
  <c r="I1203" i="4"/>
  <c r="G1203" i="4"/>
  <c r="E1203" i="4"/>
  <c r="K1202" i="4"/>
  <c r="I1202" i="4"/>
  <c r="G1202" i="4"/>
  <c r="E1202" i="4"/>
  <c r="K1201" i="4"/>
  <c r="I1201" i="4"/>
  <c r="G1201" i="4"/>
  <c r="E1201" i="4"/>
  <c r="K1200" i="4"/>
  <c r="I1200" i="4"/>
  <c r="G1200" i="4"/>
  <c r="E1200" i="4"/>
  <c r="K1199" i="4"/>
  <c r="I1199" i="4"/>
  <c r="G1199" i="4"/>
  <c r="E1199" i="4"/>
  <c r="K1198" i="4"/>
  <c r="I1198" i="4"/>
  <c r="G1198" i="4"/>
  <c r="E1198" i="4"/>
  <c r="K1197" i="4"/>
  <c r="I1197" i="4"/>
  <c r="G1197" i="4"/>
  <c r="E1197" i="4"/>
  <c r="K1196" i="4"/>
  <c r="I1196" i="4"/>
  <c r="G1196" i="4"/>
  <c r="E1196" i="4"/>
  <c r="K1195" i="4"/>
  <c r="I1195" i="4"/>
  <c r="G1195" i="4"/>
  <c r="E1195" i="4"/>
  <c r="K1194" i="4"/>
  <c r="I1194" i="4"/>
  <c r="G1194" i="4"/>
  <c r="E1194" i="4"/>
  <c r="K1193" i="4"/>
  <c r="I1193" i="4"/>
  <c r="G1193" i="4"/>
  <c r="E1193" i="4"/>
  <c r="K1192" i="4"/>
  <c r="I1192" i="4"/>
  <c r="G1192" i="4"/>
  <c r="E1192" i="4"/>
  <c r="K1191" i="4"/>
  <c r="I1191" i="4"/>
  <c r="G1191" i="4"/>
  <c r="E1191" i="4"/>
  <c r="K1190" i="4"/>
  <c r="I1190" i="4"/>
  <c r="G1190" i="4"/>
  <c r="E1190" i="4"/>
  <c r="K1189" i="4"/>
  <c r="I1189" i="4"/>
  <c r="G1189" i="4"/>
  <c r="E1189" i="4"/>
  <c r="K1188" i="4"/>
  <c r="I1188" i="4"/>
  <c r="G1188" i="4"/>
  <c r="E1188" i="4"/>
  <c r="K1187" i="4"/>
  <c r="I1187" i="4"/>
  <c r="G1187" i="4"/>
  <c r="E1187" i="4"/>
  <c r="K1186" i="4"/>
  <c r="I1186" i="4"/>
  <c r="G1186" i="4"/>
  <c r="E1186" i="4"/>
  <c r="K1185" i="4"/>
  <c r="I1185" i="4"/>
  <c r="G1185" i="4"/>
  <c r="E1185" i="4"/>
  <c r="K1184" i="4"/>
  <c r="I1184" i="4"/>
  <c r="G1184" i="4"/>
  <c r="E1184" i="4"/>
  <c r="K1183" i="4"/>
  <c r="I1183" i="4"/>
  <c r="G1183" i="4"/>
  <c r="E1183" i="4"/>
  <c r="K1182" i="4"/>
  <c r="I1182" i="4"/>
  <c r="G1182" i="4"/>
  <c r="E1182" i="4"/>
  <c r="K1181" i="4"/>
  <c r="I1181" i="4"/>
  <c r="G1181" i="4"/>
  <c r="E1181" i="4"/>
  <c r="K1180" i="4"/>
  <c r="I1180" i="4"/>
  <c r="G1180" i="4"/>
  <c r="E1180" i="4"/>
  <c r="K1179" i="4"/>
  <c r="I1179" i="4"/>
  <c r="G1179" i="4"/>
  <c r="E1179" i="4"/>
  <c r="K1178" i="4"/>
  <c r="I1178" i="4"/>
  <c r="G1178" i="4"/>
  <c r="E1178" i="4"/>
  <c r="K1177" i="4"/>
  <c r="I1177" i="4"/>
  <c r="G1177" i="4"/>
  <c r="E1177" i="4"/>
  <c r="K1176" i="4"/>
  <c r="I1176" i="4"/>
  <c r="G1176" i="4"/>
  <c r="E1176" i="4"/>
  <c r="K1175" i="4"/>
  <c r="I1175" i="4"/>
  <c r="G1175" i="4"/>
  <c r="E1175" i="4"/>
  <c r="K1174" i="4"/>
  <c r="I1174" i="4"/>
  <c r="G1174" i="4"/>
  <c r="E1174" i="4"/>
  <c r="K1173" i="4"/>
  <c r="I1173" i="4"/>
  <c r="G1173" i="4"/>
  <c r="E1173" i="4"/>
  <c r="K1172" i="4"/>
  <c r="I1172" i="4"/>
  <c r="G1172" i="4"/>
  <c r="E1172" i="4"/>
  <c r="K1171" i="4"/>
  <c r="I1171" i="4"/>
  <c r="G1171" i="4"/>
  <c r="E1171" i="4"/>
  <c r="K1170" i="4"/>
  <c r="I1170" i="4"/>
  <c r="G1170" i="4"/>
  <c r="E1170" i="4"/>
  <c r="K1169" i="4"/>
  <c r="I1169" i="4"/>
  <c r="G1169" i="4"/>
  <c r="E1169" i="4"/>
  <c r="K1168" i="4"/>
  <c r="I1168" i="4"/>
  <c r="G1168" i="4"/>
  <c r="E1168" i="4"/>
  <c r="K1167" i="4"/>
  <c r="I1167" i="4"/>
  <c r="G1167" i="4"/>
  <c r="E1167" i="4"/>
  <c r="K1166" i="4"/>
  <c r="I1166" i="4"/>
  <c r="G1166" i="4"/>
  <c r="E1166" i="4"/>
  <c r="K1165" i="4"/>
  <c r="I1165" i="4"/>
  <c r="G1165" i="4"/>
  <c r="E1165" i="4"/>
  <c r="K1164" i="4"/>
  <c r="I1164" i="4"/>
  <c r="G1164" i="4"/>
  <c r="E1164" i="4"/>
  <c r="K1163" i="4"/>
  <c r="I1163" i="4"/>
  <c r="G1163" i="4"/>
  <c r="E1163" i="4"/>
  <c r="K1162" i="4"/>
  <c r="I1162" i="4"/>
  <c r="G1162" i="4"/>
  <c r="E1162" i="4"/>
  <c r="K1161" i="4"/>
  <c r="I1161" i="4"/>
  <c r="G1161" i="4"/>
  <c r="E1161" i="4"/>
  <c r="K1160" i="4"/>
  <c r="I1160" i="4"/>
  <c r="G1160" i="4"/>
  <c r="E1160" i="4"/>
  <c r="K1159" i="4"/>
  <c r="I1159" i="4"/>
  <c r="G1159" i="4"/>
  <c r="E1159" i="4"/>
  <c r="K1158" i="4"/>
  <c r="I1158" i="4"/>
  <c r="G1158" i="4"/>
  <c r="E1158" i="4"/>
  <c r="K1157" i="4"/>
  <c r="I1157" i="4"/>
  <c r="G1157" i="4"/>
  <c r="E1157" i="4"/>
  <c r="K1156" i="4"/>
  <c r="I1156" i="4"/>
  <c r="G1156" i="4"/>
  <c r="E1156" i="4"/>
  <c r="K1155" i="4"/>
  <c r="I1155" i="4"/>
  <c r="G1155" i="4"/>
  <c r="E1155" i="4"/>
  <c r="K1154" i="4"/>
  <c r="I1154" i="4"/>
  <c r="G1154" i="4"/>
  <c r="E1154" i="4"/>
  <c r="K1153" i="4"/>
  <c r="I1153" i="4"/>
  <c r="G1153" i="4"/>
  <c r="E1153" i="4"/>
  <c r="K1152" i="4"/>
  <c r="I1152" i="4"/>
  <c r="G1152" i="4"/>
  <c r="E1152" i="4"/>
  <c r="K1151" i="4"/>
  <c r="I1151" i="4"/>
  <c r="G1151" i="4"/>
  <c r="E1151" i="4"/>
  <c r="K1150" i="4"/>
  <c r="I1150" i="4"/>
  <c r="G1150" i="4"/>
  <c r="E1150" i="4"/>
  <c r="K1149" i="4"/>
  <c r="I1149" i="4"/>
  <c r="G1149" i="4"/>
  <c r="E1149" i="4"/>
  <c r="K1148" i="4"/>
  <c r="I1148" i="4"/>
  <c r="G1148" i="4"/>
  <c r="E1148" i="4"/>
  <c r="K1147" i="4"/>
  <c r="I1147" i="4"/>
  <c r="G1147" i="4"/>
  <c r="E1147" i="4"/>
  <c r="K1146" i="4"/>
  <c r="I1146" i="4"/>
  <c r="G1146" i="4"/>
  <c r="E1146" i="4"/>
  <c r="K1145" i="4"/>
  <c r="I1145" i="4"/>
  <c r="G1145" i="4"/>
  <c r="E1145" i="4"/>
  <c r="K1144" i="4"/>
  <c r="I1144" i="4"/>
  <c r="G1144" i="4"/>
  <c r="E1144" i="4"/>
  <c r="K1143" i="4"/>
  <c r="I1143" i="4"/>
  <c r="G1143" i="4"/>
  <c r="E1143" i="4"/>
  <c r="K1142" i="4"/>
  <c r="I1142" i="4"/>
  <c r="G1142" i="4"/>
  <c r="E1142" i="4"/>
  <c r="K1141" i="4"/>
  <c r="I1141" i="4"/>
  <c r="G1141" i="4"/>
  <c r="E1141" i="4"/>
  <c r="K1140" i="4"/>
  <c r="I1140" i="4"/>
  <c r="G1140" i="4"/>
  <c r="E1140" i="4"/>
  <c r="K1139" i="4"/>
  <c r="I1139" i="4"/>
  <c r="G1139" i="4"/>
  <c r="E1139" i="4"/>
  <c r="K1138" i="4"/>
  <c r="I1138" i="4"/>
  <c r="G1138" i="4"/>
  <c r="E1138" i="4"/>
  <c r="K1137" i="4"/>
  <c r="I1137" i="4"/>
  <c r="G1137" i="4"/>
  <c r="E1137" i="4"/>
  <c r="K1136" i="4"/>
  <c r="I1136" i="4"/>
  <c r="G1136" i="4"/>
  <c r="E1136" i="4"/>
  <c r="K1135" i="4"/>
  <c r="I1135" i="4"/>
  <c r="G1135" i="4"/>
  <c r="E1135" i="4"/>
  <c r="K1134" i="4"/>
  <c r="I1134" i="4"/>
  <c r="G1134" i="4"/>
  <c r="E1134" i="4"/>
  <c r="K1133" i="4"/>
  <c r="I1133" i="4"/>
  <c r="G1133" i="4"/>
  <c r="E1133" i="4"/>
  <c r="K1132" i="4"/>
  <c r="I1132" i="4"/>
  <c r="G1132" i="4"/>
  <c r="E1132" i="4"/>
  <c r="K1131" i="4"/>
  <c r="I1131" i="4"/>
  <c r="G1131" i="4"/>
  <c r="E1131" i="4"/>
  <c r="K1130" i="4"/>
  <c r="I1130" i="4"/>
  <c r="G1130" i="4"/>
  <c r="E1130" i="4"/>
  <c r="K1129" i="4"/>
  <c r="I1129" i="4"/>
  <c r="G1129" i="4"/>
  <c r="E1129" i="4"/>
  <c r="K1128" i="4"/>
  <c r="I1128" i="4"/>
  <c r="G1128" i="4"/>
  <c r="E1128" i="4"/>
  <c r="K1127" i="4"/>
  <c r="I1127" i="4"/>
  <c r="G1127" i="4"/>
  <c r="E1127" i="4"/>
  <c r="K1126" i="4"/>
  <c r="I1126" i="4"/>
  <c r="G1126" i="4"/>
  <c r="E1126" i="4"/>
  <c r="K1125" i="4"/>
  <c r="I1125" i="4"/>
  <c r="G1125" i="4"/>
  <c r="E1125" i="4"/>
  <c r="K1124" i="4"/>
  <c r="I1124" i="4"/>
  <c r="G1124" i="4"/>
  <c r="E1124" i="4"/>
  <c r="K1123" i="4"/>
  <c r="I1123" i="4"/>
  <c r="G1123" i="4"/>
  <c r="E1123" i="4"/>
  <c r="K1122" i="4"/>
  <c r="I1122" i="4"/>
  <c r="G1122" i="4"/>
  <c r="E1122" i="4"/>
  <c r="K1121" i="4"/>
  <c r="I1121" i="4"/>
  <c r="G1121" i="4"/>
  <c r="E1121" i="4"/>
  <c r="K1120" i="4"/>
  <c r="I1120" i="4"/>
  <c r="G1120" i="4"/>
  <c r="E1120" i="4"/>
  <c r="K1119" i="4"/>
  <c r="I1119" i="4"/>
  <c r="G1119" i="4"/>
  <c r="E1119" i="4"/>
  <c r="K1118" i="4"/>
  <c r="I1118" i="4"/>
  <c r="G1118" i="4"/>
  <c r="E1118" i="4"/>
  <c r="K1117" i="4"/>
  <c r="I1117" i="4"/>
  <c r="G1117" i="4"/>
  <c r="E1117" i="4"/>
  <c r="K1116" i="4"/>
  <c r="I1116" i="4"/>
  <c r="G1116" i="4"/>
  <c r="E1116" i="4"/>
  <c r="K1115" i="4"/>
  <c r="I1115" i="4"/>
  <c r="G1115" i="4"/>
  <c r="E1115" i="4"/>
  <c r="K1114" i="4"/>
  <c r="I1114" i="4"/>
  <c r="G1114" i="4"/>
  <c r="E1114" i="4"/>
  <c r="K1113" i="4"/>
  <c r="I1113" i="4"/>
  <c r="G1113" i="4"/>
  <c r="E1113" i="4"/>
  <c r="K1112" i="4"/>
  <c r="I1112" i="4"/>
  <c r="G1112" i="4"/>
  <c r="E1112" i="4"/>
  <c r="K1111" i="4"/>
  <c r="I1111" i="4"/>
  <c r="G1111" i="4"/>
  <c r="E1111" i="4"/>
  <c r="K1110" i="4"/>
  <c r="I1110" i="4"/>
  <c r="G1110" i="4"/>
  <c r="E1110" i="4"/>
  <c r="K1109" i="4"/>
  <c r="I1109" i="4"/>
  <c r="G1109" i="4"/>
  <c r="E1109" i="4"/>
  <c r="K1108" i="4"/>
  <c r="I1108" i="4"/>
  <c r="G1108" i="4"/>
  <c r="E1108" i="4"/>
  <c r="K1107" i="4"/>
  <c r="I1107" i="4"/>
  <c r="G1107" i="4"/>
  <c r="E1107" i="4"/>
  <c r="K1106" i="4"/>
  <c r="I1106" i="4"/>
  <c r="G1106" i="4"/>
  <c r="E1106" i="4"/>
  <c r="K1105" i="4"/>
  <c r="I1105" i="4"/>
  <c r="G1105" i="4"/>
  <c r="E1105" i="4"/>
  <c r="K1104" i="4"/>
  <c r="I1104" i="4"/>
  <c r="G1104" i="4"/>
  <c r="E1104" i="4"/>
  <c r="K1103" i="4"/>
  <c r="I1103" i="4"/>
  <c r="G1103" i="4"/>
  <c r="E1103" i="4"/>
  <c r="K1102" i="4"/>
  <c r="I1102" i="4"/>
  <c r="G1102" i="4"/>
  <c r="E1102" i="4"/>
  <c r="K1101" i="4"/>
  <c r="I1101" i="4"/>
  <c r="G1101" i="4"/>
  <c r="E1101" i="4"/>
  <c r="K1100" i="4"/>
  <c r="I1100" i="4"/>
  <c r="G1100" i="4"/>
  <c r="E1100" i="4"/>
  <c r="K1099" i="4"/>
  <c r="I1099" i="4"/>
  <c r="G1099" i="4"/>
  <c r="E1099" i="4"/>
  <c r="K1098" i="4"/>
  <c r="I1098" i="4"/>
  <c r="G1098" i="4"/>
  <c r="E1098" i="4"/>
  <c r="K1097" i="4"/>
  <c r="I1097" i="4"/>
  <c r="G1097" i="4"/>
  <c r="E1097" i="4"/>
  <c r="K1096" i="4"/>
  <c r="I1096" i="4"/>
  <c r="G1096" i="4"/>
  <c r="E1096" i="4"/>
  <c r="K1095" i="4"/>
  <c r="I1095" i="4"/>
  <c r="G1095" i="4"/>
  <c r="E1095" i="4"/>
  <c r="K1094" i="4"/>
  <c r="I1094" i="4"/>
  <c r="G1094" i="4"/>
  <c r="E1094" i="4"/>
  <c r="K1093" i="4"/>
  <c r="I1093" i="4"/>
  <c r="G1093" i="4"/>
  <c r="E1093" i="4"/>
  <c r="K1092" i="4"/>
  <c r="I1092" i="4"/>
  <c r="G1092" i="4"/>
  <c r="E1092" i="4"/>
  <c r="K1091" i="4"/>
  <c r="I1091" i="4"/>
  <c r="G1091" i="4"/>
  <c r="E1091" i="4"/>
  <c r="K1090" i="4"/>
  <c r="I1090" i="4"/>
  <c r="G1090" i="4"/>
  <c r="E1090" i="4"/>
  <c r="K1089" i="4"/>
  <c r="I1089" i="4"/>
  <c r="G1089" i="4"/>
  <c r="E1089" i="4"/>
  <c r="K1088" i="4"/>
  <c r="I1088" i="4"/>
  <c r="G1088" i="4"/>
  <c r="E1088" i="4"/>
  <c r="K1087" i="4"/>
  <c r="I1087" i="4"/>
  <c r="G1087" i="4"/>
  <c r="E1087" i="4"/>
  <c r="K1086" i="4"/>
  <c r="I1086" i="4"/>
  <c r="G1086" i="4"/>
  <c r="E1086" i="4"/>
  <c r="K1085" i="4"/>
  <c r="I1085" i="4"/>
  <c r="G1085" i="4"/>
  <c r="E1085" i="4"/>
  <c r="K1084" i="4"/>
  <c r="I1084" i="4"/>
  <c r="G1084" i="4"/>
  <c r="E1084" i="4"/>
  <c r="K1083" i="4"/>
  <c r="I1083" i="4"/>
  <c r="G1083" i="4"/>
  <c r="E1083" i="4"/>
  <c r="K1082" i="4"/>
  <c r="I1082" i="4"/>
  <c r="G1082" i="4"/>
  <c r="E1082" i="4"/>
  <c r="K1081" i="4"/>
  <c r="I1081" i="4"/>
  <c r="G1081" i="4"/>
  <c r="E1081" i="4"/>
  <c r="K1080" i="4"/>
  <c r="I1080" i="4"/>
  <c r="G1080" i="4"/>
  <c r="E1080" i="4"/>
  <c r="K1079" i="4"/>
  <c r="I1079" i="4"/>
  <c r="G1079" i="4"/>
  <c r="E1079" i="4"/>
  <c r="K1078" i="4"/>
  <c r="I1078" i="4"/>
  <c r="G1078" i="4"/>
  <c r="E1078" i="4"/>
  <c r="K1077" i="4"/>
  <c r="I1077" i="4"/>
  <c r="G1077" i="4"/>
  <c r="E1077" i="4"/>
  <c r="K1076" i="4"/>
  <c r="I1076" i="4"/>
  <c r="G1076" i="4"/>
  <c r="E1076" i="4"/>
  <c r="K1075" i="4"/>
  <c r="I1075" i="4"/>
  <c r="G1075" i="4"/>
  <c r="E1075" i="4"/>
  <c r="K1074" i="4"/>
  <c r="I1074" i="4"/>
  <c r="G1074" i="4"/>
  <c r="E1074" i="4"/>
  <c r="K1073" i="4"/>
  <c r="I1073" i="4"/>
  <c r="G1073" i="4"/>
  <c r="E1073" i="4"/>
  <c r="K1072" i="4"/>
  <c r="I1072" i="4"/>
  <c r="G1072" i="4"/>
  <c r="E1072" i="4"/>
  <c r="K1071" i="4"/>
  <c r="I1071" i="4"/>
  <c r="G1071" i="4"/>
  <c r="E1071" i="4"/>
  <c r="K1070" i="4"/>
  <c r="I1070" i="4"/>
  <c r="G1070" i="4"/>
  <c r="E1070" i="4"/>
  <c r="K1069" i="4"/>
  <c r="I1069" i="4"/>
  <c r="G1069" i="4"/>
  <c r="E1069" i="4"/>
  <c r="K1068" i="4"/>
  <c r="I1068" i="4"/>
  <c r="G1068" i="4"/>
  <c r="E1068" i="4"/>
  <c r="K1067" i="4"/>
  <c r="I1067" i="4"/>
  <c r="G1067" i="4"/>
  <c r="E1067" i="4"/>
  <c r="K1066" i="4"/>
  <c r="I1066" i="4"/>
  <c r="G1066" i="4"/>
  <c r="E1066" i="4"/>
  <c r="K1065" i="4"/>
  <c r="I1065" i="4"/>
  <c r="G1065" i="4"/>
  <c r="E1065" i="4"/>
  <c r="K1064" i="4"/>
  <c r="I1064" i="4"/>
  <c r="G1064" i="4"/>
  <c r="E1064" i="4"/>
  <c r="K1063" i="4"/>
  <c r="I1063" i="4"/>
  <c r="G1063" i="4"/>
  <c r="E1063" i="4"/>
  <c r="K1062" i="4"/>
  <c r="I1062" i="4"/>
  <c r="G1062" i="4"/>
  <c r="E1062" i="4"/>
  <c r="K1061" i="4"/>
  <c r="I1061" i="4"/>
  <c r="G1061" i="4"/>
  <c r="E1061" i="4"/>
  <c r="K1060" i="4"/>
  <c r="I1060" i="4"/>
  <c r="G1060" i="4"/>
  <c r="E1060" i="4"/>
  <c r="K1059" i="4"/>
  <c r="I1059" i="4"/>
  <c r="G1059" i="4"/>
  <c r="E1059" i="4"/>
  <c r="K1058" i="4"/>
  <c r="I1058" i="4"/>
  <c r="G1058" i="4"/>
  <c r="E1058" i="4"/>
  <c r="K1057" i="4"/>
  <c r="I1057" i="4"/>
  <c r="G1057" i="4"/>
  <c r="E1057" i="4"/>
  <c r="K1056" i="4"/>
  <c r="I1056" i="4"/>
  <c r="G1056" i="4"/>
  <c r="E1056" i="4"/>
  <c r="K1055" i="4"/>
  <c r="I1055" i="4"/>
  <c r="G1055" i="4"/>
  <c r="E1055" i="4"/>
  <c r="K1054" i="4"/>
  <c r="I1054" i="4"/>
  <c r="G1054" i="4"/>
  <c r="E1054" i="4"/>
  <c r="K1053" i="4"/>
  <c r="I1053" i="4"/>
  <c r="G1053" i="4"/>
  <c r="E1053" i="4"/>
  <c r="K1052" i="4"/>
  <c r="I1052" i="4"/>
  <c r="G1052" i="4"/>
  <c r="E1052" i="4"/>
  <c r="K1051" i="4"/>
  <c r="I1051" i="4"/>
  <c r="G1051" i="4"/>
  <c r="E1051" i="4"/>
  <c r="K1050" i="4"/>
  <c r="I1050" i="4"/>
  <c r="G1050" i="4"/>
  <c r="E1050" i="4"/>
  <c r="K1049" i="4"/>
  <c r="I1049" i="4"/>
  <c r="G1049" i="4"/>
  <c r="E1049" i="4"/>
  <c r="K1048" i="4"/>
  <c r="I1048" i="4"/>
  <c r="G1048" i="4"/>
  <c r="E1048" i="4"/>
  <c r="K1047" i="4"/>
  <c r="I1047" i="4"/>
  <c r="G1047" i="4"/>
  <c r="E1047" i="4"/>
  <c r="K1046" i="4"/>
  <c r="I1046" i="4"/>
  <c r="G1046" i="4"/>
  <c r="E1046" i="4"/>
  <c r="K1045" i="4"/>
  <c r="I1045" i="4"/>
  <c r="G1045" i="4"/>
  <c r="E1045" i="4"/>
  <c r="K1044" i="4"/>
  <c r="I1044" i="4"/>
  <c r="G1044" i="4"/>
  <c r="E1044" i="4"/>
  <c r="K1043" i="4"/>
  <c r="I1043" i="4"/>
  <c r="G1043" i="4"/>
  <c r="E1043" i="4"/>
  <c r="K1042" i="4"/>
  <c r="I1042" i="4"/>
  <c r="G1042" i="4"/>
  <c r="E1042" i="4"/>
  <c r="K1041" i="4"/>
  <c r="I1041" i="4"/>
  <c r="G1041" i="4"/>
  <c r="E1041" i="4"/>
  <c r="K1040" i="4"/>
  <c r="I1040" i="4"/>
  <c r="G1040" i="4"/>
  <c r="E1040" i="4"/>
  <c r="K1039" i="4"/>
  <c r="I1039" i="4"/>
  <c r="G1039" i="4"/>
  <c r="E1039" i="4"/>
  <c r="K1038" i="4"/>
  <c r="I1038" i="4"/>
  <c r="G1038" i="4"/>
  <c r="E1038" i="4"/>
  <c r="K1037" i="4"/>
  <c r="I1037" i="4"/>
  <c r="G1037" i="4"/>
  <c r="E1037" i="4"/>
  <c r="K1036" i="4"/>
  <c r="I1036" i="4"/>
  <c r="G1036" i="4"/>
  <c r="E1036" i="4"/>
  <c r="K1035" i="4"/>
  <c r="I1035" i="4"/>
  <c r="G1035" i="4"/>
  <c r="E1035" i="4"/>
  <c r="K1034" i="4"/>
  <c r="I1034" i="4"/>
  <c r="G1034" i="4"/>
  <c r="E1034" i="4"/>
  <c r="K1033" i="4"/>
  <c r="I1033" i="4"/>
  <c r="G1033" i="4"/>
  <c r="E1033" i="4"/>
  <c r="K1032" i="4"/>
  <c r="I1032" i="4"/>
  <c r="G1032" i="4"/>
  <c r="E1032" i="4"/>
  <c r="K1031" i="4"/>
  <c r="I1031" i="4"/>
  <c r="G1031" i="4"/>
  <c r="E1031" i="4"/>
  <c r="K1030" i="4"/>
  <c r="I1030" i="4"/>
  <c r="G1030" i="4"/>
  <c r="E1030" i="4"/>
  <c r="K1029" i="4"/>
  <c r="I1029" i="4"/>
  <c r="G1029" i="4"/>
  <c r="E1029" i="4"/>
  <c r="K1028" i="4"/>
  <c r="I1028" i="4"/>
  <c r="G1028" i="4"/>
  <c r="E1028" i="4"/>
  <c r="K1027" i="4"/>
  <c r="I1027" i="4"/>
  <c r="G1027" i="4"/>
  <c r="E1027" i="4"/>
  <c r="K1026" i="4"/>
  <c r="I1026" i="4"/>
  <c r="G1026" i="4"/>
  <c r="E1026" i="4"/>
  <c r="K1025" i="4"/>
  <c r="I1025" i="4"/>
  <c r="G1025" i="4"/>
  <c r="E1025" i="4"/>
  <c r="K1024" i="4"/>
  <c r="I1024" i="4"/>
  <c r="G1024" i="4"/>
  <c r="E1024" i="4"/>
  <c r="K1023" i="4"/>
  <c r="I1023" i="4"/>
  <c r="G1023" i="4"/>
  <c r="E1023" i="4"/>
  <c r="K1022" i="4"/>
  <c r="I1022" i="4"/>
  <c r="G1022" i="4"/>
  <c r="E1022" i="4"/>
  <c r="K1021" i="4"/>
  <c r="I1021" i="4"/>
  <c r="G1021" i="4"/>
  <c r="E1021" i="4"/>
  <c r="K1020" i="4"/>
  <c r="I1020" i="4"/>
  <c r="G1020" i="4"/>
  <c r="E1020" i="4"/>
  <c r="K1019" i="4"/>
  <c r="I1019" i="4"/>
  <c r="G1019" i="4"/>
  <c r="E1019" i="4"/>
  <c r="K1018" i="4"/>
  <c r="I1018" i="4"/>
  <c r="G1018" i="4"/>
  <c r="E1018" i="4"/>
  <c r="K1017" i="4"/>
  <c r="I1017" i="4"/>
  <c r="G1017" i="4"/>
  <c r="E1017" i="4"/>
  <c r="K1016" i="4"/>
  <c r="I1016" i="4"/>
  <c r="G1016" i="4"/>
  <c r="E1016" i="4"/>
  <c r="K1015" i="4"/>
  <c r="I1015" i="4"/>
  <c r="G1015" i="4"/>
  <c r="E1015" i="4"/>
  <c r="K1014" i="4"/>
  <c r="I1014" i="4"/>
  <c r="G1014" i="4"/>
  <c r="E1014" i="4"/>
  <c r="K1013" i="4"/>
  <c r="I1013" i="4"/>
  <c r="G1013" i="4"/>
  <c r="E1013" i="4"/>
  <c r="K1012" i="4"/>
  <c r="I1012" i="4"/>
  <c r="G1012" i="4"/>
  <c r="E1012" i="4"/>
  <c r="K1011" i="4"/>
  <c r="I1011" i="4"/>
  <c r="G1011" i="4"/>
  <c r="E1011" i="4"/>
  <c r="K1010" i="4"/>
  <c r="I1010" i="4"/>
  <c r="G1010" i="4"/>
  <c r="E1010" i="4"/>
  <c r="K1009" i="4"/>
  <c r="I1009" i="4"/>
  <c r="G1009" i="4"/>
  <c r="E1009" i="4"/>
  <c r="K1008" i="4"/>
  <c r="I1008" i="4"/>
  <c r="G1008" i="4"/>
  <c r="E1008" i="4"/>
  <c r="K1007" i="4"/>
  <c r="I1007" i="4"/>
  <c r="G1007" i="4"/>
  <c r="E1007" i="4"/>
  <c r="K1006" i="4"/>
  <c r="I1006" i="4"/>
  <c r="G1006" i="4"/>
  <c r="E1006" i="4"/>
  <c r="K1005" i="4"/>
  <c r="I1005" i="4"/>
  <c r="G1005" i="4"/>
  <c r="E1005" i="4"/>
  <c r="K1004" i="4"/>
  <c r="I1004" i="4"/>
  <c r="G1004" i="4"/>
  <c r="E1004" i="4"/>
  <c r="K1003" i="4"/>
  <c r="I1003" i="4"/>
  <c r="G1003" i="4"/>
  <c r="E1003" i="4"/>
  <c r="K1002" i="4"/>
  <c r="I1002" i="4"/>
  <c r="G1002" i="4"/>
  <c r="E1002" i="4"/>
  <c r="K1001" i="4"/>
  <c r="I1001" i="4"/>
  <c r="G1001" i="4"/>
  <c r="E1001" i="4"/>
  <c r="K1000" i="4"/>
  <c r="I1000" i="4"/>
  <c r="G1000" i="4"/>
  <c r="E1000" i="4"/>
  <c r="K999" i="4"/>
  <c r="I999" i="4"/>
  <c r="G999" i="4"/>
  <c r="E999" i="4"/>
  <c r="K998" i="4"/>
  <c r="I998" i="4"/>
  <c r="G998" i="4"/>
  <c r="E998" i="4"/>
  <c r="K997" i="4"/>
  <c r="I997" i="4"/>
  <c r="G997" i="4"/>
  <c r="E997" i="4"/>
  <c r="K996" i="4"/>
  <c r="I996" i="4"/>
  <c r="G996" i="4"/>
  <c r="E996" i="4"/>
  <c r="K995" i="4"/>
  <c r="I995" i="4"/>
  <c r="G995" i="4"/>
  <c r="E995" i="4"/>
  <c r="K994" i="4"/>
  <c r="I994" i="4"/>
  <c r="G994" i="4"/>
  <c r="E994" i="4"/>
  <c r="K993" i="4"/>
  <c r="I993" i="4"/>
  <c r="G993" i="4"/>
  <c r="E993" i="4"/>
  <c r="K992" i="4"/>
  <c r="I992" i="4"/>
  <c r="G992" i="4"/>
  <c r="E992" i="4"/>
  <c r="K991" i="4"/>
  <c r="I991" i="4"/>
  <c r="G991" i="4"/>
  <c r="E991" i="4"/>
  <c r="K990" i="4"/>
  <c r="I990" i="4"/>
  <c r="G990" i="4"/>
  <c r="E990" i="4"/>
  <c r="K989" i="4"/>
  <c r="I989" i="4"/>
  <c r="G989" i="4"/>
  <c r="E989" i="4"/>
  <c r="K988" i="4"/>
  <c r="I988" i="4"/>
  <c r="G988" i="4"/>
  <c r="E988" i="4"/>
  <c r="K987" i="4"/>
  <c r="I987" i="4"/>
  <c r="G987" i="4"/>
  <c r="E987" i="4"/>
  <c r="K986" i="4"/>
  <c r="I986" i="4"/>
  <c r="G986" i="4"/>
  <c r="E986" i="4"/>
  <c r="K985" i="4"/>
  <c r="I985" i="4"/>
  <c r="G985" i="4"/>
  <c r="E985" i="4"/>
  <c r="K984" i="4"/>
  <c r="I984" i="4"/>
  <c r="G984" i="4"/>
  <c r="E984" i="4"/>
  <c r="K983" i="4"/>
  <c r="I983" i="4"/>
  <c r="G983" i="4"/>
  <c r="E983" i="4"/>
  <c r="K982" i="4"/>
  <c r="I982" i="4"/>
  <c r="G982" i="4"/>
  <c r="E982" i="4"/>
  <c r="K981" i="4"/>
  <c r="I981" i="4"/>
  <c r="G981" i="4"/>
  <c r="E981" i="4"/>
  <c r="K980" i="4"/>
  <c r="I980" i="4"/>
  <c r="G980" i="4"/>
  <c r="E980" i="4"/>
  <c r="K979" i="4"/>
  <c r="I979" i="4"/>
  <c r="G979" i="4"/>
  <c r="E979" i="4"/>
  <c r="K978" i="4"/>
  <c r="I978" i="4"/>
  <c r="G978" i="4"/>
  <c r="E978" i="4"/>
  <c r="K977" i="4"/>
  <c r="I977" i="4"/>
  <c r="G977" i="4"/>
  <c r="E977" i="4"/>
  <c r="K976" i="4"/>
  <c r="I976" i="4"/>
  <c r="G976" i="4"/>
  <c r="E976" i="4"/>
  <c r="K975" i="4"/>
  <c r="I975" i="4"/>
  <c r="G975" i="4"/>
  <c r="E975" i="4"/>
  <c r="K974" i="4"/>
  <c r="I974" i="4"/>
  <c r="G974" i="4"/>
  <c r="E974" i="4"/>
  <c r="K973" i="4"/>
  <c r="I973" i="4"/>
  <c r="G973" i="4"/>
  <c r="E973" i="4"/>
  <c r="K972" i="4"/>
  <c r="I972" i="4"/>
  <c r="G972" i="4"/>
  <c r="E972" i="4"/>
  <c r="K971" i="4"/>
  <c r="I971" i="4"/>
  <c r="G971" i="4"/>
  <c r="E971" i="4"/>
  <c r="K970" i="4"/>
  <c r="I970" i="4"/>
  <c r="G970" i="4"/>
  <c r="E970" i="4"/>
  <c r="K969" i="4"/>
  <c r="I969" i="4"/>
  <c r="G969" i="4"/>
  <c r="E969" i="4"/>
  <c r="K968" i="4"/>
  <c r="I968" i="4"/>
  <c r="G968" i="4"/>
  <c r="E968" i="4"/>
  <c r="K967" i="4"/>
  <c r="I967" i="4"/>
  <c r="G967" i="4"/>
  <c r="E967" i="4"/>
  <c r="K966" i="4"/>
  <c r="I966" i="4"/>
  <c r="G966" i="4"/>
  <c r="E966" i="4"/>
  <c r="K965" i="4"/>
  <c r="I965" i="4"/>
  <c r="G965" i="4"/>
  <c r="E965" i="4"/>
  <c r="K964" i="4"/>
  <c r="I964" i="4"/>
  <c r="G964" i="4"/>
  <c r="E964" i="4"/>
  <c r="K963" i="4"/>
  <c r="I963" i="4"/>
  <c r="G963" i="4"/>
  <c r="E963" i="4"/>
  <c r="K962" i="4"/>
  <c r="I962" i="4"/>
  <c r="G962" i="4"/>
  <c r="E962" i="4"/>
  <c r="K961" i="4"/>
  <c r="I961" i="4"/>
  <c r="G961" i="4"/>
  <c r="E961" i="4"/>
  <c r="K960" i="4"/>
  <c r="I960" i="4"/>
  <c r="G960" i="4"/>
  <c r="E960" i="4"/>
  <c r="K959" i="4"/>
  <c r="I959" i="4"/>
  <c r="G959" i="4"/>
  <c r="E959" i="4"/>
  <c r="K958" i="4"/>
  <c r="I958" i="4"/>
  <c r="G958" i="4"/>
  <c r="E958" i="4"/>
  <c r="K957" i="4"/>
  <c r="I957" i="4"/>
  <c r="G957" i="4"/>
  <c r="E957" i="4"/>
  <c r="K956" i="4"/>
  <c r="I956" i="4"/>
  <c r="G956" i="4"/>
  <c r="E956" i="4"/>
  <c r="K955" i="4"/>
  <c r="I955" i="4"/>
  <c r="G955" i="4"/>
  <c r="E955" i="4"/>
  <c r="K954" i="4"/>
  <c r="I954" i="4"/>
  <c r="G954" i="4"/>
  <c r="E954" i="4"/>
  <c r="K953" i="4"/>
  <c r="I953" i="4"/>
  <c r="G953" i="4"/>
  <c r="E953" i="4"/>
  <c r="K952" i="4"/>
  <c r="I952" i="4"/>
  <c r="G952" i="4"/>
  <c r="E952" i="4"/>
  <c r="K951" i="4"/>
  <c r="I951" i="4"/>
  <c r="G951" i="4"/>
  <c r="E951" i="4"/>
  <c r="K950" i="4"/>
  <c r="I950" i="4"/>
  <c r="G950" i="4"/>
  <c r="E950" i="4"/>
  <c r="K949" i="4"/>
  <c r="I949" i="4"/>
  <c r="G949" i="4"/>
  <c r="E949" i="4"/>
  <c r="K948" i="4"/>
  <c r="I948" i="4"/>
  <c r="G948" i="4"/>
  <c r="E948" i="4"/>
  <c r="K947" i="4"/>
  <c r="I947" i="4"/>
  <c r="G947" i="4"/>
  <c r="E947" i="4"/>
  <c r="K946" i="4"/>
  <c r="I946" i="4"/>
  <c r="G946" i="4"/>
  <c r="E946" i="4"/>
  <c r="K945" i="4"/>
  <c r="I945" i="4"/>
  <c r="G945" i="4"/>
  <c r="E945" i="4"/>
  <c r="K944" i="4"/>
  <c r="I944" i="4"/>
  <c r="G944" i="4"/>
  <c r="E944" i="4"/>
  <c r="K943" i="4"/>
  <c r="I943" i="4"/>
  <c r="G943" i="4"/>
  <c r="E943" i="4"/>
  <c r="K942" i="4"/>
  <c r="I942" i="4"/>
  <c r="G942" i="4"/>
  <c r="E942" i="4"/>
  <c r="K941" i="4"/>
  <c r="I941" i="4"/>
  <c r="G941" i="4"/>
  <c r="E941" i="4"/>
  <c r="K940" i="4"/>
  <c r="I940" i="4"/>
  <c r="G940" i="4"/>
  <c r="E940" i="4"/>
  <c r="K939" i="4"/>
  <c r="I939" i="4"/>
  <c r="G939" i="4"/>
  <c r="E939" i="4"/>
  <c r="K938" i="4"/>
  <c r="I938" i="4"/>
  <c r="G938" i="4"/>
  <c r="E938" i="4"/>
  <c r="K937" i="4"/>
  <c r="I937" i="4"/>
  <c r="G937" i="4"/>
  <c r="E937" i="4"/>
  <c r="K936" i="4"/>
  <c r="I936" i="4"/>
  <c r="G936" i="4"/>
  <c r="E936" i="4"/>
  <c r="K935" i="4"/>
  <c r="I935" i="4"/>
  <c r="G935" i="4"/>
  <c r="E935" i="4"/>
  <c r="K934" i="4"/>
  <c r="I934" i="4"/>
  <c r="G934" i="4"/>
  <c r="E934" i="4"/>
  <c r="K933" i="4"/>
  <c r="I933" i="4"/>
  <c r="G933" i="4"/>
  <c r="E933" i="4"/>
  <c r="K932" i="4"/>
  <c r="I932" i="4"/>
  <c r="G932" i="4"/>
  <c r="E932" i="4"/>
  <c r="K931" i="4"/>
  <c r="I931" i="4"/>
  <c r="G931" i="4"/>
  <c r="E931" i="4"/>
  <c r="K930" i="4"/>
  <c r="I930" i="4"/>
  <c r="G930" i="4"/>
  <c r="E930" i="4"/>
  <c r="K929" i="4"/>
  <c r="I929" i="4"/>
  <c r="G929" i="4"/>
  <c r="E929" i="4"/>
  <c r="K928" i="4"/>
  <c r="I928" i="4"/>
  <c r="G928" i="4"/>
  <c r="E928" i="4"/>
  <c r="K927" i="4"/>
  <c r="I927" i="4"/>
  <c r="G927" i="4"/>
  <c r="E927" i="4"/>
  <c r="K926" i="4"/>
  <c r="I926" i="4"/>
  <c r="G926" i="4"/>
  <c r="E926" i="4"/>
  <c r="K925" i="4"/>
  <c r="I925" i="4"/>
  <c r="G925" i="4"/>
  <c r="E925" i="4"/>
  <c r="K924" i="4"/>
  <c r="I924" i="4"/>
  <c r="G924" i="4"/>
  <c r="E924" i="4"/>
  <c r="K923" i="4"/>
  <c r="I923" i="4"/>
  <c r="G923" i="4"/>
  <c r="E923" i="4"/>
  <c r="K922" i="4"/>
  <c r="I922" i="4"/>
  <c r="G922" i="4"/>
  <c r="E922" i="4"/>
  <c r="K921" i="4"/>
  <c r="I921" i="4"/>
  <c r="G921" i="4"/>
  <c r="E921" i="4"/>
  <c r="K920" i="4"/>
  <c r="I920" i="4"/>
  <c r="G920" i="4"/>
  <c r="E920" i="4"/>
  <c r="K919" i="4"/>
  <c r="I919" i="4"/>
  <c r="G919" i="4"/>
  <c r="E919" i="4"/>
  <c r="K918" i="4"/>
  <c r="I918" i="4"/>
  <c r="G918" i="4"/>
  <c r="E918" i="4"/>
  <c r="K917" i="4"/>
  <c r="I917" i="4"/>
  <c r="G917" i="4"/>
  <c r="E917" i="4"/>
  <c r="K916" i="4"/>
  <c r="I916" i="4"/>
  <c r="G916" i="4"/>
  <c r="E916" i="4"/>
  <c r="K915" i="4"/>
  <c r="I915" i="4"/>
  <c r="G915" i="4"/>
  <c r="E915" i="4"/>
  <c r="K914" i="4"/>
  <c r="I914" i="4"/>
  <c r="G914" i="4"/>
  <c r="E914" i="4"/>
  <c r="K913" i="4"/>
  <c r="I913" i="4"/>
  <c r="G913" i="4"/>
  <c r="E913" i="4"/>
  <c r="K912" i="4"/>
  <c r="I912" i="4"/>
  <c r="G912" i="4"/>
  <c r="E912" i="4"/>
  <c r="K911" i="4"/>
  <c r="I911" i="4"/>
  <c r="G911" i="4"/>
  <c r="E911" i="4"/>
  <c r="K910" i="4"/>
  <c r="I910" i="4"/>
  <c r="G910" i="4"/>
  <c r="E910" i="4"/>
  <c r="K909" i="4"/>
  <c r="I909" i="4"/>
  <c r="G909" i="4"/>
  <c r="E909" i="4"/>
  <c r="K908" i="4"/>
  <c r="I908" i="4"/>
  <c r="G908" i="4"/>
  <c r="E908" i="4"/>
  <c r="K907" i="4"/>
  <c r="I907" i="4"/>
  <c r="G907" i="4"/>
  <c r="E907" i="4"/>
  <c r="K906" i="4"/>
  <c r="I906" i="4"/>
  <c r="G906" i="4"/>
  <c r="E906" i="4"/>
  <c r="K905" i="4"/>
  <c r="I905" i="4"/>
  <c r="G905" i="4"/>
  <c r="E905" i="4"/>
  <c r="K904" i="4"/>
  <c r="I904" i="4"/>
  <c r="G904" i="4"/>
  <c r="E904" i="4"/>
  <c r="K903" i="4"/>
  <c r="I903" i="4"/>
  <c r="G903" i="4"/>
  <c r="E903" i="4"/>
  <c r="K902" i="4"/>
  <c r="I902" i="4"/>
  <c r="G902" i="4"/>
  <c r="E902" i="4"/>
  <c r="K901" i="4"/>
  <c r="I901" i="4"/>
  <c r="G901" i="4"/>
  <c r="E901" i="4"/>
  <c r="K900" i="4"/>
  <c r="I900" i="4"/>
  <c r="G900" i="4"/>
  <c r="E900" i="4"/>
  <c r="K899" i="4"/>
  <c r="I899" i="4"/>
  <c r="G899" i="4"/>
  <c r="E899" i="4"/>
  <c r="K898" i="4"/>
  <c r="I898" i="4"/>
  <c r="G898" i="4"/>
  <c r="E898" i="4"/>
  <c r="K897" i="4"/>
  <c r="I897" i="4"/>
  <c r="G897" i="4"/>
  <c r="E897" i="4"/>
  <c r="K896" i="4"/>
  <c r="I896" i="4"/>
  <c r="G896" i="4"/>
  <c r="E896" i="4"/>
  <c r="K895" i="4"/>
  <c r="I895" i="4"/>
  <c r="G895" i="4"/>
  <c r="E895" i="4"/>
  <c r="K894" i="4"/>
  <c r="I894" i="4"/>
  <c r="G894" i="4"/>
  <c r="E894" i="4"/>
  <c r="K893" i="4"/>
  <c r="I893" i="4"/>
  <c r="G893" i="4"/>
  <c r="E893" i="4"/>
  <c r="K892" i="4"/>
  <c r="I892" i="4"/>
  <c r="G892" i="4"/>
  <c r="E892" i="4"/>
  <c r="K891" i="4"/>
  <c r="I891" i="4"/>
  <c r="G891" i="4"/>
  <c r="E891" i="4"/>
  <c r="K890" i="4"/>
  <c r="I890" i="4"/>
  <c r="G890" i="4"/>
  <c r="E890" i="4"/>
  <c r="K889" i="4"/>
  <c r="I889" i="4"/>
  <c r="G889" i="4"/>
  <c r="E889" i="4"/>
  <c r="K888" i="4"/>
  <c r="I888" i="4"/>
  <c r="G888" i="4"/>
  <c r="E888" i="4"/>
  <c r="K887" i="4"/>
  <c r="I887" i="4"/>
  <c r="G887" i="4"/>
  <c r="E887" i="4"/>
  <c r="K886" i="4"/>
  <c r="I886" i="4"/>
  <c r="G886" i="4"/>
  <c r="E886" i="4"/>
  <c r="K885" i="4"/>
  <c r="I885" i="4"/>
  <c r="G885" i="4"/>
  <c r="E885" i="4"/>
  <c r="K884" i="4"/>
  <c r="I884" i="4"/>
  <c r="G884" i="4"/>
  <c r="E884" i="4"/>
  <c r="K883" i="4"/>
  <c r="I883" i="4"/>
  <c r="G883" i="4"/>
  <c r="E883" i="4"/>
  <c r="K882" i="4"/>
  <c r="I882" i="4"/>
  <c r="G882" i="4"/>
  <c r="E882" i="4"/>
  <c r="K881" i="4"/>
  <c r="I881" i="4"/>
  <c r="G881" i="4"/>
  <c r="E881" i="4"/>
  <c r="K880" i="4"/>
  <c r="I880" i="4"/>
  <c r="G880" i="4"/>
  <c r="E880" i="4"/>
  <c r="K879" i="4"/>
  <c r="I879" i="4"/>
  <c r="G879" i="4"/>
  <c r="E879" i="4"/>
  <c r="K878" i="4"/>
  <c r="I878" i="4"/>
  <c r="G878" i="4"/>
  <c r="E878" i="4"/>
  <c r="K877" i="4"/>
  <c r="I877" i="4"/>
  <c r="G877" i="4"/>
  <c r="E877" i="4"/>
  <c r="K876" i="4"/>
  <c r="I876" i="4"/>
  <c r="G876" i="4"/>
  <c r="E876" i="4"/>
  <c r="K875" i="4"/>
  <c r="I875" i="4"/>
  <c r="G875" i="4"/>
  <c r="E875" i="4"/>
  <c r="K874" i="4"/>
  <c r="I874" i="4"/>
  <c r="G874" i="4"/>
  <c r="E874" i="4"/>
  <c r="K873" i="4"/>
  <c r="I873" i="4"/>
  <c r="G873" i="4"/>
  <c r="E873" i="4"/>
  <c r="K872" i="4"/>
  <c r="I872" i="4"/>
  <c r="G872" i="4"/>
  <c r="E872" i="4"/>
  <c r="K871" i="4"/>
  <c r="I871" i="4"/>
  <c r="G871" i="4"/>
  <c r="E871" i="4"/>
  <c r="K870" i="4"/>
  <c r="I870" i="4"/>
  <c r="G870" i="4"/>
  <c r="E870" i="4"/>
  <c r="K869" i="4"/>
  <c r="I869" i="4"/>
  <c r="G869" i="4"/>
  <c r="E869" i="4"/>
  <c r="K868" i="4"/>
  <c r="I868" i="4"/>
  <c r="G868" i="4"/>
  <c r="E868" i="4"/>
  <c r="K867" i="4"/>
  <c r="I867" i="4"/>
  <c r="G867" i="4"/>
  <c r="E867" i="4"/>
  <c r="K866" i="4"/>
  <c r="I866" i="4"/>
  <c r="G866" i="4"/>
  <c r="E866" i="4"/>
  <c r="K865" i="4"/>
  <c r="I865" i="4"/>
  <c r="G865" i="4"/>
  <c r="E865" i="4"/>
  <c r="K864" i="4"/>
  <c r="I864" i="4"/>
  <c r="G864" i="4"/>
  <c r="E864" i="4"/>
  <c r="K863" i="4"/>
  <c r="I863" i="4"/>
  <c r="G863" i="4"/>
  <c r="E863" i="4"/>
  <c r="K862" i="4"/>
  <c r="I862" i="4"/>
  <c r="G862" i="4"/>
  <c r="E862" i="4"/>
  <c r="K861" i="4"/>
  <c r="I861" i="4"/>
  <c r="G861" i="4"/>
  <c r="E861" i="4"/>
  <c r="K860" i="4"/>
  <c r="I860" i="4"/>
  <c r="G860" i="4"/>
  <c r="E860" i="4"/>
  <c r="K859" i="4"/>
  <c r="I859" i="4"/>
  <c r="G859" i="4"/>
  <c r="E859" i="4"/>
  <c r="K858" i="4"/>
  <c r="I858" i="4"/>
  <c r="G858" i="4"/>
  <c r="E858" i="4"/>
  <c r="K857" i="4"/>
  <c r="I857" i="4"/>
  <c r="G857" i="4"/>
  <c r="E857" i="4"/>
  <c r="K856" i="4"/>
  <c r="I856" i="4"/>
  <c r="G856" i="4"/>
  <c r="E856" i="4"/>
  <c r="K855" i="4"/>
  <c r="I855" i="4"/>
  <c r="G855" i="4"/>
  <c r="E855" i="4"/>
  <c r="K854" i="4"/>
  <c r="I854" i="4"/>
  <c r="G854" i="4"/>
  <c r="E854" i="4"/>
  <c r="K853" i="4"/>
  <c r="I853" i="4"/>
  <c r="G853" i="4"/>
  <c r="E853" i="4"/>
  <c r="K852" i="4"/>
  <c r="I852" i="4"/>
  <c r="G852" i="4"/>
  <c r="E852" i="4"/>
  <c r="K851" i="4"/>
  <c r="I851" i="4"/>
  <c r="G851" i="4"/>
  <c r="E851" i="4"/>
  <c r="K850" i="4"/>
  <c r="I850" i="4"/>
  <c r="G850" i="4"/>
  <c r="E850" i="4"/>
  <c r="K849" i="4"/>
  <c r="I849" i="4"/>
  <c r="G849" i="4"/>
  <c r="E849" i="4"/>
  <c r="K848" i="4"/>
  <c r="I848" i="4"/>
  <c r="G848" i="4"/>
  <c r="E848" i="4"/>
  <c r="K847" i="4"/>
  <c r="I847" i="4"/>
  <c r="G847" i="4"/>
  <c r="E847" i="4"/>
  <c r="K846" i="4"/>
  <c r="I846" i="4"/>
  <c r="G846" i="4"/>
  <c r="E846" i="4"/>
  <c r="K845" i="4"/>
  <c r="I845" i="4"/>
  <c r="G845" i="4"/>
  <c r="E845" i="4"/>
  <c r="K844" i="4"/>
  <c r="I844" i="4"/>
  <c r="G844" i="4"/>
  <c r="E844" i="4"/>
  <c r="K843" i="4"/>
  <c r="I843" i="4"/>
  <c r="G843" i="4"/>
  <c r="E843" i="4"/>
  <c r="K842" i="4"/>
  <c r="I842" i="4"/>
  <c r="G842" i="4"/>
  <c r="E842" i="4"/>
  <c r="K841" i="4"/>
  <c r="I841" i="4"/>
  <c r="G841" i="4"/>
  <c r="E841" i="4"/>
  <c r="K840" i="4"/>
  <c r="I840" i="4"/>
  <c r="G840" i="4"/>
  <c r="E840" i="4"/>
  <c r="K839" i="4"/>
  <c r="I839" i="4"/>
  <c r="G839" i="4"/>
  <c r="E839" i="4"/>
  <c r="K838" i="4"/>
  <c r="I838" i="4"/>
  <c r="G838" i="4"/>
  <c r="E838" i="4"/>
  <c r="K837" i="4"/>
  <c r="I837" i="4"/>
  <c r="G837" i="4"/>
  <c r="E837" i="4"/>
  <c r="K836" i="4"/>
  <c r="I836" i="4"/>
  <c r="G836" i="4"/>
  <c r="E836" i="4"/>
  <c r="K835" i="4"/>
  <c r="I835" i="4"/>
  <c r="G835" i="4"/>
  <c r="E835" i="4"/>
  <c r="K834" i="4"/>
  <c r="I834" i="4"/>
  <c r="G834" i="4"/>
  <c r="E834" i="4"/>
  <c r="K833" i="4"/>
  <c r="I833" i="4"/>
  <c r="G833" i="4"/>
  <c r="E833" i="4"/>
  <c r="K832" i="4"/>
  <c r="I832" i="4"/>
  <c r="G832" i="4"/>
  <c r="E832" i="4"/>
  <c r="K831" i="4"/>
  <c r="I831" i="4"/>
  <c r="G831" i="4"/>
  <c r="E831" i="4"/>
  <c r="K830" i="4"/>
  <c r="I830" i="4"/>
  <c r="G830" i="4"/>
  <c r="E830" i="4"/>
  <c r="K829" i="4"/>
  <c r="I829" i="4"/>
  <c r="G829" i="4"/>
  <c r="E829" i="4"/>
  <c r="K828" i="4"/>
  <c r="I828" i="4"/>
  <c r="G828" i="4"/>
  <c r="E828" i="4"/>
  <c r="K827" i="4"/>
  <c r="I827" i="4"/>
  <c r="G827" i="4"/>
  <c r="E827" i="4"/>
  <c r="K826" i="4"/>
  <c r="I826" i="4"/>
  <c r="G826" i="4"/>
  <c r="E826" i="4"/>
  <c r="K825" i="4"/>
  <c r="I825" i="4"/>
  <c r="G825" i="4"/>
  <c r="E825" i="4"/>
  <c r="K824" i="4"/>
  <c r="I824" i="4"/>
  <c r="G824" i="4"/>
  <c r="E824" i="4"/>
  <c r="K823" i="4"/>
  <c r="I823" i="4"/>
  <c r="G823" i="4"/>
  <c r="E823" i="4"/>
  <c r="K822" i="4"/>
  <c r="I822" i="4"/>
  <c r="G822" i="4"/>
  <c r="E822" i="4"/>
  <c r="K821" i="4"/>
  <c r="I821" i="4"/>
  <c r="G821" i="4"/>
  <c r="E821" i="4"/>
  <c r="K820" i="4"/>
  <c r="I820" i="4"/>
  <c r="G820" i="4"/>
  <c r="E820" i="4"/>
  <c r="K819" i="4"/>
  <c r="I819" i="4"/>
  <c r="G819" i="4"/>
  <c r="E819" i="4"/>
  <c r="K818" i="4"/>
  <c r="I818" i="4"/>
  <c r="G818" i="4"/>
  <c r="E818" i="4"/>
  <c r="K817" i="4"/>
  <c r="I817" i="4"/>
  <c r="G817" i="4"/>
  <c r="E817" i="4"/>
  <c r="K816" i="4"/>
  <c r="I816" i="4"/>
  <c r="G816" i="4"/>
  <c r="E816" i="4"/>
  <c r="K815" i="4"/>
  <c r="I815" i="4"/>
  <c r="G815" i="4"/>
  <c r="E815" i="4"/>
  <c r="K814" i="4"/>
  <c r="I814" i="4"/>
  <c r="G814" i="4"/>
  <c r="E814" i="4"/>
  <c r="K813" i="4"/>
  <c r="I813" i="4"/>
  <c r="G813" i="4"/>
  <c r="E813" i="4"/>
  <c r="K812" i="4"/>
  <c r="I812" i="4"/>
  <c r="G812" i="4"/>
  <c r="E812" i="4"/>
  <c r="K811" i="4"/>
  <c r="I811" i="4"/>
  <c r="G811" i="4"/>
  <c r="E811" i="4"/>
  <c r="K810" i="4"/>
  <c r="I810" i="4"/>
  <c r="G810" i="4"/>
  <c r="E810" i="4"/>
  <c r="K809" i="4"/>
  <c r="I809" i="4"/>
  <c r="G809" i="4"/>
  <c r="E809" i="4"/>
  <c r="K808" i="4"/>
  <c r="I808" i="4"/>
  <c r="G808" i="4"/>
  <c r="E808" i="4"/>
  <c r="K807" i="4"/>
  <c r="I807" i="4"/>
  <c r="G807" i="4"/>
  <c r="E807" i="4"/>
  <c r="K806" i="4"/>
  <c r="I806" i="4"/>
  <c r="G806" i="4"/>
  <c r="E806" i="4"/>
  <c r="K805" i="4"/>
  <c r="I805" i="4"/>
  <c r="G805" i="4"/>
  <c r="E805" i="4"/>
  <c r="K804" i="4"/>
  <c r="I804" i="4"/>
  <c r="G804" i="4"/>
  <c r="E804" i="4"/>
  <c r="K803" i="4"/>
  <c r="I803" i="4"/>
  <c r="G803" i="4"/>
  <c r="E803" i="4"/>
  <c r="K802" i="4"/>
  <c r="I802" i="4"/>
  <c r="G802" i="4"/>
  <c r="E802" i="4"/>
  <c r="K801" i="4"/>
  <c r="I801" i="4"/>
  <c r="G801" i="4"/>
  <c r="E801" i="4"/>
  <c r="K800" i="4"/>
  <c r="I800" i="4"/>
  <c r="G800" i="4"/>
  <c r="E800" i="4"/>
  <c r="K799" i="4"/>
  <c r="I799" i="4"/>
  <c r="G799" i="4"/>
  <c r="E799" i="4"/>
  <c r="K798" i="4"/>
  <c r="I798" i="4"/>
  <c r="G798" i="4"/>
  <c r="E798" i="4"/>
  <c r="K797" i="4"/>
  <c r="I797" i="4"/>
  <c r="G797" i="4"/>
  <c r="E797" i="4"/>
  <c r="K796" i="4"/>
  <c r="I796" i="4"/>
  <c r="G796" i="4"/>
  <c r="E796" i="4"/>
  <c r="K795" i="4"/>
  <c r="I795" i="4"/>
  <c r="G795" i="4"/>
  <c r="E795" i="4"/>
  <c r="K794" i="4"/>
  <c r="I794" i="4"/>
  <c r="G794" i="4"/>
  <c r="E794" i="4"/>
  <c r="K793" i="4"/>
  <c r="I793" i="4"/>
  <c r="G793" i="4"/>
  <c r="E793" i="4"/>
  <c r="K792" i="4"/>
  <c r="I792" i="4"/>
  <c r="G792" i="4"/>
  <c r="E792" i="4"/>
  <c r="K791" i="4"/>
  <c r="I791" i="4"/>
  <c r="G791" i="4"/>
  <c r="E791" i="4"/>
  <c r="K790" i="4"/>
  <c r="I790" i="4"/>
  <c r="G790" i="4"/>
  <c r="E790" i="4"/>
  <c r="K789" i="4"/>
  <c r="I789" i="4"/>
  <c r="G789" i="4"/>
  <c r="E789" i="4"/>
  <c r="K788" i="4"/>
  <c r="I788" i="4"/>
  <c r="G788" i="4"/>
  <c r="E788" i="4"/>
  <c r="K787" i="4"/>
  <c r="I787" i="4"/>
  <c r="G787" i="4"/>
  <c r="E787" i="4"/>
  <c r="K786" i="4"/>
  <c r="I786" i="4"/>
  <c r="G786" i="4"/>
  <c r="E786" i="4"/>
  <c r="K785" i="4"/>
  <c r="I785" i="4"/>
  <c r="G785" i="4"/>
  <c r="E785" i="4"/>
  <c r="K784" i="4"/>
  <c r="I784" i="4"/>
  <c r="G784" i="4"/>
  <c r="E784" i="4"/>
  <c r="K783" i="4"/>
  <c r="I783" i="4"/>
  <c r="G783" i="4"/>
  <c r="E783" i="4"/>
  <c r="K782" i="4"/>
  <c r="I782" i="4"/>
  <c r="G782" i="4"/>
  <c r="E782" i="4"/>
  <c r="K781" i="4"/>
  <c r="I781" i="4"/>
  <c r="G781" i="4"/>
  <c r="E781" i="4"/>
  <c r="K780" i="4"/>
  <c r="I780" i="4"/>
  <c r="G780" i="4"/>
  <c r="E780" i="4"/>
  <c r="K779" i="4"/>
  <c r="I779" i="4"/>
  <c r="G779" i="4"/>
  <c r="E779" i="4"/>
  <c r="K778" i="4"/>
  <c r="I778" i="4"/>
  <c r="G778" i="4"/>
  <c r="E778" i="4"/>
  <c r="K777" i="4"/>
  <c r="I777" i="4"/>
  <c r="G777" i="4"/>
  <c r="E777" i="4"/>
  <c r="K776" i="4"/>
  <c r="I776" i="4"/>
  <c r="G776" i="4"/>
  <c r="E776" i="4"/>
  <c r="K775" i="4"/>
  <c r="I775" i="4"/>
  <c r="G775" i="4"/>
  <c r="E775" i="4"/>
  <c r="K774" i="4"/>
  <c r="I774" i="4"/>
  <c r="G774" i="4"/>
  <c r="E774" i="4"/>
  <c r="K773" i="4"/>
  <c r="I773" i="4"/>
  <c r="G773" i="4"/>
  <c r="E773" i="4"/>
  <c r="K772" i="4"/>
  <c r="I772" i="4"/>
  <c r="G772" i="4"/>
  <c r="E772" i="4"/>
  <c r="K771" i="4"/>
  <c r="I771" i="4"/>
  <c r="G771" i="4"/>
  <c r="E771" i="4"/>
  <c r="K770" i="4"/>
  <c r="I770" i="4"/>
  <c r="G770" i="4"/>
  <c r="E770" i="4"/>
  <c r="K769" i="4"/>
  <c r="I769" i="4"/>
  <c r="G769" i="4"/>
  <c r="E769" i="4"/>
  <c r="K768" i="4"/>
  <c r="I768" i="4"/>
  <c r="G768" i="4"/>
  <c r="E768" i="4"/>
  <c r="K767" i="4"/>
  <c r="I767" i="4"/>
  <c r="G767" i="4"/>
  <c r="E767" i="4"/>
  <c r="K766" i="4"/>
  <c r="I766" i="4"/>
  <c r="G766" i="4"/>
  <c r="E766" i="4"/>
  <c r="K765" i="4"/>
  <c r="I765" i="4"/>
  <c r="G765" i="4"/>
  <c r="E765" i="4"/>
  <c r="K764" i="4"/>
  <c r="I764" i="4"/>
  <c r="G764" i="4"/>
  <c r="E764" i="4"/>
  <c r="K763" i="4"/>
  <c r="I763" i="4"/>
  <c r="G763" i="4"/>
  <c r="E763" i="4"/>
  <c r="K762" i="4"/>
  <c r="I762" i="4"/>
  <c r="G762" i="4"/>
  <c r="E762" i="4"/>
  <c r="K761" i="4"/>
  <c r="I761" i="4"/>
  <c r="G761" i="4"/>
  <c r="E761" i="4"/>
  <c r="K760" i="4"/>
  <c r="I760" i="4"/>
  <c r="G760" i="4"/>
  <c r="E760" i="4"/>
  <c r="K759" i="4"/>
  <c r="I759" i="4"/>
  <c r="G759" i="4"/>
  <c r="E759" i="4"/>
  <c r="K758" i="4"/>
  <c r="I758" i="4"/>
  <c r="G758" i="4"/>
  <c r="E758" i="4"/>
  <c r="K757" i="4"/>
  <c r="I757" i="4"/>
  <c r="G757" i="4"/>
  <c r="E757" i="4"/>
  <c r="K756" i="4"/>
  <c r="I756" i="4"/>
  <c r="G756" i="4"/>
  <c r="E756" i="4"/>
  <c r="K755" i="4"/>
  <c r="I755" i="4"/>
  <c r="G755" i="4"/>
  <c r="E755" i="4"/>
  <c r="K754" i="4"/>
  <c r="I754" i="4"/>
  <c r="G754" i="4"/>
  <c r="E754" i="4"/>
  <c r="K753" i="4"/>
  <c r="I753" i="4"/>
  <c r="G753" i="4"/>
  <c r="E753" i="4"/>
  <c r="K752" i="4"/>
  <c r="I752" i="4"/>
  <c r="G752" i="4"/>
  <c r="E752" i="4"/>
  <c r="K751" i="4"/>
  <c r="I751" i="4"/>
  <c r="G751" i="4"/>
  <c r="E751" i="4"/>
  <c r="K750" i="4"/>
  <c r="I750" i="4"/>
  <c r="G750" i="4"/>
  <c r="E750" i="4"/>
  <c r="K749" i="4"/>
  <c r="I749" i="4"/>
  <c r="G749" i="4"/>
  <c r="E749" i="4"/>
  <c r="K748" i="4"/>
  <c r="I748" i="4"/>
  <c r="G748" i="4"/>
  <c r="E748" i="4"/>
  <c r="K747" i="4"/>
  <c r="I747" i="4"/>
  <c r="G747" i="4"/>
  <c r="E747" i="4"/>
  <c r="K746" i="4"/>
  <c r="I746" i="4"/>
  <c r="G746" i="4"/>
  <c r="E746" i="4"/>
  <c r="K745" i="4"/>
  <c r="I745" i="4"/>
  <c r="G745" i="4"/>
  <c r="E745" i="4"/>
  <c r="K744" i="4"/>
  <c r="I744" i="4"/>
  <c r="G744" i="4"/>
  <c r="E744" i="4"/>
  <c r="K743" i="4"/>
  <c r="I743" i="4"/>
  <c r="G743" i="4"/>
  <c r="E743" i="4"/>
  <c r="K742" i="4"/>
  <c r="I742" i="4"/>
  <c r="G742" i="4"/>
  <c r="E742" i="4"/>
  <c r="K741" i="4"/>
  <c r="I741" i="4"/>
  <c r="G741" i="4"/>
  <c r="E741" i="4"/>
  <c r="K740" i="4"/>
  <c r="I740" i="4"/>
  <c r="G740" i="4"/>
  <c r="E740" i="4"/>
  <c r="K739" i="4"/>
  <c r="I739" i="4"/>
  <c r="G739" i="4"/>
  <c r="E739" i="4"/>
  <c r="K738" i="4"/>
  <c r="I738" i="4"/>
  <c r="G738" i="4"/>
  <c r="E738" i="4"/>
  <c r="K737" i="4"/>
  <c r="I737" i="4"/>
  <c r="G737" i="4"/>
  <c r="E737" i="4"/>
  <c r="K736" i="4"/>
  <c r="I736" i="4"/>
  <c r="G736" i="4"/>
  <c r="E736" i="4"/>
  <c r="K735" i="4"/>
  <c r="I735" i="4"/>
  <c r="G735" i="4"/>
  <c r="E735" i="4"/>
  <c r="K734" i="4"/>
  <c r="I734" i="4"/>
  <c r="G734" i="4"/>
  <c r="E734" i="4"/>
  <c r="K733" i="4"/>
  <c r="I733" i="4"/>
  <c r="G733" i="4"/>
  <c r="E733" i="4"/>
  <c r="K732" i="4"/>
  <c r="I732" i="4"/>
  <c r="G732" i="4"/>
  <c r="E732" i="4"/>
  <c r="K731" i="4"/>
  <c r="I731" i="4"/>
  <c r="G731" i="4"/>
  <c r="E731" i="4"/>
  <c r="K730" i="4"/>
  <c r="I730" i="4"/>
  <c r="G730" i="4"/>
  <c r="E730" i="4"/>
  <c r="K729" i="4"/>
  <c r="I729" i="4"/>
  <c r="G729" i="4"/>
  <c r="E729" i="4"/>
  <c r="K728" i="4"/>
  <c r="I728" i="4"/>
  <c r="G728" i="4"/>
  <c r="E728" i="4"/>
  <c r="K727" i="4"/>
  <c r="I727" i="4"/>
  <c r="G727" i="4"/>
  <c r="E727" i="4"/>
  <c r="K726" i="4"/>
  <c r="I726" i="4"/>
  <c r="G726" i="4"/>
  <c r="E726" i="4"/>
  <c r="K725" i="4"/>
  <c r="I725" i="4"/>
  <c r="G725" i="4"/>
  <c r="E725" i="4"/>
  <c r="K724" i="4"/>
  <c r="I724" i="4"/>
  <c r="G724" i="4"/>
  <c r="E724" i="4"/>
  <c r="K723" i="4"/>
  <c r="I723" i="4"/>
  <c r="G723" i="4"/>
  <c r="E723" i="4"/>
  <c r="K722" i="4"/>
  <c r="I722" i="4"/>
  <c r="G722" i="4"/>
  <c r="E722" i="4"/>
  <c r="K721" i="4"/>
  <c r="I721" i="4"/>
  <c r="G721" i="4"/>
  <c r="E721" i="4"/>
  <c r="K720" i="4"/>
  <c r="I720" i="4"/>
  <c r="G720" i="4"/>
  <c r="E720" i="4"/>
  <c r="K719" i="4"/>
  <c r="I719" i="4"/>
  <c r="G719" i="4"/>
  <c r="E719" i="4"/>
  <c r="K718" i="4"/>
  <c r="I718" i="4"/>
  <c r="G718" i="4"/>
  <c r="E718" i="4"/>
  <c r="K717" i="4"/>
  <c r="I717" i="4"/>
  <c r="G717" i="4"/>
  <c r="E717" i="4"/>
  <c r="K716" i="4"/>
  <c r="I716" i="4"/>
  <c r="G716" i="4"/>
  <c r="E716" i="4"/>
  <c r="K715" i="4"/>
  <c r="I715" i="4"/>
  <c r="G715" i="4"/>
  <c r="E715" i="4"/>
  <c r="K714" i="4"/>
  <c r="I714" i="4"/>
  <c r="G714" i="4"/>
  <c r="E714" i="4"/>
  <c r="K713" i="4"/>
  <c r="I713" i="4"/>
  <c r="G713" i="4"/>
  <c r="E713" i="4"/>
  <c r="K712" i="4"/>
  <c r="I712" i="4"/>
  <c r="G712" i="4"/>
  <c r="E712" i="4"/>
  <c r="K711" i="4"/>
  <c r="I711" i="4"/>
  <c r="G711" i="4"/>
  <c r="E711" i="4"/>
  <c r="K710" i="4"/>
  <c r="I710" i="4"/>
  <c r="G710" i="4"/>
  <c r="E710" i="4"/>
  <c r="K709" i="4"/>
  <c r="I709" i="4"/>
  <c r="G709" i="4"/>
  <c r="E709" i="4"/>
  <c r="K708" i="4"/>
  <c r="I708" i="4"/>
  <c r="G708" i="4"/>
  <c r="E708" i="4"/>
  <c r="K707" i="4"/>
  <c r="I707" i="4"/>
  <c r="G707" i="4"/>
  <c r="E707" i="4"/>
  <c r="K706" i="4"/>
  <c r="I706" i="4"/>
  <c r="G706" i="4"/>
  <c r="E706" i="4"/>
  <c r="K705" i="4"/>
  <c r="I705" i="4"/>
  <c r="G705" i="4"/>
  <c r="E705" i="4"/>
  <c r="K704" i="4"/>
  <c r="I704" i="4"/>
  <c r="G704" i="4"/>
  <c r="E704" i="4"/>
  <c r="K703" i="4"/>
  <c r="I703" i="4"/>
  <c r="G703" i="4"/>
  <c r="E703" i="4"/>
  <c r="K702" i="4"/>
  <c r="I702" i="4"/>
  <c r="G702" i="4"/>
  <c r="E702" i="4"/>
  <c r="K701" i="4"/>
  <c r="I701" i="4"/>
  <c r="G701" i="4"/>
  <c r="E701" i="4"/>
  <c r="K700" i="4"/>
  <c r="I700" i="4"/>
  <c r="G700" i="4"/>
  <c r="E700" i="4"/>
  <c r="K699" i="4"/>
  <c r="I699" i="4"/>
  <c r="G699" i="4"/>
  <c r="E699" i="4"/>
  <c r="K698" i="4"/>
  <c r="I698" i="4"/>
  <c r="G698" i="4"/>
  <c r="E698" i="4"/>
  <c r="K697" i="4"/>
  <c r="I697" i="4"/>
  <c r="G697" i="4"/>
  <c r="E697" i="4"/>
  <c r="K696" i="4"/>
  <c r="I696" i="4"/>
  <c r="G696" i="4"/>
  <c r="E696" i="4"/>
  <c r="K695" i="4"/>
  <c r="I695" i="4"/>
  <c r="G695" i="4"/>
  <c r="E695" i="4"/>
  <c r="K694" i="4"/>
  <c r="I694" i="4"/>
  <c r="G694" i="4"/>
  <c r="E694" i="4"/>
  <c r="K693" i="4"/>
  <c r="I693" i="4"/>
  <c r="G693" i="4"/>
  <c r="E693" i="4"/>
  <c r="K692" i="4"/>
  <c r="I692" i="4"/>
  <c r="G692" i="4"/>
  <c r="E692" i="4"/>
  <c r="K691" i="4"/>
  <c r="I691" i="4"/>
  <c r="G691" i="4"/>
  <c r="E691" i="4"/>
  <c r="K690" i="4"/>
  <c r="I690" i="4"/>
  <c r="G690" i="4"/>
  <c r="E690" i="4"/>
  <c r="K689" i="4"/>
  <c r="I689" i="4"/>
  <c r="G689" i="4"/>
  <c r="E689" i="4"/>
  <c r="K688" i="4"/>
  <c r="I688" i="4"/>
  <c r="G688" i="4"/>
  <c r="E688" i="4"/>
  <c r="K687" i="4"/>
  <c r="I687" i="4"/>
  <c r="G687" i="4"/>
  <c r="E687" i="4"/>
  <c r="K686" i="4"/>
  <c r="I686" i="4"/>
  <c r="G686" i="4"/>
  <c r="E686" i="4"/>
  <c r="K685" i="4"/>
  <c r="I685" i="4"/>
  <c r="G685" i="4"/>
  <c r="E685" i="4"/>
  <c r="K684" i="4"/>
  <c r="I684" i="4"/>
  <c r="G684" i="4"/>
  <c r="E684" i="4"/>
  <c r="K683" i="4"/>
  <c r="I683" i="4"/>
  <c r="G683" i="4"/>
  <c r="E683" i="4"/>
  <c r="K682" i="4"/>
  <c r="I682" i="4"/>
  <c r="G682" i="4"/>
  <c r="E682" i="4"/>
  <c r="K681" i="4"/>
  <c r="I681" i="4"/>
  <c r="G681" i="4"/>
  <c r="E681" i="4"/>
  <c r="K680" i="4"/>
  <c r="I680" i="4"/>
  <c r="G680" i="4"/>
  <c r="E680" i="4"/>
  <c r="K679" i="4"/>
  <c r="I679" i="4"/>
  <c r="G679" i="4"/>
  <c r="E679" i="4"/>
  <c r="K678" i="4"/>
  <c r="I678" i="4"/>
  <c r="G678" i="4"/>
  <c r="E678" i="4"/>
  <c r="K677" i="4"/>
  <c r="I677" i="4"/>
  <c r="G677" i="4"/>
  <c r="E677" i="4"/>
  <c r="K676" i="4"/>
  <c r="I676" i="4"/>
  <c r="G676" i="4"/>
  <c r="E676" i="4"/>
  <c r="K675" i="4"/>
  <c r="I675" i="4"/>
  <c r="G675" i="4"/>
  <c r="E675" i="4"/>
  <c r="K674" i="4"/>
  <c r="I674" i="4"/>
  <c r="G674" i="4"/>
  <c r="E674" i="4"/>
  <c r="K673" i="4"/>
  <c r="I673" i="4"/>
  <c r="G673" i="4"/>
  <c r="E673" i="4"/>
  <c r="K672" i="4"/>
  <c r="I672" i="4"/>
  <c r="G672" i="4"/>
  <c r="E672" i="4"/>
  <c r="K671" i="4"/>
  <c r="I671" i="4"/>
  <c r="G671" i="4"/>
  <c r="E671" i="4"/>
  <c r="K670" i="4"/>
  <c r="I670" i="4"/>
  <c r="G670" i="4"/>
  <c r="E670" i="4"/>
  <c r="K669" i="4"/>
  <c r="I669" i="4"/>
  <c r="G669" i="4"/>
  <c r="E669" i="4"/>
  <c r="K668" i="4"/>
  <c r="I668" i="4"/>
  <c r="G668" i="4"/>
  <c r="E668" i="4"/>
  <c r="K667" i="4"/>
  <c r="I667" i="4"/>
  <c r="G667" i="4"/>
  <c r="E667" i="4"/>
  <c r="K666" i="4"/>
  <c r="I666" i="4"/>
  <c r="G666" i="4"/>
  <c r="E666" i="4"/>
  <c r="K665" i="4"/>
  <c r="I665" i="4"/>
  <c r="G665" i="4"/>
  <c r="E665" i="4"/>
  <c r="K664" i="4"/>
  <c r="I664" i="4"/>
  <c r="G664" i="4"/>
  <c r="E664" i="4"/>
  <c r="K663" i="4"/>
  <c r="I663" i="4"/>
  <c r="G663" i="4"/>
  <c r="E663" i="4"/>
  <c r="K662" i="4"/>
  <c r="I662" i="4"/>
  <c r="G662" i="4"/>
  <c r="E662" i="4"/>
  <c r="K661" i="4"/>
  <c r="I661" i="4"/>
  <c r="G661" i="4"/>
  <c r="E661" i="4"/>
  <c r="K660" i="4"/>
  <c r="I660" i="4"/>
  <c r="G660" i="4"/>
  <c r="E660" i="4"/>
  <c r="K659" i="4"/>
  <c r="I659" i="4"/>
  <c r="G659" i="4"/>
  <c r="E659" i="4"/>
  <c r="K658" i="4"/>
  <c r="I658" i="4"/>
  <c r="G658" i="4"/>
  <c r="E658" i="4"/>
  <c r="K657" i="4"/>
  <c r="I657" i="4"/>
  <c r="G657" i="4"/>
  <c r="E657" i="4"/>
  <c r="K656" i="4"/>
  <c r="I656" i="4"/>
  <c r="G656" i="4"/>
  <c r="E656" i="4"/>
  <c r="K655" i="4"/>
  <c r="I655" i="4"/>
  <c r="G655" i="4"/>
  <c r="E655" i="4"/>
  <c r="K654" i="4"/>
  <c r="I654" i="4"/>
  <c r="G654" i="4"/>
  <c r="E654" i="4"/>
  <c r="K653" i="4"/>
  <c r="I653" i="4"/>
  <c r="G653" i="4"/>
  <c r="E653" i="4"/>
  <c r="K652" i="4"/>
  <c r="I652" i="4"/>
  <c r="G652" i="4"/>
  <c r="E652" i="4"/>
  <c r="K651" i="4"/>
  <c r="I651" i="4"/>
  <c r="G651" i="4"/>
  <c r="E651" i="4"/>
  <c r="K650" i="4"/>
  <c r="I650" i="4"/>
  <c r="G650" i="4"/>
  <c r="E650" i="4"/>
  <c r="K649" i="4"/>
  <c r="I649" i="4"/>
  <c r="G649" i="4"/>
  <c r="E649" i="4"/>
  <c r="K648" i="4"/>
  <c r="I648" i="4"/>
  <c r="G648" i="4"/>
  <c r="E648" i="4"/>
  <c r="K647" i="4"/>
  <c r="I647" i="4"/>
  <c r="G647" i="4"/>
  <c r="E647" i="4"/>
  <c r="K646" i="4"/>
  <c r="I646" i="4"/>
  <c r="G646" i="4"/>
  <c r="E646" i="4"/>
  <c r="K645" i="4"/>
  <c r="I645" i="4"/>
  <c r="G645" i="4"/>
  <c r="E645" i="4"/>
  <c r="K644" i="4"/>
  <c r="I644" i="4"/>
  <c r="G644" i="4"/>
  <c r="E644" i="4"/>
  <c r="K643" i="4"/>
  <c r="I643" i="4"/>
  <c r="G643" i="4"/>
  <c r="E643" i="4"/>
  <c r="K642" i="4"/>
  <c r="I642" i="4"/>
  <c r="G642" i="4"/>
  <c r="E642" i="4"/>
  <c r="K641" i="4"/>
  <c r="I641" i="4"/>
  <c r="G641" i="4"/>
  <c r="E641" i="4"/>
  <c r="K640" i="4"/>
  <c r="I640" i="4"/>
  <c r="G640" i="4"/>
  <c r="E640" i="4"/>
  <c r="K639" i="4"/>
  <c r="I639" i="4"/>
  <c r="G639" i="4"/>
  <c r="E639" i="4"/>
  <c r="K638" i="4"/>
  <c r="I638" i="4"/>
  <c r="G638" i="4"/>
  <c r="E638" i="4"/>
  <c r="K637" i="4"/>
  <c r="I637" i="4"/>
  <c r="G637" i="4"/>
  <c r="E637" i="4"/>
  <c r="K636" i="4"/>
  <c r="I636" i="4"/>
  <c r="G636" i="4"/>
  <c r="E636" i="4"/>
  <c r="K635" i="4"/>
  <c r="I635" i="4"/>
  <c r="G635" i="4"/>
  <c r="E635" i="4"/>
  <c r="K634" i="4"/>
  <c r="I634" i="4"/>
  <c r="G634" i="4"/>
  <c r="E634" i="4"/>
  <c r="K633" i="4"/>
  <c r="I633" i="4"/>
  <c r="G633" i="4"/>
  <c r="E633" i="4"/>
  <c r="K632" i="4"/>
  <c r="I632" i="4"/>
  <c r="G632" i="4"/>
  <c r="E632" i="4"/>
  <c r="K631" i="4"/>
  <c r="I631" i="4"/>
  <c r="G631" i="4"/>
  <c r="E631" i="4"/>
  <c r="K630" i="4"/>
  <c r="I630" i="4"/>
  <c r="G630" i="4"/>
  <c r="E630" i="4"/>
  <c r="K629" i="4"/>
  <c r="I629" i="4"/>
  <c r="G629" i="4"/>
  <c r="E629" i="4"/>
  <c r="K628" i="4"/>
  <c r="I628" i="4"/>
  <c r="G628" i="4"/>
  <c r="E628" i="4"/>
  <c r="K627" i="4"/>
  <c r="I627" i="4"/>
  <c r="G627" i="4"/>
  <c r="E627" i="4"/>
  <c r="K626" i="4"/>
  <c r="I626" i="4"/>
  <c r="G626" i="4"/>
  <c r="E626" i="4"/>
  <c r="K625" i="4"/>
  <c r="I625" i="4"/>
  <c r="G625" i="4"/>
  <c r="E625" i="4"/>
  <c r="K624" i="4"/>
  <c r="I624" i="4"/>
  <c r="G624" i="4"/>
  <c r="E624" i="4"/>
  <c r="K623" i="4"/>
  <c r="I623" i="4"/>
  <c r="G623" i="4"/>
  <c r="E623" i="4"/>
  <c r="K622" i="4"/>
  <c r="I622" i="4"/>
  <c r="G622" i="4"/>
  <c r="E622" i="4"/>
  <c r="K621" i="4"/>
  <c r="I621" i="4"/>
  <c r="G621" i="4"/>
  <c r="E621" i="4"/>
  <c r="K620" i="4"/>
  <c r="I620" i="4"/>
  <c r="G620" i="4"/>
  <c r="E620" i="4"/>
  <c r="K619" i="4"/>
  <c r="I619" i="4"/>
  <c r="G619" i="4"/>
  <c r="E619" i="4"/>
  <c r="K618" i="4"/>
  <c r="I618" i="4"/>
  <c r="G618" i="4"/>
  <c r="E618" i="4"/>
  <c r="K617" i="4"/>
  <c r="I617" i="4"/>
  <c r="G617" i="4"/>
  <c r="E617" i="4"/>
  <c r="K616" i="4"/>
  <c r="I616" i="4"/>
  <c r="G616" i="4"/>
  <c r="E616" i="4"/>
  <c r="K615" i="4"/>
  <c r="I615" i="4"/>
  <c r="G615" i="4"/>
  <c r="E615" i="4"/>
  <c r="K614" i="4"/>
  <c r="I614" i="4"/>
  <c r="G614" i="4"/>
  <c r="E614" i="4"/>
  <c r="K613" i="4"/>
  <c r="I613" i="4"/>
  <c r="G613" i="4"/>
  <c r="E613" i="4"/>
  <c r="K612" i="4"/>
  <c r="I612" i="4"/>
  <c r="G612" i="4"/>
  <c r="E612" i="4"/>
  <c r="K611" i="4"/>
  <c r="I611" i="4"/>
  <c r="G611" i="4"/>
  <c r="E611" i="4"/>
  <c r="K610" i="4"/>
  <c r="I610" i="4"/>
  <c r="G610" i="4"/>
  <c r="E610" i="4"/>
  <c r="K609" i="4"/>
  <c r="I609" i="4"/>
  <c r="G609" i="4"/>
  <c r="E609" i="4"/>
  <c r="K608" i="4"/>
  <c r="I608" i="4"/>
  <c r="G608" i="4"/>
  <c r="E608" i="4"/>
  <c r="K607" i="4"/>
  <c r="I607" i="4"/>
  <c r="G607" i="4"/>
  <c r="E607" i="4"/>
  <c r="K606" i="4"/>
  <c r="I606" i="4"/>
  <c r="G606" i="4"/>
  <c r="E606" i="4"/>
  <c r="K605" i="4"/>
  <c r="I605" i="4"/>
  <c r="G605" i="4"/>
  <c r="E605" i="4"/>
  <c r="K604" i="4"/>
  <c r="I604" i="4"/>
  <c r="G604" i="4"/>
  <c r="E604" i="4"/>
  <c r="K603" i="4"/>
  <c r="I603" i="4"/>
  <c r="G603" i="4"/>
  <c r="E603" i="4"/>
  <c r="K602" i="4"/>
  <c r="I602" i="4"/>
  <c r="G602" i="4"/>
  <c r="E602" i="4"/>
  <c r="K601" i="4"/>
  <c r="I601" i="4"/>
  <c r="G601" i="4"/>
  <c r="E601" i="4"/>
  <c r="K600" i="4"/>
  <c r="I600" i="4"/>
  <c r="G600" i="4"/>
  <c r="E600" i="4"/>
  <c r="K599" i="4"/>
  <c r="I599" i="4"/>
  <c r="G599" i="4"/>
  <c r="E599" i="4"/>
  <c r="K598" i="4"/>
  <c r="I598" i="4"/>
  <c r="G598" i="4"/>
  <c r="E598" i="4"/>
  <c r="K597" i="4"/>
  <c r="I597" i="4"/>
  <c r="G597" i="4"/>
  <c r="E597" i="4"/>
  <c r="K596" i="4"/>
  <c r="I596" i="4"/>
  <c r="G596" i="4"/>
  <c r="E596" i="4"/>
  <c r="K595" i="4"/>
  <c r="I595" i="4"/>
  <c r="G595" i="4"/>
  <c r="E595" i="4"/>
  <c r="K594" i="4"/>
  <c r="I594" i="4"/>
  <c r="G594" i="4"/>
  <c r="E594" i="4"/>
  <c r="K593" i="4"/>
  <c r="I593" i="4"/>
  <c r="G593" i="4"/>
  <c r="E593" i="4"/>
  <c r="K592" i="4"/>
  <c r="I592" i="4"/>
  <c r="G592" i="4"/>
  <c r="E592" i="4"/>
  <c r="K591" i="4"/>
  <c r="I591" i="4"/>
  <c r="G591" i="4"/>
  <c r="E591" i="4"/>
  <c r="K590" i="4"/>
  <c r="I590" i="4"/>
  <c r="G590" i="4"/>
  <c r="E590" i="4"/>
  <c r="K589" i="4"/>
  <c r="I589" i="4"/>
  <c r="G589" i="4"/>
  <c r="E589" i="4"/>
  <c r="K588" i="4"/>
  <c r="I588" i="4"/>
  <c r="G588" i="4"/>
  <c r="E588" i="4"/>
  <c r="K587" i="4"/>
  <c r="I587" i="4"/>
  <c r="G587" i="4"/>
  <c r="E587" i="4"/>
  <c r="K586" i="4"/>
  <c r="I586" i="4"/>
  <c r="G586" i="4"/>
  <c r="E586" i="4"/>
  <c r="K585" i="4"/>
  <c r="I585" i="4"/>
  <c r="G585" i="4"/>
  <c r="E585" i="4"/>
  <c r="K584" i="4"/>
  <c r="I584" i="4"/>
  <c r="G584" i="4"/>
  <c r="E584" i="4"/>
  <c r="K583" i="4"/>
  <c r="I583" i="4"/>
  <c r="G583" i="4"/>
  <c r="E583" i="4"/>
  <c r="K582" i="4"/>
  <c r="I582" i="4"/>
  <c r="G582" i="4"/>
  <c r="E582" i="4"/>
  <c r="K581" i="4"/>
  <c r="I581" i="4"/>
  <c r="G581" i="4"/>
  <c r="E581" i="4"/>
  <c r="K580" i="4"/>
  <c r="I580" i="4"/>
  <c r="G580" i="4"/>
  <c r="E580" i="4"/>
  <c r="K579" i="4"/>
  <c r="I579" i="4"/>
  <c r="G579" i="4"/>
  <c r="E579" i="4"/>
  <c r="K578" i="4"/>
  <c r="I578" i="4"/>
  <c r="G578" i="4"/>
  <c r="E578" i="4"/>
  <c r="K577" i="4"/>
  <c r="I577" i="4"/>
  <c r="G577" i="4"/>
  <c r="E577" i="4"/>
  <c r="K576" i="4"/>
  <c r="I576" i="4"/>
  <c r="G576" i="4"/>
  <c r="E576" i="4"/>
  <c r="K575" i="4"/>
  <c r="I575" i="4"/>
  <c r="G575" i="4"/>
  <c r="E575" i="4"/>
  <c r="K574" i="4"/>
  <c r="I574" i="4"/>
  <c r="G574" i="4"/>
  <c r="E574" i="4"/>
  <c r="K573" i="4"/>
  <c r="I573" i="4"/>
  <c r="G573" i="4"/>
  <c r="E573" i="4"/>
  <c r="K572" i="4"/>
  <c r="I572" i="4"/>
  <c r="G572" i="4"/>
  <c r="E572" i="4"/>
  <c r="K571" i="4"/>
  <c r="I571" i="4"/>
  <c r="G571" i="4"/>
  <c r="E571" i="4"/>
  <c r="K570" i="4"/>
  <c r="I570" i="4"/>
  <c r="G570" i="4"/>
  <c r="E570" i="4"/>
  <c r="K569" i="4"/>
  <c r="I569" i="4"/>
  <c r="G569" i="4"/>
  <c r="E569" i="4"/>
  <c r="K568" i="4"/>
  <c r="I568" i="4"/>
  <c r="G568" i="4"/>
  <c r="E568" i="4"/>
  <c r="K567" i="4"/>
  <c r="I567" i="4"/>
  <c r="G567" i="4"/>
  <c r="E567" i="4"/>
  <c r="K566" i="4"/>
  <c r="I566" i="4"/>
  <c r="G566" i="4"/>
  <c r="E566" i="4"/>
  <c r="K565" i="4"/>
  <c r="I565" i="4"/>
  <c r="G565" i="4"/>
  <c r="E565" i="4"/>
  <c r="K564" i="4"/>
  <c r="I564" i="4"/>
  <c r="G564" i="4"/>
  <c r="E564" i="4"/>
  <c r="K563" i="4"/>
  <c r="I563" i="4"/>
  <c r="G563" i="4"/>
  <c r="E563" i="4"/>
  <c r="K562" i="4"/>
  <c r="I562" i="4"/>
  <c r="G562" i="4"/>
  <c r="E562" i="4"/>
  <c r="K561" i="4"/>
  <c r="I561" i="4"/>
  <c r="G561" i="4"/>
  <c r="E561" i="4"/>
  <c r="K560" i="4"/>
  <c r="I560" i="4"/>
  <c r="G560" i="4"/>
  <c r="E560" i="4"/>
  <c r="K559" i="4"/>
  <c r="I559" i="4"/>
  <c r="G559" i="4"/>
  <c r="E559" i="4"/>
  <c r="K558" i="4"/>
  <c r="I558" i="4"/>
  <c r="G558" i="4"/>
  <c r="E558" i="4"/>
  <c r="K557" i="4"/>
  <c r="I557" i="4"/>
  <c r="G557" i="4"/>
  <c r="E557" i="4"/>
  <c r="K556" i="4"/>
  <c r="I556" i="4"/>
  <c r="G556" i="4"/>
  <c r="E556" i="4"/>
  <c r="K555" i="4"/>
  <c r="I555" i="4"/>
  <c r="G555" i="4"/>
  <c r="E555" i="4"/>
  <c r="K554" i="4"/>
  <c r="I554" i="4"/>
  <c r="G554" i="4"/>
  <c r="E554" i="4"/>
  <c r="K553" i="4"/>
  <c r="I553" i="4"/>
  <c r="G553" i="4"/>
  <c r="E553" i="4"/>
  <c r="K552" i="4"/>
  <c r="I552" i="4"/>
  <c r="G552" i="4"/>
  <c r="E552" i="4"/>
  <c r="K551" i="4"/>
  <c r="I551" i="4"/>
  <c r="G551" i="4"/>
  <c r="E551" i="4"/>
  <c r="K550" i="4"/>
  <c r="I550" i="4"/>
  <c r="G550" i="4"/>
  <c r="E550" i="4"/>
  <c r="K549" i="4"/>
  <c r="I549" i="4"/>
  <c r="G549" i="4"/>
  <c r="E549" i="4"/>
  <c r="K548" i="4"/>
  <c r="I548" i="4"/>
  <c r="G548" i="4"/>
  <c r="E548" i="4"/>
  <c r="K547" i="4"/>
  <c r="I547" i="4"/>
  <c r="G547" i="4"/>
  <c r="E547" i="4"/>
  <c r="K546" i="4"/>
  <c r="I546" i="4"/>
  <c r="G546" i="4"/>
  <c r="E546" i="4"/>
  <c r="K545" i="4"/>
  <c r="I545" i="4"/>
  <c r="G545" i="4"/>
  <c r="E545" i="4"/>
  <c r="K544" i="4"/>
  <c r="I544" i="4"/>
  <c r="G544" i="4"/>
  <c r="E544" i="4"/>
  <c r="K543" i="4"/>
  <c r="I543" i="4"/>
  <c r="G543" i="4"/>
  <c r="E543" i="4"/>
  <c r="K542" i="4"/>
  <c r="I542" i="4"/>
  <c r="G542" i="4"/>
  <c r="E542" i="4"/>
  <c r="K541" i="4"/>
  <c r="I541" i="4"/>
  <c r="G541" i="4"/>
  <c r="E541" i="4"/>
  <c r="K540" i="4"/>
  <c r="I540" i="4"/>
  <c r="G540" i="4"/>
  <c r="E540" i="4"/>
  <c r="K539" i="4"/>
  <c r="I539" i="4"/>
  <c r="G539" i="4"/>
  <c r="E539" i="4"/>
  <c r="K538" i="4"/>
  <c r="I538" i="4"/>
  <c r="G538" i="4"/>
  <c r="E538" i="4"/>
  <c r="K537" i="4"/>
  <c r="I537" i="4"/>
  <c r="G537" i="4"/>
  <c r="E537" i="4"/>
  <c r="K536" i="4"/>
  <c r="I536" i="4"/>
  <c r="G536" i="4"/>
  <c r="E536" i="4"/>
  <c r="K535" i="4"/>
  <c r="I535" i="4"/>
  <c r="G535" i="4"/>
  <c r="E535" i="4"/>
  <c r="K534" i="4"/>
  <c r="I534" i="4"/>
  <c r="G534" i="4"/>
  <c r="E534" i="4"/>
  <c r="K533" i="4"/>
  <c r="I533" i="4"/>
  <c r="G533" i="4"/>
  <c r="E533" i="4"/>
  <c r="K532" i="4"/>
  <c r="I532" i="4"/>
  <c r="G532" i="4"/>
  <c r="E532" i="4"/>
  <c r="K531" i="4"/>
  <c r="I531" i="4"/>
  <c r="G531" i="4"/>
  <c r="E531" i="4"/>
  <c r="K530" i="4"/>
  <c r="I530" i="4"/>
  <c r="G530" i="4"/>
  <c r="E530" i="4"/>
  <c r="K529" i="4"/>
  <c r="I529" i="4"/>
  <c r="G529" i="4"/>
  <c r="E529" i="4"/>
  <c r="K528" i="4"/>
  <c r="I528" i="4"/>
  <c r="G528" i="4"/>
  <c r="E528" i="4"/>
  <c r="K527" i="4"/>
  <c r="I527" i="4"/>
  <c r="G527" i="4"/>
  <c r="E527" i="4"/>
  <c r="K526" i="4"/>
  <c r="I526" i="4"/>
  <c r="G526" i="4"/>
  <c r="E526" i="4"/>
  <c r="K525" i="4"/>
  <c r="I525" i="4"/>
  <c r="G525" i="4"/>
  <c r="E525" i="4"/>
  <c r="K524" i="4"/>
  <c r="I524" i="4"/>
  <c r="G524" i="4"/>
  <c r="E524" i="4"/>
  <c r="K523" i="4"/>
  <c r="I523" i="4"/>
  <c r="G523" i="4"/>
  <c r="E523" i="4"/>
  <c r="K522" i="4"/>
  <c r="I522" i="4"/>
  <c r="G522" i="4"/>
  <c r="E522" i="4"/>
  <c r="K521" i="4"/>
  <c r="I521" i="4"/>
  <c r="G521" i="4"/>
  <c r="E521" i="4"/>
  <c r="K520" i="4"/>
  <c r="I520" i="4"/>
  <c r="G520" i="4"/>
  <c r="E520" i="4"/>
  <c r="K519" i="4"/>
  <c r="I519" i="4"/>
  <c r="G519" i="4"/>
  <c r="E519" i="4"/>
  <c r="K518" i="4"/>
  <c r="I518" i="4"/>
  <c r="G518" i="4"/>
  <c r="E518" i="4"/>
  <c r="K517" i="4"/>
  <c r="I517" i="4"/>
  <c r="G517" i="4"/>
  <c r="E517" i="4"/>
  <c r="K516" i="4"/>
  <c r="I516" i="4"/>
  <c r="G516" i="4"/>
  <c r="E516" i="4"/>
  <c r="K515" i="4"/>
  <c r="I515" i="4"/>
  <c r="G515" i="4"/>
  <c r="E515" i="4"/>
  <c r="K514" i="4"/>
  <c r="I514" i="4"/>
  <c r="G514" i="4"/>
  <c r="E514" i="4"/>
  <c r="K513" i="4"/>
  <c r="I513" i="4"/>
  <c r="G513" i="4"/>
  <c r="E513" i="4"/>
  <c r="K512" i="4"/>
  <c r="I512" i="4"/>
  <c r="G512" i="4"/>
  <c r="E512" i="4"/>
  <c r="K511" i="4"/>
  <c r="I511" i="4"/>
  <c r="G511" i="4"/>
  <c r="E511" i="4"/>
  <c r="K510" i="4"/>
  <c r="I510" i="4"/>
  <c r="G510" i="4"/>
  <c r="E510" i="4"/>
  <c r="K509" i="4"/>
  <c r="I509" i="4"/>
  <c r="G509" i="4"/>
  <c r="E509" i="4"/>
  <c r="K508" i="4"/>
  <c r="I508" i="4"/>
  <c r="G508" i="4"/>
  <c r="E508" i="4"/>
  <c r="K507" i="4"/>
  <c r="I507" i="4"/>
  <c r="G507" i="4"/>
  <c r="E507" i="4"/>
  <c r="K506" i="4"/>
  <c r="I506" i="4"/>
  <c r="G506" i="4"/>
  <c r="E506" i="4"/>
  <c r="K505" i="4"/>
  <c r="I505" i="4"/>
  <c r="G505" i="4"/>
  <c r="E505" i="4"/>
  <c r="K504" i="4"/>
  <c r="I504" i="4"/>
  <c r="G504" i="4"/>
  <c r="E504" i="4"/>
  <c r="K503" i="4"/>
  <c r="I503" i="4"/>
  <c r="G503" i="4"/>
  <c r="E503" i="4"/>
  <c r="K502" i="4"/>
  <c r="I502" i="4"/>
  <c r="G502" i="4"/>
  <c r="E502" i="4"/>
  <c r="K501" i="4"/>
  <c r="I501" i="4"/>
  <c r="G501" i="4"/>
  <c r="E501" i="4"/>
  <c r="K500" i="4"/>
  <c r="I500" i="4"/>
  <c r="G500" i="4"/>
  <c r="E500" i="4"/>
  <c r="K499" i="4"/>
  <c r="I499" i="4"/>
  <c r="G499" i="4"/>
  <c r="E499" i="4"/>
  <c r="K498" i="4"/>
  <c r="I498" i="4"/>
  <c r="G498" i="4"/>
  <c r="E498" i="4"/>
  <c r="K497" i="4"/>
  <c r="I497" i="4"/>
  <c r="G497" i="4"/>
  <c r="E497" i="4"/>
  <c r="K496" i="4"/>
  <c r="I496" i="4"/>
  <c r="G496" i="4"/>
  <c r="E496" i="4"/>
  <c r="K495" i="4"/>
  <c r="I495" i="4"/>
  <c r="G495" i="4"/>
  <c r="E495" i="4"/>
  <c r="K494" i="4"/>
  <c r="I494" i="4"/>
  <c r="G494" i="4"/>
  <c r="E494" i="4"/>
  <c r="K493" i="4"/>
  <c r="I493" i="4"/>
  <c r="G493" i="4"/>
  <c r="E493" i="4"/>
  <c r="K492" i="4"/>
  <c r="I492" i="4"/>
  <c r="G492" i="4"/>
  <c r="E492" i="4"/>
  <c r="K491" i="4"/>
  <c r="I491" i="4"/>
  <c r="G491" i="4"/>
  <c r="E491" i="4"/>
  <c r="K490" i="4"/>
  <c r="I490" i="4"/>
  <c r="G490" i="4"/>
  <c r="E490" i="4"/>
  <c r="K489" i="4"/>
  <c r="I489" i="4"/>
  <c r="G489" i="4"/>
  <c r="E489" i="4"/>
  <c r="K488" i="4"/>
  <c r="I488" i="4"/>
  <c r="G488" i="4"/>
  <c r="E488" i="4"/>
  <c r="K487" i="4"/>
  <c r="I487" i="4"/>
  <c r="G487" i="4"/>
  <c r="E487" i="4"/>
  <c r="K486" i="4"/>
  <c r="I486" i="4"/>
  <c r="G486" i="4"/>
  <c r="E486" i="4"/>
  <c r="K485" i="4"/>
  <c r="I485" i="4"/>
  <c r="G485" i="4"/>
  <c r="E485" i="4"/>
  <c r="K484" i="4"/>
  <c r="I484" i="4"/>
  <c r="G484" i="4"/>
  <c r="E484" i="4"/>
  <c r="K483" i="4"/>
  <c r="I483" i="4"/>
  <c r="G483" i="4"/>
  <c r="E483" i="4"/>
  <c r="K482" i="4"/>
  <c r="I482" i="4"/>
  <c r="G482" i="4"/>
  <c r="E482" i="4"/>
  <c r="K481" i="4"/>
  <c r="I481" i="4"/>
  <c r="G481" i="4"/>
  <c r="E481" i="4"/>
  <c r="K480" i="4"/>
  <c r="I480" i="4"/>
  <c r="G480" i="4"/>
  <c r="E480" i="4"/>
  <c r="K479" i="4"/>
  <c r="I479" i="4"/>
  <c r="G479" i="4"/>
  <c r="E479" i="4"/>
  <c r="K478" i="4"/>
  <c r="I478" i="4"/>
  <c r="G478" i="4"/>
  <c r="E478" i="4"/>
  <c r="K477" i="4"/>
  <c r="I477" i="4"/>
  <c r="G477" i="4"/>
  <c r="E477" i="4"/>
  <c r="K476" i="4"/>
  <c r="I476" i="4"/>
  <c r="G476" i="4"/>
  <c r="E476" i="4"/>
  <c r="K475" i="4"/>
  <c r="I475" i="4"/>
  <c r="G475" i="4"/>
  <c r="E475" i="4"/>
  <c r="K474" i="4"/>
  <c r="I474" i="4"/>
  <c r="G474" i="4"/>
  <c r="E474" i="4"/>
  <c r="K473" i="4"/>
  <c r="I473" i="4"/>
  <c r="G473" i="4"/>
  <c r="E473" i="4"/>
  <c r="K472" i="4"/>
  <c r="I472" i="4"/>
  <c r="G472" i="4"/>
  <c r="E472" i="4"/>
  <c r="K471" i="4"/>
  <c r="I471" i="4"/>
  <c r="G471" i="4"/>
  <c r="E471" i="4"/>
  <c r="K470" i="4"/>
  <c r="I470" i="4"/>
  <c r="G470" i="4"/>
  <c r="E470" i="4"/>
  <c r="K469" i="4"/>
  <c r="I469" i="4"/>
  <c r="G469" i="4"/>
  <c r="E469" i="4"/>
  <c r="K468" i="4"/>
  <c r="I468" i="4"/>
  <c r="G468" i="4"/>
  <c r="E468" i="4"/>
  <c r="K467" i="4"/>
  <c r="I467" i="4"/>
  <c r="G467" i="4"/>
  <c r="E467" i="4"/>
  <c r="K466" i="4"/>
  <c r="I466" i="4"/>
  <c r="G466" i="4"/>
  <c r="E466" i="4"/>
  <c r="K465" i="4"/>
  <c r="I465" i="4"/>
  <c r="G465" i="4"/>
  <c r="E465" i="4"/>
  <c r="K464" i="4"/>
  <c r="I464" i="4"/>
  <c r="G464" i="4"/>
  <c r="E464" i="4"/>
  <c r="K463" i="4"/>
  <c r="I463" i="4"/>
  <c r="G463" i="4"/>
  <c r="E463" i="4"/>
  <c r="K462" i="4"/>
  <c r="I462" i="4"/>
  <c r="G462" i="4"/>
  <c r="E462" i="4"/>
  <c r="K461" i="4"/>
  <c r="I461" i="4"/>
  <c r="G461" i="4"/>
  <c r="E461" i="4"/>
  <c r="K460" i="4"/>
  <c r="I460" i="4"/>
  <c r="G460" i="4"/>
  <c r="E460" i="4"/>
  <c r="K459" i="4"/>
  <c r="I459" i="4"/>
  <c r="G459" i="4"/>
  <c r="E459" i="4"/>
  <c r="K458" i="4"/>
  <c r="I458" i="4"/>
  <c r="G458" i="4"/>
  <c r="E458" i="4"/>
  <c r="K457" i="4"/>
  <c r="I457" i="4"/>
  <c r="G457" i="4"/>
  <c r="E457" i="4"/>
  <c r="K456" i="4"/>
  <c r="I456" i="4"/>
  <c r="G456" i="4"/>
  <c r="E456" i="4"/>
  <c r="K455" i="4"/>
  <c r="I455" i="4"/>
  <c r="G455" i="4"/>
  <c r="E455" i="4"/>
  <c r="K454" i="4"/>
  <c r="I454" i="4"/>
  <c r="G454" i="4"/>
  <c r="E454" i="4"/>
  <c r="K453" i="4"/>
  <c r="I453" i="4"/>
  <c r="G453" i="4"/>
  <c r="E453" i="4"/>
  <c r="K452" i="4"/>
  <c r="I452" i="4"/>
  <c r="G452" i="4"/>
  <c r="E452" i="4"/>
  <c r="K451" i="4"/>
  <c r="I451" i="4"/>
  <c r="G451" i="4"/>
  <c r="E451" i="4"/>
  <c r="K450" i="4"/>
  <c r="I450" i="4"/>
  <c r="G450" i="4"/>
  <c r="E450" i="4"/>
  <c r="K449" i="4"/>
  <c r="I449" i="4"/>
  <c r="G449" i="4"/>
  <c r="E449" i="4"/>
  <c r="K448" i="4"/>
  <c r="I448" i="4"/>
  <c r="G448" i="4"/>
  <c r="E448" i="4"/>
  <c r="K447" i="4"/>
  <c r="I447" i="4"/>
  <c r="G447" i="4"/>
  <c r="E447" i="4"/>
  <c r="K446" i="4"/>
  <c r="I446" i="4"/>
  <c r="G446" i="4"/>
  <c r="E446" i="4"/>
  <c r="K445" i="4"/>
  <c r="I445" i="4"/>
  <c r="G445" i="4"/>
  <c r="E445" i="4"/>
  <c r="K444" i="4"/>
  <c r="I444" i="4"/>
  <c r="G444" i="4"/>
  <c r="E444" i="4"/>
  <c r="K443" i="4"/>
  <c r="I443" i="4"/>
  <c r="G443" i="4"/>
  <c r="E443" i="4"/>
  <c r="K442" i="4"/>
  <c r="I442" i="4"/>
  <c r="G442" i="4"/>
  <c r="E442" i="4"/>
  <c r="K441" i="4"/>
  <c r="I441" i="4"/>
  <c r="G441" i="4"/>
  <c r="E441" i="4"/>
  <c r="K440" i="4"/>
  <c r="I440" i="4"/>
  <c r="G440" i="4"/>
  <c r="E440" i="4"/>
  <c r="K439" i="4"/>
  <c r="I439" i="4"/>
  <c r="G439" i="4"/>
  <c r="E439" i="4"/>
  <c r="K438" i="4"/>
  <c r="I438" i="4"/>
  <c r="G438" i="4"/>
  <c r="E438" i="4"/>
  <c r="K437" i="4"/>
  <c r="I437" i="4"/>
  <c r="G437" i="4"/>
  <c r="E437" i="4"/>
  <c r="K436" i="4"/>
  <c r="I436" i="4"/>
  <c r="G436" i="4"/>
  <c r="E436" i="4"/>
  <c r="K435" i="4"/>
  <c r="I435" i="4"/>
  <c r="G435" i="4"/>
  <c r="E435" i="4"/>
  <c r="K434" i="4"/>
  <c r="I434" i="4"/>
  <c r="G434" i="4"/>
  <c r="E434" i="4"/>
  <c r="K433" i="4"/>
  <c r="I433" i="4"/>
  <c r="G433" i="4"/>
  <c r="E433" i="4"/>
  <c r="K432" i="4"/>
  <c r="I432" i="4"/>
  <c r="G432" i="4"/>
  <c r="E432" i="4"/>
  <c r="K431" i="4"/>
  <c r="I431" i="4"/>
  <c r="G431" i="4"/>
  <c r="E431" i="4"/>
  <c r="K430" i="4"/>
  <c r="I430" i="4"/>
  <c r="G430" i="4"/>
  <c r="E430" i="4"/>
  <c r="K429" i="4"/>
  <c r="I429" i="4"/>
  <c r="G429" i="4"/>
  <c r="E429" i="4"/>
  <c r="K428" i="4"/>
  <c r="I428" i="4"/>
  <c r="G428" i="4"/>
  <c r="E428" i="4"/>
  <c r="K427" i="4"/>
  <c r="I427" i="4"/>
  <c r="G427" i="4"/>
  <c r="E427" i="4"/>
  <c r="K426" i="4"/>
  <c r="I426" i="4"/>
  <c r="G426" i="4"/>
  <c r="E426" i="4"/>
  <c r="K425" i="4"/>
  <c r="I425" i="4"/>
  <c r="G425" i="4"/>
  <c r="E425" i="4"/>
  <c r="K424" i="4"/>
  <c r="I424" i="4"/>
  <c r="G424" i="4"/>
  <c r="E424" i="4"/>
  <c r="K423" i="4"/>
  <c r="I423" i="4"/>
  <c r="G423" i="4"/>
  <c r="E423" i="4"/>
  <c r="K422" i="4"/>
  <c r="I422" i="4"/>
  <c r="G422" i="4"/>
  <c r="E422" i="4"/>
  <c r="K421" i="4"/>
  <c r="I421" i="4"/>
  <c r="G421" i="4"/>
  <c r="E421" i="4"/>
  <c r="K420" i="4"/>
  <c r="I420" i="4"/>
  <c r="G420" i="4"/>
  <c r="E420" i="4"/>
  <c r="K419" i="4"/>
  <c r="I419" i="4"/>
  <c r="G419" i="4"/>
  <c r="E419" i="4"/>
  <c r="K418" i="4"/>
  <c r="I418" i="4"/>
  <c r="G418" i="4"/>
  <c r="E418" i="4"/>
  <c r="K417" i="4"/>
  <c r="I417" i="4"/>
  <c r="G417" i="4"/>
  <c r="E417" i="4"/>
  <c r="K416" i="4"/>
  <c r="I416" i="4"/>
  <c r="G416" i="4"/>
  <c r="E416" i="4"/>
  <c r="K415" i="4"/>
  <c r="I415" i="4"/>
  <c r="G415" i="4"/>
  <c r="E415" i="4"/>
  <c r="K414" i="4"/>
  <c r="I414" i="4"/>
  <c r="G414" i="4"/>
  <c r="E414" i="4"/>
  <c r="K413" i="4"/>
  <c r="I413" i="4"/>
  <c r="G413" i="4"/>
  <c r="E413" i="4"/>
  <c r="K412" i="4"/>
  <c r="I412" i="4"/>
  <c r="G412" i="4"/>
  <c r="E412" i="4"/>
  <c r="K411" i="4"/>
  <c r="I411" i="4"/>
  <c r="G411" i="4"/>
  <c r="E411" i="4"/>
  <c r="K410" i="4"/>
  <c r="I410" i="4"/>
  <c r="G410" i="4"/>
  <c r="E410" i="4"/>
  <c r="K409" i="4"/>
  <c r="I409" i="4"/>
  <c r="G409" i="4"/>
  <c r="E409" i="4"/>
  <c r="K408" i="4"/>
  <c r="I408" i="4"/>
  <c r="G408" i="4"/>
  <c r="E408" i="4"/>
  <c r="K407" i="4"/>
  <c r="I407" i="4"/>
  <c r="G407" i="4"/>
  <c r="E407" i="4"/>
  <c r="K406" i="4"/>
  <c r="I406" i="4"/>
  <c r="G406" i="4"/>
  <c r="E406" i="4"/>
  <c r="K405" i="4"/>
  <c r="I405" i="4"/>
  <c r="G405" i="4"/>
  <c r="E405" i="4"/>
  <c r="K404" i="4"/>
  <c r="I404" i="4"/>
  <c r="G404" i="4"/>
  <c r="E404" i="4"/>
  <c r="K403" i="4"/>
  <c r="I403" i="4"/>
  <c r="G403" i="4"/>
  <c r="E403" i="4"/>
  <c r="K402" i="4"/>
  <c r="I402" i="4"/>
  <c r="G402" i="4"/>
  <c r="E402" i="4"/>
  <c r="K401" i="4"/>
  <c r="I401" i="4"/>
  <c r="G401" i="4"/>
  <c r="E401" i="4"/>
  <c r="K400" i="4"/>
  <c r="I400" i="4"/>
  <c r="G400" i="4"/>
  <c r="E400" i="4"/>
  <c r="K399" i="4"/>
  <c r="I399" i="4"/>
  <c r="G399" i="4"/>
  <c r="E399" i="4"/>
  <c r="K398" i="4"/>
  <c r="I398" i="4"/>
  <c r="G398" i="4"/>
  <c r="E398" i="4"/>
  <c r="K397" i="4"/>
  <c r="I397" i="4"/>
  <c r="G397" i="4"/>
  <c r="E397" i="4"/>
  <c r="K396" i="4"/>
  <c r="I396" i="4"/>
  <c r="G396" i="4"/>
  <c r="E396" i="4"/>
  <c r="K395" i="4"/>
  <c r="I395" i="4"/>
  <c r="G395" i="4"/>
  <c r="E395" i="4"/>
  <c r="K394" i="4"/>
  <c r="I394" i="4"/>
  <c r="G394" i="4"/>
  <c r="E394" i="4"/>
  <c r="K393" i="4"/>
  <c r="I393" i="4"/>
  <c r="G393" i="4"/>
  <c r="E393" i="4"/>
  <c r="K392" i="4"/>
  <c r="I392" i="4"/>
  <c r="G392" i="4"/>
  <c r="E392" i="4"/>
  <c r="K391" i="4"/>
  <c r="I391" i="4"/>
  <c r="G391" i="4"/>
  <c r="E391" i="4"/>
  <c r="K390" i="4"/>
  <c r="I390" i="4"/>
  <c r="G390" i="4"/>
  <c r="E390" i="4"/>
  <c r="K389" i="4"/>
  <c r="I389" i="4"/>
  <c r="G389" i="4"/>
  <c r="E389" i="4"/>
  <c r="K388" i="4"/>
  <c r="I388" i="4"/>
  <c r="G388" i="4"/>
  <c r="E388" i="4"/>
  <c r="K387" i="4"/>
  <c r="I387" i="4"/>
  <c r="G387" i="4"/>
  <c r="E387" i="4"/>
  <c r="K386" i="4"/>
  <c r="I386" i="4"/>
  <c r="G386" i="4"/>
  <c r="E386" i="4"/>
  <c r="K385" i="4"/>
  <c r="I385" i="4"/>
  <c r="G385" i="4"/>
  <c r="E385" i="4"/>
  <c r="K384" i="4"/>
  <c r="I384" i="4"/>
  <c r="G384" i="4"/>
  <c r="E384" i="4"/>
  <c r="K383" i="4"/>
  <c r="I383" i="4"/>
  <c r="G383" i="4"/>
  <c r="E383" i="4"/>
  <c r="K382" i="4"/>
  <c r="I382" i="4"/>
  <c r="G382" i="4"/>
  <c r="E382" i="4"/>
  <c r="K381" i="4"/>
  <c r="I381" i="4"/>
  <c r="G381" i="4"/>
  <c r="E381" i="4"/>
  <c r="K380" i="4"/>
  <c r="I380" i="4"/>
  <c r="G380" i="4"/>
  <c r="E380" i="4"/>
  <c r="K379" i="4"/>
  <c r="I379" i="4"/>
  <c r="G379" i="4"/>
  <c r="E379" i="4"/>
  <c r="K378" i="4"/>
  <c r="I378" i="4"/>
  <c r="G378" i="4"/>
  <c r="E378" i="4"/>
  <c r="K377" i="4"/>
  <c r="I377" i="4"/>
  <c r="G377" i="4"/>
  <c r="E377" i="4"/>
  <c r="K376" i="4"/>
  <c r="I376" i="4"/>
  <c r="G376" i="4"/>
  <c r="E376" i="4"/>
  <c r="K375" i="4"/>
  <c r="I375" i="4"/>
  <c r="G375" i="4"/>
  <c r="E375" i="4"/>
  <c r="K374" i="4"/>
  <c r="I374" i="4"/>
  <c r="G374" i="4"/>
  <c r="E374" i="4"/>
  <c r="K373" i="4"/>
  <c r="I373" i="4"/>
  <c r="G373" i="4"/>
  <c r="E373" i="4"/>
  <c r="K372" i="4"/>
  <c r="I372" i="4"/>
  <c r="G372" i="4"/>
  <c r="E372" i="4"/>
  <c r="K371" i="4"/>
  <c r="I371" i="4"/>
  <c r="G371" i="4"/>
  <c r="E371" i="4"/>
  <c r="K370" i="4"/>
  <c r="I370" i="4"/>
  <c r="G370" i="4"/>
  <c r="E370" i="4"/>
  <c r="K369" i="4"/>
  <c r="I369" i="4"/>
  <c r="G369" i="4"/>
  <c r="E369" i="4"/>
  <c r="K368" i="4"/>
  <c r="I368" i="4"/>
  <c r="G368" i="4"/>
  <c r="E368" i="4"/>
  <c r="K367" i="4"/>
  <c r="I367" i="4"/>
  <c r="G367" i="4"/>
  <c r="E367" i="4"/>
  <c r="K366" i="4"/>
  <c r="I366" i="4"/>
  <c r="G366" i="4"/>
  <c r="E366" i="4"/>
  <c r="K365" i="4"/>
  <c r="I365" i="4"/>
  <c r="G365" i="4"/>
  <c r="E365" i="4"/>
  <c r="K364" i="4"/>
  <c r="I364" i="4"/>
  <c r="G364" i="4"/>
  <c r="E364" i="4"/>
  <c r="K363" i="4"/>
  <c r="I363" i="4"/>
  <c r="G363" i="4"/>
  <c r="E363" i="4"/>
  <c r="K362" i="4"/>
  <c r="I362" i="4"/>
  <c r="G362" i="4"/>
  <c r="E362" i="4"/>
  <c r="K361" i="4"/>
  <c r="I361" i="4"/>
  <c r="G361" i="4"/>
  <c r="E361" i="4"/>
  <c r="K360" i="4"/>
  <c r="I360" i="4"/>
  <c r="G360" i="4"/>
  <c r="E360" i="4"/>
  <c r="K359" i="4"/>
  <c r="I359" i="4"/>
  <c r="G359" i="4"/>
  <c r="E359" i="4"/>
  <c r="K358" i="4"/>
  <c r="I358" i="4"/>
  <c r="G358" i="4"/>
  <c r="E358" i="4"/>
  <c r="K357" i="4"/>
  <c r="I357" i="4"/>
  <c r="G357" i="4"/>
  <c r="E357" i="4"/>
  <c r="K356" i="4"/>
  <c r="I356" i="4"/>
  <c r="G356" i="4"/>
  <c r="E356" i="4"/>
  <c r="K355" i="4"/>
  <c r="I355" i="4"/>
  <c r="G355" i="4"/>
  <c r="E355" i="4"/>
  <c r="K354" i="4"/>
  <c r="I354" i="4"/>
  <c r="G354" i="4"/>
  <c r="E354" i="4"/>
  <c r="K353" i="4"/>
  <c r="I353" i="4"/>
  <c r="G353" i="4"/>
  <c r="E353" i="4"/>
  <c r="K352" i="4"/>
  <c r="I352" i="4"/>
  <c r="G352" i="4"/>
  <c r="E352" i="4"/>
  <c r="K351" i="4"/>
  <c r="I351" i="4"/>
  <c r="G351" i="4"/>
  <c r="E351" i="4"/>
  <c r="K350" i="4"/>
  <c r="I350" i="4"/>
  <c r="G350" i="4"/>
  <c r="E350" i="4"/>
  <c r="K349" i="4"/>
  <c r="I349" i="4"/>
  <c r="G349" i="4"/>
  <c r="E349" i="4"/>
  <c r="K348" i="4"/>
  <c r="I348" i="4"/>
  <c r="G348" i="4"/>
  <c r="E348" i="4"/>
  <c r="K347" i="4"/>
  <c r="I347" i="4"/>
  <c r="G347" i="4"/>
  <c r="E347" i="4"/>
  <c r="K346" i="4"/>
  <c r="I346" i="4"/>
  <c r="G346" i="4"/>
  <c r="E346" i="4"/>
  <c r="K345" i="4"/>
  <c r="I345" i="4"/>
  <c r="G345" i="4"/>
  <c r="E345" i="4"/>
  <c r="K344" i="4"/>
  <c r="I344" i="4"/>
  <c r="G344" i="4"/>
  <c r="E344" i="4"/>
  <c r="K343" i="4"/>
  <c r="I343" i="4"/>
  <c r="G343" i="4"/>
  <c r="E343" i="4"/>
  <c r="K342" i="4"/>
  <c r="I342" i="4"/>
  <c r="G342" i="4"/>
  <c r="E342" i="4"/>
  <c r="K341" i="4"/>
  <c r="I341" i="4"/>
  <c r="G341" i="4"/>
  <c r="E341" i="4"/>
  <c r="K340" i="4"/>
  <c r="I340" i="4"/>
  <c r="G340" i="4"/>
  <c r="E340" i="4"/>
  <c r="K339" i="4"/>
  <c r="I339" i="4"/>
  <c r="G339" i="4"/>
  <c r="E339" i="4"/>
  <c r="K338" i="4"/>
  <c r="I338" i="4"/>
  <c r="G338" i="4"/>
  <c r="E338" i="4"/>
  <c r="K337" i="4"/>
  <c r="I337" i="4"/>
  <c r="G337" i="4"/>
  <c r="E337" i="4"/>
  <c r="K336" i="4"/>
  <c r="I336" i="4"/>
  <c r="G336" i="4"/>
  <c r="E336" i="4"/>
  <c r="K335" i="4"/>
  <c r="I335" i="4"/>
  <c r="G335" i="4"/>
  <c r="E335" i="4"/>
  <c r="K334" i="4"/>
  <c r="I334" i="4"/>
  <c r="G334" i="4"/>
  <c r="E334" i="4"/>
  <c r="K333" i="4"/>
  <c r="I333" i="4"/>
  <c r="G333" i="4"/>
  <c r="E333" i="4"/>
  <c r="K332" i="4"/>
  <c r="I332" i="4"/>
  <c r="G332" i="4"/>
  <c r="E332" i="4"/>
  <c r="K331" i="4"/>
  <c r="I331" i="4"/>
  <c r="G331" i="4"/>
  <c r="E331" i="4"/>
  <c r="K330" i="4"/>
  <c r="I330" i="4"/>
  <c r="G330" i="4"/>
  <c r="E330" i="4"/>
  <c r="K329" i="4"/>
  <c r="I329" i="4"/>
  <c r="G329" i="4"/>
  <c r="E329" i="4"/>
  <c r="K328" i="4"/>
  <c r="I328" i="4"/>
  <c r="G328" i="4"/>
  <c r="E328" i="4"/>
  <c r="K327" i="4"/>
  <c r="I327" i="4"/>
  <c r="G327" i="4"/>
  <c r="E327" i="4"/>
  <c r="K326" i="4"/>
  <c r="I326" i="4"/>
  <c r="G326" i="4"/>
  <c r="E326" i="4"/>
  <c r="K325" i="4"/>
  <c r="I325" i="4"/>
  <c r="G325" i="4"/>
  <c r="E325" i="4"/>
  <c r="K324" i="4"/>
  <c r="I324" i="4"/>
  <c r="G324" i="4"/>
  <c r="E324" i="4"/>
  <c r="K323" i="4"/>
  <c r="I323" i="4"/>
  <c r="G323" i="4"/>
  <c r="E323" i="4"/>
  <c r="K322" i="4"/>
  <c r="I322" i="4"/>
  <c r="G322" i="4"/>
  <c r="E322" i="4"/>
  <c r="K321" i="4"/>
  <c r="I321" i="4"/>
  <c r="G321" i="4"/>
  <c r="E321" i="4"/>
  <c r="K320" i="4"/>
  <c r="I320" i="4"/>
  <c r="G320" i="4"/>
  <c r="E320" i="4"/>
  <c r="K319" i="4"/>
  <c r="I319" i="4"/>
  <c r="G319" i="4"/>
  <c r="E319" i="4"/>
  <c r="K318" i="4"/>
  <c r="I318" i="4"/>
  <c r="G318" i="4"/>
  <c r="E318" i="4"/>
  <c r="K317" i="4"/>
  <c r="I317" i="4"/>
  <c r="G317" i="4"/>
  <c r="E317" i="4"/>
  <c r="K316" i="4"/>
  <c r="I316" i="4"/>
  <c r="G316" i="4"/>
  <c r="E316" i="4"/>
  <c r="K315" i="4"/>
  <c r="I315" i="4"/>
  <c r="G315" i="4"/>
  <c r="E315" i="4"/>
  <c r="K314" i="4"/>
  <c r="I314" i="4"/>
  <c r="G314" i="4"/>
  <c r="E314" i="4"/>
  <c r="K313" i="4"/>
  <c r="I313" i="4"/>
  <c r="G313" i="4"/>
  <c r="E313" i="4"/>
  <c r="K312" i="4"/>
  <c r="I312" i="4"/>
  <c r="G312" i="4"/>
  <c r="E312" i="4"/>
  <c r="K311" i="4"/>
  <c r="I311" i="4"/>
  <c r="G311" i="4"/>
  <c r="E311" i="4"/>
  <c r="K310" i="4"/>
  <c r="I310" i="4"/>
  <c r="G310" i="4"/>
  <c r="E310" i="4"/>
  <c r="K309" i="4"/>
  <c r="I309" i="4"/>
  <c r="G309" i="4"/>
  <c r="E309" i="4"/>
  <c r="K308" i="4"/>
  <c r="I308" i="4"/>
  <c r="G308" i="4"/>
  <c r="E308" i="4"/>
  <c r="K307" i="4"/>
  <c r="I307" i="4"/>
  <c r="G307" i="4"/>
  <c r="E307" i="4"/>
  <c r="K306" i="4"/>
  <c r="I306" i="4"/>
  <c r="G306" i="4"/>
  <c r="E306" i="4"/>
  <c r="K305" i="4"/>
  <c r="I305" i="4"/>
  <c r="G305" i="4"/>
  <c r="E305" i="4"/>
  <c r="K304" i="4"/>
  <c r="I304" i="4"/>
  <c r="G304" i="4"/>
  <c r="E304" i="4"/>
  <c r="K303" i="4"/>
  <c r="I303" i="4"/>
  <c r="G303" i="4"/>
  <c r="E303" i="4"/>
  <c r="K302" i="4"/>
  <c r="I302" i="4"/>
  <c r="G302" i="4"/>
  <c r="E302" i="4"/>
  <c r="K301" i="4"/>
  <c r="I301" i="4"/>
  <c r="G301" i="4"/>
  <c r="E301" i="4"/>
  <c r="K300" i="4"/>
  <c r="I300" i="4"/>
  <c r="G300" i="4"/>
  <c r="E300" i="4"/>
  <c r="K299" i="4"/>
  <c r="I299" i="4"/>
  <c r="G299" i="4"/>
  <c r="E299" i="4"/>
  <c r="K298" i="4"/>
  <c r="I298" i="4"/>
  <c r="G298" i="4"/>
  <c r="E298" i="4"/>
  <c r="K297" i="4"/>
  <c r="I297" i="4"/>
  <c r="G297" i="4"/>
  <c r="E297" i="4"/>
  <c r="K296" i="4"/>
  <c r="I296" i="4"/>
  <c r="G296" i="4"/>
  <c r="E296" i="4"/>
  <c r="K295" i="4"/>
  <c r="I295" i="4"/>
  <c r="G295" i="4"/>
  <c r="E295" i="4"/>
  <c r="K294" i="4"/>
  <c r="I294" i="4"/>
  <c r="G294" i="4"/>
  <c r="E294" i="4"/>
  <c r="K293" i="4"/>
  <c r="I293" i="4"/>
  <c r="G293" i="4"/>
  <c r="E293" i="4"/>
  <c r="K292" i="4"/>
  <c r="I292" i="4"/>
  <c r="G292" i="4"/>
  <c r="E292" i="4"/>
  <c r="K291" i="4"/>
  <c r="I291" i="4"/>
  <c r="G291" i="4"/>
  <c r="E291" i="4"/>
  <c r="K290" i="4"/>
  <c r="I290" i="4"/>
  <c r="G290" i="4"/>
  <c r="E290" i="4"/>
  <c r="K289" i="4"/>
  <c r="I289" i="4"/>
  <c r="G289" i="4"/>
  <c r="E289" i="4"/>
  <c r="K288" i="4"/>
  <c r="I288" i="4"/>
  <c r="G288" i="4"/>
  <c r="E288" i="4"/>
  <c r="K287" i="4"/>
  <c r="I287" i="4"/>
  <c r="G287" i="4"/>
  <c r="E287" i="4"/>
  <c r="K286" i="4"/>
  <c r="I286" i="4"/>
  <c r="G286" i="4"/>
  <c r="E286" i="4"/>
  <c r="K285" i="4"/>
  <c r="I285" i="4"/>
  <c r="G285" i="4"/>
  <c r="E285" i="4"/>
  <c r="K284" i="4"/>
  <c r="I284" i="4"/>
  <c r="G284" i="4"/>
  <c r="E284" i="4"/>
  <c r="K283" i="4"/>
  <c r="I283" i="4"/>
  <c r="G283" i="4"/>
  <c r="E283" i="4"/>
  <c r="K282" i="4"/>
  <c r="I282" i="4"/>
  <c r="G282" i="4"/>
  <c r="E282" i="4"/>
  <c r="K281" i="4"/>
  <c r="I281" i="4"/>
  <c r="G281" i="4"/>
  <c r="E281" i="4"/>
  <c r="K280" i="4"/>
  <c r="I280" i="4"/>
  <c r="G280" i="4"/>
  <c r="E280" i="4"/>
  <c r="K279" i="4"/>
  <c r="I279" i="4"/>
  <c r="G279" i="4"/>
  <c r="E279" i="4"/>
  <c r="K278" i="4"/>
  <c r="I278" i="4"/>
  <c r="G278" i="4"/>
  <c r="E278" i="4"/>
  <c r="K277" i="4"/>
  <c r="I277" i="4"/>
  <c r="G277" i="4"/>
  <c r="E277" i="4"/>
  <c r="K276" i="4"/>
  <c r="I276" i="4"/>
  <c r="G276" i="4"/>
  <c r="E276" i="4"/>
  <c r="K275" i="4"/>
  <c r="I275" i="4"/>
  <c r="G275" i="4"/>
  <c r="E275" i="4"/>
  <c r="K274" i="4"/>
  <c r="I274" i="4"/>
  <c r="G274" i="4"/>
  <c r="E274" i="4"/>
  <c r="K273" i="4"/>
  <c r="I273" i="4"/>
  <c r="G273" i="4"/>
  <c r="E273" i="4"/>
  <c r="K272" i="4"/>
  <c r="I272" i="4"/>
  <c r="G272" i="4"/>
  <c r="E272" i="4"/>
  <c r="K271" i="4"/>
  <c r="I271" i="4"/>
  <c r="G271" i="4"/>
  <c r="E271" i="4"/>
  <c r="K270" i="4"/>
  <c r="I270" i="4"/>
  <c r="G270" i="4"/>
  <c r="E270" i="4"/>
  <c r="K269" i="4"/>
  <c r="I269" i="4"/>
  <c r="G269" i="4"/>
  <c r="E269" i="4"/>
  <c r="K268" i="4"/>
  <c r="I268" i="4"/>
  <c r="G268" i="4"/>
  <c r="E268" i="4"/>
  <c r="K267" i="4"/>
  <c r="I267" i="4"/>
  <c r="G267" i="4"/>
  <c r="E267" i="4"/>
  <c r="K266" i="4"/>
  <c r="I266" i="4"/>
  <c r="G266" i="4"/>
  <c r="E266" i="4"/>
  <c r="K265" i="4"/>
  <c r="I265" i="4"/>
  <c r="G265" i="4"/>
  <c r="E265" i="4"/>
  <c r="K264" i="4"/>
  <c r="I264" i="4"/>
  <c r="G264" i="4"/>
  <c r="E264" i="4"/>
  <c r="K263" i="4"/>
  <c r="I263" i="4"/>
  <c r="G263" i="4"/>
  <c r="E263" i="4"/>
  <c r="K262" i="4"/>
  <c r="I262" i="4"/>
  <c r="G262" i="4"/>
  <c r="E262" i="4"/>
  <c r="K261" i="4"/>
  <c r="I261" i="4"/>
  <c r="G261" i="4"/>
  <c r="E261" i="4"/>
  <c r="K260" i="4"/>
  <c r="I260" i="4"/>
  <c r="G260" i="4"/>
  <c r="E260" i="4"/>
  <c r="K259" i="4"/>
  <c r="I259" i="4"/>
  <c r="G259" i="4"/>
  <c r="E259" i="4"/>
  <c r="K258" i="4"/>
  <c r="I258" i="4"/>
  <c r="G258" i="4"/>
  <c r="E258" i="4"/>
  <c r="K257" i="4"/>
  <c r="I257" i="4"/>
  <c r="G257" i="4"/>
  <c r="E257" i="4"/>
  <c r="K256" i="4"/>
  <c r="I256" i="4"/>
  <c r="G256" i="4"/>
  <c r="E256" i="4"/>
  <c r="K255" i="4"/>
  <c r="I255" i="4"/>
  <c r="G255" i="4"/>
  <c r="E255" i="4"/>
  <c r="K254" i="4"/>
  <c r="I254" i="4"/>
  <c r="G254" i="4"/>
  <c r="E254" i="4"/>
  <c r="K253" i="4"/>
  <c r="I253" i="4"/>
  <c r="G253" i="4"/>
  <c r="E253" i="4"/>
  <c r="K252" i="4"/>
  <c r="I252" i="4"/>
  <c r="G252" i="4"/>
  <c r="E252" i="4"/>
  <c r="K251" i="4"/>
  <c r="I251" i="4"/>
  <c r="G251" i="4"/>
  <c r="E251" i="4"/>
  <c r="K250" i="4"/>
  <c r="I250" i="4"/>
  <c r="G250" i="4"/>
  <c r="E250" i="4"/>
  <c r="K249" i="4"/>
  <c r="I249" i="4"/>
  <c r="G249" i="4"/>
  <c r="E249" i="4"/>
  <c r="K248" i="4"/>
  <c r="I248" i="4"/>
  <c r="G248" i="4"/>
  <c r="E248" i="4"/>
  <c r="K247" i="4"/>
  <c r="I247" i="4"/>
  <c r="G247" i="4"/>
  <c r="E247" i="4"/>
  <c r="K246" i="4"/>
  <c r="I246" i="4"/>
  <c r="G246" i="4"/>
  <c r="E246" i="4"/>
  <c r="K245" i="4"/>
  <c r="I245" i="4"/>
  <c r="G245" i="4"/>
  <c r="E245" i="4"/>
  <c r="K244" i="4"/>
  <c r="I244" i="4"/>
  <c r="G244" i="4"/>
  <c r="E244" i="4"/>
  <c r="K243" i="4"/>
  <c r="I243" i="4"/>
  <c r="G243" i="4"/>
  <c r="E243" i="4"/>
  <c r="K242" i="4"/>
  <c r="I242" i="4"/>
  <c r="G242" i="4"/>
  <c r="E242" i="4"/>
  <c r="K241" i="4"/>
  <c r="I241" i="4"/>
  <c r="G241" i="4"/>
  <c r="E241" i="4"/>
  <c r="K240" i="4"/>
  <c r="I240" i="4"/>
  <c r="G240" i="4"/>
  <c r="E240" i="4"/>
  <c r="K239" i="4"/>
  <c r="I239" i="4"/>
  <c r="G239" i="4"/>
  <c r="E239" i="4"/>
  <c r="K238" i="4"/>
  <c r="I238" i="4"/>
  <c r="G238" i="4"/>
  <c r="E238" i="4"/>
  <c r="K237" i="4"/>
  <c r="I237" i="4"/>
  <c r="G237" i="4"/>
  <c r="E237" i="4"/>
  <c r="K236" i="4"/>
  <c r="I236" i="4"/>
  <c r="G236" i="4"/>
  <c r="E236" i="4"/>
  <c r="K235" i="4"/>
  <c r="I235" i="4"/>
  <c r="G235" i="4"/>
  <c r="E235" i="4"/>
  <c r="K234" i="4"/>
  <c r="I234" i="4"/>
  <c r="G234" i="4"/>
  <c r="E234" i="4"/>
  <c r="K233" i="4"/>
  <c r="I233" i="4"/>
  <c r="G233" i="4"/>
  <c r="E233" i="4"/>
  <c r="K232" i="4"/>
  <c r="I232" i="4"/>
  <c r="G232" i="4"/>
  <c r="E232" i="4"/>
  <c r="K231" i="4"/>
  <c r="I231" i="4"/>
  <c r="G231" i="4"/>
  <c r="E231" i="4"/>
  <c r="K230" i="4"/>
  <c r="I230" i="4"/>
  <c r="G230" i="4"/>
  <c r="E230" i="4"/>
  <c r="K229" i="4"/>
  <c r="I229" i="4"/>
  <c r="G229" i="4"/>
  <c r="E229" i="4"/>
  <c r="K228" i="4"/>
  <c r="I228" i="4"/>
  <c r="G228" i="4"/>
  <c r="E228" i="4"/>
  <c r="K227" i="4"/>
  <c r="I227" i="4"/>
  <c r="G227" i="4"/>
  <c r="E227" i="4"/>
  <c r="K226" i="4"/>
  <c r="I226" i="4"/>
  <c r="G226" i="4"/>
  <c r="E226" i="4"/>
  <c r="K225" i="4"/>
  <c r="I225" i="4"/>
  <c r="G225" i="4"/>
  <c r="E225" i="4"/>
  <c r="K224" i="4"/>
  <c r="I224" i="4"/>
  <c r="G224" i="4"/>
  <c r="E224" i="4"/>
  <c r="K223" i="4"/>
  <c r="I223" i="4"/>
  <c r="G223" i="4"/>
  <c r="E223" i="4"/>
  <c r="K222" i="4"/>
  <c r="I222" i="4"/>
  <c r="G222" i="4"/>
  <c r="E222" i="4"/>
  <c r="K221" i="4"/>
  <c r="I221" i="4"/>
  <c r="G221" i="4"/>
  <c r="E221" i="4"/>
  <c r="K220" i="4"/>
  <c r="I220" i="4"/>
  <c r="G220" i="4"/>
  <c r="E220" i="4"/>
  <c r="K219" i="4"/>
  <c r="I219" i="4"/>
  <c r="G219" i="4"/>
  <c r="E219" i="4"/>
  <c r="K218" i="4"/>
  <c r="I218" i="4"/>
  <c r="G218" i="4"/>
  <c r="E218" i="4"/>
  <c r="K217" i="4"/>
  <c r="I217" i="4"/>
  <c r="G217" i="4"/>
  <c r="E217" i="4"/>
  <c r="K216" i="4"/>
  <c r="I216" i="4"/>
  <c r="G216" i="4"/>
  <c r="E216" i="4"/>
  <c r="K215" i="4"/>
  <c r="I215" i="4"/>
  <c r="G215" i="4"/>
  <c r="E215" i="4"/>
  <c r="K214" i="4"/>
  <c r="I214" i="4"/>
  <c r="G214" i="4"/>
  <c r="E214" i="4"/>
  <c r="K213" i="4"/>
  <c r="I213" i="4"/>
  <c r="G213" i="4"/>
  <c r="E213" i="4"/>
  <c r="K212" i="4"/>
  <c r="I212" i="4"/>
  <c r="G212" i="4"/>
  <c r="E212" i="4"/>
  <c r="K211" i="4"/>
  <c r="I211" i="4"/>
  <c r="G211" i="4"/>
  <c r="E211" i="4"/>
  <c r="K210" i="4"/>
  <c r="I210" i="4"/>
  <c r="G210" i="4"/>
  <c r="E210" i="4"/>
  <c r="K209" i="4"/>
  <c r="I209" i="4"/>
  <c r="G209" i="4"/>
  <c r="E209" i="4"/>
  <c r="K208" i="4"/>
  <c r="I208" i="4"/>
  <c r="G208" i="4"/>
  <c r="E208" i="4"/>
  <c r="K207" i="4"/>
  <c r="I207" i="4"/>
  <c r="G207" i="4"/>
  <c r="E207" i="4"/>
  <c r="K206" i="4"/>
  <c r="I206" i="4"/>
  <c r="G206" i="4"/>
  <c r="E206" i="4"/>
  <c r="K205" i="4"/>
  <c r="I205" i="4"/>
  <c r="G205" i="4"/>
  <c r="E205" i="4"/>
  <c r="K204" i="4"/>
  <c r="I204" i="4"/>
  <c r="G204" i="4"/>
  <c r="E204" i="4"/>
  <c r="K203" i="4"/>
  <c r="I203" i="4"/>
  <c r="G203" i="4"/>
  <c r="E203" i="4"/>
  <c r="K202" i="4"/>
  <c r="I202" i="4"/>
  <c r="G202" i="4"/>
  <c r="E202" i="4"/>
  <c r="K201" i="4"/>
  <c r="I201" i="4"/>
  <c r="G201" i="4"/>
  <c r="E201" i="4"/>
  <c r="K200" i="4"/>
  <c r="I200" i="4"/>
  <c r="G200" i="4"/>
  <c r="E200" i="4"/>
  <c r="K199" i="4"/>
  <c r="I199" i="4"/>
  <c r="G199" i="4"/>
  <c r="E199" i="4"/>
  <c r="K198" i="4"/>
  <c r="I198" i="4"/>
  <c r="G198" i="4"/>
  <c r="E198" i="4"/>
  <c r="K197" i="4"/>
  <c r="I197" i="4"/>
  <c r="G197" i="4"/>
  <c r="E197" i="4"/>
  <c r="K196" i="4"/>
  <c r="I196" i="4"/>
  <c r="G196" i="4"/>
  <c r="E196" i="4"/>
  <c r="K195" i="4"/>
  <c r="I195" i="4"/>
  <c r="G195" i="4"/>
  <c r="E195" i="4"/>
  <c r="K194" i="4"/>
  <c r="I194" i="4"/>
  <c r="G194" i="4"/>
  <c r="E194" i="4"/>
  <c r="K193" i="4"/>
  <c r="I193" i="4"/>
  <c r="G193" i="4"/>
  <c r="E193" i="4"/>
  <c r="K192" i="4"/>
  <c r="I192" i="4"/>
  <c r="G192" i="4"/>
  <c r="E192" i="4"/>
  <c r="K191" i="4"/>
  <c r="I191" i="4"/>
  <c r="G191" i="4"/>
  <c r="E191" i="4"/>
  <c r="K190" i="4"/>
  <c r="I190" i="4"/>
  <c r="G190" i="4"/>
  <c r="E190" i="4"/>
  <c r="K189" i="4"/>
  <c r="I189" i="4"/>
  <c r="G189" i="4"/>
  <c r="E189" i="4"/>
  <c r="K188" i="4"/>
  <c r="I188" i="4"/>
  <c r="G188" i="4"/>
  <c r="E188" i="4"/>
  <c r="K187" i="4"/>
  <c r="I187" i="4"/>
  <c r="G187" i="4"/>
  <c r="E187" i="4"/>
  <c r="K186" i="4"/>
  <c r="I186" i="4"/>
  <c r="G186" i="4"/>
  <c r="E186" i="4"/>
  <c r="K185" i="4"/>
  <c r="I185" i="4"/>
  <c r="G185" i="4"/>
  <c r="E185" i="4"/>
  <c r="K184" i="4"/>
  <c r="I184" i="4"/>
  <c r="G184" i="4"/>
  <c r="E184" i="4"/>
  <c r="K183" i="4"/>
  <c r="I183" i="4"/>
  <c r="G183" i="4"/>
  <c r="E183" i="4"/>
  <c r="K182" i="4"/>
  <c r="I182" i="4"/>
  <c r="G182" i="4"/>
  <c r="E182" i="4"/>
  <c r="K181" i="4"/>
  <c r="I181" i="4"/>
  <c r="G181" i="4"/>
  <c r="E181" i="4"/>
  <c r="K180" i="4"/>
  <c r="I180" i="4"/>
  <c r="G180" i="4"/>
  <c r="E180" i="4"/>
  <c r="K179" i="4"/>
  <c r="I179" i="4"/>
  <c r="G179" i="4"/>
  <c r="E179" i="4"/>
  <c r="K178" i="4"/>
  <c r="I178" i="4"/>
  <c r="G178" i="4"/>
  <c r="E178" i="4"/>
  <c r="K177" i="4"/>
  <c r="I177" i="4"/>
  <c r="G177" i="4"/>
  <c r="E177" i="4"/>
  <c r="K176" i="4"/>
  <c r="I176" i="4"/>
  <c r="G176" i="4"/>
  <c r="E176" i="4"/>
  <c r="K175" i="4"/>
  <c r="I175" i="4"/>
  <c r="G175" i="4"/>
  <c r="E175" i="4"/>
  <c r="K174" i="4"/>
  <c r="I174" i="4"/>
  <c r="G174" i="4"/>
  <c r="E174" i="4"/>
  <c r="K173" i="4"/>
  <c r="I173" i="4"/>
  <c r="G173" i="4"/>
  <c r="E173" i="4"/>
  <c r="K172" i="4"/>
  <c r="I172" i="4"/>
  <c r="G172" i="4"/>
  <c r="E172" i="4"/>
  <c r="K171" i="4"/>
  <c r="I171" i="4"/>
  <c r="G171" i="4"/>
  <c r="E171" i="4"/>
  <c r="K170" i="4"/>
  <c r="I170" i="4"/>
  <c r="G170" i="4"/>
  <c r="E170" i="4"/>
  <c r="K169" i="4"/>
  <c r="I169" i="4"/>
  <c r="G169" i="4"/>
  <c r="E169" i="4"/>
  <c r="K168" i="4"/>
  <c r="I168" i="4"/>
  <c r="G168" i="4"/>
  <c r="E168" i="4"/>
  <c r="K167" i="4"/>
  <c r="I167" i="4"/>
  <c r="G167" i="4"/>
  <c r="E167" i="4"/>
  <c r="K166" i="4"/>
  <c r="I166" i="4"/>
  <c r="G166" i="4"/>
  <c r="E166" i="4"/>
  <c r="K165" i="4"/>
  <c r="I165" i="4"/>
  <c r="G165" i="4"/>
  <c r="E165" i="4"/>
  <c r="K164" i="4"/>
  <c r="I164" i="4"/>
  <c r="G164" i="4"/>
  <c r="E164" i="4"/>
  <c r="K163" i="4"/>
  <c r="I163" i="4"/>
  <c r="G163" i="4"/>
  <c r="E163" i="4"/>
  <c r="K162" i="4"/>
  <c r="I162" i="4"/>
  <c r="G162" i="4"/>
  <c r="E162" i="4"/>
  <c r="K161" i="4"/>
  <c r="I161" i="4"/>
  <c r="G161" i="4"/>
  <c r="E161" i="4"/>
  <c r="K160" i="4"/>
  <c r="I160" i="4"/>
  <c r="G160" i="4"/>
  <c r="E160" i="4"/>
  <c r="K159" i="4"/>
  <c r="I159" i="4"/>
  <c r="G159" i="4"/>
  <c r="E159" i="4"/>
  <c r="K158" i="4"/>
  <c r="I158" i="4"/>
  <c r="G158" i="4"/>
  <c r="E158" i="4"/>
  <c r="K157" i="4"/>
  <c r="I157" i="4"/>
  <c r="G157" i="4"/>
  <c r="E157" i="4"/>
  <c r="K156" i="4"/>
  <c r="I156" i="4"/>
  <c r="G156" i="4"/>
  <c r="E156" i="4"/>
  <c r="K155" i="4"/>
  <c r="I155" i="4"/>
  <c r="G155" i="4"/>
  <c r="E155" i="4"/>
  <c r="K154" i="4"/>
  <c r="I154" i="4"/>
  <c r="G154" i="4"/>
  <c r="E154" i="4"/>
  <c r="K153" i="4"/>
  <c r="I153" i="4"/>
  <c r="G153" i="4"/>
  <c r="E153" i="4"/>
  <c r="K152" i="4"/>
  <c r="I152" i="4"/>
  <c r="G152" i="4"/>
  <c r="E152" i="4"/>
  <c r="K151" i="4"/>
  <c r="I151" i="4"/>
  <c r="G151" i="4"/>
  <c r="E151" i="4"/>
  <c r="K150" i="4"/>
  <c r="I150" i="4"/>
  <c r="G150" i="4"/>
  <c r="E150" i="4"/>
  <c r="K149" i="4"/>
  <c r="I149" i="4"/>
  <c r="G149" i="4"/>
  <c r="E149" i="4"/>
  <c r="K148" i="4"/>
  <c r="I148" i="4"/>
  <c r="G148" i="4"/>
  <c r="E148" i="4"/>
  <c r="K147" i="4"/>
  <c r="I147" i="4"/>
  <c r="G147" i="4"/>
  <c r="E147" i="4"/>
  <c r="K146" i="4"/>
  <c r="I146" i="4"/>
  <c r="G146" i="4"/>
  <c r="E146" i="4"/>
  <c r="K145" i="4"/>
  <c r="I145" i="4"/>
  <c r="G145" i="4"/>
  <c r="E145" i="4"/>
  <c r="K144" i="4"/>
  <c r="I144" i="4"/>
  <c r="G144" i="4"/>
  <c r="E144" i="4"/>
  <c r="K143" i="4"/>
  <c r="I143" i="4"/>
  <c r="G143" i="4"/>
  <c r="E143" i="4"/>
  <c r="K142" i="4"/>
  <c r="I142" i="4"/>
  <c r="G142" i="4"/>
  <c r="E142" i="4"/>
  <c r="K141" i="4"/>
  <c r="I141" i="4"/>
  <c r="G141" i="4"/>
  <c r="E141" i="4"/>
  <c r="K140" i="4"/>
  <c r="I140" i="4"/>
  <c r="G140" i="4"/>
  <c r="E140" i="4"/>
  <c r="K139" i="4"/>
  <c r="I139" i="4"/>
  <c r="G139" i="4"/>
  <c r="E139" i="4"/>
  <c r="K138" i="4"/>
  <c r="I138" i="4"/>
  <c r="G138" i="4"/>
  <c r="E138" i="4"/>
  <c r="K137" i="4"/>
  <c r="I137" i="4"/>
  <c r="G137" i="4"/>
  <c r="E137" i="4"/>
  <c r="K136" i="4"/>
  <c r="I136" i="4"/>
  <c r="G136" i="4"/>
  <c r="E136" i="4"/>
  <c r="K135" i="4"/>
  <c r="I135" i="4"/>
  <c r="G135" i="4"/>
  <c r="E135" i="4"/>
  <c r="K134" i="4"/>
  <c r="I134" i="4"/>
  <c r="G134" i="4"/>
  <c r="E134" i="4"/>
  <c r="K133" i="4"/>
  <c r="I133" i="4"/>
  <c r="G133" i="4"/>
  <c r="E133" i="4"/>
  <c r="K132" i="4"/>
  <c r="I132" i="4"/>
  <c r="G132" i="4"/>
  <c r="E132" i="4"/>
  <c r="K131" i="4"/>
  <c r="I131" i="4"/>
  <c r="G131" i="4"/>
  <c r="E131" i="4"/>
  <c r="K130" i="4"/>
  <c r="I130" i="4"/>
  <c r="G130" i="4"/>
  <c r="E130" i="4"/>
  <c r="K129" i="4"/>
  <c r="I129" i="4"/>
  <c r="G129" i="4"/>
  <c r="E129" i="4"/>
  <c r="K128" i="4"/>
  <c r="I128" i="4"/>
  <c r="G128" i="4"/>
  <c r="E128" i="4"/>
  <c r="K127" i="4"/>
  <c r="I127" i="4"/>
  <c r="G127" i="4"/>
  <c r="E127" i="4"/>
  <c r="K126" i="4"/>
  <c r="I126" i="4"/>
  <c r="G126" i="4"/>
  <c r="E126" i="4"/>
  <c r="K125" i="4"/>
  <c r="I125" i="4"/>
  <c r="G125" i="4"/>
  <c r="E125" i="4"/>
  <c r="K124" i="4"/>
  <c r="I124" i="4"/>
  <c r="G124" i="4"/>
  <c r="E124" i="4"/>
  <c r="K123" i="4"/>
  <c r="I123" i="4"/>
  <c r="G123" i="4"/>
  <c r="E123" i="4"/>
  <c r="K122" i="4"/>
  <c r="I122" i="4"/>
  <c r="G122" i="4"/>
  <c r="E122" i="4"/>
  <c r="K121" i="4"/>
  <c r="I121" i="4"/>
  <c r="G121" i="4"/>
  <c r="E121" i="4"/>
  <c r="K120" i="4"/>
  <c r="I120" i="4"/>
  <c r="G120" i="4"/>
  <c r="E120" i="4"/>
  <c r="K119" i="4"/>
  <c r="I119" i="4"/>
  <c r="G119" i="4"/>
  <c r="E119" i="4"/>
  <c r="K118" i="4"/>
  <c r="I118" i="4"/>
  <c r="G118" i="4"/>
  <c r="E118" i="4"/>
  <c r="K117" i="4"/>
  <c r="I117" i="4"/>
  <c r="G117" i="4"/>
  <c r="E117" i="4"/>
  <c r="K116" i="4"/>
  <c r="I116" i="4"/>
  <c r="G116" i="4"/>
  <c r="E116" i="4"/>
  <c r="K115" i="4"/>
  <c r="I115" i="4"/>
  <c r="G115" i="4"/>
  <c r="E115" i="4"/>
  <c r="K114" i="4"/>
  <c r="I114" i="4"/>
  <c r="G114" i="4"/>
  <c r="E114" i="4"/>
  <c r="K113" i="4"/>
  <c r="I113" i="4"/>
  <c r="G113" i="4"/>
  <c r="E113" i="4"/>
  <c r="K112" i="4"/>
  <c r="I112" i="4"/>
  <c r="G112" i="4"/>
  <c r="E112" i="4"/>
  <c r="K111" i="4"/>
  <c r="I111" i="4"/>
  <c r="G111" i="4"/>
  <c r="E111" i="4"/>
  <c r="K110" i="4"/>
  <c r="I110" i="4"/>
  <c r="G110" i="4"/>
  <c r="E110" i="4"/>
  <c r="K109" i="4"/>
  <c r="I109" i="4"/>
  <c r="G109" i="4"/>
  <c r="E109" i="4"/>
  <c r="K108" i="4"/>
  <c r="I108" i="4"/>
  <c r="G108" i="4"/>
  <c r="E108" i="4"/>
  <c r="K107" i="4"/>
  <c r="I107" i="4"/>
  <c r="G107" i="4"/>
  <c r="E107" i="4"/>
  <c r="K106" i="4"/>
  <c r="I106" i="4"/>
  <c r="G106" i="4"/>
  <c r="E106" i="4"/>
  <c r="K105" i="4"/>
  <c r="I105" i="4"/>
  <c r="G105" i="4"/>
  <c r="E105" i="4"/>
  <c r="K104" i="4"/>
  <c r="I104" i="4"/>
  <c r="G104" i="4"/>
  <c r="E104" i="4"/>
  <c r="K103" i="4"/>
  <c r="I103" i="4"/>
  <c r="G103" i="4"/>
  <c r="E103" i="4"/>
  <c r="K102" i="4"/>
  <c r="I102" i="4"/>
  <c r="G102" i="4"/>
  <c r="E102" i="4"/>
  <c r="K101" i="4"/>
  <c r="I101" i="4"/>
  <c r="G101" i="4"/>
  <c r="E101" i="4"/>
  <c r="K100" i="4"/>
  <c r="I100" i="4"/>
  <c r="G100" i="4"/>
  <c r="E100" i="4"/>
  <c r="K99" i="4"/>
  <c r="I99" i="4"/>
  <c r="G99" i="4"/>
  <c r="E99" i="4"/>
  <c r="K98" i="4"/>
  <c r="I98" i="4"/>
  <c r="G98" i="4"/>
  <c r="E98" i="4"/>
  <c r="K97" i="4"/>
  <c r="I97" i="4"/>
  <c r="G97" i="4"/>
  <c r="E97" i="4"/>
  <c r="K96" i="4"/>
  <c r="I96" i="4"/>
  <c r="G96" i="4"/>
  <c r="E96" i="4"/>
  <c r="K95" i="4"/>
  <c r="I95" i="4"/>
  <c r="G95" i="4"/>
  <c r="E95" i="4"/>
  <c r="K94" i="4"/>
  <c r="I94" i="4"/>
  <c r="G94" i="4"/>
  <c r="E94" i="4"/>
  <c r="K93" i="4"/>
  <c r="I93" i="4"/>
  <c r="G93" i="4"/>
  <c r="E93" i="4"/>
  <c r="K92" i="4"/>
  <c r="I92" i="4"/>
  <c r="G92" i="4"/>
  <c r="E92" i="4"/>
  <c r="K91" i="4"/>
  <c r="I91" i="4"/>
  <c r="G91" i="4"/>
  <c r="E91" i="4"/>
  <c r="K90" i="4"/>
  <c r="I90" i="4"/>
  <c r="G90" i="4"/>
  <c r="E90" i="4"/>
  <c r="K89" i="4"/>
  <c r="I89" i="4"/>
  <c r="G89" i="4"/>
  <c r="E89" i="4"/>
  <c r="K88" i="4"/>
  <c r="I88" i="4"/>
  <c r="G88" i="4"/>
  <c r="E88" i="4"/>
  <c r="K87" i="4"/>
  <c r="I87" i="4"/>
  <c r="G87" i="4"/>
  <c r="E87" i="4"/>
  <c r="K86" i="4"/>
  <c r="I86" i="4"/>
  <c r="G86" i="4"/>
  <c r="E86" i="4"/>
  <c r="K85" i="4"/>
  <c r="I85" i="4"/>
  <c r="G85" i="4"/>
  <c r="E85" i="4"/>
  <c r="K84" i="4"/>
  <c r="I84" i="4"/>
  <c r="G84" i="4"/>
  <c r="E84" i="4"/>
  <c r="K83" i="4"/>
  <c r="I83" i="4"/>
  <c r="G83" i="4"/>
  <c r="E83" i="4"/>
  <c r="K82" i="4"/>
  <c r="I82" i="4"/>
  <c r="G82" i="4"/>
  <c r="E82" i="4"/>
  <c r="K81" i="4"/>
  <c r="I81" i="4"/>
  <c r="G81" i="4"/>
  <c r="E81" i="4"/>
  <c r="K80" i="4"/>
  <c r="I80" i="4"/>
  <c r="G80" i="4"/>
  <c r="E80" i="4"/>
  <c r="K79" i="4"/>
  <c r="I79" i="4"/>
  <c r="G79" i="4"/>
  <c r="E79" i="4"/>
  <c r="K78" i="4"/>
  <c r="I78" i="4"/>
  <c r="G78" i="4"/>
  <c r="E78" i="4"/>
  <c r="K77" i="4"/>
  <c r="I77" i="4"/>
  <c r="G77" i="4"/>
  <c r="E77" i="4"/>
  <c r="K76" i="4"/>
  <c r="I76" i="4"/>
  <c r="G76" i="4"/>
  <c r="E76" i="4"/>
  <c r="K75" i="4"/>
  <c r="I75" i="4"/>
  <c r="G75" i="4"/>
  <c r="E75" i="4"/>
  <c r="K74" i="4"/>
  <c r="I74" i="4"/>
  <c r="G74" i="4"/>
  <c r="E74" i="4"/>
  <c r="K73" i="4"/>
  <c r="I73" i="4"/>
  <c r="G73" i="4"/>
  <c r="E73" i="4"/>
  <c r="K72" i="4"/>
  <c r="I72" i="4"/>
  <c r="G72" i="4"/>
  <c r="E72" i="4"/>
  <c r="K71" i="4"/>
  <c r="I71" i="4"/>
  <c r="G71" i="4"/>
  <c r="E71" i="4"/>
  <c r="K70" i="4"/>
  <c r="I70" i="4"/>
  <c r="G70" i="4"/>
  <c r="E70" i="4"/>
  <c r="K69" i="4"/>
  <c r="I69" i="4"/>
  <c r="G69" i="4"/>
  <c r="E69" i="4"/>
  <c r="K68" i="4"/>
  <c r="I68" i="4"/>
  <c r="G68" i="4"/>
  <c r="E68" i="4"/>
  <c r="K67" i="4"/>
  <c r="I67" i="4"/>
  <c r="G67" i="4"/>
  <c r="E67" i="4"/>
  <c r="K66" i="4"/>
  <c r="I66" i="4"/>
  <c r="G66" i="4"/>
  <c r="E66" i="4"/>
  <c r="K65" i="4"/>
  <c r="I65" i="4"/>
  <c r="G65" i="4"/>
  <c r="E65" i="4"/>
  <c r="K64" i="4"/>
  <c r="I64" i="4"/>
  <c r="G64" i="4"/>
  <c r="E64" i="4"/>
  <c r="K63" i="4"/>
  <c r="I63" i="4"/>
  <c r="G63" i="4"/>
  <c r="E63" i="4"/>
  <c r="K62" i="4"/>
  <c r="I62" i="4"/>
  <c r="G62" i="4"/>
  <c r="E62" i="4"/>
  <c r="K61" i="4"/>
  <c r="I61" i="4"/>
  <c r="G61" i="4"/>
  <c r="E61" i="4"/>
  <c r="K60" i="4"/>
  <c r="I60" i="4"/>
  <c r="G60" i="4"/>
  <c r="E60" i="4"/>
  <c r="K59" i="4"/>
  <c r="I59" i="4"/>
  <c r="G59" i="4"/>
  <c r="E59" i="4"/>
  <c r="K58" i="4"/>
  <c r="I58" i="4"/>
  <c r="G58" i="4"/>
  <c r="E58" i="4"/>
  <c r="K57" i="4"/>
  <c r="I57" i="4"/>
  <c r="G57" i="4"/>
  <c r="E57" i="4"/>
  <c r="K56" i="4"/>
  <c r="I56" i="4"/>
  <c r="G56" i="4"/>
  <c r="E56" i="4"/>
  <c r="K55" i="4"/>
  <c r="I55" i="4"/>
  <c r="G55" i="4"/>
  <c r="E55" i="4"/>
  <c r="K54" i="4"/>
  <c r="I54" i="4"/>
  <c r="G54" i="4"/>
  <c r="E54" i="4"/>
  <c r="K53" i="4"/>
  <c r="I53" i="4"/>
  <c r="G53" i="4"/>
  <c r="E53" i="4"/>
  <c r="K52" i="4"/>
  <c r="I52" i="4"/>
  <c r="G52" i="4"/>
  <c r="E52" i="4"/>
  <c r="K51" i="4"/>
  <c r="I51" i="4"/>
  <c r="G51" i="4"/>
  <c r="E51" i="4"/>
  <c r="K50" i="4"/>
  <c r="I50" i="4"/>
  <c r="G50" i="4"/>
  <c r="E50" i="4"/>
  <c r="K49" i="4"/>
  <c r="I49" i="4"/>
  <c r="G49" i="4"/>
  <c r="E49" i="4"/>
  <c r="K48" i="4"/>
  <c r="I48" i="4"/>
  <c r="G48" i="4"/>
  <c r="E48" i="4"/>
  <c r="K47" i="4"/>
  <c r="I47" i="4"/>
  <c r="G47" i="4"/>
  <c r="E47" i="4"/>
  <c r="K46" i="4"/>
  <c r="I46" i="4"/>
  <c r="G46" i="4"/>
  <c r="E46" i="4"/>
  <c r="K45" i="4"/>
  <c r="I45" i="4"/>
  <c r="G45" i="4"/>
  <c r="E45" i="4"/>
  <c r="K44" i="4"/>
  <c r="I44" i="4"/>
  <c r="G44" i="4"/>
  <c r="E44" i="4"/>
  <c r="K43" i="4"/>
  <c r="I43" i="4"/>
  <c r="G43" i="4"/>
  <c r="E43" i="4"/>
  <c r="K42" i="4"/>
  <c r="I42" i="4"/>
  <c r="G42" i="4"/>
  <c r="E42" i="4"/>
  <c r="K41" i="4"/>
  <c r="I41" i="4"/>
  <c r="G41" i="4"/>
  <c r="E41" i="4"/>
  <c r="K40" i="4"/>
  <c r="I40" i="4"/>
  <c r="G40" i="4"/>
  <c r="E40" i="4"/>
  <c r="K39" i="4"/>
  <c r="I39" i="4"/>
  <c r="G39" i="4"/>
  <c r="E39" i="4"/>
  <c r="K38" i="4"/>
  <c r="I38" i="4"/>
  <c r="G38" i="4"/>
  <c r="E38" i="4"/>
  <c r="K37" i="4"/>
  <c r="I37" i="4"/>
  <c r="G37" i="4"/>
  <c r="E37" i="4"/>
  <c r="K36" i="4"/>
  <c r="I36" i="4"/>
  <c r="G36" i="4"/>
  <c r="E36" i="4"/>
  <c r="K35" i="4"/>
  <c r="I35" i="4"/>
  <c r="G35" i="4"/>
  <c r="E35" i="4"/>
  <c r="K34" i="4"/>
  <c r="I34" i="4"/>
  <c r="G34" i="4"/>
  <c r="E34" i="4"/>
  <c r="K33" i="4"/>
  <c r="I33" i="4"/>
  <c r="G33" i="4"/>
  <c r="E33" i="4"/>
  <c r="K32" i="4"/>
  <c r="I32" i="4"/>
  <c r="G32" i="4"/>
  <c r="E32" i="4"/>
  <c r="K31" i="4"/>
  <c r="I31" i="4"/>
  <c r="G31" i="4"/>
  <c r="E31" i="4"/>
  <c r="K30" i="4"/>
  <c r="I30" i="4"/>
  <c r="G30" i="4"/>
  <c r="E30" i="4"/>
  <c r="K29" i="4"/>
  <c r="I29" i="4"/>
  <c r="G29" i="4"/>
  <c r="E29" i="4"/>
  <c r="K28" i="4"/>
  <c r="I28" i="4"/>
  <c r="G28" i="4"/>
  <c r="E28" i="4"/>
  <c r="K27" i="4"/>
  <c r="I27" i="4"/>
  <c r="G27" i="4"/>
  <c r="E27" i="4"/>
  <c r="K26" i="4"/>
  <c r="I26" i="4"/>
  <c r="G26" i="4"/>
  <c r="E26" i="4"/>
  <c r="K25" i="4"/>
  <c r="I25" i="4"/>
  <c r="G25" i="4"/>
  <c r="E25" i="4"/>
  <c r="K24" i="4"/>
  <c r="I24" i="4"/>
  <c r="G24" i="4"/>
  <c r="E24" i="4"/>
  <c r="K23" i="4"/>
  <c r="I23" i="4"/>
  <c r="G23" i="4"/>
  <c r="E23" i="4"/>
  <c r="K22" i="4"/>
  <c r="I22" i="4"/>
  <c r="G22" i="4"/>
  <c r="E22" i="4"/>
  <c r="K21" i="4"/>
  <c r="I21" i="4"/>
  <c r="G21" i="4"/>
  <c r="E21" i="4"/>
  <c r="K20" i="4"/>
  <c r="I20" i="4"/>
  <c r="G20" i="4"/>
  <c r="E20" i="4"/>
  <c r="K19" i="4"/>
  <c r="I19" i="4"/>
  <c r="G19" i="4"/>
  <c r="E19" i="4"/>
  <c r="K18" i="4"/>
  <c r="I18" i="4"/>
  <c r="G18" i="4"/>
  <c r="E18" i="4"/>
  <c r="K17" i="4"/>
  <c r="I17" i="4"/>
  <c r="G17" i="4"/>
  <c r="E17" i="4"/>
  <c r="K16" i="4"/>
  <c r="I16" i="4"/>
  <c r="G16" i="4"/>
  <c r="E16" i="4"/>
  <c r="K15" i="4"/>
  <c r="I15" i="4"/>
  <c r="G15" i="4"/>
  <c r="E15" i="4"/>
  <c r="K14" i="4"/>
  <c r="I14" i="4"/>
  <c r="G14" i="4"/>
  <c r="E14" i="4"/>
  <c r="K13" i="4"/>
  <c r="I13" i="4"/>
  <c r="G13" i="4"/>
  <c r="E13" i="4"/>
  <c r="K12" i="4"/>
  <c r="I12" i="4"/>
  <c r="G12" i="4"/>
  <c r="E12" i="4"/>
  <c r="K11" i="4"/>
  <c r="I11" i="4"/>
  <c r="G11" i="4"/>
  <c r="E11" i="4"/>
  <c r="K10" i="4"/>
  <c r="I10" i="4"/>
  <c r="G10" i="4"/>
  <c r="E10" i="4"/>
  <c r="K9" i="4"/>
  <c r="I9" i="4"/>
  <c r="G9" i="4"/>
  <c r="E9" i="4"/>
  <c r="K8" i="4"/>
  <c r="I8" i="4"/>
  <c r="G8" i="4"/>
  <c r="E8" i="4"/>
  <c r="K7" i="4"/>
  <c r="I7" i="4"/>
  <c r="G7" i="4"/>
  <c r="E7" i="4"/>
  <c r="K6" i="4"/>
  <c r="I6" i="4"/>
  <c r="G6" i="4"/>
  <c r="E6" i="4"/>
  <c r="K5" i="4"/>
  <c r="I5" i="4"/>
  <c r="G5" i="4"/>
  <c r="E5" i="4"/>
  <c r="K4" i="4"/>
  <c r="I4" i="4"/>
  <c r="G4" i="4"/>
  <c r="E4" i="4"/>
  <c r="K3" i="4"/>
  <c r="I3" i="4"/>
  <c r="G3" i="4"/>
  <c r="E3" i="4"/>
  <c r="N2" i="4"/>
  <c r="K2" i="4"/>
  <c r="I2" i="4"/>
  <c r="G2" i="4"/>
  <c r="E2" i="4"/>
  <c r="HF8" i="1"/>
  <c r="HF7" i="1"/>
  <c r="HF6" i="1"/>
  <c r="HF5" i="1"/>
  <c r="HF4" i="1"/>
  <c r="HF3" i="1"/>
  <c r="AO81" i="1"/>
  <c r="AO82" i="1"/>
  <c r="AO83" i="1"/>
  <c r="AN81" i="1"/>
  <c r="AN82" i="1"/>
  <c r="AM81" i="1"/>
  <c r="AM82" i="1"/>
  <c r="AM83" i="1"/>
  <c r="AM84" i="1"/>
  <c r="AM85" i="1"/>
  <c r="AL81" i="1"/>
  <c r="AL82" i="1"/>
  <c r="AL83" i="1"/>
  <c r="AK81" i="1"/>
  <c r="AK82" i="1"/>
  <c r="AJ81" i="1"/>
  <c r="AJ82" i="1"/>
  <c r="AJ83" i="1"/>
  <c r="AI81" i="1"/>
  <c r="AI82" i="1"/>
  <c r="AI83" i="1"/>
  <c r="AI84" i="1"/>
  <c r="AH81" i="1"/>
  <c r="AH82" i="1"/>
  <c r="AH83" i="1"/>
  <c r="AH84" i="1"/>
  <c r="AH85" i="1"/>
  <c r="AG81" i="1"/>
  <c r="AG82" i="1"/>
  <c r="AF81" i="1"/>
  <c r="AF82" i="1"/>
  <c r="AF83" i="1"/>
  <c r="AF84" i="1"/>
  <c r="AE82" i="1"/>
  <c r="AD81" i="1"/>
  <c r="AD82" i="1"/>
  <c r="AD83" i="1"/>
  <c r="AC81" i="1"/>
  <c r="AC82" i="1"/>
  <c r="AC83" i="1"/>
  <c r="AB82" i="1"/>
  <c r="AB83" i="1"/>
  <c r="AA82" i="1"/>
  <c r="AA83" i="1"/>
  <c r="Z81" i="1"/>
  <c r="Z82" i="1"/>
  <c r="Z83" i="1"/>
  <c r="Y82" i="1"/>
  <c r="Y83" i="1"/>
  <c r="X82" i="1"/>
  <c r="X83" i="1"/>
  <c r="W81" i="1"/>
  <c r="W82" i="1"/>
  <c r="W83" i="1"/>
  <c r="V81" i="1"/>
  <c r="V82" i="1"/>
  <c r="V83" i="1"/>
  <c r="U82" i="1"/>
  <c r="U83" i="1"/>
  <c r="T81" i="1"/>
  <c r="T82" i="1"/>
  <c r="BX196" i="1"/>
  <c r="BX188" i="1"/>
  <c r="BX180" i="1"/>
  <c r="BX172" i="1"/>
  <c r="BX164" i="1"/>
  <c r="CA157" i="1"/>
  <c r="BX156" i="1"/>
  <c r="BZ149" i="1"/>
  <c r="BX148" i="1"/>
  <c r="HA1" i="1"/>
  <c r="GZ1" i="1"/>
  <c r="GY1" i="1"/>
  <c r="GX1" i="1"/>
  <c r="GW1" i="1"/>
  <c r="GV1" i="1"/>
  <c r="GU1" i="1"/>
  <c r="GT1" i="1"/>
  <c r="GS1" i="1"/>
  <c r="GR1" i="1"/>
  <c r="GQ1" i="1"/>
  <c r="GP1" i="1"/>
  <c r="GO1" i="1"/>
  <c r="GN1" i="1"/>
  <c r="GM1" i="1"/>
  <c r="GL1" i="1"/>
  <c r="GK1" i="1"/>
  <c r="GJ1" i="1"/>
  <c r="GI1" i="1"/>
  <c r="GH1" i="1"/>
  <c r="GG1" i="1"/>
  <c r="GF1" i="1"/>
  <c r="FY1" i="1"/>
  <c r="FX1" i="1"/>
  <c r="FW1" i="1"/>
  <c r="FV1" i="1"/>
  <c r="FU1" i="1"/>
  <c r="FT1" i="1"/>
  <c r="FS1" i="1"/>
  <c r="FR1" i="1"/>
  <c r="FQ1" i="1"/>
  <c r="FP1" i="1"/>
  <c r="FO1" i="1"/>
  <c r="FN1" i="1"/>
  <c r="FM1" i="1"/>
  <c r="FL1" i="1"/>
  <c r="FK1" i="1"/>
  <c r="FJ1" i="1"/>
  <c r="FI1" i="1"/>
  <c r="FH1" i="1"/>
  <c r="FG1" i="1"/>
  <c r="FF1" i="1"/>
  <c r="FE1" i="1"/>
  <c r="FD1" i="1"/>
  <c r="EW1" i="1"/>
  <c r="EV1" i="1"/>
  <c r="EU1" i="1"/>
  <c r="ET1" i="1"/>
  <c r="ES1" i="1"/>
  <c r="ER1" i="1"/>
  <c r="EQ1" i="1"/>
  <c r="EP1" i="1"/>
  <c r="EO1" i="1"/>
  <c r="EN1" i="1"/>
  <c r="EM1" i="1"/>
  <c r="EL1" i="1"/>
  <c r="EK1" i="1"/>
  <c r="EJ1" i="1"/>
  <c r="EI1" i="1"/>
  <c r="EH1" i="1"/>
  <c r="EG1" i="1"/>
  <c r="EF1" i="1"/>
  <c r="EE1" i="1"/>
  <c r="ED1" i="1"/>
  <c r="EC1" i="1"/>
  <c r="EB1" i="1"/>
  <c r="CK47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BX5" i="1"/>
  <c r="BY5" i="1"/>
  <c r="BZ5" i="1"/>
  <c r="CA5" i="1"/>
  <c r="CB5" i="1"/>
  <c r="CC5" i="1"/>
  <c r="CD5" i="1"/>
  <c r="CE5" i="1"/>
  <c r="CF5" i="1"/>
  <c r="CG5" i="1"/>
  <c r="CH5" i="1"/>
  <c r="CI5" i="1"/>
  <c r="CJ5" i="1"/>
  <c r="CK5" i="1"/>
  <c r="CL5" i="1"/>
  <c r="CM5" i="1"/>
  <c r="CN5" i="1"/>
  <c r="CO5" i="1"/>
  <c r="CP5" i="1"/>
  <c r="CQ5" i="1"/>
  <c r="CR5" i="1"/>
  <c r="CS5" i="1"/>
  <c r="BX6" i="1"/>
  <c r="BY6" i="1"/>
  <c r="BZ6" i="1"/>
  <c r="CA6" i="1"/>
  <c r="CB6" i="1"/>
  <c r="CC6" i="1"/>
  <c r="CD6" i="1"/>
  <c r="CE6" i="1"/>
  <c r="CF6" i="1"/>
  <c r="CG6" i="1"/>
  <c r="CH6" i="1"/>
  <c r="CI6" i="1"/>
  <c r="CJ6" i="1"/>
  <c r="CK6" i="1"/>
  <c r="CL6" i="1"/>
  <c r="CM6" i="1"/>
  <c r="CN6" i="1"/>
  <c r="CO6" i="1"/>
  <c r="CP6" i="1"/>
  <c r="CQ6" i="1"/>
  <c r="CR6" i="1"/>
  <c r="CS6" i="1"/>
  <c r="BX7" i="1"/>
  <c r="BY7" i="1"/>
  <c r="BZ7" i="1"/>
  <c r="CA7" i="1"/>
  <c r="CB7" i="1"/>
  <c r="CC7" i="1"/>
  <c r="CD7" i="1"/>
  <c r="CE7" i="1"/>
  <c r="CF7" i="1"/>
  <c r="CG7" i="1"/>
  <c r="CH7" i="1"/>
  <c r="CI7" i="1"/>
  <c r="CJ7" i="1"/>
  <c r="CK7" i="1"/>
  <c r="CL7" i="1"/>
  <c r="CM7" i="1"/>
  <c r="CN7" i="1"/>
  <c r="CO7" i="1"/>
  <c r="CP7" i="1"/>
  <c r="CQ7" i="1"/>
  <c r="CR7" i="1"/>
  <c r="CS7" i="1"/>
  <c r="BX8" i="1"/>
  <c r="BY8" i="1"/>
  <c r="BZ8" i="1"/>
  <c r="CA8" i="1"/>
  <c r="CB8" i="1"/>
  <c r="CC8" i="1"/>
  <c r="CD8" i="1"/>
  <c r="CE8" i="1"/>
  <c r="CF8" i="1"/>
  <c r="CG8" i="1"/>
  <c r="CH8" i="1"/>
  <c r="CI8" i="1"/>
  <c r="CJ8" i="1"/>
  <c r="CK8" i="1"/>
  <c r="CL8" i="1"/>
  <c r="CM8" i="1"/>
  <c r="CN8" i="1"/>
  <c r="CO8" i="1"/>
  <c r="CP8" i="1"/>
  <c r="CQ8" i="1"/>
  <c r="CR8" i="1"/>
  <c r="CS8" i="1"/>
  <c r="BX9" i="1"/>
  <c r="BY9" i="1"/>
  <c r="BZ9" i="1"/>
  <c r="CA9" i="1"/>
  <c r="CB9" i="1"/>
  <c r="CC9" i="1"/>
  <c r="CD9" i="1"/>
  <c r="CE9" i="1"/>
  <c r="CF9" i="1"/>
  <c r="CG9" i="1"/>
  <c r="CH9" i="1"/>
  <c r="CI9" i="1"/>
  <c r="CJ9" i="1"/>
  <c r="CK9" i="1"/>
  <c r="CL9" i="1"/>
  <c r="CM9" i="1"/>
  <c r="CN9" i="1"/>
  <c r="CO9" i="1"/>
  <c r="CP9" i="1"/>
  <c r="CQ9" i="1"/>
  <c r="CR9" i="1"/>
  <c r="CS9" i="1"/>
  <c r="BX10" i="1"/>
  <c r="BY10" i="1"/>
  <c r="BZ10" i="1"/>
  <c r="CA10" i="1"/>
  <c r="CB10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BX11" i="1"/>
  <c r="BY11" i="1"/>
  <c r="BZ11" i="1"/>
  <c r="CA11" i="1"/>
  <c r="CB11" i="1"/>
  <c r="CC11" i="1"/>
  <c r="CD11" i="1"/>
  <c r="CE11" i="1"/>
  <c r="CF11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BX12" i="1"/>
  <c r="BY12" i="1"/>
  <c r="BZ12" i="1"/>
  <c r="CA12" i="1"/>
  <c r="CB12" i="1"/>
  <c r="CC12" i="1"/>
  <c r="CD12" i="1"/>
  <c r="CE12" i="1"/>
  <c r="CF12" i="1"/>
  <c r="CG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BX13" i="1"/>
  <c r="BY13" i="1"/>
  <c r="BZ13" i="1"/>
  <c r="CA13" i="1"/>
  <c r="CB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BX14" i="1"/>
  <c r="BY14" i="1"/>
  <c r="BZ14" i="1"/>
  <c r="CA14" i="1"/>
  <c r="CB14" i="1"/>
  <c r="CC14" i="1"/>
  <c r="CD14" i="1"/>
  <c r="CE14" i="1"/>
  <c r="CF14" i="1"/>
  <c r="CG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BX15" i="1"/>
  <c r="BY15" i="1"/>
  <c r="BZ15" i="1"/>
  <c r="CA15" i="1"/>
  <c r="CB15" i="1"/>
  <c r="CC15" i="1"/>
  <c r="CD15" i="1"/>
  <c r="CE15" i="1"/>
  <c r="CF15" i="1"/>
  <c r="CG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BX16" i="1"/>
  <c r="BY16" i="1"/>
  <c r="BZ16" i="1"/>
  <c r="CA16" i="1"/>
  <c r="CB16" i="1"/>
  <c r="CC16" i="1"/>
  <c r="CD16" i="1"/>
  <c r="CE16" i="1"/>
  <c r="CF16" i="1"/>
  <c r="CG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BX17" i="1"/>
  <c r="BY17" i="1"/>
  <c r="BZ17" i="1"/>
  <c r="CA17" i="1"/>
  <c r="CB17" i="1"/>
  <c r="CC17" i="1"/>
  <c r="CD17" i="1"/>
  <c r="CE17" i="1"/>
  <c r="CF17" i="1"/>
  <c r="CG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BX18" i="1"/>
  <c r="BY18" i="1"/>
  <c r="BZ18" i="1"/>
  <c r="CA18" i="1"/>
  <c r="CB18" i="1"/>
  <c r="CC18" i="1"/>
  <c r="CD18" i="1"/>
  <c r="CE18" i="1"/>
  <c r="CF18" i="1"/>
  <c r="CG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BX19" i="1"/>
  <c r="BY19" i="1"/>
  <c r="BZ19" i="1"/>
  <c r="CA19" i="1"/>
  <c r="CB19" i="1"/>
  <c r="CC19" i="1"/>
  <c r="CD19" i="1"/>
  <c r="CE19" i="1"/>
  <c r="CF19" i="1"/>
  <c r="CG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BX20" i="1"/>
  <c r="BY20" i="1"/>
  <c r="BZ20" i="1"/>
  <c r="CA20" i="1"/>
  <c r="CB20" i="1"/>
  <c r="CC20" i="1"/>
  <c r="CD20" i="1"/>
  <c r="CE20" i="1"/>
  <c r="CF20" i="1"/>
  <c r="CG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BX21" i="1"/>
  <c r="BY21" i="1"/>
  <c r="BZ21" i="1"/>
  <c r="CA21" i="1"/>
  <c r="CB21" i="1"/>
  <c r="CC21" i="1"/>
  <c r="CD21" i="1"/>
  <c r="CE21" i="1"/>
  <c r="CF21" i="1"/>
  <c r="CG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BX22" i="1"/>
  <c r="BY22" i="1"/>
  <c r="BZ22" i="1"/>
  <c r="CA22" i="1"/>
  <c r="CB22" i="1"/>
  <c r="CC22" i="1"/>
  <c r="CD22" i="1"/>
  <c r="CE22" i="1"/>
  <c r="CF22" i="1"/>
  <c r="CG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BX23" i="1"/>
  <c r="BY23" i="1"/>
  <c r="BZ23" i="1"/>
  <c r="CA23" i="1"/>
  <c r="CB23" i="1"/>
  <c r="CC23" i="1"/>
  <c r="CD23" i="1"/>
  <c r="CE23" i="1"/>
  <c r="CF23" i="1"/>
  <c r="CG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BX24" i="1"/>
  <c r="BY24" i="1"/>
  <c r="BZ24" i="1"/>
  <c r="CA24" i="1"/>
  <c r="CB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BX25" i="1"/>
  <c r="BY25" i="1"/>
  <c r="BZ25" i="1"/>
  <c r="CA25" i="1"/>
  <c r="CB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BX26" i="1"/>
  <c r="BY26" i="1"/>
  <c r="BZ26" i="1"/>
  <c r="CA26" i="1"/>
  <c r="CB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L47" i="1"/>
  <c r="CM47" i="1"/>
  <c r="CN47" i="1"/>
  <c r="CO47" i="1"/>
  <c r="CP47" i="1"/>
  <c r="CQ47" i="1"/>
  <c r="CR47" i="1"/>
  <c r="CS47" i="1"/>
  <c r="BX48" i="1"/>
  <c r="BY48" i="1"/>
  <c r="BZ48" i="1"/>
  <c r="CA48" i="1"/>
  <c r="CB48" i="1"/>
  <c r="CC48" i="1"/>
  <c r="CD48" i="1"/>
  <c r="CE48" i="1"/>
  <c r="CF48" i="1"/>
  <c r="CG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BX49" i="1"/>
  <c r="BY49" i="1"/>
  <c r="BZ49" i="1"/>
  <c r="CA49" i="1"/>
  <c r="CB49" i="1"/>
  <c r="CC49" i="1"/>
  <c r="CD49" i="1"/>
  <c r="CE49" i="1"/>
  <c r="CF49" i="1"/>
  <c r="CG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BX50" i="1"/>
  <c r="BY50" i="1"/>
  <c r="BZ50" i="1"/>
  <c r="CA50" i="1"/>
  <c r="CB50" i="1"/>
  <c r="CC50" i="1"/>
  <c r="CD50" i="1"/>
  <c r="CE50" i="1"/>
  <c r="CF50" i="1"/>
  <c r="CG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BX51" i="1"/>
  <c r="BY51" i="1"/>
  <c r="BZ51" i="1"/>
  <c r="CA51" i="1"/>
  <c r="CB51" i="1"/>
  <c r="CC51" i="1"/>
  <c r="CD51" i="1"/>
  <c r="CE51" i="1"/>
  <c r="CF51" i="1"/>
  <c r="CG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BX52" i="1"/>
  <c r="BY52" i="1"/>
  <c r="BZ52" i="1"/>
  <c r="CA52" i="1"/>
  <c r="CB52" i="1"/>
  <c r="CC52" i="1"/>
  <c r="CD52" i="1"/>
  <c r="CE52" i="1"/>
  <c r="CF52" i="1"/>
  <c r="CG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BX53" i="1"/>
  <c r="BY53" i="1"/>
  <c r="BZ53" i="1"/>
  <c r="CA53" i="1"/>
  <c r="CB53" i="1"/>
  <c r="CC53" i="1"/>
  <c r="CD53" i="1"/>
  <c r="CE53" i="1"/>
  <c r="CF53" i="1"/>
  <c r="CG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BX54" i="1"/>
  <c r="BY54" i="1"/>
  <c r="BZ54" i="1"/>
  <c r="CA54" i="1"/>
  <c r="CB54" i="1"/>
  <c r="CC54" i="1"/>
  <c r="CD54" i="1"/>
  <c r="CE54" i="1"/>
  <c r="CF54" i="1"/>
  <c r="CG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BX55" i="1"/>
  <c r="BY55" i="1"/>
  <c r="BZ55" i="1"/>
  <c r="CA55" i="1"/>
  <c r="CB55" i="1"/>
  <c r="CC55" i="1"/>
  <c r="CD55" i="1"/>
  <c r="CE55" i="1"/>
  <c r="CF55" i="1"/>
  <c r="CG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BX56" i="1"/>
  <c r="BY56" i="1"/>
  <c r="BZ56" i="1"/>
  <c r="CA56" i="1"/>
  <c r="CB56" i="1"/>
  <c r="CC56" i="1"/>
  <c r="CD56" i="1"/>
  <c r="CE56" i="1"/>
  <c r="CF56" i="1"/>
  <c r="CG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BX57" i="1"/>
  <c r="BY57" i="1"/>
  <c r="BZ57" i="1"/>
  <c r="CA57" i="1"/>
  <c r="CB57" i="1"/>
  <c r="CC57" i="1"/>
  <c r="CD57" i="1"/>
  <c r="CE57" i="1"/>
  <c r="CF57" i="1"/>
  <c r="CG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BX58" i="1"/>
  <c r="BY58" i="1"/>
  <c r="BZ58" i="1"/>
  <c r="CA58" i="1"/>
  <c r="CB58" i="1"/>
  <c r="CC58" i="1"/>
  <c r="CD58" i="1"/>
  <c r="CE58" i="1"/>
  <c r="CF58" i="1"/>
  <c r="CG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BX59" i="1"/>
  <c r="BY59" i="1"/>
  <c r="BZ59" i="1"/>
  <c r="CA59" i="1"/>
  <c r="CB59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BX60" i="1"/>
  <c r="BY60" i="1"/>
  <c r="BZ60" i="1"/>
  <c r="CA60" i="1"/>
  <c r="CB60" i="1"/>
  <c r="CC60" i="1"/>
  <c r="CD60" i="1"/>
  <c r="CE60" i="1"/>
  <c r="CF60" i="1"/>
  <c r="CG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BX61" i="1"/>
  <c r="BY61" i="1"/>
  <c r="BZ61" i="1"/>
  <c r="CA61" i="1"/>
  <c r="CB61" i="1"/>
  <c r="CC61" i="1"/>
  <c r="CD61" i="1"/>
  <c r="CE61" i="1"/>
  <c r="CF61" i="1"/>
  <c r="CG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BX62" i="1"/>
  <c r="BY62" i="1"/>
  <c r="BZ62" i="1"/>
  <c r="CA62" i="1"/>
  <c r="CB62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BX63" i="1"/>
  <c r="BY63" i="1"/>
  <c r="BZ63" i="1"/>
  <c r="CA63" i="1"/>
  <c r="CB63" i="1"/>
  <c r="CC63" i="1"/>
  <c r="CD63" i="1"/>
  <c r="CE63" i="1"/>
  <c r="CF63" i="1"/>
  <c r="CG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BX64" i="1"/>
  <c r="BY64" i="1"/>
  <c r="BZ64" i="1"/>
  <c r="CA64" i="1"/>
  <c r="CB64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BX65" i="1"/>
  <c r="BY65" i="1"/>
  <c r="BZ65" i="1"/>
  <c r="CA65" i="1"/>
  <c r="CB65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BX66" i="1"/>
  <c r="BY66" i="1"/>
  <c r="BZ66" i="1"/>
  <c r="CA66" i="1"/>
  <c r="CB66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BX67" i="1"/>
  <c r="BY67" i="1"/>
  <c r="BZ67" i="1"/>
  <c r="CA67" i="1"/>
  <c r="CB67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BX68" i="1"/>
  <c r="BY68" i="1"/>
  <c r="BZ68" i="1"/>
  <c r="CA68" i="1"/>
  <c r="CB68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BX70" i="1"/>
  <c r="BY70" i="1"/>
  <c r="BZ70" i="1"/>
  <c r="CA70" i="1"/>
  <c r="CB70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BX71" i="1"/>
  <c r="BY71" i="1"/>
  <c r="BZ71" i="1"/>
  <c r="CA71" i="1"/>
  <c r="CB71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BX72" i="1"/>
  <c r="BY72" i="1"/>
  <c r="BZ72" i="1"/>
  <c r="CA72" i="1"/>
  <c r="CB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BX73" i="1"/>
  <c r="BY73" i="1"/>
  <c r="BZ73" i="1"/>
  <c r="CA73" i="1"/>
  <c r="CB73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BX79" i="1"/>
  <c r="BY79" i="1"/>
  <c r="BZ79" i="1"/>
  <c r="CA79" i="1"/>
  <c r="CB79" i="1"/>
  <c r="CC79" i="1"/>
  <c r="CD79" i="1"/>
  <c r="CE79" i="1"/>
  <c r="CF79" i="1"/>
  <c r="CG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BX81" i="1"/>
  <c r="BY81" i="1"/>
  <c r="BZ81" i="1"/>
  <c r="CA81" i="1"/>
  <c r="CB81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BX82" i="1"/>
  <c r="BY82" i="1"/>
  <c r="BZ82" i="1"/>
  <c r="CA82" i="1"/>
  <c r="CB82" i="1"/>
  <c r="CC82" i="1"/>
  <c r="CD82" i="1"/>
  <c r="CE82" i="1"/>
  <c r="CF82" i="1"/>
  <c r="CG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BX83" i="1"/>
  <c r="BY83" i="1"/>
  <c r="BZ83" i="1"/>
  <c r="CA83" i="1"/>
  <c r="CB83" i="1"/>
  <c r="CC83" i="1"/>
  <c r="CD83" i="1"/>
  <c r="CE83" i="1"/>
  <c r="CF83" i="1"/>
  <c r="CG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BX84" i="1"/>
  <c r="BY84" i="1"/>
  <c r="BZ84" i="1"/>
  <c r="CA84" i="1"/>
  <c r="CB84" i="1"/>
  <c r="CC84" i="1"/>
  <c r="CD84" i="1"/>
  <c r="CE84" i="1"/>
  <c r="CF84" i="1"/>
  <c r="CG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BX85" i="1"/>
  <c r="BY85" i="1"/>
  <c r="BZ85" i="1"/>
  <c r="CA85" i="1"/>
  <c r="CB85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BX86" i="1"/>
  <c r="BY86" i="1"/>
  <c r="BZ86" i="1"/>
  <c r="CA86" i="1"/>
  <c r="CB86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BX87" i="1"/>
  <c r="BY87" i="1"/>
  <c r="BZ87" i="1"/>
  <c r="CA87" i="1"/>
  <c r="CB87" i="1"/>
  <c r="CC87" i="1"/>
  <c r="CD87" i="1"/>
  <c r="CE87" i="1"/>
  <c r="CF87" i="1"/>
  <c r="CG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BX88" i="1"/>
  <c r="BY88" i="1"/>
  <c r="BZ88" i="1"/>
  <c r="CA88" i="1"/>
  <c r="CB88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BX89" i="1"/>
  <c r="BY89" i="1"/>
  <c r="BZ89" i="1"/>
  <c r="CA89" i="1"/>
  <c r="CB89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BX94" i="1"/>
  <c r="BY94" i="1"/>
  <c r="BZ94" i="1"/>
  <c r="CA94" i="1"/>
  <c r="CB94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BX98" i="1"/>
  <c r="BY98" i="1"/>
  <c r="BZ98" i="1"/>
  <c r="CA98" i="1"/>
  <c r="CB98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BX99" i="1"/>
  <c r="BY99" i="1"/>
  <c r="BZ99" i="1"/>
  <c r="CA99" i="1"/>
  <c r="CB99" i="1"/>
  <c r="CC99" i="1"/>
  <c r="CD99" i="1"/>
  <c r="CE99" i="1"/>
  <c r="CF99" i="1"/>
  <c r="CG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BX100" i="1"/>
  <c r="BY100" i="1"/>
  <c r="BZ100" i="1"/>
  <c r="CA100" i="1"/>
  <c r="CB100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BX101" i="1"/>
  <c r="BY101" i="1"/>
  <c r="BZ101" i="1"/>
  <c r="CA101" i="1"/>
  <c r="CB101" i="1"/>
  <c r="CC101" i="1"/>
  <c r="CD101" i="1"/>
  <c r="CE101" i="1"/>
  <c r="CF101" i="1"/>
  <c r="CG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BX102" i="1"/>
  <c r="BY102" i="1"/>
  <c r="BZ102" i="1"/>
  <c r="CA102" i="1"/>
  <c r="CB102" i="1"/>
  <c r="CC102" i="1"/>
  <c r="CD102" i="1"/>
  <c r="CE102" i="1"/>
  <c r="CF102" i="1"/>
  <c r="CG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BX103" i="1"/>
  <c r="BY103" i="1"/>
  <c r="BZ103" i="1"/>
  <c r="CA103" i="1"/>
  <c r="CB103" i="1"/>
  <c r="CC103" i="1"/>
  <c r="CD103" i="1"/>
  <c r="CE103" i="1"/>
  <c r="CF103" i="1"/>
  <c r="CG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BX104" i="1"/>
  <c r="BY104" i="1"/>
  <c r="BZ104" i="1"/>
  <c r="CA104" i="1"/>
  <c r="CB104" i="1"/>
  <c r="CC104" i="1"/>
  <c r="CD104" i="1"/>
  <c r="CE104" i="1"/>
  <c r="CF104" i="1"/>
  <c r="CG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BX105" i="1"/>
  <c r="BY105" i="1"/>
  <c r="BZ105" i="1"/>
  <c r="CA105" i="1"/>
  <c r="CB105" i="1"/>
  <c r="CC105" i="1"/>
  <c r="CD105" i="1"/>
  <c r="CE105" i="1"/>
  <c r="CF105" i="1"/>
  <c r="CG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BX106" i="1"/>
  <c r="BY106" i="1"/>
  <c r="BZ106" i="1"/>
  <c r="CA106" i="1"/>
  <c r="CB106" i="1"/>
  <c r="CC106" i="1"/>
  <c r="CD106" i="1"/>
  <c r="CE106" i="1"/>
  <c r="CF106" i="1"/>
  <c r="CG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BX115" i="1"/>
  <c r="BY115" i="1"/>
  <c r="BZ115" i="1"/>
  <c r="CA115" i="1"/>
  <c r="CB115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BX123" i="1"/>
  <c r="BY123" i="1"/>
  <c r="BZ123" i="1"/>
  <c r="CA123" i="1"/>
  <c r="CB123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BX125" i="1"/>
  <c r="BY125" i="1"/>
  <c r="BZ125" i="1"/>
  <c r="CA125" i="1"/>
  <c r="CB125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BX126" i="1"/>
  <c r="BY126" i="1"/>
  <c r="BZ126" i="1"/>
  <c r="CA126" i="1"/>
  <c r="CB126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BX127" i="1"/>
  <c r="BY127" i="1"/>
  <c r="BZ127" i="1"/>
  <c r="CA127" i="1"/>
  <c r="CB127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BX128" i="1"/>
  <c r="BY128" i="1"/>
  <c r="BZ128" i="1"/>
  <c r="CA128" i="1"/>
  <c r="CB128" i="1"/>
  <c r="CC128" i="1"/>
  <c r="CD128" i="1"/>
  <c r="CE128" i="1"/>
  <c r="CF128" i="1"/>
  <c r="CG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BX129" i="1"/>
  <c r="BY129" i="1"/>
  <c r="BZ129" i="1"/>
  <c r="CA129" i="1"/>
  <c r="CB129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BX130" i="1"/>
  <c r="BY130" i="1"/>
  <c r="BZ130" i="1"/>
  <c r="CA130" i="1"/>
  <c r="CB130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BX132" i="1"/>
  <c r="BY132" i="1"/>
  <c r="BZ132" i="1"/>
  <c r="CA132" i="1"/>
  <c r="CB132" i="1"/>
  <c r="CC132" i="1"/>
  <c r="CD132" i="1"/>
  <c r="CE132" i="1"/>
  <c r="CF132" i="1"/>
  <c r="CG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BX133" i="1"/>
  <c r="BY133" i="1"/>
  <c r="BZ133" i="1"/>
  <c r="CA133" i="1"/>
  <c r="CB133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BX134" i="1"/>
  <c r="BY134" i="1"/>
  <c r="BZ134" i="1"/>
  <c r="CA134" i="1"/>
  <c r="CB134" i="1"/>
  <c r="CC134" i="1"/>
  <c r="CD134" i="1"/>
  <c r="CE134" i="1"/>
  <c r="CF134" i="1"/>
  <c r="CG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BX135" i="1"/>
  <c r="BY135" i="1"/>
  <c r="BZ135" i="1"/>
  <c r="CA135" i="1"/>
  <c r="CB135" i="1"/>
  <c r="CC135" i="1"/>
  <c r="CD135" i="1"/>
  <c r="CE135" i="1"/>
  <c r="CF135" i="1"/>
  <c r="CG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BX136" i="1"/>
  <c r="BY136" i="1"/>
  <c r="BZ136" i="1"/>
  <c r="CA136" i="1"/>
  <c r="CB136" i="1"/>
  <c r="CC136" i="1"/>
  <c r="CD136" i="1"/>
  <c r="CE136" i="1"/>
  <c r="CF136" i="1"/>
  <c r="CG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BX137" i="1"/>
  <c r="BY137" i="1"/>
  <c r="BZ137" i="1"/>
  <c r="CA137" i="1"/>
  <c r="CB137" i="1"/>
  <c r="CC137" i="1"/>
  <c r="CD137" i="1"/>
  <c r="CE137" i="1"/>
  <c r="CF137" i="1"/>
  <c r="CG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BX138" i="1"/>
  <c r="BY138" i="1"/>
  <c r="BZ138" i="1"/>
  <c r="CA138" i="1"/>
  <c r="CB138" i="1"/>
  <c r="CC138" i="1"/>
  <c r="CD138" i="1"/>
  <c r="CE138" i="1"/>
  <c r="CF138" i="1"/>
  <c r="CG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BX139" i="1"/>
  <c r="BY139" i="1"/>
  <c r="BZ139" i="1"/>
  <c r="CA139" i="1"/>
  <c r="CB139" i="1"/>
  <c r="CC139" i="1"/>
  <c r="CD139" i="1"/>
  <c r="CE139" i="1"/>
  <c r="CF139" i="1"/>
  <c r="CG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BX140" i="1"/>
  <c r="BY140" i="1"/>
  <c r="BZ140" i="1"/>
  <c r="CA140" i="1"/>
  <c r="CB140" i="1"/>
  <c r="CC140" i="1"/>
  <c r="CD140" i="1"/>
  <c r="CE140" i="1"/>
  <c r="CF140" i="1"/>
  <c r="CG140" i="1"/>
  <c r="CH140" i="1"/>
  <c r="CI140" i="1"/>
  <c r="CJ140" i="1"/>
  <c r="CK140" i="1"/>
  <c r="CL140" i="1"/>
  <c r="CM140" i="1"/>
  <c r="CN140" i="1"/>
  <c r="CO140" i="1"/>
  <c r="CP140" i="1"/>
  <c r="CQ140" i="1"/>
  <c r="CR140" i="1"/>
  <c r="CS140" i="1"/>
  <c r="BX141" i="1"/>
  <c r="BY141" i="1"/>
  <c r="BZ141" i="1"/>
  <c r="CA141" i="1"/>
  <c r="CB141" i="1"/>
  <c r="CC141" i="1"/>
  <c r="CD141" i="1"/>
  <c r="CE141" i="1"/>
  <c r="CF141" i="1"/>
  <c r="CG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BX142" i="1"/>
  <c r="BY142" i="1"/>
  <c r="BZ142" i="1"/>
  <c r="CA142" i="1"/>
  <c r="CB142" i="1"/>
  <c r="CC142" i="1"/>
  <c r="CD142" i="1"/>
  <c r="CE142" i="1"/>
  <c r="CF142" i="1"/>
  <c r="CG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BX143" i="1"/>
  <c r="BY143" i="1"/>
  <c r="BZ143" i="1"/>
  <c r="CA143" i="1"/>
  <c r="CB143" i="1"/>
  <c r="CC143" i="1"/>
  <c r="CD143" i="1"/>
  <c r="CE143" i="1"/>
  <c r="CF143" i="1"/>
  <c r="CG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BX144" i="1"/>
  <c r="BY144" i="1"/>
  <c r="BZ144" i="1"/>
  <c r="CA144" i="1"/>
  <c r="CB144" i="1"/>
  <c r="CC144" i="1"/>
  <c r="CD144" i="1"/>
  <c r="CE144" i="1"/>
  <c r="CF144" i="1"/>
  <c r="CG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BX145" i="1"/>
  <c r="BY145" i="1"/>
  <c r="BZ145" i="1"/>
  <c r="CA145" i="1"/>
  <c r="CB145" i="1"/>
  <c r="CC145" i="1"/>
  <c r="CD145" i="1"/>
  <c r="CE145" i="1"/>
  <c r="CF145" i="1"/>
  <c r="CG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BX146" i="1"/>
  <c r="BY146" i="1"/>
  <c r="BZ146" i="1"/>
  <c r="CA146" i="1"/>
  <c r="CB146" i="1"/>
  <c r="CC146" i="1"/>
  <c r="CD146" i="1"/>
  <c r="CE146" i="1"/>
  <c r="CF146" i="1"/>
  <c r="CG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BX147" i="1"/>
  <c r="BY147" i="1"/>
  <c r="BZ147" i="1"/>
  <c r="CA147" i="1"/>
  <c r="CB147" i="1"/>
  <c r="CC147" i="1"/>
  <c r="CD147" i="1"/>
  <c r="CE147" i="1"/>
  <c r="CF147" i="1"/>
  <c r="CG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CE148" i="1"/>
  <c r="CM148" i="1"/>
  <c r="BY149" i="1"/>
  <c r="CB149" i="1"/>
  <c r="CD149" i="1"/>
  <c r="CG149" i="1"/>
  <c r="CJ149" i="1"/>
  <c r="CL149" i="1"/>
  <c r="CO149" i="1"/>
  <c r="CR149" i="1"/>
  <c r="BX150" i="1"/>
  <c r="BY150" i="1"/>
  <c r="BZ150" i="1"/>
  <c r="CA150" i="1"/>
  <c r="CB150" i="1"/>
  <c r="CC150" i="1"/>
  <c r="CD150" i="1"/>
  <c r="CE150" i="1"/>
  <c r="CF150" i="1"/>
  <c r="CG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BX151" i="1"/>
  <c r="BY151" i="1"/>
  <c r="BZ151" i="1"/>
  <c r="CA151" i="1"/>
  <c r="CB151" i="1"/>
  <c r="CC151" i="1"/>
  <c r="CD151" i="1"/>
  <c r="CE151" i="1"/>
  <c r="CF151" i="1"/>
  <c r="CG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BX152" i="1"/>
  <c r="BY152" i="1"/>
  <c r="BZ152" i="1"/>
  <c r="CA152" i="1"/>
  <c r="CB152" i="1"/>
  <c r="CC152" i="1"/>
  <c r="CD152" i="1"/>
  <c r="CE152" i="1"/>
  <c r="CF152" i="1"/>
  <c r="CG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BX153" i="1"/>
  <c r="BY153" i="1"/>
  <c r="BZ153" i="1"/>
  <c r="CA153" i="1"/>
  <c r="CB153" i="1"/>
  <c r="CC153" i="1"/>
  <c r="CD153" i="1"/>
  <c r="CE153" i="1"/>
  <c r="CF153" i="1"/>
  <c r="CG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BX154" i="1"/>
  <c r="BY154" i="1"/>
  <c r="BZ154" i="1"/>
  <c r="CA154" i="1"/>
  <c r="CB154" i="1"/>
  <c r="CC154" i="1"/>
  <c r="CD154" i="1"/>
  <c r="CE154" i="1"/>
  <c r="CF154" i="1"/>
  <c r="CG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BX155" i="1"/>
  <c r="BY155" i="1"/>
  <c r="BZ155" i="1"/>
  <c r="CA155" i="1"/>
  <c r="CB155" i="1"/>
  <c r="CC155" i="1"/>
  <c r="CD155" i="1"/>
  <c r="CE155" i="1"/>
  <c r="CF155" i="1"/>
  <c r="CG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CE156" i="1"/>
  <c r="CM156" i="1"/>
  <c r="BX157" i="1"/>
  <c r="BY157" i="1"/>
  <c r="BZ157" i="1"/>
  <c r="CB157" i="1"/>
  <c r="CD157" i="1"/>
  <c r="CF157" i="1"/>
  <c r="CG157" i="1"/>
  <c r="CH157" i="1"/>
  <c r="CJ157" i="1"/>
  <c r="CL157" i="1"/>
  <c r="CN157" i="1"/>
  <c r="CO157" i="1"/>
  <c r="CP157" i="1"/>
  <c r="CR157" i="1"/>
  <c r="BX158" i="1"/>
  <c r="BY158" i="1"/>
  <c r="BZ158" i="1"/>
  <c r="CA158" i="1"/>
  <c r="CB158" i="1"/>
  <c r="CC158" i="1"/>
  <c r="CD158" i="1"/>
  <c r="CE158" i="1"/>
  <c r="CF158" i="1"/>
  <c r="CG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BX159" i="1"/>
  <c r="BY159" i="1"/>
  <c r="BZ159" i="1"/>
  <c r="CA159" i="1"/>
  <c r="CB159" i="1"/>
  <c r="CC159" i="1"/>
  <c r="CD159" i="1"/>
  <c r="CE159" i="1"/>
  <c r="CF159" i="1"/>
  <c r="CG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BX160" i="1"/>
  <c r="BY160" i="1"/>
  <c r="BZ160" i="1"/>
  <c r="CA160" i="1"/>
  <c r="CB160" i="1"/>
  <c r="CC160" i="1"/>
  <c r="CD160" i="1"/>
  <c r="CE160" i="1"/>
  <c r="CF160" i="1"/>
  <c r="CG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BX161" i="1"/>
  <c r="BY161" i="1"/>
  <c r="BZ161" i="1"/>
  <c r="CA161" i="1"/>
  <c r="CB161" i="1"/>
  <c r="CC161" i="1"/>
  <c r="CD161" i="1"/>
  <c r="CE161" i="1"/>
  <c r="CF161" i="1"/>
  <c r="CG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BX162" i="1"/>
  <c r="BY162" i="1"/>
  <c r="BZ162" i="1"/>
  <c r="CA162" i="1"/>
  <c r="CB162" i="1"/>
  <c r="CC162" i="1"/>
  <c r="CD162" i="1"/>
  <c r="CE162" i="1"/>
  <c r="CF162" i="1"/>
  <c r="CG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BX163" i="1"/>
  <c r="BY163" i="1"/>
  <c r="BZ163" i="1"/>
  <c r="CA163" i="1"/>
  <c r="CB163" i="1"/>
  <c r="CC163" i="1"/>
  <c r="CD163" i="1"/>
  <c r="CE163" i="1"/>
  <c r="CF163" i="1"/>
  <c r="CG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CE164" i="1"/>
  <c r="CM164" i="1"/>
  <c r="BX165" i="1"/>
  <c r="BY165" i="1"/>
  <c r="BZ165" i="1"/>
  <c r="CA165" i="1"/>
  <c r="CB165" i="1"/>
  <c r="CC165" i="1"/>
  <c r="CD165" i="1"/>
  <c r="CE165" i="1"/>
  <c r="CF165" i="1"/>
  <c r="CG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BX166" i="1"/>
  <c r="BY166" i="1"/>
  <c r="BZ166" i="1"/>
  <c r="CA166" i="1"/>
  <c r="CB166" i="1"/>
  <c r="CC166" i="1"/>
  <c r="CD166" i="1"/>
  <c r="CE166" i="1"/>
  <c r="CF166" i="1"/>
  <c r="CG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BX167" i="1"/>
  <c r="BY167" i="1"/>
  <c r="BZ167" i="1"/>
  <c r="CA167" i="1"/>
  <c r="CB167" i="1"/>
  <c r="CC167" i="1"/>
  <c r="CD167" i="1"/>
  <c r="CE167" i="1"/>
  <c r="CF167" i="1"/>
  <c r="CG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BX168" i="1"/>
  <c r="BY168" i="1"/>
  <c r="BZ168" i="1"/>
  <c r="CA168" i="1"/>
  <c r="CB168" i="1"/>
  <c r="CC168" i="1"/>
  <c r="CD168" i="1"/>
  <c r="CE168" i="1"/>
  <c r="CF168" i="1"/>
  <c r="CG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BX169" i="1"/>
  <c r="BY169" i="1"/>
  <c r="BZ169" i="1"/>
  <c r="CA169" i="1"/>
  <c r="CB169" i="1"/>
  <c r="CC169" i="1"/>
  <c r="CD169" i="1"/>
  <c r="CE169" i="1"/>
  <c r="CF169" i="1"/>
  <c r="CG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BX170" i="1"/>
  <c r="BY170" i="1"/>
  <c r="BZ170" i="1"/>
  <c r="CA170" i="1"/>
  <c r="CB170" i="1"/>
  <c r="CC170" i="1"/>
  <c r="CD170" i="1"/>
  <c r="CE170" i="1"/>
  <c r="CF170" i="1"/>
  <c r="CG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BX171" i="1"/>
  <c r="BY171" i="1"/>
  <c r="BZ171" i="1"/>
  <c r="CA171" i="1"/>
  <c r="CB171" i="1"/>
  <c r="CC171" i="1"/>
  <c r="CD171" i="1"/>
  <c r="CE171" i="1"/>
  <c r="CF171" i="1"/>
  <c r="CG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CE172" i="1"/>
  <c r="CM172" i="1"/>
  <c r="BX173" i="1"/>
  <c r="BY173" i="1"/>
  <c r="BZ173" i="1"/>
  <c r="CA173" i="1"/>
  <c r="CB173" i="1"/>
  <c r="CC173" i="1"/>
  <c r="CD173" i="1"/>
  <c r="CE173" i="1"/>
  <c r="CF173" i="1"/>
  <c r="CG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BX174" i="1"/>
  <c r="BY174" i="1"/>
  <c r="BZ174" i="1"/>
  <c r="CA174" i="1"/>
  <c r="CB174" i="1"/>
  <c r="CC174" i="1"/>
  <c r="CD174" i="1"/>
  <c r="CE174" i="1"/>
  <c r="CF174" i="1"/>
  <c r="CG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BX175" i="1"/>
  <c r="BY175" i="1"/>
  <c r="BZ175" i="1"/>
  <c r="CA175" i="1"/>
  <c r="CB175" i="1"/>
  <c r="CC175" i="1"/>
  <c r="CD175" i="1"/>
  <c r="CE175" i="1"/>
  <c r="CF175" i="1"/>
  <c r="CG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BX176" i="1"/>
  <c r="BY176" i="1"/>
  <c r="BZ176" i="1"/>
  <c r="CA176" i="1"/>
  <c r="CB176" i="1"/>
  <c r="CC176" i="1"/>
  <c r="CD176" i="1"/>
  <c r="CE176" i="1"/>
  <c r="CF176" i="1"/>
  <c r="CG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BX177" i="1"/>
  <c r="BY177" i="1"/>
  <c r="BZ177" i="1"/>
  <c r="CA177" i="1"/>
  <c r="CB177" i="1"/>
  <c r="CC177" i="1"/>
  <c r="CD177" i="1"/>
  <c r="CE177" i="1"/>
  <c r="CF177" i="1"/>
  <c r="CG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BX178" i="1"/>
  <c r="BY178" i="1"/>
  <c r="BZ178" i="1"/>
  <c r="CA178" i="1"/>
  <c r="CB178" i="1"/>
  <c r="CC178" i="1"/>
  <c r="CD178" i="1"/>
  <c r="CE178" i="1"/>
  <c r="CF178" i="1"/>
  <c r="CG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BX179" i="1"/>
  <c r="BY179" i="1"/>
  <c r="BZ179" i="1"/>
  <c r="CA179" i="1"/>
  <c r="CB179" i="1"/>
  <c r="CC179" i="1"/>
  <c r="CD179" i="1"/>
  <c r="CE179" i="1"/>
  <c r="CF179" i="1"/>
  <c r="CG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CE180" i="1"/>
  <c r="CM180" i="1"/>
  <c r="BX181" i="1"/>
  <c r="BY181" i="1"/>
  <c r="BZ181" i="1"/>
  <c r="CA181" i="1"/>
  <c r="CB181" i="1"/>
  <c r="CC181" i="1"/>
  <c r="CD181" i="1"/>
  <c r="CE181" i="1"/>
  <c r="CF181" i="1"/>
  <c r="CG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BX182" i="1"/>
  <c r="BY182" i="1"/>
  <c r="BZ182" i="1"/>
  <c r="CA182" i="1"/>
  <c r="CB182" i="1"/>
  <c r="CC182" i="1"/>
  <c r="CD182" i="1"/>
  <c r="CE182" i="1"/>
  <c r="CF182" i="1"/>
  <c r="CG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BX183" i="1"/>
  <c r="BY183" i="1"/>
  <c r="BZ183" i="1"/>
  <c r="CA183" i="1"/>
  <c r="CB183" i="1"/>
  <c r="CC183" i="1"/>
  <c r="CD183" i="1"/>
  <c r="CE183" i="1"/>
  <c r="CF183" i="1"/>
  <c r="CG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BX184" i="1"/>
  <c r="BY184" i="1"/>
  <c r="BZ184" i="1"/>
  <c r="CA184" i="1"/>
  <c r="CB184" i="1"/>
  <c r="CC184" i="1"/>
  <c r="CD184" i="1"/>
  <c r="CE184" i="1"/>
  <c r="CF184" i="1"/>
  <c r="CG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BX185" i="1"/>
  <c r="BY185" i="1"/>
  <c r="BZ185" i="1"/>
  <c r="CA185" i="1"/>
  <c r="CB185" i="1"/>
  <c r="CC185" i="1"/>
  <c r="CD185" i="1"/>
  <c r="CE185" i="1"/>
  <c r="CF185" i="1"/>
  <c r="CG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BX186" i="1"/>
  <c r="BY186" i="1"/>
  <c r="BZ186" i="1"/>
  <c r="CA186" i="1"/>
  <c r="CB186" i="1"/>
  <c r="CC186" i="1"/>
  <c r="CD186" i="1"/>
  <c r="CE186" i="1"/>
  <c r="CF186" i="1"/>
  <c r="CG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BX187" i="1"/>
  <c r="BY187" i="1"/>
  <c r="BZ187" i="1"/>
  <c r="CA187" i="1"/>
  <c r="CB187" i="1"/>
  <c r="CC187" i="1"/>
  <c r="CD187" i="1"/>
  <c r="CE187" i="1"/>
  <c r="CF187" i="1"/>
  <c r="CG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CE188" i="1"/>
  <c r="CM188" i="1"/>
  <c r="BX189" i="1"/>
  <c r="BY189" i="1"/>
  <c r="BZ189" i="1"/>
  <c r="CA189" i="1"/>
  <c r="CB189" i="1"/>
  <c r="CC189" i="1"/>
  <c r="CD189" i="1"/>
  <c r="CE189" i="1"/>
  <c r="CF189" i="1"/>
  <c r="CG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BX190" i="1"/>
  <c r="BY190" i="1"/>
  <c r="BZ190" i="1"/>
  <c r="CA190" i="1"/>
  <c r="CB190" i="1"/>
  <c r="CC190" i="1"/>
  <c r="CD190" i="1"/>
  <c r="CE190" i="1"/>
  <c r="CF190" i="1"/>
  <c r="CG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BX191" i="1"/>
  <c r="BY191" i="1"/>
  <c r="BZ191" i="1"/>
  <c r="CA191" i="1"/>
  <c r="CB191" i="1"/>
  <c r="CC191" i="1"/>
  <c r="CD191" i="1"/>
  <c r="CE191" i="1"/>
  <c r="CF191" i="1"/>
  <c r="CG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BX192" i="1"/>
  <c r="BY192" i="1"/>
  <c r="BZ192" i="1"/>
  <c r="CA192" i="1"/>
  <c r="CB192" i="1"/>
  <c r="CC192" i="1"/>
  <c r="CD192" i="1"/>
  <c r="CE192" i="1"/>
  <c r="CF192" i="1"/>
  <c r="CG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BX193" i="1"/>
  <c r="BY193" i="1"/>
  <c r="BZ193" i="1"/>
  <c r="CA193" i="1"/>
  <c r="CB193" i="1"/>
  <c r="CC193" i="1"/>
  <c r="CD193" i="1"/>
  <c r="CE193" i="1"/>
  <c r="CF193" i="1"/>
  <c r="CG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BX194" i="1"/>
  <c r="BY194" i="1"/>
  <c r="BZ194" i="1"/>
  <c r="CA194" i="1"/>
  <c r="CB194" i="1"/>
  <c r="CC194" i="1"/>
  <c r="CD194" i="1"/>
  <c r="CE194" i="1"/>
  <c r="CF194" i="1"/>
  <c r="CG194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BX195" i="1"/>
  <c r="BY195" i="1"/>
  <c r="BZ195" i="1"/>
  <c r="CA195" i="1"/>
  <c r="CB195" i="1"/>
  <c r="CC195" i="1"/>
  <c r="CD195" i="1"/>
  <c r="CE195" i="1"/>
  <c r="CF195" i="1"/>
  <c r="CG195" i="1"/>
  <c r="CH195" i="1"/>
  <c r="CI195" i="1"/>
  <c r="CJ195" i="1"/>
  <c r="CK195" i="1"/>
  <c r="CL195" i="1"/>
  <c r="CM195" i="1"/>
  <c r="CN195" i="1"/>
  <c r="CO195" i="1"/>
  <c r="CP195" i="1"/>
  <c r="CQ195" i="1"/>
  <c r="CR195" i="1"/>
  <c r="CS195" i="1"/>
  <c r="CE196" i="1"/>
  <c r="CM196" i="1"/>
  <c r="BX197" i="1"/>
  <c r="BY197" i="1"/>
  <c r="BZ197" i="1"/>
  <c r="CA197" i="1"/>
  <c r="CB197" i="1"/>
  <c r="CC197" i="1"/>
  <c r="CD197" i="1"/>
  <c r="CE197" i="1"/>
  <c r="CF197" i="1"/>
  <c r="CG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BX198" i="1"/>
  <c r="BY198" i="1"/>
  <c r="BZ198" i="1"/>
  <c r="CA198" i="1"/>
  <c r="CB198" i="1"/>
  <c r="CC198" i="1"/>
  <c r="CD198" i="1"/>
  <c r="CE198" i="1"/>
  <c r="CF198" i="1"/>
  <c r="CG198" i="1"/>
  <c r="CH198" i="1"/>
  <c r="CI198" i="1"/>
  <c r="CJ198" i="1"/>
  <c r="CK198" i="1"/>
  <c r="CL198" i="1"/>
  <c r="CM198" i="1"/>
  <c r="CN198" i="1"/>
  <c r="CO198" i="1"/>
  <c r="CP198" i="1"/>
  <c r="CQ198" i="1"/>
  <c r="CR198" i="1"/>
  <c r="CS198" i="1"/>
  <c r="BX199" i="1"/>
  <c r="BY199" i="1"/>
  <c r="BZ199" i="1"/>
  <c r="CA199" i="1"/>
  <c r="CB199" i="1"/>
  <c r="CC199" i="1"/>
  <c r="CD199" i="1"/>
  <c r="CE199" i="1"/>
  <c r="CF199" i="1"/>
  <c r="CG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BX200" i="1"/>
  <c r="BY200" i="1"/>
  <c r="BZ200" i="1"/>
  <c r="CA200" i="1"/>
  <c r="CB200" i="1"/>
  <c r="CC200" i="1"/>
  <c r="CD200" i="1"/>
  <c r="CE200" i="1"/>
  <c r="CF200" i="1"/>
  <c r="CG200" i="1"/>
  <c r="CH200" i="1"/>
  <c r="CI200" i="1"/>
  <c r="CJ200" i="1"/>
  <c r="CK200" i="1"/>
  <c r="CL200" i="1"/>
  <c r="CM200" i="1"/>
  <c r="CN200" i="1"/>
  <c r="CO200" i="1"/>
  <c r="CP200" i="1"/>
  <c r="CQ200" i="1"/>
  <c r="CR200" i="1"/>
  <c r="CS200" i="1"/>
  <c r="BX201" i="1"/>
  <c r="BY201" i="1"/>
  <c r="BZ201" i="1"/>
  <c r="CA201" i="1"/>
  <c r="CB201" i="1"/>
  <c r="CC201" i="1"/>
  <c r="CD201" i="1"/>
  <c r="CE201" i="1"/>
  <c r="CF201" i="1"/>
  <c r="CG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BX202" i="1"/>
  <c r="BY202" i="1"/>
  <c r="BZ202" i="1"/>
  <c r="CA202" i="1"/>
  <c r="CB202" i="1"/>
  <c r="CC202" i="1"/>
  <c r="CD202" i="1"/>
  <c r="CE202" i="1"/>
  <c r="CF202" i="1"/>
  <c r="CG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BW2" i="1"/>
  <c r="CM2" i="1" s="1"/>
  <c r="CS1" i="1"/>
  <c r="CR1" i="1"/>
  <c r="CQ1" i="1"/>
  <c r="CP1" i="1"/>
  <c r="CO1" i="1"/>
  <c r="CN1" i="1"/>
  <c r="CM1" i="1"/>
  <c r="CL1" i="1"/>
  <c r="CK1" i="1"/>
  <c r="CJ1" i="1"/>
  <c r="CI1" i="1"/>
  <c r="CH1" i="1"/>
  <c r="CG1" i="1"/>
  <c r="CF1" i="1"/>
  <c r="CE1" i="1"/>
  <c r="CD1" i="1"/>
  <c r="CC1" i="1"/>
  <c r="CB1" i="1"/>
  <c r="CA1" i="1"/>
  <c r="BZ1" i="1"/>
  <c r="BY1" i="1"/>
  <c r="BX1" i="1"/>
  <c r="AZ3" i="1"/>
  <c r="BA3" i="1"/>
  <c r="BB3" i="1"/>
  <c r="BC3" i="1"/>
  <c r="BD3" i="1"/>
  <c r="BE3" i="1"/>
  <c r="BF3" i="1"/>
  <c r="BG3" i="1"/>
  <c r="BH3" i="1"/>
  <c r="BI3" i="1"/>
  <c r="BJ3" i="1"/>
  <c r="BK3" i="1"/>
  <c r="BL3" i="1"/>
  <c r="BM3" i="1"/>
  <c r="BN3" i="1"/>
  <c r="BO3" i="1"/>
  <c r="BP3" i="1"/>
  <c r="BQ3" i="1"/>
  <c r="AZ4" i="1"/>
  <c r="BA4" i="1"/>
  <c r="BB4" i="1"/>
  <c r="BC4" i="1"/>
  <c r="BD4" i="1"/>
  <c r="BE4" i="1"/>
  <c r="BF4" i="1"/>
  <c r="BG4" i="1"/>
  <c r="BH4" i="1"/>
  <c r="BI4" i="1"/>
  <c r="BJ4" i="1"/>
  <c r="BK4" i="1"/>
  <c r="BL4" i="1"/>
  <c r="BM4" i="1"/>
  <c r="BN4" i="1"/>
  <c r="BO4" i="1"/>
  <c r="BP4" i="1"/>
  <c r="BQ4" i="1"/>
  <c r="AZ5" i="1"/>
  <c r="BA5" i="1"/>
  <c r="BB5" i="1"/>
  <c r="BC5" i="1"/>
  <c r="BD5" i="1"/>
  <c r="BE5" i="1"/>
  <c r="BF5" i="1"/>
  <c r="BG5" i="1"/>
  <c r="BH5" i="1"/>
  <c r="BI5" i="1"/>
  <c r="BJ5" i="1"/>
  <c r="BK5" i="1"/>
  <c r="BL5" i="1"/>
  <c r="BM5" i="1"/>
  <c r="BN5" i="1"/>
  <c r="BO5" i="1"/>
  <c r="BP5" i="1"/>
  <c r="BQ5" i="1"/>
  <c r="AZ6" i="1"/>
  <c r="BA6" i="1"/>
  <c r="BB6" i="1"/>
  <c r="BC6" i="1"/>
  <c r="BD6" i="1"/>
  <c r="BE6" i="1"/>
  <c r="BF6" i="1"/>
  <c r="BG6" i="1"/>
  <c r="BH6" i="1"/>
  <c r="BI6" i="1"/>
  <c r="BJ6" i="1"/>
  <c r="BK6" i="1"/>
  <c r="BL6" i="1"/>
  <c r="BM6" i="1"/>
  <c r="BN6" i="1"/>
  <c r="BO6" i="1"/>
  <c r="BP6" i="1"/>
  <c r="BQ6" i="1"/>
  <c r="AZ7" i="1"/>
  <c r="BA7" i="1"/>
  <c r="BB7" i="1"/>
  <c r="BC7" i="1"/>
  <c r="BD7" i="1"/>
  <c r="BE7" i="1"/>
  <c r="BF7" i="1"/>
  <c r="BG7" i="1"/>
  <c r="BH7" i="1"/>
  <c r="BI7" i="1"/>
  <c r="BJ7" i="1"/>
  <c r="BK7" i="1"/>
  <c r="BL7" i="1"/>
  <c r="BM7" i="1"/>
  <c r="BN7" i="1"/>
  <c r="BO7" i="1"/>
  <c r="BP7" i="1"/>
  <c r="BQ7" i="1"/>
  <c r="AZ8" i="1"/>
  <c r="BA8" i="1"/>
  <c r="BB8" i="1"/>
  <c r="BC8" i="1"/>
  <c r="BD8" i="1"/>
  <c r="BE8" i="1"/>
  <c r="BF8" i="1"/>
  <c r="BG8" i="1"/>
  <c r="BH8" i="1"/>
  <c r="BI8" i="1"/>
  <c r="BJ8" i="1"/>
  <c r="BK8" i="1"/>
  <c r="BL8" i="1"/>
  <c r="BM8" i="1"/>
  <c r="BN8" i="1"/>
  <c r="BO8" i="1"/>
  <c r="BP8" i="1"/>
  <c r="BQ8" i="1"/>
  <c r="AZ9" i="1"/>
  <c r="BA9" i="1"/>
  <c r="BB9" i="1"/>
  <c r="BC9" i="1"/>
  <c r="BD9" i="1"/>
  <c r="BE9" i="1"/>
  <c r="BF9" i="1"/>
  <c r="BG9" i="1"/>
  <c r="BH9" i="1"/>
  <c r="BI9" i="1"/>
  <c r="BJ9" i="1"/>
  <c r="BK9" i="1"/>
  <c r="BL9" i="1"/>
  <c r="BM9" i="1"/>
  <c r="BN9" i="1"/>
  <c r="BO9" i="1"/>
  <c r="BP9" i="1"/>
  <c r="BQ9" i="1"/>
  <c r="AZ10" i="1"/>
  <c r="BA10" i="1"/>
  <c r="BB10" i="1"/>
  <c r="BC10" i="1"/>
  <c r="BD10" i="1"/>
  <c r="BE10" i="1"/>
  <c r="BF10" i="1"/>
  <c r="BG10" i="1"/>
  <c r="BH10" i="1"/>
  <c r="BI10" i="1"/>
  <c r="BJ10" i="1"/>
  <c r="BK10" i="1"/>
  <c r="BL10" i="1"/>
  <c r="BM10" i="1"/>
  <c r="BN10" i="1"/>
  <c r="BO10" i="1"/>
  <c r="BP10" i="1"/>
  <c r="BQ10" i="1"/>
  <c r="AZ11" i="1"/>
  <c r="BA11" i="1"/>
  <c r="BB11" i="1"/>
  <c r="BC11" i="1"/>
  <c r="BD11" i="1"/>
  <c r="BE11" i="1"/>
  <c r="BF11" i="1"/>
  <c r="BG11" i="1"/>
  <c r="BH11" i="1"/>
  <c r="BI11" i="1"/>
  <c r="BJ11" i="1"/>
  <c r="BK11" i="1"/>
  <c r="BL11" i="1"/>
  <c r="BM11" i="1"/>
  <c r="BN11" i="1"/>
  <c r="BO11" i="1"/>
  <c r="BP11" i="1"/>
  <c r="BQ11" i="1"/>
  <c r="AZ12" i="1"/>
  <c r="BA12" i="1"/>
  <c r="BB12" i="1"/>
  <c r="BC12" i="1"/>
  <c r="BD12" i="1"/>
  <c r="BE12" i="1"/>
  <c r="BF12" i="1"/>
  <c r="BG12" i="1"/>
  <c r="BH12" i="1"/>
  <c r="BI12" i="1"/>
  <c r="BJ12" i="1"/>
  <c r="BK12" i="1"/>
  <c r="BL12" i="1"/>
  <c r="BM12" i="1"/>
  <c r="BN12" i="1"/>
  <c r="BO12" i="1"/>
  <c r="BP12" i="1"/>
  <c r="BQ12" i="1"/>
  <c r="AZ13" i="1"/>
  <c r="BA13" i="1"/>
  <c r="BB13" i="1"/>
  <c r="BC13" i="1"/>
  <c r="BD13" i="1"/>
  <c r="BE13" i="1"/>
  <c r="BF13" i="1"/>
  <c r="BG13" i="1"/>
  <c r="BH13" i="1"/>
  <c r="BI13" i="1"/>
  <c r="BJ13" i="1"/>
  <c r="BK13" i="1"/>
  <c r="BL13" i="1"/>
  <c r="BM13" i="1"/>
  <c r="BN13" i="1"/>
  <c r="BO13" i="1"/>
  <c r="BP13" i="1"/>
  <c r="BQ13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BL14" i="1"/>
  <c r="BM14" i="1"/>
  <c r="BN14" i="1"/>
  <c r="BO14" i="1"/>
  <c r="BP14" i="1"/>
  <c r="BQ14" i="1"/>
  <c r="AZ15" i="1"/>
  <c r="BA15" i="1"/>
  <c r="BB15" i="1"/>
  <c r="BC15" i="1"/>
  <c r="BD15" i="1"/>
  <c r="BE15" i="1"/>
  <c r="BF15" i="1"/>
  <c r="BG15" i="1"/>
  <c r="BH15" i="1"/>
  <c r="BI15" i="1"/>
  <c r="BJ15" i="1"/>
  <c r="BK15" i="1"/>
  <c r="BL15" i="1"/>
  <c r="BM15" i="1"/>
  <c r="BN15" i="1"/>
  <c r="BO15" i="1"/>
  <c r="BP15" i="1"/>
  <c r="BQ15" i="1"/>
  <c r="AZ16" i="1"/>
  <c r="BA16" i="1"/>
  <c r="BB16" i="1"/>
  <c r="BC16" i="1"/>
  <c r="BD16" i="1"/>
  <c r="BE16" i="1"/>
  <c r="BF16" i="1"/>
  <c r="BG16" i="1"/>
  <c r="BH16" i="1"/>
  <c r="BI16" i="1"/>
  <c r="BJ16" i="1"/>
  <c r="BK16" i="1"/>
  <c r="BL16" i="1"/>
  <c r="BM16" i="1"/>
  <c r="BN16" i="1"/>
  <c r="BO16" i="1"/>
  <c r="BP16" i="1"/>
  <c r="BQ16" i="1"/>
  <c r="AZ17" i="1"/>
  <c r="BA17" i="1"/>
  <c r="BB17" i="1"/>
  <c r="BC17" i="1"/>
  <c r="BD17" i="1"/>
  <c r="BE17" i="1"/>
  <c r="BF17" i="1"/>
  <c r="BG17" i="1"/>
  <c r="BH17" i="1"/>
  <c r="BI17" i="1"/>
  <c r="BJ17" i="1"/>
  <c r="BK17" i="1"/>
  <c r="BL17" i="1"/>
  <c r="BM17" i="1"/>
  <c r="BN17" i="1"/>
  <c r="BO17" i="1"/>
  <c r="BP17" i="1"/>
  <c r="BQ17" i="1"/>
  <c r="AZ18" i="1"/>
  <c r="BA18" i="1"/>
  <c r="BB18" i="1"/>
  <c r="BC18" i="1"/>
  <c r="BD18" i="1"/>
  <c r="BE18" i="1"/>
  <c r="BF18" i="1"/>
  <c r="BG18" i="1"/>
  <c r="BH18" i="1"/>
  <c r="BI18" i="1"/>
  <c r="BJ18" i="1"/>
  <c r="BK18" i="1"/>
  <c r="BL18" i="1"/>
  <c r="BM18" i="1"/>
  <c r="BN18" i="1"/>
  <c r="BO18" i="1"/>
  <c r="BP18" i="1"/>
  <c r="BQ18" i="1"/>
  <c r="AZ19" i="1"/>
  <c r="BA19" i="1"/>
  <c r="BB19" i="1"/>
  <c r="BC19" i="1"/>
  <c r="BD19" i="1"/>
  <c r="BE19" i="1"/>
  <c r="BF19" i="1"/>
  <c r="BG19" i="1"/>
  <c r="BH19" i="1"/>
  <c r="BI19" i="1"/>
  <c r="BJ19" i="1"/>
  <c r="BK19" i="1"/>
  <c r="BL19" i="1"/>
  <c r="BM19" i="1"/>
  <c r="BN19" i="1"/>
  <c r="BO19" i="1"/>
  <c r="BP19" i="1"/>
  <c r="BQ19" i="1"/>
  <c r="AZ20" i="1"/>
  <c r="BA20" i="1"/>
  <c r="BB20" i="1"/>
  <c r="BC20" i="1"/>
  <c r="BD20" i="1"/>
  <c r="BE20" i="1"/>
  <c r="BF20" i="1"/>
  <c r="BG20" i="1"/>
  <c r="BH20" i="1"/>
  <c r="BI20" i="1"/>
  <c r="BJ20" i="1"/>
  <c r="BK20" i="1"/>
  <c r="BL20" i="1"/>
  <c r="BM20" i="1"/>
  <c r="BN20" i="1"/>
  <c r="BO20" i="1"/>
  <c r="BP20" i="1"/>
  <c r="BQ20" i="1"/>
  <c r="AZ21" i="1"/>
  <c r="BA21" i="1"/>
  <c r="BB21" i="1"/>
  <c r="BC21" i="1"/>
  <c r="BD21" i="1"/>
  <c r="BE21" i="1"/>
  <c r="BF21" i="1"/>
  <c r="BG21" i="1"/>
  <c r="BH21" i="1"/>
  <c r="BI21" i="1"/>
  <c r="BJ21" i="1"/>
  <c r="BK21" i="1"/>
  <c r="BL21" i="1"/>
  <c r="BM21" i="1"/>
  <c r="BN21" i="1"/>
  <c r="BO21" i="1"/>
  <c r="BP21" i="1"/>
  <c r="BQ21" i="1"/>
  <c r="AZ22" i="1"/>
  <c r="BA22" i="1"/>
  <c r="BB22" i="1"/>
  <c r="BC22" i="1"/>
  <c r="BD22" i="1"/>
  <c r="BE22" i="1"/>
  <c r="BF22" i="1"/>
  <c r="BG22" i="1"/>
  <c r="BH22" i="1"/>
  <c r="BI22" i="1"/>
  <c r="BJ22" i="1"/>
  <c r="BK22" i="1"/>
  <c r="BL22" i="1"/>
  <c r="BM22" i="1"/>
  <c r="BN22" i="1"/>
  <c r="BO22" i="1"/>
  <c r="BP22" i="1"/>
  <c r="BQ22" i="1"/>
  <c r="AZ23" i="1"/>
  <c r="BA23" i="1"/>
  <c r="BB23" i="1"/>
  <c r="BC23" i="1"/>
  <c r="BD23" i="1"/>
  <c r="BE23" i="1"/>
  <c r="BF23" i="1"/>
  <c r="BG23" i="1"/>
  <c r="BH23" i="1"/>
  <c r="BI23" i="1"/>
  <c r="BJ23" i="1"/>
  <c r="BK23" i="1"/>
  <c r="BL23" i="1"/>
  <c r="BM23" i="1"/>
  <c r="BN23" i="1"/>
  <c r="BO23" i="1"/>
  <c r="BP23" i="1"/>
  <c r="BQ23" i="1"/>
  <c r="AZ24" i="1"/>
  <c r="BA24" i="1"/>
  <c r="BB24" i="1"/>
  <c r="BC24" i="1"/>
  <c r="BD24" i="1"/>
  <c r="BE24" i="1"/>
  <c r="BF24" i="1"/>
  <c r="BG24" i="1"/>
  <c r="BH24" i="1"/>
  <c r="BI24" i="1"/>
  <c r="BJ24" i="1"/>
  <c r="BK24" i="1"/>
  <c r="BL24" i="1"/>
  <c r="BM24" i="1"/>
  <c r="BN24" i="1"/>
  <c r="BO24" i="1"/>
  <c r="BP24" i="1"/>
  <c r="BQ24" i="1"/>
  <c r="AZ25" i="1"/>
  <c r="BA25" i="1"/>
  <c r="BB25" i="1"/>
  <c r="BC25" i="1"/>
  <c r="BD25" i="1"/>
  <c r="BE25" i="1"/>
  <c r="BF25" i="1"/>
  <c r="BG25" i="1"/>
  <c r="BH25" i="1"/>
  <c r="BI25" i="1"/>
  <c r="BJ25" i="1"/>
  <c r="BK25" i="1"/>
  <c r="BL25" i="1"/>
  <c r="BM25" i="1"/>
  <c r="BN25" i="1"/>
  <c r="BO25" i="1"/>
  <c r="BP25" i="1"/>
  <c r="BQ25" i="1"/>
  <c r="AZ26" i="1"/>
  <c r="BA26" i="1"/>
  <c r="BB26" i="1"/>
  <c r="BC26" i="1"/>
  <c r="BD26" i="1"/>
  <c r="BE26" i="1"/>
  <c r="BF26" i="1"/>
  <c r="BG26" i="1"/>
  <c r="BH26" i="1"/>
  <c r="BI26" i="1"/>
  <c r="BJ26" i="1"/>
  <c r="BK26" i="1"/>
  <c r="BL26" i="1"/>
  <c r="BM26" i="1"/>
  <c r="BN26" i="1"/>
  <c r="BO26" i="1"/>
  <c r="BP26" i="1"/>
  <c r="BQ26" i="1"/>
  <c r="AZ27" i="1"/>
  <c r="BA27" i="1"/>
  <c r="BB27" i="1"/>
  <c r="BC27" i="1"/>
  <c r="BD27" i="1"/>
  <c r="BE27" i="1"/>
  <c r="BF27" i="1"/>
  <c r="BG27" i="1"/>
  <c r="BH27" i="1"/>
  <c r="BI27" i="1"/>
  <c r="BJ27" i="1"/>
  <c r="BK27" i="1"/>
  <c r="BL27" i="1"/>
  <c r="BM27" i="1"/>
  <c r="BN27" i="1"/>
  <c r="BO27" i="1"/>
  <c r="BP27" i="1"/>
  <c r="BQ27" i="1"/>
  <c r="AZ28" i="1"/>
  <c r="BA28" i="1"/>
  <c r="BB28" i="1"/>
  <c r="BC28" i="1"/>
  <c r="BD28" i="1"/>
  <c r="BE28" i="1"/>
  <c r="BF28" i="1"/>
  <c r="BG28" i="1"/>
  <c r="BH28" i="1"/>
  <c r="BI28" i="1"/>
  <c r="BJ28" i="1"/>
  <c r="BK28" i="1"/>
  <c r="BL28" i="1"/>
  <c r="BM28" i="1"/>
  <c r="BN28" i="1"/>
  <c r="BO28" i="1"/>
  <c r="BP28" i="1"/>
  <c r="BQ28" i="1"/>
  <c r="AZ29" i="1"/>
  <c r="BA29" i="1"/>
  <c r="BB29" i="1"/>
  <c r="BC29" i="1"/>
  <c r="BD29" i="1"/>
  <c r="BE29" i="1"/>
  <c r="BF29" i="1"/>
  <c r="BG29" i="1"/>
  <c r="BH29" i="1"/>
  <c r="BI29" i="1"/>
  <c r="BJ29" i="1"/>
  <c r="BK29" i="1"/>
  <c r="BL29" i="1"/>
  <c r="BM29" i="1"/>
  <c r="BN29" i="1"/>
  <c r="BO29" i="1"/>
  <c r="BP29" i="1"/>
  <c r="BQ29" i="1"/>
  <c r="AZ30" i="1"/>
  <c r="BA30" i="1"/>
  <c r="BB30" i="1"/>
  <c r="BC30" i="1"/>
  <c r="BD30" i="1"/>
  <c r="BE30" i="1"/>
  <c r="BF30" i="1"/>
  <c r="BG30" i="1"/>
  <c r="BH30" i="1"/>
  <c r="BI30" i="1"/>
  <c r="BJ30" i="1"/>
  <c r="BK30" i="1"/>
  <c r="BL30" i="1"/>
  <c r="BM30" i="1"/>
  <c r="BN30" i="1"/>
  <c r="BO30" i="1"/>
  <c r="BP30" i="1"/>
  <c r="BQ30" i="1"/>
  <c r="AZ31" i="1"/>
  <c r="BA31" i="1"/>
  <c r="BB31" i="1"/>
  <c r="BC31" i="1"/>
  <c r="BD31" i="1"/>
  <c r="BE31" i="1"/>
  <c r="BF31" i="1"/>
  <c r="BG31" i="1"/>
  <c r="BH31" i="1"/>
  <c r="BI31" i="1"/>
  <c r="BJ31" i="1"/>
  <c r="BK31" i="1"/>
  <c r="BL31" i="1"/>
  <c r="BM31" i="1"/>
  <c r="BN31" i="1"/>
  <c r="BO31" i="1"/>
  <c r="BP31" i="1"/>
  <c r="BQ31" i="1"/>
  <c r="AZ32" i="1"/>
  <c r="BA32" i="1"/>
  <c r="BB32" i="1"/>
  <c r="BC32" i="1"/>
  <c r="BD32" i="1"/>
  <c r="BE32" i="1"/>
  <c r="BF32" i="1"/>
  <c r="BG32" i="1"/>
  <c r="BH32" i="1"/>
  <c r="BI32" i="1"/>
  <c r="BJ32" i="1"/>
  <c r="BK32" i="1"/>
  <c r="BL32" i="1"/>
  <c r="BM32" i="1"/>
  <c r="BN32" i="1"/>
  <c r="BO32" i="1"/>
  <c r="BP32" i="1"/>
  <c r="BQ32" i="1"/>
  <c r="AZ33" i="1"/>
  <c r="BA33" i="1"/>
  <c r="BB33" i="1"/>
  <c r="BC33" i="1"/>
  <c r="BD33" i="1"/>
  <c r="BE33" i="1"/>
  <c r="BF33" i="1"/>
  <c r="BG33" i="1"/>
  <c r="BH33" i="1"/>
  <c r="BI33" i="1"/>
  <c r="BJ33" i="1"/>
  <c r="BK33" i="1"/>
  <c r="BL33" i="1"/>
  <c r="BM33" i="1"/>
  <c r="BN33" i="1"/>
  <c r="BO33" i="1"/>
  <c r="BP33" i="1"/>
  <c r="BQ33" i="1"/>
  <c r="AZ34" i="1"/>
  <c r="BA34" i="1"/>
  <c r="BB34" i="1"/>
  <c r="BC34" i="1"/>
  <c r="BD34" i="1"/>
  <c r="BE34" i="1"/>
  <c r="BF34" i="1"/>
  <c r="BG34" i="1"/>
  <c r="BH34" i="1"/>
  <c r="BI34" i="1"/>
  <c r="BJ34" i="1"/>
  <c r="BK34" i="1"/>
  <c r="BL34" i="1"/>
  <c r="BM34" i="1"/>
  <c r="BN34" i="1"/>
  <c r="BO34" i="1"/>
  <c r="BP34" i="1"/>
  <c r="BQ34" i="1"/>
  <c r="AZ35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BM35" i="1"/>
  <c r="BN35" i="1"/>
  <c r="BO35" i="1"/>
  <c r="BP35" i="1"/>
  <c r="BQ35" i="1"/>
  <c r="AZ36" i="1"/>
  <c r="BA36" i="1"/>
  <c r="BB36" i="1"/>
  <c r="BC36" i="1"/>
  <c r="BD36" i="1"/>
  <c r="BE36" i="1"/>
  <c r="BF36" i="1"/>
  <c r="BG36" i="1"/>
  <c r="BH36" i="1"/>
  <c r="BI36" i="1"/>
  <c r="BJ36" i="1"/>
  <c r="BK36" i="1"/>
  <c r="BL36" i="1"/>
  <c r="BM36" i="1"/>
  <c r="BN36" i="1"/>
  <c r="BO36" i="1"/>
  <c r="BP36" i="1"/>
  <c r="BQ36" i="1"/>
  <c r="AZ37" i="1"/>
  <c r="BA37" i="1"/>
  <c r="BB37" i="1"/>
  <c r="BC37" i="1"/>
  <c r="BD37" i="1"/>
  <c r="BE37" i="1"/>
  <c r="BF37" i="1"/>
  <c r="BG37" i="1"/>
  <c r="BH37" i="1"/>
  <c r="BI37" i="1"/>
  <c r="BJ37" i="1"/>
  <c r="BK37" i="1"/>
  <c r="BL37" i="1"/>
  <c r="BM37" i="1"/>
  <c r="BN37" i="1"/>
  <c r="BO37" i="1"/>
  <c r="BP37" i="1"/>
  <c r="BQ37" i="1"/>
  <c r="AZ38" i="1"/>
  <c r="BA38" i="1"/>
  <c r="BB38" i="1"/>
  <c r="BC38" i="1"/>
  <c r="BD38" i="1"/>
  <c r="BE38" i="1"/>
  <c r="BF38" i="1"/>
  <c r="BG38" i="1"/>
  <c r="BH38" i="1"/>
  <c r="BI38" i="1"/>
  <c r="BJ38" i="1"/>
  <c r="BK38" i="1"/>
  <c r="BL38" i="1"/>
  <c r="BM38" i="1"/>
  <c r="BN38" i="1"/>
  <c r="BO38" i="1"/>
  <c r="BP38" i="1"/>
  <c r="BQ38" i="1"/>
  <c r="AZ39" i="1"/>
  <c r="BA39" i="1"/>
  <c r="BB39" i="1"/>
  <c r="BC39" i="1"/>
  <c r="BD39" i="1"/>
  <c r="BE39" i="1"/>
  <c r="BF39" i="1"/>
  <c r="BG39" i="1"/>
  <c r="BH39" i="1"/>
  <c r="BI39" i="1"/>
  <c r="BJ39" i="1"/>
  <c r="BK39" i="1"/>
  <c r="BL39" i="1"/>
  <c r="BM39" i="1"/>
  <c r="BN39" i="1"/>
  <c r="BO39" i="1"/>
  <c r="BP39" i="1"/>
  <c r="BQ39" i="1"/>
  <c r="AZ40" i="1"/>
  <c r="BA40" i="1"/>
  <c r="BB40" i="1"/>
  <c r="BC40" i="1"/>
  <c r="BD40" i="1"/>
  <c r="BE40" i="1"/>
  <c r="BF40" i="1"/>
  <c r="BG40" i="1"/>
  <c r="BH40" i="1"/>
  <c r="BI40" i="1"/>
  <c r="BJ40" i="1"/>
  <c r="BK40" i="1"/>
  <c r="BL40" i="1"/>
  <c r="BM40" i="1"/>
  <c r="BN40" i="1"/>
  <c r="BO40" i="1"/>
  <c r="BP40" i="1"/>
  <c r="BQ40" i="1"/>
  <c r="AZ41" i="1"/>
  <c r="BA41" i="1"/>
  <c r="BB41" i="1"/>
  <c r="BC41" i="1"/>
  <c r="BD41" i="1"/>
  <c r="BE41" i="1"/>
  <c r="BF41" i="1"/>
  <c r="BG41" i="1"/>
  <c r="BH41" i="1"/>
  <c r="BI41" i="1"/>
  <c r="BJ41" i="1"/>
  <c r="BK41" i="1"/>
  <c r="BL41" i="1"/>
  <c r="BM41" i="1"/>
  <c r="BN41" i="1"/>
  <c r="BO41" i="1"/>
  <c r="BP41" i="1"/>
  <c r="BQ41" i="1"/>
  <c r="AZ42" i="1"/>
  <c r="BA42" i="1"/>
  <c r="BB42" i="1"/>
  <c r="BC42" i="1"/>
  <c r="BD42" i="1"/>
  <c r="BE42" i="1"/>
  <c r="BF42" i="1"/>
  <c r="BG42" i="1"/>
  <c r="BH42" i="1"/>
  <c r="BI42" i="1"/>
  <c r="BJ42" i="1"/>
  <c r="BK42" i="1"/>
  <c r="BL42" i="1"/>
  <c r="BM42" i="1"/>
  <c r="BN42" i="1"/>
  <c r="BO42" i="1"/>
  <c r="BP42" i="1"/>
  <c r="BQ42" i="1"/>
  <c r="AZ43" i="1"/>
  <c r="BA43" i="1"/>
  <c r="BB43" i="1"/>
  <c r="BC43" i="1"/>
  <c r="BD43" i="1"/>
  <c r="BE43" i="1"/>
  <c r="BF43" i="1"/>
  <c r="BG43" i="1"/>
  <c r="BH43" i="1"/>
  <c r="BI43" i="1"/>
  <c r="BJ43" i="1"/>
  <c r="BK43" i="1"/>
  <c r="BL43" i="1"/>
  <c r="BM43" i="1"/>
  <c r="BN43" i="1"/>
  <c r="BO43" i="1"/>
  <c r="BP43" i="1"/>
  <c r="BQ43" i="1"/>
  <c r="AZ44" i="1"/>
  <c r="BA44" i="1"/>
  <c r="BB44" i="1"/>
  <c r="BC44" i="1"/>
  <c r="BD44" i="1"/>
  <c r="BE44" i="1"/>
  <c r="BF44" i="1"/>
  <c r="BG44" i="1"/>
  <c r="BH44" i="1"/>
  <c r="BI44" i="1"/>
  <c r="BJ44" i="1"/>
  <c r="BK44" i="1"/>
  <c r="BL44" i="1"/>
  <c r="BM44" i="1"/>
  <c r="BN44" i="1"/>
  <c r="BO44" i="1"/>
  <c r="BP44" i="1"/>
  <c r="BQ44" i="1"/>
  <c r="AZ45" i="1"/>
  <c r="BA45" i="1"/>
  <c r="BB45" i="1"/>
  <c r="BC45" i="1"/>
  <c r="BD45" i="1"/>
  <c r="BE45" i="1"/>
  <c r="BF45" i="1"/>
  <c r="BG45" i="1"/>
  <c r="BH45" i="1"/>
  <c r="BI45" i="1"/>
  <c r="BJ45" i="1"/>
  <c r="BK45" i="1"/>
  <c r="BL45" i="1"/>
  <c r="BM45" i="1"/>
  <c r="BN45" i="1"/>
  <c r="BO45" i="1"/>
  <c r="BP45" i="1"/>
  <c r="BQ45" i="1"/>
  <c r="AZ46" i="1"/>
  <c r="BA46" i="1"/>
  <c r="BB46" i="1"/>
  <c r="BC46" i="1"/>
  <c r="BD46" i="1"/>
  <c r="BE46" i="1"/>
  <c r="BF46" i="1"/>
  <c r="BG46" i="1"/>
  <c r="BH46" i="1"/>
  <c r="BI46" i="1"/>
  <c r="BJ46" i="1"/>
  <c r="BK46" i="1"/>
  <c r="BL46" i="1"/>
  <c r="BM46" i="1"/>
  <c r="BN46" i="1"/>
  <c r="BO46" i="1"/>
  <c r="BP46" i="1"/>
  <c r="BQ46" i="1"/>
  <c r="AZ47" i="1"/>
  <c r="BA47" i="1"/>
  <c r="BB47" i="1"/>
  <c r="BC47" i="1"/>
  <c r="BD47" i="1"/>
  <c r="BE47" i="1"/>
  <c r="BF47" i="1"/>
  <c r="BG47" i="1"/>
  <c r="BH47" i="1"/>
  <c r="BI47" i="1"/>
  <c r="BJ47" i="1"/>
  <c r="BK47" i="1"/>
  <c r="BL47" i="1"/>
  <c r="BM47" i="1"/>
  <c r="BN47" i="1"/>
  <c r="BO47" i="1"/>
  <c r="BP47" i="1"/>
  <c r="BQ47" i="1"/>
  <c r="AZ48" i="1"/>
  <c r="BA48" i="1"/>
  <c r="BB48" i="1"/>
  <c r="BC48" i="1"/>
  <c r="BD48" i="1"/>
  <c r="BE48" i="1"/>
  <c r="BF48" i="1"/>
  <c r="BG48" i="1"/>
  <c r="BH48" i="1"/>
  <c r="BI48" i="1"/>
  <c r="BJ48" i="1"/>
  <c r="BK48" i="1"/>
  <c r="BL48" i="1"/>
  <c r="BM48" i="1"/>
  <c r="BN48" i="1"/>
  <c r="BO48" i="1"/>
  <c r="BP48" i="1"/>
  <c r="BQ48" i="1"/>
  <c r="AZ49" i="1"/>
  <c r="BA49" i="1"/>
  <c r="BB49" i="1"/>
  <c r="BC49" i="1"/>
  <c r="BD49" i="1"/>
  <c r="BE49" i="1"/>
  <c r="BF49" i="1"/>
  <c r="BG49" i="1"/>
  <c r="BH49" i="1"/>
  <c r="BI49" i="1"/>
  <c r="BJ49" i="1"/>
  <c r="BK49" i="1"/>
  <c r="BL49" i="1"/>
  <c r="BM49" i="1"/>
  <c r="BN49" i="1"/>
  <c r="BO49" i="1"/>
  <c r="BP49" i="1"/>
  <c r="BQ49" i="1"/>
  <c r="AZ50" i="1"/>
  <c r="BA50" i="1"/>
  <c r="BB50" i="1"/>
  <c r="BC50" i="1"/>
  <c r="BD50" i="1"/>
  <c r="BE50" i="1"/>
  <c r="BF50" i="1"/>
  <c r="BG50" i="1"/>
  <c r="BH50" i="1"/>
  <c r="BI50" i="1"/>
  <c r="BJ50" i="1"/>
  <c r="BK50" i="1"/>
  <c r="BL50" i="1"/>
  <c r="BM50" i="1"/>
  <c r="BN50" i="1"/>
  <c r="BO50" i="1"/>
  <c r="BP50" i="1"/>
  <c r="BQ50" i="1"/>
  <c r="AZ51" i="1"/>
  <c r="BA51" i="1"/>
  <c r="BB51" i="1"/>
  <c r="BC51" i="1"/>
  <c r="BD51" i="1"/>
  <c r="BE51" i="1"/>
  <c r="BF51" i="1"/>
  <c r="BG51" i="1"/>
  <c r="BH51" i="1"/>
  <c r="BI51" i="1"/>
  <c r="BJ51" i="1"/>
  <c r="BK51" i="1"/>
  <c r="BL51" i="1"/>
  <c r="BM51" i="1"/>
  <c r="BN51" i="1"/>
  <c r="BO51" i="1"/>
  <c r="BP51" i="1"/>
  <c r="BQ51" i="1"/>
  <c r="AZ52" i="1"/>
  <c r="BA52" i="1"/>
  <c r="BB52" i="1"/>
  <c r="BC52" i="1"/>
  <c r="BD52" i="1"/>
  <c r="BE52" i="1"/>
  <c r="BF52" i="1"/>
  <c r="BG52" i="1"/>
  <c r="BH52" i="1"/>
  <c r="BI52" i="1"/>
  <c r="BJ52" i="1"/>
  <c r="BK52" i="1"/>
  <c r="BL52" i="1"/>
  <c r="BM52" i="1"/>
  <c r="BN52" i="1"/>
  <c r="BO52" i="1"/>
  <c r="BP52" i="1"/>
  <c r="BQ52" i="1"/>
  <c r="AZ53" i="1"/>
  <c r="BA53" i="1"/>
  <c r="BB53" i="1"/>
  <c r="BC53" i="1"/>
  <c r="BD53" i="1"/>
  <c r="BE53" i="1"/>
  <c r="BF53" i="1"/>
  <c r="BG53" i="1"/>
  <c r="BH53" i="1"/>
  <c r="BI53" i="1"/>
  <c r="BJ53" i="1"/>
  <c r="BK53" i="1"/>
  <c r="BL53" i="1"/>
  <c r="BM53" i="1"/>
  <c r="BN53" i="1"/>
  <c r="BO53" i="1"/>
  <c r="BP53" i="1"/>
  <c r="BQ53" i="1"/>
  <c r="AZ54" i="1"/>
  <c r="BA54" i="1"/>
  <c r="BB54" i="1"/>
  <c r="BC54" i="1"/>
  <c r="BD54" i="1"/>
  <c r="BE54" i="1"/>
  <c r="BF54" i="1"/>
  <c r="BG54" i="1"/>
  <c r="BH54" i="1"/>
  <c r="BI54" i="1"/>
  <c r="BJ54" i="1"/>
  <c r="BK54" i="1"/>
  <c r="BL54" i="1"/>
  <c r="BM54" i="1"/>
  <c r="BN54" i="1"/>
  <c r="BO54" i="1"/>
  <c r="BP54" i="1"/>
  <c r="BQ54" i="1"/>
  <c r="AZ55" i="1"/>
  <c r="BA55" i="1"/>
  <c r="BB55" i="1"/>
  <c r="BC55" i="1"/>
  <c r="BD55" i="1"/>
  <c r="BE55" i="1"/>
  <c r="BF55" i="1"/>
  <c r="BG55" i="1"/>
  <c r="BH55" i="1"/>
  <c r="BI55" i="1"/>
  <c r="BJ55" i="1"/>
  <c r="BK55" i="1"/>
  <c r="BL55" i="1"/>
  <c r="BM55" i="1"/>
  <c r="BN55" i="1"/>
  <c r="BO55" i="1"/>
  <c r="BP55" i="1"/>
  <c r="BQ55" i="1"/>
  <c r="AZ56" i="1"/>
  <c r="BA56" i="1"/>
  <c r="BB56" i="1"/>
  <c r="BC56" i="1"/>
  <c r="BD56" i="1"/>
  <c r="BE56" i="1"/>
  <c r="BF56" i="1"/>
  <c r="BG56" i="1"/>
  <c r="BH56" i="1"/>
  <c r="BI56" i="1"/>
  <c r="BJ56" i="1"/>
  <c r="BK56" i="1"/>
  <c r="BL56" i="1"/>
  <c r="BM56" i="1"/>
  <c r="BN56" i="1"/>
  <c r="BO56" i="1"/>
  <c r="BP56" i="1"/>
  <c r="BQ56" i="1"/>
  <c r="AZ57" i="1"/>
  <c r="BA57" i="1"/>
  <c r="BB57" i="1"/>
  <c r="BC57" i="1"/>
  <c r="BD57" i="1"/>
  <c r="BE57" i="1"/>
  <c r="BF57" i="1"/>
  <c r="BG57" i="1"/>
  <c r="BH57" i="1"/>
  <c r="BI57" i="1"/>
  <c r="BJ57" i="1"/>
  <c r="BK57" i="1"/>
  <c r="BL57" i="1"/>
  <c r="BM57" i="1"/>
  <c r="BN57" i="1"/>
  <c r="BO57" i="1"/>
  <c r="BP57" i="1"/>
  <c r="BQ57" i="1"/>
  <c r="AZ58" i="1"/>
  <c r="BA58" i="1"/>
  <c r="BB58" i="1"/>
  <c r="BC58" i="1"/>
  <c r="BD58" i="1"/>
  <c r="BE58" i="1"/>
  <c r="BF58" i="1"/>
  <c r="BG58" i="1"/>
  <c r="BH58" i="1"/>
  <c r="BI58" i="1"/>
  <c r="BJ58" i="1"/>
  <c r="BK58" i="1"/>
  <c r="BL58" i="1"/>
  <c r="BM58" i="1"/>
  <c r="BN58" i="1"/>
  <c r="BO58" i="1"/>
  <c r="BP58" i="1"/>
  <c r="BQ58" i="1"/>
  <c r="AZ59" i="1"/>
  <c r="BA59" i="1"/>
  <c r="BB59" i="1"/>
  <c r="BC59" i="1"/>
  <c r="BD59" i="1"/>
  <c r="BE59" i="1"/>
  <c r="BF59" i="1"/>
  <c r="BG59" i="1"/>
  <c r="BH59" i="1"/>
  <c r="BI59" i="1"/>
  <c r="BJ59" i="1"/>
  <c r="BK59" i="1"/>
  <c r="BL59" i="1"/>
  <c r="BM59" i="1"/>
  <c r="BN59" i="1"/>
  <c r="BO59" i="1"/>
  <c r="BP59" i="1"/>
  <c r="BQ59" i="1"/>
  <c r="AZ60" i="1"/>
  <c r="BA60" i="1"/>
  <c r="BB60" i="1"/>
  <c r="BC60" i="1"/>
  <c r="BD60" i="1"/>
  <c r="BE60" i="1"/>
  <c r="BF60" i="1"/>
  <c r="BG60" i="1"/>
  <c r="BH60" i="1"/>
  <c r="BI60" i="1"/>
  <c r="BJ60" i="1"/>
  <c r="BK60" i="1"/>
  <c r="BL60" i="1"/>
  <c r="BM60" i="1"/>
  <c r="BN60" i="1"/>
  <c r="BO60" i="1"/>
  <c r="BP60" i="1"/>
  <c r="BQ60" i="1"/>
  <c r="AZ61" i="1"/>
  <c r="BA61" i="1"/>
  <c r="BB61" i="1"/>
  <c r="BC61" i="1"/>
  <c r="BD61" i="1"/>
  <c r="BE61" i="1"/>
  <c r="BF61" i="1"/>
  <c r="BG61" i="1"/>
  <c r="BH61" i="1"/>
  <c r="BI61" i="1"/>
  <c r="BJ61" i="1"/>
  <c r="BK61" i="1"/>
  <c r="BL61" i="1"/>
  <c r="BM61" i="1"/>
  <c r="BN61" i="1"/>
  <c r="BO61" i="1"/>
  <c r="BP61" i="1"/>
  <c r="BQ61" i="1"/>
  <c r="AZ62" i="1"/>
  <c r="BA62" i="1"/>
  <c r="BB62" i="1"/>
  <c r="BC62" i="1"/>
  <c r="BD62" i="1"/>
  <c r="BE62" i="1"/>
  <c r="BF62" i="1"/>
  <c r="BG62" i="1"/>
  <c r="BH62" i="1"/>
  <c r="BI62" i="1"/>
  <c r="BJ62" i="1"/>
  <c r="BK62" i="1"/>
  <c r="BL62" i="1"/>
  <c r="BM62" i="1"/>
  <c r="BN62" i="1"/>
  <c r="BO62" i="1"/>
  <c r="BP62" i="1"/>
  <c r="BQ62" i="1"/>
  <c r="AZ63" i="1"/>
  <c r="BA63" i="1"/>
  <c r="BB63" i="1"/>
  <c r="BC63" i="1"/>
  <c r="BD63" i="1"/>
  <c r="BE63" i="1"/>
  <c r="BF63" i="1"/>
  <c r="BG63" i="1"/>
  <c r="BH63" i="1"/>
  <c r="BI63" i="1"/>
  <c r="BJ63" i="1"/>
  <c r="BK63" i="1"/>
  <c r="BL63" i="1"/>
  <c r="BM63" i="1"/>
  <c r="BN63" i="1"/>
  <c r="BO63" i="1"/>
  <c r="BP63" i="1"/>
  <c r="BQ63" i="1"/>
  <c r="AZ64" i="1"/>
  <c r="BA64" i="1"/>
  <c r="BB64" i="1"/>
  <c r="BC64" i="1"/>
  <c r="BD64" i="1"/>
  <c r="BE64" i="1"/>
  <c r="BF64" i="1"/>
  <c r="BG64" i="1"/>
  <c r="BH64" i="1"/>
  <c r="BI64" i="1"/>
  <c r="BJ64" i="1"/>
  <c r="BK64" i="1"/>
  <c r="BL64" i="1"/>
  <c r="BM64" i="1"/>
  <c r="BN64" i="1"/>
  <c r="BO64" i="1"/>
  <c r="BP64" i="1"/>
  <c r="BQ64" i="1"/>
  <c r="AZ65" i="1"/>
  <c r="BA65" i="1"/>
  <c r="BB65" i="1"/>
  <c r="BC65" i="1"/>
  <c r="BD65" i="1"/>
  <c r="BE65" i="1"/>
  <c r="BF65" i="1"/>
  <c r="BG65" i="1"/>
  <c r="BH65" i="1"/>
  <c r="BI65" i="1"/>
  <c r="BJ65" i="1"/>
  <c r="BK65" i="1"/>
  <c r="BL65" i="1"/>
  <c r="BM65" i="1"/>
  <c r="BN65" i="1"/>
  <c r="BO65" i="1"/>
  <c r="BP65" i="1"/>
  <c r="BQ65" i="1"/>
  <c r="AZ66" i="1"/>
  <c r="BA66" i="1"/>
  <c r="BB66" i="1"/>
  <c r="BC66" i="1"/>
  <c r="BD66" i="1"/>
  <c r="BE66" i="1"/>
  <c r="BF66" i="1"/>
  <c r="BG66" i="1"/>
  <c r="BH66" i="1"/>
  <c r="BI66" i="1"/>
  <c r="BJ66" i="1"/>
  <c r="BK66" i="1"/>
  <c r="BL66" i="1"/>
  <c r="BM66" i="1"/>
  <c r="BN66" i="1"/>
  <c r="BO66" i="1"/>
  <c r="BP66" i="1"/>
  <c r="BQ66" i="1"/>
  <c r="AZ67" i="1"/>
  <c r="BA67" i="1"/>
  <c r="BB67" i="1"/>
  <c r="BC67" i="1"/>
  <c r="BD67" i="1"/>
  <c r="BE67" i="1"/>
  <c r="BF67" i="1"/>
  <c r="BG67" i="1"/>
  <c r="BH67" i="1"/>
  <c r="BI67" i="1"/>
  <c r="BJ67" i="1"/>
  <c r="BK67" i="1"/>
  <c r="BL67" i="1"/>
  <c r="BM67" i="1"/>
  <c r="BN67" i="1"/>
  <c r="BO67" i="1"/>
  <c r="BP67" i="1"/>
  <c r="BQ67" i="1"/>
  <c r="AZ68" i="1"/>
  <c r="BA68" i="1"/>
  <c r="BB68" i="1"/>
  <c r="BC68" i="1"/>
  <c r="BD68" i="1"/>
  <c r="BE68" i="1"/>
  <c r="BF68" i="1"/>
  <c r="BG68" i="1"/>
  <c r="BH68" i="1"/>
  <c r="BI68" i="1"/>
  <c r="BJ68" i="1"/>
  <c r="BK68" i="1"/>
  <c r="BL68" i="1"/>
  <c r="BM68" i="1"/>
  <c r="BN68" i="1"/>
  <c r="BO68" i="1"/>
  <c r="BP68" i="1"/>
  <c r="BQ68" i="1"/>
  <c r="AZ69" i="1"/>
  <c r="BA69" i="1"/>
  <c r="BB69" i="1"/>
  <c r="BC69" i="1"/>
  <c r="BD69" i="1"/>
  <c r="BE69" i="1"/>
  <c r="BF69" i="1"/>
  <c r="BG69" i="1"/>
  <c r="BH69" i="1"/>
  <c r="BI69" i="1"/>
  <c r="BJ69" i="1"/>
  <c r="BK69" i="1"/>
  <c r="BL69" i="1"/>
  <c r="BM69" i="1"/>
  <c r="BN69" i="1"/>
  <c r="BO69" i="1"/>
  <c r="BP69" i="1"/>
  <c r="BQ69" i="1"/>
  <c r="AZ70" i="1"/>
  <c r="BA70" i="1"/>
  <c r="BB70" i="1"/>
  <c r="BC70" i="1"/>
  <c r="BD70" i="1"/>
  <c r="BE70" i="1"/>
  <c r="BF70" i="1"/>
  <c r="BG70" i="1"/>
  <c r="BH70" i="1"/>
  <c r="BI70" i="1"/>
  <c r="BJ70" i="1"/>
  <c r="BK70" i="1"/>
  <c r="BL70" i="1"/>
  <c r="BM70" i="1"/>
  <c r="BN70" i="1"/>
  <c r="BO70" i="1"/>
  <c r="BP70" i="1"/>
  <c r="BQ70" i="1"/>
  <c r="AZ71" i="1"/>
  <c r="BA71" i="1"/>
  <c r="BB71" i="1"/>
  <c r="BC71" i="1"/>
  <c r="BD71" i="1"/>
  <c r="BE71" i="1"/>
  <c r="BF71" i="1"/>
  <c r="BG71" i="1"/>
  <c r="BH71" i="1"/>
  <c r="BI71" i="1"/>
  <c r="BJ71" i="1"/>
  <c r="BK71" i="1"/>
  <c r="BL71" i="1"/>
  <c r="BM71" i="1"/>
  <c r="BN71" i="1"/>
  <c r="BO71" i="1"/>
  <c r="BP71" i="1"/>
  <c r="BQ71" i="1"/>
  <c r="AZ72" i="1"/>
  <c r="BA72" i="1"/>
  <c r="BB72" i="1"/>
  <c r="BC72" i="1"/>
  <c r="BD72" i="1"/>
  <c r="BE72" i="1"/>
  <c r="BF72" i="1"/>
  <c r="BG72" i="1"/>
  <c r="BH72" i="1"/>
  <c r="BI72" i="1"/>
  <c r="BJ72" i="1"/>
  <c r="BK72" i="1"/>
  <c r="BL72" i="1"/>
  <c r="BM72" i="1"/>
  <c r="BN72" i="1"/>
  <c r="BO72" i="1"/>
  <c r="BP72" i="1"/>
  <c r="BQ72" i="1"/>
  <c r="AZ73" i="1"/>
  <c r="BA73" i="1"/>
  <c r="BB73" i="1"/>
  <c r="BC73" i="1"/>
  <c r="BD73" i="1"/>
  <c r="BE73" i="1"/>
  <c r="BF73" i="1"/>
  <c r="BG73" i="1"/>
  <c r="BH73" i="1"/>
  <c r="BI73" i="1"/>
  <c r="BJ73" i="1"/>
  <c r="BK73" i="1"/>
  <c r="BL73" i="1"/>
  <c r="BM73" i="1"/>
  <c r="BN73" i="1"/>
  <c r="BO73" i="1"/>
  <c r="BP73" i="1"/>
  <c r="BQ73" i="1"/>
  <c r="AZ74" i="1"/>
  <c r="BA74" i="1"/>
  <c r="BB74" i="1"/>
  <c r="BC74" i="1"/>
  <c r="BD74" i="1"/>
  <c r="BE74" i="1"/>
  <c r="BF74" i="1"/>
  <c r="BG74" i="1"/>
  <c r="BH74" i="1"/>
  <c r="BI74" i="1"/>
  <c r="BJ74" i="1"/>
  <c r="BK74" i="1"/>
  <c r="BL74" i="1"/>
  <c r="BM74" i="1"/>
  <c r="BN74" i="1"/>
  <c r="BO74" i="1"/>
  <c r="BP74" i="1"/>
  <c r="BQ74" i="1"/>
  <c r="AZ75" i="1"/>
  <c r="BA75" i="1"/>
  <c r="BB75" i="1"/>
  <c r="BC75" i="1"/>
  <c r="BD75" i="1"/>
  <c r="BE75" i="1"/>
  <c r="BF75" i="1"/>
  <c r="BG75" i="1"/>
  <c r="BH75" i="1"/>
  <c r="BI75" i="1"/>
  <c r="BJ75" i="1"/>
  <c r="BK75" i="1"/>
  <c r="BL75" i="1"/>
  <c r="BM75" i="1"/>
  <c r="BN75" i="1"/>
  <c r="BO75" i="1"/>
  <c r="BP75" i="1"/>
  <c r="BQ75" i="1"/>
  <c r="AZ76" i="1"/>
  <c r="BA76" i="1"/>
  <c r="BB76" i="1"/>
  <c r="BC76" i="1"/>
  <c r="BD76" i="1"/>
  <c r="BE76" i="1"/>
  <c r="BF76" i="1"/>
  <c r="BG76" i="1"/>
  <c r="BH76" i="1"/>
  <c r="BI76" i="1"/>
  <c r="BJ76" i="1"/>
  <c r="BK76" i="1"/>
  <c r="BL76" i="1"/>
  <c r="BM76" i="1"/>
  <c r="BN76" i="1"/>
  <c r="BO76" i="1"/>
  <c r="BP76" i="1"/>
  <c r="BQ76" i="1"/>
  <c r="AZ77" i="1"/>
  <c r="BA77" i="1"/>
  <c r="BB77" i="1"/>
  <c r="BC77" i="1"/>
  <c r="BD77" i="1"/>
  <c r="BE77" i="1"/>
  <c r="BF77" i="1"/>
  <c r="BG77" i="1"/>
  <c r="BH77" i="1"/>
  <c r="BI77" i="1"/>
  <c r="BJ77" i="1"/>
  <c r="BK77" i="1"/>
  <c r="BL77" i="1"/>
  <c r="BM77" i="1"/>
  <c r="BN77" i="1"/>
  <c r="BO77" i="1"/>
  <c r="BP77" i="1"/>
  <c r="BQ77" i="1"/>
  <c r="AZ78" i="1"/>
  <c r="BA78" i="1"/>
  <c r="BB78" i="1"/>
  <c r="BC78" i="1"/>
  <c r="BD78" i="1"/>
  <c r="BE78" i="1"/>
  <c r="BF78" i="1"/>
  <c r="BG78" i="1"/>
  <c r="BH78" i="1"/>
  <c r="BI78" i="1"/>
  <c r="BJ78" i="1"/>
  <c r="BK78" i="1"/>
  <c r="BL78" i="1"/>
  <c r="BM78" i="1"/>
  <c r="BN78" i="1"/>
  <c r="BO78" i="1"/>
  <c r="BP78" i="1"/>
  <c r="BQ78" i="1"/>
  <c r="AZ79" i="1"/>
  <c r="BA79" i="1"/>
  <c r="BB79" i="1"/>
  <c r="BC79" i="1"/>
  <c r="BD79" i="1"/>
  <c r="BE79" i="1"/>
  <c r="BF79" i="1"/>
  <c r="BG79" i="1"/>
  <c r="BH79" i="1"/>
  <c r="BI79" i="1"/>
  <c r="BJ79" i="1"/>
  <c r="BK79" i="1"/>
  <c r="BL79" i="1"/>
  <c r="BM79" i="1"/>
  <c r="BN79" i="1"/>
  <c r="BO79" i="1"/>
  <c r="BP79" i="1"/>
  <c r="BQ79" i="1"/>
  <c r="AZ80" i="1"/>
  <c r="BA80" i="1"/>
  <c r="BB80" i="1"/>
  <c r="BC80" i="1"/>
  <c r="BD80" i="1"/>
  <c r="BE80" i="1"/>
  <c r="BF80" i="1"/>
  <c r="BG80" i="1"/>
  <c r="BH80" i="1"/>
  <c r="BI80" i="1"/>
  <c r="BJ80" i="1"/>
  <c r="BK80" i="1"/>
  <c r="BL80" i="1"/>
  <c r="BM80" i="1"/>
  <c r="BN80" i="1"/>
  <c r="BO80" i="1"/>
  <c r="BP80" i="1"/>
  <c r="BQ80" i="1"/>
  <c r="AZ81" i="1"/>
  <c r="BA81" i="1"/>
  <c r="BB81" i="1"/>
  <c r="BC81" i="1"/>
  <c r="BD81" i="1"/>
  <c r="BE81" i="1"/>
  <c r="BF81" i="1"/>
  <c r="BG81" i="1"/>
  <c r="BH81" i="1"/>
  <c r="BI81" i="1"/>
  <c r="BJ81" i="1"/>
  <c r="BK81" i="1"/>
  <c r="BL81" i="1"/>
  <c r="BM81" i="1"/>
  <c r="BN81" i="1"/>
  <c r="BO81" i="1"/>
  <c r="BP81" i="1"/>
  <c r="BQ81" i="1"/>
  <c r="AZ82" i="1"/>
  <c r="BA82" i="1"/>
  <c r="BB82" i="1"/>
  <c r="BC82" i="1"/>
  <c r="BD82" i="1"/>
  <c r="BE82" i="1"/>
  <c r="BF82" i="1"/>
  <c r="BG82" i="1"/>
  <c r="BH82" i="1"/>
  <c r="BI82" i="1"/>
  <c r="BJ82" i="1"/>
  <c r="BK82" i="1"/>
  <c r="BL82" i="1"/>
  <c r="BM82" i="1"/>
  <c r="BN82" i="1"/>
  <c r="BO82" i="1"/>
  <c r="BP82" i="1"/>
  <c r="BQ82" i="1"/>
  <c r="AZ83" i="1"/>
  <c r="BA83" i="1"/>
  <c r="BB83" i="1"/>
  <c r="BC83" i="1"/>
  <c r="BD83" i="1"/>
  <c r="BE83" i="1"/>
  <c r="BF83" i="1"/>
  <c r="BG83" i="1"/>
  <c r="BH83" i="1"/>
  <c r="BI83" i="1"/>
  <c r="BJ83" i="1"/>
  <c r="BK83" i="1"/>
  <c r="BL83" i="1"/>
  <c r="BM83" i="1"/>
  <c r="BN83" i="1"/>
  <c r="BO83" i="1"/>
  <c r="BP83" i="1"/>
  <c r="BQ83" i="1"/>
  <c r="AZ84" i="1"/>
  <c r="BA84" i="1"/>
  <c r="BB84" i="1"/>
  <c r="BC84" i="1"/>
  <c r="BD84" i="1"/>
  <c r="BE84" i="1"/>
  <c r="BF84" i="1"/>
  <c r="BG84" i="1"/>
  <c r="BH84" i="1"/>
  <c r="BI84" i="1"/>
  <c r="BJ84" i="1"/>
  <c r="BK84" i="1"/>
  <c r="BL84" i="1"/>
  <c r="BM84" i="1"/>
  <c r="BN84" i="1"/>
  <c r="BO84" i="1"/>
  <c r="BP84" i="1"/>
  <c r="BQ84" i="1"/>
  <c r="AZ85" i="1"/>
  <c r="BA85" i="1"/>
  <c r="BB85" i="1"/>
  <c r="BC85" i="1"/>
  <c r="BD85" i="1"/>
  <c r="BE85" i="1"/>
  <c r="BF85" i="1"/>
  <c r="BG85" i="1"/>
  <c r="BH85" i="1"/>
  <c r="BI85" i="1"/>
  <c r="BJ85" i="1"/>
  <c r="BK85" i="1"/>
  <c r="BL85" i="1"/>
  <c r="BM85" i="1"/>
  <c r="BN85" i="1"/>
  <c r="BO85" i="1"/>
  <c r="BP85" i="1"/>
  <c r="BQ85" i="1"/>
  <c r="AZ86" i="1"/>
  <c r="BA86" i="1"/>
  <c r="BB86" i="1"/>
  <c r="BC86" i="1"/>
  <c r="BD86" i="1"/>
  <c r="BE86" i="1"/>
  <c r="BF86" i="1"/>
  <c r="BG86" i="1"/>
  <c r="BH86" i="1"/>
  <c r="BI86" i="1"/>
  <c r="BJ86" i="1"/>
  <c r="BK86" i="1"/>
  <c r="BL86" i="1"/>
  <c r="BM86" i="1"/>
  <c r="BN86" i="1"/>
  <c r="BO86" i="1"/>
  <c r="BP86" i="1"/>
  <c r="BQ86" i="1"/>
  <c r="AZ87" i="1"/>
  <c r="BA87" i="1"/>
  <c r="BB87" i="1"/>
  <c r="BC87" i="1"/>
  <c r="BD87" i="1"/>
  <c r="BE87" i="1"/>
  <c r="BF87" i="1"/>
  <c r="BG87" i="1"/>
  <c r="BH87" i="1"/>
  <c r="BI87" i="1"/>
  <c r="BJ87" i="1"/>
  <c r="BK87" i="1"/>
  <c r="BL87" i="1"/>
  <c r="BM87" i="1"/>
  <c r="BN87" i="1"/>
  <c r="BO87" i="1"/>
  <c r="BP87" i="1"/>
  <c r="BQ87" i="1"/>
  <c r="AZ88" i="1"/>
  <c r="BA88" i="1"/>
  <c r="BB88" i="1"/>
  <c r="BC88" i="1"/>
  <c r="BD88" i="1"/>
  <c r="BE88" i="1"/>
  <c r="BF88" i="1"/>
  <c r="BG88" i="1"/>
  <c r="BH88" i="1"/>
  <c r="BI88" i="1"/>
  <c r="BJ88" i="1"/>
  <c r="BK88" i="1"/>
  <c r="BL88" i="1"/>
  <c r="BM88" i="1"/>
  <c r="BN88" i="1"/>
  <c r="BO88" i="1"/>
  <c r="BP88" i="1"/>
  <c r="BQ88" i="1"/>
  <c r="AZ89" i="1"/>
  <c r="BA89" i="1"/>
  <c r="BB89" i="1"/>
  <c r="BC89" i="1"/>
  <c r="BD89" i="1"/>
  <c r="BE89" i="1"/>
  <c r="BF89" i="1"/>
  <c r="BG89" i="1"/>
  <c r="BH89" i="1"/>
  <c r="BI89" i="1"/>
  <c r="BJ89" i="1"/>
  <c r="BK89" i="1"/>
  <c r="BL89" i="1"/>
  <c r="BM89" i="1"/>
  <c r="BN89" i="1"/>
  <c r="BO89" i="1"/>
  <c r="BP89" i="1"/>
  <c r="BQ89" i="1"/>
  <c r="AZ90" i="1"/>
  <c r="BA90" i="1"/>
  <c r="BB90" i="1"/>
  <c r="BC90" i="1"/>
  <c r="BD90" i="1"/>
  <c r="BE90" i="1"/>
  <c r="BF90" i="1"/>
  <c r="BG90" i="1"/>
  <c r="BH90" i="1"/>
  <c r="BI90" i="1"/>
  <c r="BJ90" i="1"/>
  <c r="BK90" i="1"/>
  <c r="BL90" i="1"/>
  <c r="BM90" i="1"/>
  <c r="BN90" i="1"/>
  <c r="BO90" i="1"/>
  <c r="BP90" i="1"/>
  <c r="BQ90" i="1"/>
  <c r="AZ91" i="1"/>
  <c r="BA91" i="1"/>
  <c r="BB91" i="1"/>
  <c r="BC91" i="1"/>
  <c r="BD91" i="1"/>
  <c r="BE91" i="1"/>
  <c r="BF91" i="1"/>
  <c r="BG91" i="1"/>
  <c r="BH91" i="1"/>
  <c r="BI91" i="1"/>
  <c r="BJ91" i="1"/>
  <c r="BK91" i="1"/>
  <c r="BL91" i="1"/>
  <c r="BM91" i="1"/>
  <c r="BN91" i="1"/>
  <c r="BO91" i="1"/>
  <c r="BP91" i="1"/>
  <c r="BQ91" i="1"/>
  <c r="AZ92" i="1"/>
  <c r="BA92" i="1"/>
  <c r="BB92" i="1"/>
  <c r="BC92" i="1"/>
  <c r="BD92" i="1"/>
  <c r="BE92" i="1"/>
  <c r="BF92" i="1"/>
  <c r="BG92" i="1"/>
  <c r="BH92" i="1"/>
  <c r="BI92" i="1"/>
  <c r="BJ92" i="1"/>
  <c r="BK92" i="1"/>
  <c r="BL92" i="1"/>
  <c r="BM92" i="1"/>
  <c r="BN92" i="1"/>
  <c r="BO92" i="1"/>
  <c r="BP92" i="1"/>
  <c r="BQ92" i="1"/>
  <c r="AZ93" i="1"/>
  <c r="BA93" i="1"/>
  <c r="BB93" i="1"/>
  <c r="BC93" i="1"/>
  <c r="BD93" i="1"/>
  <c r="BE93" i="1"/>
  <c r="BF93" i="1"/>
  <c r="BG93" i="1"/>
  <c r="BH93" i="1"/>
  <c r="BI93" i="1"/>
  <c r="BJ93" i="1"/>
  <c r="BK93" i="1"/>
  <c r="BL93" i="1"/>
  <c r="BM93" i="1"/>
  <c r="BN93" i="1"/>
  <c r="BO93" i="1"/>
  <c r="BP93" i="1"/>
  <c r="BQ93" i="1"/>
  <c r="AZ94" i="1"/>
  <c r="BA94" i="1"/>
  <c r="BB94" i="1"/>
  <c r="BC94" i="1"/>
  <c r="BD94" i="1"/>
  <c r="BE94" i="1"/>
  <c r="BF94" i="1"/>
  <c r="BG94" i="1"/>
  <c r="BH94" i="1"/>
  <c r="BI94" i="1"/>
  <c r="BJ94" i="1"/>
  <c r="BK94" i="1"/>
  <c r="BL94" i="1"/>
  <c r="BM94" i="1"/>
  <c r="BN94" i="1"/>
  <c r="BO94" i="1"/>
  <c r="BP94" i="1"/>
  <c r="BQ94" i="1"/>
  <c r="AZ95" i="1"/>
  <c r="BA95" i="1"/>
  <c r="BB95" i="1"/>
  <c r="BC95" i="1"/>
  <c r="BD95" i="1"/>
  <c r="BE95" i="1"/>
  <c r="BF95" i="1"/>
  <c r="BG95" i="1"/>
  <c r="BH95" i="1"/>
  <c r="BI95" i="1"/>
  <c r="BJ95" i="1"/>
  <c r="BK95" i="1"/>
  <c r="BL95" i="1"/>
  <c r="BM95" i="1"/>
  <c r="BN95" i="1"/>
  <c r="BO95" i="1"/>
  <c r="BP95" i="1"/>
  <c r="BQ95" i="1"/>
  <c r="AZ96" i="1"/>
  <c r="BA96" i="1"/>
  <c r="BB96" i="1"/>
  <c r="BC96" i="1"/>
  <c r="BD96" i="1"/>
  <c r="BE96" i="1"/>
  <c r="BF96" i="1"/>
  <c r="BG96" i="1"/>
  <c r="BH96" i="1"/>
  <c r="BI96" i="1"/>
  <c r="BJ96" i="1"/>
  <c r="BK96" i="1"/>
  <c r="BL96" i="1"/>
  <c r="BM96" i="1"/>
  <c r="BN96" i="1"/>
  <c r="BO96" i="1"/>
  <c r="BP96" i="1"/>
  <c r="BQ96" i="1"/>
  <c r="AZ97" i="1"/>
  <c r="BA97" i="1"/>
  <c r="BB97" i="1"/>
  <c r="BC97" i="1"/>
  <c r="BD97" i="1"/>
  <c r="BE97" i="1"/>
  <c r="BF97" i="1"/>
  <c r="BG97" i="1"/>
  <c r="BH97" i="1"/>
  <c r="BI97" i="1"/>
  <c r="BJ97" i="1"/>
  <c r="BK97" i="1"/>
  <c r="BL97" i="1"/>
  <c r="BM97" i="1"/>
  <c r="BN97" i="1"/>
  <c r="BO97" i="1"/>
  <c r="BP97" i="1"/>
  <c r="BQ97" i="1"/>
  <c r="AZ98" i="1"/>
  <c r="BA98" i="1"/>
  <c r="BB98" i="1"/>
  <c r="BC98" i="1"/>
  <c r="BD98" i="1"/>
  <c r="BE98" i="1"/>
  <c r="BF98" i="1"/>
  <c r="BG98" i="1"/>
  <c r="BH98" i="1"/>
  <c r="BI98" i="1"/>
  <c r="BJ98" i="1"/>
  <c r="BK98" i="1"/>
  <c r="BL98" i="1"/>
  <c r="BM98" i="1"/>
  <c r="BN98" i="1"/>
  <c r="BO98" i="1"/>
  <c r="BP98" i="1"/>
  <c r="BQ98" i="1"/>
  <c r="AZ99" i="1"/>
  <c r="BA99" i="1"/>
  <c r="BB99" i="1"/>
  <c r="BC99" i="1"/>
  <c r="BD99" i="1"/>
  <c r="BE99" i="1"/>
  <c r="BF99" i="1"/>
  <c r="BG99" i="1"/>
  <c r="BH99" i="1"/>
  <c r="BI99" i="1"/>
  <c r="BJ99" i="1"/>
  <c r="BK99" i="1"/>
  <c r="BL99" i="1"/>
  <c r="BM99" i="1"/>
  <c r="BN99" i="1"/>
  <c r="BO99" i="1"/>
  <c r="BP99" i="1"/>
  <c r="BQ99" i="1"/>
  <c r="AZ100" i="1"/>
  <c r="BA100" i="1"/>
  <c r="BB100" i="1"/>
  <c r="BC100" i="1"/>
  <c r="BD100" i="1"/>
  <c r="BE100" i="1"/>
  <c r="BF100" i="1"/>
  <c r="BG100" i="1"/>
  <c r="BH100" i="1"/>
  <c r="BI100" i="1"/>
  <c r="BJ100" i="1"/>
  <c r="BK100" i="1"/>
  <c r="BL100" i="1"/>
  <c r="BM100" i="1"/>
  <c r="BN100" i="1"/>
  <c r="BO100" i="1"/>
  <c r="BP100" i="1"/>
  <c r="BQ100" i="1"/>
  <c r="AZ101" i="1"/>
  <c r="BA101" i="1"/>
  <c r="BB101" i="1"/>
  <c r="BC101" i="1"/>
  <c r="BD101" i="1"/>
  <c r="BE101" i="1"/>
  <c r="BF101" i="1"/>
  <c r="BG101" i="1"/>
  <c r="BH101" i="1"/>
  <c r="BI101" i="1"/>
  <c r="BJ101" i="1"/>
  <c r="BK101" i="1"/>
  <c r="BL101" i="1"/>
  <c r="BM101" i="1"/>
  <c r="BN101" i="1"/>
  <c r="BO101" i="1"/>
  <c r="BP101" i="1"/>
  <c r="BQ101" i="1"/>
  <c r="AZ102" i="1"/>
  <c r="BA102" i="1"/>
  <c r="BB102" i="1"/>
  <c r="BC102" i="1"/>
  <c r="BD102" i="1"/>
  <c r="BE102" i="1"/>
  <c r="BF102" i="1"/>
  <c r="BG102" i="1"/>
  <c r="BH102" i="1"/>
  <c r="BI102" i="1"/>
  <c r="BJ102" i="1"/>
  <c r="BK102" i="1"/>
  <c r="BL102" i="1"/>
  <c r="BM102" i="1"/>
  <c r="BN102" i="1"/>
  <c r="BO102" i="1"/>
  <c r="BP102" i="1"/>
  <c r="BQ102" i="1"/>
  <c r="AZ103" i="1"/>
  <c r="BA103" i="1"/>
  <c r="BB103" i="1"/>
  <c r="BC103" i="1"/>
  <c r="BD103" i="1"/>
  <c r="BE103" i="1"/>
  <c r="BF103" i="1"/>
  <c r="BG103" i="1"/>
  <c r="BH103" i="1"/>
  <c r="BI103" i="1"/>
  <c r="BJ103" i="1"/>
  <c r="BK103" i="1"/>
  <c r="BL103" i="1"/>
  <c r="BM103" i="1"/>
  <c r="BN103" i="1"/>
  <c r="BO103" i="1"/>
  <c r="BP103" i="1"/>
  <c r="BQ103" i="1"/>
  <c r="AZ104" i="1"/>
  <c r="BA104" i="1"/>
  <c r="BB104" i="1"/>
  <c r="BC104" i="1"/>
  <c r="BD104" i="1"/>
  <c r="BE104" i="1"/>
  <c r="BF104" i="1"/>
  <c r="BG104" i="1"/>
  <c r="BH104" i="1"/>
  <c r="BI104" i="1"/>
  <c r="BJ104" i="1"/>
  <c r="BK104" i="1"/>
  <c r="BL104" i="1"/>
  <c r="BM104" i="1"/>
  <c r="BN104" i="1"/>
  <c r="BO104" i="1"/>
  <c r="BP104" i="1"/>
  <c r="BQ104" i="1"/>
  <c r="AZ105" i="1"/>
  <c r="BA105" i="1"/>
  <c r="BB105" i="1"/>
  <c r="BC105" i="1"/>
  <c r="BD105" i="1"/>
  <c r="BE105" i="1"/>
  <c r="BF105" i="1"/>
  <c r="BG105" i="1"/>
  <c r="BH105" i="1"/>
  <c r="BI105" i="1"/>
  <c r="BJ105" i="1"/>
  <c r="BK105" i="1"/>
  <c r="BL105" i="1"/>
  <c r="BM105" i="1"/>
  <c r="BN105" i="1"/>
  <c r="BO105" i="1"/>
  <c r="BP105" i="1"/>
  <c r="BQ105" i="1"/>
  <c r="AZ106" i="1"/>
  <c r="BA106" i="1"/>
  <c r="BB106" i="1"/>
  <c r="BC106" i="1"/>
  <c r="BD106" i="1"/>
  <c r="BE106" i="1"/>
  <c r="BF106" i="1"/>
  <c r="BG106" i="1"/>
  <c r="BH106" i="1"/>
  <c r="BI106" i="1"/>
  <c r="BJ106" i="1"/>
  <c r="BK106" i="1"/>
  <c r="BL106" i="1"/>
  <c r="BM106" i="1"/>
  <c r="BN106" i="1"/>
  <c r="BO106" i="1"/>
  <c r="BP106" i="1"/>
  <c r="BQ106" i="1"/>
  <c r="AZ107" i="1"/>
  <c r="BA107" i="1"/>
  <c r="BB107" i="1"/>
  <c r="BC107" i="1"/>
  <c r="BD107" i="1"/>
  <c r="BE107" i="1"/>
  <c r="BF107" i="1"/>
  <c r="BG107" i="1"/>
  <c r="BH107" i="1"/>
  <c r="BI107" i="1"/>
  <c r="BJ107" i="1"/>
  <c r="BK107" i="1"/>
  <c r="BL107" i="1"/>
  <c r="BM107" i="1"/>
  <c r="BN107" i="1"/>
  <c r="BO107" i="1"/>
  <c r="BP107" i="1"/>
  <c r="BQ107" i="1"/>
  <c r="AZ108" i="1"/>
  <c r="BA108" i="1"/>
  <c r="BB108" i="1"/>
  <c r="BC108" i="1"/>
  <c r="BD108" i="1"/>
  <c r="BE108" i="1"/>
  <c r="BF108" i="1"/>
  <c r="BG108" i="1"/>
  <c r="BH108" i="1"/>
  <c r="BI108" i="1"/>
  <c r="BJ108" i="1"/>
  <c r="BK108" i="1"/>
  <c r="BL108" i="1"/>
  <c r="BM108" i="1"/>
  <c r="BN108" i="1"/>
  <c r="BO108" i="1"/>
  <c r="BP108" i="1"/>
  <c r="BQ108" i="1"/>
  <c r="AZ109" i="1"/>
  <c r="BA109" i="1"/>
  <c r="BB109" i="1"/>
  <c r="BC109" i="1"/>
  <c r="BD109" i="1"/>
  <c r="BE109" i="1"/>
  <c r="BF109" i="1"/>
  <c r="BG109" i="1"/>
  <c r="BH109" i="1"/>
  <c r="BI109" i="1"/>
  <c r="BJ109" i="1"/>
  <c r="BK109" i="1"/>
  <c r="BL109" i="1"/>
  <c r="BM109" i="1"/>
  <c r="BN109" i="1"/>
  <c r="BO109" i="1"/>
  <c r="BP109" i="1"/>
  <c r="BQ109" i="1"/>
  <c r="AZ110" i="1"/>
  <c r="BA110" i="1"/>
  <c r="BB110" i="1"/>
  <c r="BC110" i="1"/>
  <c r="BD110" i="1"/>
  <c r="BE110" i="1"/>
  <c r="BF110" i="1"/>
  <c r="BG110" i="1"/>
  <c r="BH110" i="1"/>
  <c r="BI110" i="1"/>
  <c r="BJ110" i="1"/>
  <c r="BK110" i="1"/>
  <c r="BL110" i="1"/>
  <c r="BM110" i="1"/>
  <c r="BN110" i="1"/>
  <c r="BO110" i="1"/>
  <c r="BP110" i="1"/>
  <c r="BQ110" i="1"/>
  <c r="AZ111" i="1"/>
  <c r="BA111" i="1"/>
  <c r="BB111" i="1"/>
  <c r="BC111" i="1"/>
  <c r="BD111" i="1"/>
  <c r="BE111" i="1"/>
  <c r="BF111" i="1"/>
  <c r="BG111" i="1"/>
  <c r="BH111" i="1"/>
  <c r="BI111" i="1"/>
  <c r="BJ111" i="1"/>
  <c r="BK111" i="1"/>
  <c r="BL111" i="1"/>
  <c r="BM111" i="1"/>
  <c r="BN111" i="1"/>
  <c r="BO111" i="1"/>
  <c r="BP111" i="1"/>
  <c r="BQ111" i="1"/>
  <c r="AZ112" i="1"/>
  <c r="BA112" i="1"/>
  <c r="BB112" i="1"/>
  <c r="BC112" i="1"/>
  <c r="BD112" i="1"/>
  <c r="BE112" i="1"/>
  <c r="BF112" i="1"/>
  <c r="BG112" i="1"/>
  <c r="BH112" i="1"/>
  <c r="BI112" i="1"/>
  <c r="BJ112" i="1"/>
  <c r="BK112" i="1"/>
  <c r="BL112" i="1"/>
  <c r="BM112" i="1"/>
  <c r="BN112" i="1"/>
  <c r="BO112" i="1"/>
  <c r="BP112" i="1"/>
  <c r="BQ112" i="1"/>
  <c r="AZ113" i="1"/>
  <c r="BA113" i="1"/>
  <c r="BB113" i="1"/>
  <c r="BC113" i="1"/>
  <c r="BD113" i="1"/>
  <c r="BE113" i="1"/>
  <c r="BF113" i="1"/>
  <c r="BG113" i="1"/>
  <c r="BH113" i="1"/>
  <c r="BI113" i="1"/>
  <c r="BJ113" i="1"/>
  <c r="BK113" i="1"/>
  <c r="BL113" i="1"/>
  <c r="BM113" i="1"/>
  <c r="BN113" i="1"/>
  <c r="BO113" i="1"/>
  <c r="BP113" i="1"/>
  <c r="BQ113" i="1"/>
  <c r="AZ114" i="1"/>
  <c r="BA114" i="1"/>
  <c r="BB114" i="1"/>
  <c r="BC114" i="1"/>
  <c r="BD114" i="1"/>
  <c r="BE114" i="1"/>
  <c r="BF114" i="1"/>
  <c r="BG114" i="1"/>
  <c r="BH114" i="1"/>
  <c r="BI114" i="1"/>
  <c r="BJ114" i="1"/>
  <c r="BK114" i="1"/>
  <c r="BL114" i="1"/>
  <c r="BM114" i="1"/>
  <c r="BN114" i="1"/>
  <c r="BO114" i="1"/>
  <c r="BP114" i="1"/>
  <c r="BQ114" i="1"/>
  <c r="AZ115" i="1"/>
  <c r="BA115" i="1"/>
  <c r="BB115" i="1"/>
  <c r="BC115" i="1"/>
  <c r="BD115" i="1"/>
  <c r="BE115" i="1"/>
  <c r="BF115" i="1"/>
  <c r="BG115" i="1"/>
  <c r="BH115" i="1"/>
  <c r="BI115" i="1"/>
  <c r="BJ115" i="1"/>
  <c r="BK115" i="1"/>
  <c r="BL115" i="1"/>
  <c r="BM115" i="1"/>
  <c r="BN115" i="1"/>
  <c r="BO115" i="1"/>
  <c r="BP115" i="1"/>
  <c r="BQ115" i="1"/>
  <c r="AZ116" i="1"/>
  <c r="BA116" i="1"/>
  <c r="BB116" i="1"/>
  <c r="BC116" i="1"/>
  <c r="BD116" i="1"/>
  <c r="BE116" i="1"/>
  <c r="BF116" i="1"/>
  <c r="BG116" i="1"/>
  <c r="BH116" i="1"/>
  <c r="BI116" i="1"/>
  <c r="BJ116" i="1"/>
  <c r="BK116" i="1"/>
  <c r="BL116" i="1"/>
  <c r="BM116" i="1"/>
  <c r="BN116" i="1"/>
  <c r="BO116" i="1"/>
  <c r="BP116" i="1"/>
  <c r="BQ116" i="1"/>
  <c r="AZ117" i="1"/>
  <c r="BA117" i="1"/>
  <c r="BB117" i="1"/>
  <c r="BC117" i="1"/>
  <c r="BD117" i="1"/>
  <c r="BE117" i="1"/>
  <c r="BF117" i="1"/>
  <c r="BG117" i="1"/>
  <c r="BH117" i="1"/>
  <c r="BI117" i="1"/>
  <c r="BJ117" i="1"/>
  <c r="BK117" i="1"/>
  <c r="BL117" i="1"/>
  <c r="BM117" i="1"/>
  <c r="BN117" i="1"/>
  <c r="BO117" i="1"/>
  <c r="BP117" i="1"/>
  <c r="BQ117" i="1"/>
  <c r="AZ118" i="1"/>
  <c r="BA118" i="1"/>
  <c r="BB118" i="1"/>
  <c r="BC118" i="1"/>
  <c r="BD118" i="1"/>
  <c r="BE118" i="1"/>
  <c r="BF118" i="1"/>
  <c r="BG118" i="1"/>
  <c r="BH118" i="1"/>
  <c r="BI118" i="1"/>
  <c r="BJ118" i="1"/>
  <c r="BK118" i="1"/>
  <c r="BL118" i="1"/>
  <c r="BM118" i="1"/>
  <c r="BN118" i="1"/>
  <c r="BO118" i="1"/>
  <c r="BP118" i="1"/>
  <c r="BQ118" i="1"/>
  <c r="AZ119" i="1"/>
  <c r="BA119" i="1"/>
  <c r="BB119" i="1"/>
  <c r="BC119" i="1"/>
  <c r="BD119" i="1"/>
  <c r="BE119" i="1"/>
  <c r="BF119" i="1"/>
  <c r="BG119" i="1"/>
  <c r="BH119" i="1"/>
  <c r="BI119" i="1"/>
  <c r="BJ119" i="1"/>
  <c r="BK119" i="1"/>
  <c r="BL119" i="1"/>
  <c r="BM119" i="1"/>
  <c r="BN119" i="1"/>
  <c r="BO119" i="1"/>
  <c r="BP119" i="1"/>
  <c r="BQ119" i="1"/>
  <c r="AZ120" i="1"/>
  <c r="BA120" i="1"/>
  <c r="BB120" i="1"/>
  <c r="BC120" i="1"/>
  <c r="BD120" i="1"/>
  <c r="BE120" i="1"/>
  <c r="BF120" i="1"/>
  <c r="BG120" i="1"/>
  <c r="BH120" i="1"/>
  <c r="BI120" i="1"/>
  <c r="BJ120" i="1"/>
  <c r="BK120" i="1"/>
  <c r="BL120" i="1"/>
  <c r="BM120" i="1"/>
  <c r="BN120" i="1"/>
  <c r="BO120" i="1"/>
  <c r="BP120" i="1"/>
  <c r="BQ120" i="1"/>
  <c r="AZ121" i="1"/>
  <c r="BA121" i="1"/>
  <c r="BB121" i="1"/>
  <c r="BC121" i="1"/>
  <c r="BD121" i="1"/>
  <c r="BE121" i="1"/>
  <c r="BF121" i="1"/>
  <c r="BG121" i="1"/>
  <c r="BH121" i="1"/>
  <c r="BI121" i="1"/>
  <c r="BJ121" i="1"/>
  <c r="BK121" i="1"/>
  <c r="BL121" i="1"/>
  <c r="BM121" i="1"/>
  <c r="BN121" i="1"/>
  <c r="BO121" i="1"/>
  <c r="BP121" i="1"/>
  <c r="BQ121" i="1"/>
  <c r="AZ122" i="1"/>
  <c r="BA122" i="1"/>
  <c r="BB122" i="1"/>
  <c r="BC122" i="1"/>
  <c r="BD122" i="1"/>
  <c r="BE122" i="1"/>
  <c r="BF122" i="1"/>
  <c r="BG122" i="1"/>
  <c r="BH122" i="1"/>
  <c r="BI122" i="1"/>
  <c r="BJ122" i="1"/>
  <c r="BK122" i="1"/>
  <c r="BL122" i="1"/>
  <c r="BM122" i="1"/>
  <c r="BN122" i="1"/>
  <c r="BO122" i="1"/>
  <c r="BP122" i="1"/>
  <c r="BQ122" i="1"/>
  <c r="AZ123" i="1"/>
  <c r="BA123" i="1"/>
  <c r="BB123" i="1"/>
  <c r="BC123" i="1"/>
  <c r="BD123" i="1"/>
  <c r="BE123" i="1"/>
  <c r="BF123" i="1"/>
  <c r="BG123" i="1"/>
  <c r="BH123" i="1"/>
  <c r="BI123" i="1"/>
  <c r="BJ123" i="1"/>
  <c r="BK123" i="1"/>
  <c r="BL123" i="1"/>
  <c r="BM123" i="1"/>
  <c r="BN123" i="1"/>
  <c r="BO123" i="1"/>
  <c r="BP123" i="1"/>
  <c r="BQ123" i="1"/>
  <c r="AZ124" i="1"/>
  <c r="BA124" i="1"/>
  <c r="BB124" i="1"/>
  <c r="BC124" i="1"/>
  <c r="BD124" i="1"/>
  <c r="BE124" i="1"/>
  <c r="BF124" i="1"/>
  <c r="BG124" i="1"/>
  <c r="BH124" i="1"/>
  <c r="BI124" i="1"/>
  <c r="BJ124" i="1"/>
  <c r="BK124" i="1"/>
  <c r="BL124" i="1"/>
  <c r="BM124" i="1"/>
  <c r="BN124" i="1"/>
  <c r="BO124" i="1"/>
  <c r="BP124" i="1"/>
  <c r="BQ124" i="1"/>
  <c r="AZ125" i="1"/>
  <c r="BA125" i="1"/>
  <c r="BB125" i="1"/>
  <c r="BC125" i="1"/>
  <c r="BD125" i="1"/>
  <c r="BE125" i="1"/>
  <c r="BF125" i="1"/>
  <c r="BG125" i="1"/>
  <c r="BH125" i="1"/>
  <c r="BI125" i="1"/>
  <c r="BJ125" i="1"/>
  <c r="BK125" i="1"/>
  <c r="BL125" i="1"/>
  <c r="BM125" i="1"/>
  <c r="BN125" i="1"/>
  <c r="BO125" i="1"/>
  <c r="BP125" i="1"/>
  <c r="BQ125" i="1"/>
  <c r="AZ126" i="1"/>
  <c r="BA126" i="1"/>
  <c r="BB126" i="1"/>
  <c r="BC126" i="1"/>
  <c r="BD126" i="1"/>
  <c r="BE126" i="1"/>
  <c r="BF126" i="1"/>
  <c r="BG126" i="1"/>
  <c r="BH126" i="1"/>
  <c r="BI126" i="1"/>
  <c r="BJ126" i="1"/>
  <c r="BK126" i="1"/>
  <c r="BL126" i="1"/>
  <c r="BM126" i="1"/>
  <c r="BN126" i="1"/>
  <c r="BO126" i="1"/>
  <c r="BP126" i="1"/>
  <c r="BQ126" i="1"/>
  <c r="AZ127" i="1"/>
  <c r="BA127" i="1"/>
  <c r="BB127" i="1"/>
  <c r="BC127" i="1"/>
  <c r="BD127" i="1"/>
  <c r="BE127" i="1"/>
  <c r="BF127" i="1"/>
  <c r="BG127" i="1"/>
  <c r="BH127" i="1"/>
  <c r="BI127" i="1"/>
  <c r="BJ127" i="1"/>
  <c r="BK127" i="1"/>
  <c r="BL127" i="1"/>
  <c r="BM127" i="1"/>
  <c r="BN127" i="1"/>
  <c r="BO127" i="1"/>
  <c r="BP127" i="1"/>
  <c r="BQ127" i="1"/>
  <c r="AZ128" i="1"/>
  <c r="BA128" i="1"/>
  <c r="BB128" i="1"/>
  <c r="BC128" i="1"/>
  <c r="BD128" i="1"/>
  <c r="BE128" i="1"/>
  <c r="BF128" i="1"/>
  <c r="BG128" i="1"/>
  <c r="BH128" i="1"/>
  <c r="BI128" i="1"/>
  <c r="BJ128" i="1"/>
  <c r="BK128" i="1"/>
  <c r="BL128" i="1"/>
  <c r="BM128" i="1"/>
  <c r="BN128" i="1"/>
  <c r="BO128" i="1"/>
  <c r="BP128" i="1"/>
  <c r="BQ128" i="1"/>
  <c r="AZ129" i="1"/>
  <c r="BA129" i="1"/>
  <c r="BB129" i="1"/>
  <c r="BC129" i="1"/>
  <c r="BD129" i="1"/>
  <c r="BE129" i="1"/>
  <c r="BF129" i="1"/>
  <c r="BG129" i="1"/>
  <c r="BH129" i="1"/>
  <c r="BI129" i="1"/>
  <c r="BJ129" i="1"/>
  <c r="BK129" i="1"/>
  <c r="BL129" i="1"/>
  <c r="BM129" i="1"/>
  <c r="BN129" i="1"/>
  <c r="BO129" i="1"/>
  <c r="BP129" i="1"/>
  <c r="BQ129" i="1"/>
  <c r="AZ130" i="1"/>
  <c r="BA130" i="1"/>
  <c r="BB130" i="1"/>
  <c r="BC130" i="1"/>
  <c r="BD130" i="1"/>
  <c r="BE130" i="1"/>
  <c r="BF130" i="1"/>
  <c r="BG130" i="1"/>
  <c r="BH130" i="1"/>
  <c r="BI130" i="1"/>
  <c r="BJ130" i="1"/>
  <c r="BK130" i="1"/>
  <c r="BL130" i="1"/>
  <c r="BM130" i="1"/>
  <c r="BN130" i="1"/>
  <c r="BO130" i="1"/>
  <c r="BP130" i="1"/>
  <c r="BQ130" i="1"/>
  <c r="AZ131" i="1"/>
  <c r="BA131" i="1"/>
  <c r="BB131" i="1"/>
  <c r="BC131" i="1"/>
  <c r="BD131" i="1"/>
  <c r="BE131" i="1"/>
  <c r="BF131" i="1"/>
  <c r="BG131" i="1"/>
  <c r="BH131" i="1"/>
  <c r="BI131" i="1"/>
  <c r="BJ131" i="1"/>
  <c r="BK131" i="1"/>
  <c r="BL131" i="1"/>
  <c r="BM131" i="1"/>
  <c r="BN131" i="1"/>
  <c r="BO131" i="1"/>
  <c r="BP131" i="1"/>
  <c r="BQ131" i="1"/>
  <c r="AZ132" i="1"/>
  <c r="BA132" i="1"/>
  <c r="BB132" i="1"/>
  <c r="BC132" i="1"/>
  <c r="BD132" i="1"/>
  <c r="BE132" i="1"/>
  <c r="BF132" i="1"/>
  <c r="BG132" i="1"/>
  <c r="BH132" i="1"/>
  <c r="BI132" i="1"/>
  <c r="BJ132" i="1"/>
  <c r="BK132" i="1"/>
  <c r="BL132" i="1"/>
  <c r="BM132" i="1"/>
  <c r="BN132" i="1"/>
  <c r="BO132" i="1"/>
  <c r="BP132" i="1"/>
  <c r="BQ132" i="1"/>
  <c r="AZ133" i="1"/>
  <c r="BA133" i="1"/>
  <c r="BB133" i="1"/>
  <c r="BC133" i="1"/>
  <c r="BD133" i="1"/>
  <c r="BE133" i="1"/>
  <c r="BF133" i="1"/>
  <c r="BG133" i="1"/>
  <c r="BH133" i="1"/>
  <c r="BI133" i="1"/>
  <c r="BJ133" i="1"/>
  <c r="BK133" i="1"/>
  <c r="BL133" i="1"/>
  <c r="BM133" i="1"/>
  <c r="BN133" i="1"/>
  <c r="BO133" i="1"/>
  <c r="BP133" i="1"/>
  <c r="BQ133" i="1"/>
  <c r="AZ134" i="1"/>
  <c r="BA134" i="1"/>
  <c r="BB134" i="1"/>
  <c r="BC134" i="1"/>
  <c r="BD134" i="1"/>
  <c r="BE134" i="1"/>
  <c r="BF134" i="1"/>
  <c r="BG134" i="1"/>
  <c r="BH134" i="1"/>
  <c r="BI134" i="1"/>
  <c r="BJ134" i="1"/>
  <c r="BK134" i="1"/>
  <c r="BL134" i="1"/>
  <c r="BM134" i="1"/>
  <c r="BN134" i="1"/>
  <c r="BO134" i="1"/>
  <c r="BP134" i="1"/>
  <c r="BQ134" i="1"/>
  <c r="AZ135" i="1"/>
  <c r="BA135" i="1"/>
  <c r="BB135" i="1"/>
  <c r="BC135" i="1"/>
  <c r="BD135" i="1"/>
  <c r="BE135" i="1"/>
  <c r="BF135" i="1"/>
  <c r="BG135" i="1"/>
  <c r="BH135" i="1"/>
  <c r="BI135" i="1"/>
  <c r="BJ135" i="1"/>
  <c r="BK135" i="1"/>
  <c r="BL135" i="1"/>
  <c r="BM135" i="1"/>
  <c r="BN135" i="1"/>
  <c r="BO135" i="1"/>
  <c r="BP135" i="1"/>
  <c r="BQ135" i="1"/>
  <c r="AZ136" i="1"/>
  <c r="BA136" i="1"/>
  <c r="BB136" i="1"/>
  <c r="BC136" i="1"/>
  <c r="BD136" i="1"/>
  <c r="BE136" i="1"/>
  <c r="BF136" i="1"/>
  <c r="BG136" i="1"/>
  <c r="BH136" i="1"/>
  <c r="BI136" i="1"/>
  <c r="BJ136" i="1"/>
  <c r="BK136" i="1"/>
  <c r="BL136" i="1"/>
  <c r="BM136" i="1"/>
  <c r="BN136" i="1"/>
  <c r="BO136" i="1"/>
  <c r="BP136" i="1"/>
  <c r="BQ136" i="1"/>
  <c r="AZ137" i="1"/>
  <c r="BA137" i="1"/>
  <c r="BB137" i="1"/>
  <c r="BC137" i="1"/>
  <c r="BD137" i="1"/>
  <c r="BE137" i="1"/>
  <c r="BF137" i="1"/>
  <c r="BG137" i="1"/>
  <c r="BH137" i="1"/>
  <c r="BI137" i="1"/>
  <c r="BJ137" i="1"/>
  <c r="BK137" i="1"/>
  <c r="BL137" i="1"/>
  <c r="BM137" i="1"/>
  <c r="BN137" i="1"/>
  <c r="BO137" i="1"/>
  <c r="BP137" i="1"/>
  <c r="BQ137" i="1"/>
  <c r="AZ138" i="1"/>
  <c r="BA138" i="1"/>
  <c r="BB138" i="1"/>
  <c r="BC138" i="1"/>
  <c r="BD138" i="1"/>
  <c r="BE138" i="1"/>
  <c r="BF138" i="1"/>
  <c r="BG138" i="1"/>
  <c r="BH138" i="1"/>
  <c r="BI138" i="1"/>
  <c r="BJ138" i="1"/>
  <c r="BK138" i="1"/>
  <c r="BL138" i="1"/>
  <c r="BM138" i="1"/>
  <c r="BN138" i="1"/>
  <c r="BO138" i="1"/>
  <c r="BP138" i="1"/>
  <c r="BQ138" i="1"/>
  <c r="AZ139" i="1"/>
  <c r="BA139" i="1"/>
  <c r="BB139" i="1"/>
  <c r="BC139" i="1"/>
  <c r="BD139" i="1"/>
  <c r="BE139" i="1"/>
  <c r="BF139" i="1"/>
  <c r="BG139" i="1"/>
  <c r="BH139" i="1"/>
  <c r="BI139" i="1"/>
  <c r="BJ139" i="1"/>
  <c r="BK139" i="1"/>
  <c r="BL139" i="1"/>
  <c r="BM139" i="1"/>
  <c r="BN139" i="1"/>
  <c r="BO139" i="1"/>
  <c r="BP139" i="1"/>
  <c r="BQ139" i="1"/>
  <c r="AZ140" i="1"/>
  <c r="BA140" i="1"/>
  <c r="BB140" i="1"/>
  <c r="BC140" i="1"/>
  <c r="BD140" i="1"/>
  <c r="BE140" i="1"/>
  <c r="BF140" i="1"/>
  <c r="BG140" i="1"/>
  <c r="BH140" i="1"/>
  <c r="BI140" i="1"/>
  <c r="BJ140" i="1"/>
  <c r="BK140" i="1"/>
  <c r="BL140" i="1"/>
  <c r="BM140" i="1"/>
  <c r="BN140" i="1"/>
  <c r="BO140" i="1"/>
  <c r="BP140" i="1"/>
  <c r="BQ140" i="1"/>
  <c r="AZ141" i="1"/>
  <c r="BA141" i="1"/>
  <c r="BB141" i="1"/>
  <c r="BC141" i="1"/>
  <c r="BD141" i="1"/>
  <c r="BE141" i="1"/>
  <c r="BF141" i="1"/>
  <c r="BG141" i="1"/>
  <c r="BH141" i="1"/>
  <c r="BI141" i="1"/>
  <c r="BJ141" i="1"/>
  <c r="BK141" i="1"/>
  <c r="BL141" i="1"/>
  <c r="BM141" i="1"/>
  <c r="BN141" i="1"/>
  <c r="BO141" i="1"/>
  <c r="BP141" i="1"/>
  <c r="BQ141" i="1"/>
  <c r="AZ142" i="1"/>
  <c r="BA142" i="1"/>
  <c r="BB142" i="1"/>
  <c r="BC142" i="1"/>
  <c r="BD142" i="1"/>
  <c r="BE142" i="1"/>
  <c r="BF142" i="1"/>
  <c r="BG142" i="1"/>
  <c r="BH142" i="1"/>
  <c r="BI142" i="1"/>
  <c r="BJ142" i="1"/>
  <c r="BK142" i="1"/>
  <c r="BL142" i="1"/>
  <c r="BM142" i="1"/>
  <c r="BN142" i="1"/>
  <c r="BO142" i="1"/>
  <c r="BP142" i="1"/>
  <c r="BQ142" i="1"/>
  <c r="AY142" i="1"/>
  <c r="AY3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X3" i="1"/>
  <c r="AX4" i="1"/>
  <c r="AX5" i="1"/>
  <c r="AX6" i="1"/>
  <c r="AX7" i="1"/>
  <c r="AX8" i="1"/>
  <c r="AX9" i="1"/>
  <c r="AX10" i="1"/>
  <c r="AX11" i="1"/>
  <c r="AX12" i="1"/>
  <c r="AX13" i="1"/>
  <c r="AX14" i="1"/>
  <c r="AX15" i="1"/>
  <c r="AX16" i="1"/>
  <c r="AX17" i="1"/>
  <c r="AX18" i="1"/>
  <c r="AX19" i="1"/>
  <c r="AX20" i="1"/>
  <c r="AX21" i="1"/>
  <c r="AX22" i="1"/>
  <c r="AX23" i="1"/>
  <c r="AX24" i="1"/>
  <c r="AX25" i="1"/>
  <c r="AX26" i="1"/>
  <c r="AX27" i="1"/>
  <c r="AX28" i="1"/>
  <c r="AX29" i="1"/>
  <c r="AX30" i="1"/>
  <c r="AX31" i="1"/>
  <c r="AX32" i="1"/>
  <c r="AX33" i="1"/>
  <c r="AX34" i="1"/>
  <c r="AX35" i="1"/>
  <c r="AX36" i="1"/>
  <c r="AX37" i="1"/>
  <c r="AX38" i="1"/>
  <c r="AX39" i="1"/>
  <c r="AX40" i="1"/>
  <c r="AX41" i="1"/>
  <c r="AX42" i="1"/>
  <c r="AX43" i="1"/>
  <c r="AX44" i="1"/>
  <c r="AX45" i="1"/>
  <c r="AX46" i="1"/>
  <c r="AX47" i="1"/>
  <c r="AX48" i="1"/>
  <c r="AX49" i="1"/>
  <c r="AX50" i="1"/>
  <c r="AX51" i="1"/>
  <c r="AX52" i="1"/>
  <c r="AX53" i="1"/>
  <c r="AX54" i="1"/>
  <c r="AX55" i="1"/>
  <c r="AX56" i="1"/>
  <c r="AX57" i="1"/>
  <c r="AX58" i="1"/>
  <c r="AX59" i="1"/>
  <c r="AX60" i="1"/>
  <c r="AX61" i="1"/>
  <c r="AX62" i="1"/>
  <c r="AX63" i="1"/>
  <c r="AX64" i="1"/>
  <c r="AX65" i="1"/>
  <c r="AX66" i="1"/>
  <c r="AX67" i="1"/>
  <c r="AX68" i="1"/>
  <c r="AX69" i="1"/>
  <c r="AX70" i="1"/>
  <c r="AX71" i="1"/>
  <c r="AX72" i="1"/>
  <c r="AX73" i="1"/>
  <c r="AX74" i="1"/>
  <c r="AX75" i="1"/>
  <c r="AX76" i="1"/>
  <c r="AX77" i="1"/>
  <c r="AX78" i="1"/>
  <c r="AX79" i="1"/>
  <c r="AX80" i="1"/>
  <c r="AX81" i="1"/>
  <c r="AX82" i="1"/>
  <c r="AX83" i="1"/>
  <c r="AX84" i="1"/>
  <c r="AX85" i="1"/>
  <c r="AX86" i="1"/>
  <c r="AX87" i="1"/>
  <c r="AX88" i="1"/>
  <c r="AX89" i="1"/>
  <c r="AX90" i="1"/>
  <c r="AX91" i="1"/>
  <c r="AX92" i="1"/>
  <c r="AX93" i="1"/>
  <c r="AX94" i="1"/>
  <c r="AX95" i="1"/>
  <c r="AX96" i="1"/>
  <c r="AX97" i="1"/>
  <c r="AX98" i="1"/>
  <c r="AX99" i="1"/>
  <c r="AX100" i="1"/>
  <c r="AX101" i="1"/>
  <c r="AX102" i="1"/>
  <c r="AX103" i="1"/>
  <c r="AX104" i="1"/>
  <c r="AX105" i="1"/>
  <c r="AX106" i="1"/>
  <c r="AX107" i="1"/>
  <c r="AX108" i="1"/>
  <c r="AX109" i="1"/>
  <c r="AX110" i="1"/>
  <c r="AX111" i="1"/>
  <c r="AX112" i="1"/>
  <c r="AX113" i="1"/>
  <c r="AX114" i="1"/>
  <c r="AX115" i="1"/>
  <c r="AX116" i="1"/>
  <c r="AX117" i="1"/>
  <c r="AX118" i="1"/>
  <c r="AX119" i="1"/>
  <c r="AX120" i="1"/>
  <c r="AX121" i="1"/>
  <c r="AX122" i="1"/>
  <c r="AX123" i="1"/>
  <c r="AX124" i="1"/>
  <c r="AX125" i="1"/>
  <c r="AX126" i="1"/>
  <c r="AX127" i="1"/>
  <c r="AX128" i="1"/>
  <c r="AX129" i="1"/>
  <c r="AX130" i="1"/>
  <c r="AX131" i="1"/>
  <c r="AX132" i="1"/>
  <c r="AX133" i="1"/>
  <c r="AX134" i="1"/>
  <c r="AX135" i="1"/>
  <c r="AX136" i="1"/>
  <c r="AX137" i="1"/>
  <c r="AX138" i="1"/>
  <c r="AX139" i="1"/>
  <c r="AX140" i="1"/>
  <c r="AX141" i="1"/>
  <c r="AX142" i="1"/>
  <c r="AW2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U2" i="1"/>
  <c r="BP2" i="1" s="1"/>
  <c r="S2" i="1"/>
  <c r="BQ1" i="1"/>
  <c r="BP1" i="1"/>
  <c r="BO1" i="1"/>
  <c r="BN1" i="1"/>
  <c r="BM1" i="1"/>
  <c r="BL1" i="1"/>
  <c r="BK1" i="1"/>
  <c r="BJ1" i="1"/>
  <c r="BI1" i="1"/>
  <c r="BH1" i="1"/>
  <c r="BG1" i="1"/>
  <c r="BF1" i="1"/>
  <c r="BE1" i="1"/>
  <c r="BD1" i="1"/>
  <c r="BC1" i="1"/>
  <c r="BB1" i="1"/>
  <c r="BA1" i="1"/>
  <c r="AZ1" i="1"/>
  <c r="AY1" i="1"/>
  <c r="AX1" i="1"/>
  <c r="AW1" i="1"/>
  <c r="AV1" i="1"/>
  <c r="DU1" i="1"/>
  <c r="DT1" i="1"/>
  <c r="DS1" i="1"/>
  <c r="DR1" i="1"/>
  <c r="DQ1" i="1"/>
  <c r="DP1" i="1"/>
  <c r="DO1" i="1"/>
  <c r="DN1" i="1"/>
  <c r="DM1" i="1"/>
  <c r="DL1" i="1"/>
  <c r="DK1" i="1"/>
  <c r="DJ1" i="1"/>
  <c r="DI1" i="1"/>
  <c r="DH1" i="1"/>
  <c r="DG1" i="1"/>
  <c r="DF1" i="1"/>
  <c r="DE1" i="1"/>
  <c r="DD1" i="1"/>
  <c r="DC1" i="1"/>
  <c r="DB1" i="1"/>
  <c r="DA1" i="1"/>
  <c r="CZ1" i="1"/>
  <c r="T84" i="1"/>
  <c r="U84" i="1"/>
  <c r="V84" i="1"/>
  <c r="W84" i="1"/>
  <c r="X84" i="1"/>
  <c r="Y84" i="1"/>
  <c r="Z84" i="1"/>
  <c r="AA84" i="1"/>
  <c r="AB84" i="1"/>
  <c r="AC84" i="1"/>
  <c r="AD84" i="1"/>
  <c r="AE84" i="1"/>
  <c r="AG84" i="1"/>
  <c r="AJ84" i="1"/>
  <c r="AK84" i="1"/>
  <c r="AL84" i="1"/>
  <c r="AN84" i="1"/>
  <c r="AO84" i="1"/>
  <c r="T85" i="1"/>
  <c r="U85" i="1"/>
  <c r="V85" i="1"/>
  <c r="W85" i="1"/>
  <c r="X85" i="1"/>
  <c r="Y85" i="1"/>
  <c r="Z85" i="1"/>
  <c r="AA85" i="1"/>
  <c r="AB85" i="1"/>
  <c r="AC85" i="1"/>
  <c r="AD85" i="1"/>
  <c r="AE85" i="1"/>
  <c r="AF85" i="1"/>
  <c r="AG85" i="1"/>
  <c r="AI85" i="1"/>
  <c r="AJ85" i="1"/>
  <c r="AK85" i="1"/>
  <c r="AL85" i="1"/>
  <c r="AN85" i="1"/>
  <c r="AO85" i="1"/>
  <c r="T86" i="1"/>
  <c r="U86" i="1"/>
  <c r="V86" i="1"/>
  <c r="W86" i="1"/>
  <c r="X86" i="1"/>
  <c r="Y86" i="1"/>
  <c r="Z86" i="1"/>
  <c r="AA86" i="1"/>
  <c r="AB86" i="1"/>
  <c r="AC86" i="1"/>
  <c r="AD86" i="1"/>
  <c r="AE86" i="1"/>
  <c r="AF86" i="1"/>
  <c r="AG86" i="1"/>
  <c r="AH86" i="1"/>
  <c r="AI86" i="1"/>
  <c r="AJ86" i="1"/>
  <c r="AK86" i="1"/>
  <c r="AL86" i="1"/>
  <c r="AM86" i="1"/>
  <c r="AN86" i="1"/>
  <c r="AO86" i="1"/>
  <c r="T87" i="1"/>
  <c r="U87" i="1"/>
  <c r="V87" i="1"/>
  <c r="W87" i="1"/>
  <c r="X87" i="1"/>
  <c r="Y87" i="1"/>
  <c r="Z87" i="1"/>
  <c r="AA87" i="1"/>
  <c r="AB87" i="1"/>
  <c r="AC87" i="1"/>
  <c r="AD87" i="1"/>
  <c r="AE87" i="1"/>
  <c r="AF87" i="1"/>
  <c r="AG87" i="1"/>
  <c r="AH87" i="1"/>
  <c r="AI87" i="1"/>
  <c r="AJ87" i="1"/>
  <c r="AK87" i="1"/>
  <c r="AL87" i="1"/>
  <c r="AM87" i="1"/>
  <c r="AN87" i="1"/>
  <c r="AO87" i="1"/>
  <c r="T88" i="1"/>
  <c r="U88" i="1"/>
  <c r="V88" i="1"/>
  <c r="W88" i="1"/>
  <c r="X88" i="1"/>
  <c r="Y88" i="1"/>
  <c r="Z88" i="1"/>
  <c r="AA88" i="1"/>
  <c r="AB88" i="1"/>
  <c r="AC88" i="1"/>
  <c r="AD88" i="1"/>
  <c r="AE88" i="1"/>
  <c r="AF88" i="1"/>
  <c r="AG88" i="1"/>
  <c r="AH88" i="1"/>
  <c r="AI88" i="1"/>
  <c r="AJ88" i="1"/>
  <c r="AK88" i="1"/>
  <c r="AL88" i="1"/>
  <c r="AM88" i="1"/>
  <c r="AN88" i="1"/>
  <c r="AO88" i="1"/>
  <c r="T89" i="1"/>
  <c r="U89" i="1"/>
  <c r="V89" i="1"/>
  <c r="W89" i="1"/>
  <c r="X89" i="1"/>
  <c r="Y89" i="1"/>
  <c r="Z89" i="1"/>
  <c r="AA89" i="1"/>
  <c r="AB89" i="1"/>
  <c r="AC89" i="1"/>
  <c r="AD89" i="1"/>
  <c r="AE89" i="1"/>
  <c r="AF89" i="1"/>
  <c r="AG89" i="1"/>
  <c r="AH89" i="1"/>
  <c r="AI89" i="1"/>
  <c r="AJ89" i="1"/>
  <c r="AK89" i="1"/>
  <c r="AL89" i="1"/>
  <c r="AM89" i="1"/>
  <c r="AN89" i="1"/>
  <c r="AO89" i="1"/>
  <c r="T90" i="1"/>
  <c r="U90" i="1"/>
  <c r="V90" i="1"/>
  <c r="W90" i="1"/>
  <c r="X90" i="1"/>
  <c r="Y90" i="1"/>
  <c r="Z90" i="1"/>
  <c r="AA90" i="1"/>
  <c r="AB90" i="1"/>
  <c r="AC90" i="1"/>
  <c r="AD90" i="1"/>
  <c r="AE90" i="1"/>
  <c r="AF90" i="1"/>
  <c r="AG90" i="1"/>
  <c r="AH90" i="1"/>
  <c r="AI90" i="1"/>
  <c r="AJ90" i="1"/>
  <c r="AK90" i="1"/>
  <c r="AL90" i="1"/>
  <c r="AM90" i="1"/>
  <c r="AN90" i="1"/>
  <c r="AO90" i="1"/>
  <c r="T91" i="1"/>
  <c r="U91" i="1"/>
  <c r="V91" i="1"/>
  <c r="W91" i="1"/>
  <c r="X91" i="1"/>
  <c r="Y91" i="1"/>
  <c r="Z91" i="1"/>
  <c r="AA91" i="1"/>
  <c r="AB91" i="1"/>
  <c r="AC91" i="1"/>
  <c r="AD91" i="1"/>
  <c r="AE91" i="1"/>
  <c r="AF91" i="1"/>
  <c r="AG91" i="1"/>
  <c r="AH91" i="1"/>
  <c r="AI91" i="1"/>
  <c r="AJ91" i="1"/>
  <c r="AK91" i="1"/>
  <c r="AL91" i="1"/>
  <c r="AM91" i="1"/>
  <c r="AN91" i="1"/>
  <c r="AO91" i="1"/>
  <c r="T92" i="1"/>
  <c r="U92" i="1"/>
  <c r="V92" i="1"/>
  <c r="W92" i="1"/>
  <c r="X92" i="1"/>
  <c r="Y92" i="1"/>
  <c r="Z92" i="1"/>
  <c r="AA92" i="1"/>
  <c r="AB92" i="1"/>
  <c r="AC92" i="1"/>
  <c r="AD92" i="1"/>
  <c r="AE92" i="1"/>
  <c r="AF92" i="1"/>
  <c r="AG92" i="1"/>
  <c r="AH92" i="1"/>
  <c r="AI92" i="1"/>
  <c r="AJ92" i="1"/>
  <c r="AK92" i="1"/>
  <c r="AL92" i="1"/>
  <c r="AM92" i="1"/>
  <c r="AN92" i="1"/>
  <c r="AO92" i="1"/>
  <c r="T93" i="1"/>
  <c r="U93" i="1"/>
  <c r="V93" i="1"/>
  <c r="W93" i="1"/>
  <c r="X93" i="1"/>
  <c r="Y93" i="1"/>
  <c r="Z93" i="1"/>
  <c r="AA93" i="1"/>
  <c r="AB93" i="1"/>
  <c r="AC93" i="1"/>
  <c r="AD93" i="1"/>
  <c r="AE93" i="1"/>
  <c r="AF93" i="1"/>
  <c r="AG93" i="1"/>
  <c r="AH93" i="1"/>
  <c r="AI93" i="1"/>
  <c r="AJ93" i="1"/>
  <c r="AK93" i="1"/>
  <c r="AL93" i="1"/>
  <c r="AM93" i="1"/>
  <c r="AN93" i="1"/>
  <c r="AO93" i="1"/>
  <c r="T94" i="1"/>
  <c r="U94" i="1"/>
  <c r="V94" i="1"/>
  <c r="W94" i="1"/>
  <c r="X94" i="1"/>
  <c r="Y94" i="1"/>
  <c r="Z94" i="1"/>
  <c r="AA94" i="1"/>
  <c r="AB94" i="1"/>
  <c r="AC94" i="1"/>
  <c r="AD94" i="1"/>
  <c r="AE94" i="1"/>
  <c r="AF94" i="1"/>
  <c r="AG94" i="1"/>
  <c r="AH94" i="1"/>
  <c r="AI94" i="1"/>
  <c r="AJ94" i="1"/>
  <c r="AK94" i="1"/>
  <c r="AL94" i="1"/>
  <c r="AM94" i="1"/>
  <c r="AN94" i="1"/>
  <c r="AO94" i="1"/>
  <c r="T95" i="1"/>
  <c r="U95" i="1"/>
  <c r="V95" i="1"/>
  <c r="W95" i="1"/>
  <c r="X95" i="1"/>
  <c r="Y95" i="1"/>
  <c r="Z95" i="1"/>
  <c r="AA95" i="1"/>
  <c r="AB95" i="1"/>
  <c r="AC95" i="1"/>
  <c r="AD95" i="1"/>
  <c r="AE95" i="1"/>
  <c r="AF95" i="1"/>
  <c r="AG95" i="1"/>
  <c r="AH95" i="1"/>
  <c r="AI95" i="1"/>
  <c r="AJ95" i="1"/>
  <c r="AK95" i="1"/>
  <c r="AL95" i="1"/>
  <c r="AM95" i="1"/>
  <c r="AN95" i="1"/>
  <c r="AO95" i="1"/>
  <c r="T96" i="1"/>
  <c r="U96" i="1"/>
  <c r="V96" i="1"/>
  <c r="W96" i="1"/>
  <c r="X96" i="1"/>
  <c r="Y96" i="1"/>
  <c r="Z96" i="1"/>
  <c r="AA96" i="1"/>
  <c r="AB96" i="1"/>
  <c r="AC96" i="1"/>
  <c r="AD96" i="1"/>
  <c r="AE96" i="1"/>
  <c r="AF96" i="1"/>
  <c r="AG96" i="1"/>
  <c r="AH96" i="1"/>
  <c r="AI96" i="1"/>
  <c r="AJ96" i="1"/>
  <c r="AK96" i="1"/>
  <c r="AL96" i="1"/>
  <c r="AM96" i="1"/>
  <c r="AN96" i="1"/>
  <c r="AO96" i="1"/>
  <c r="T97" i="1"/>
  <c r="U97" i="1"/>
  <c r="V97" i="1"/>
  <c r="W97" i="1"/>
  <c r="X97" i="1"/>
  <c r="Y97" i="1"/>
  <c r="Z97" i="1"/>
  <c r="AA97" i="1"/>
  <c r="AB97" i="1"/>
  <c r="AC97" i="1"/>
  <c r="AD97" i="1"/>
  <c r="AE97" i="1"/>
  <c r="AF97" i="1"/>
  <c r="AG97" i="1"/>
  <c r="AH97" i="1"/>
  <c r="AI97" i="1"/>
  <c r="AJ97" i="1"/>
  <c r="AK97" i="1"/>
  <c r="AL97" i="1"/>
  <c r="AM97" i="1"/>
  <c r="AN97" i="1"/>
  <c r="AO97" i="1"/>
  <c r="T98" i="1"/>
  <c r="U98" i="1"/>
  <c r="V98" i="1"/>
  <c r="W98" i="1"/>
  <c r="X98" i="1"/>
  <c r="Y98" i="1"/>
  <c r="Z98" i="1"/>
  <c r="AA98" i="1"/>
  <c r="AB98" i="1"/>
  <c r="AC98" i="1"/>
  <c r="AD98" i="1"/>
  <c r="AE98" i="1"/>
  <c r="AF98" i="1"/>
  <c r="AG98" i="1"/>
  <c r="AH98" i="1"/>
  <c r="AI98" i="1"/>
  <c r="AJ98" i="1"/>
  <c r="AK98" i="1"/>
  <c r="AL98" i="1"/>
  <c r="AM98" i="1"/>
  <c r="AN98" i="1"/>
  <c r="AO98" i="1"/>
  <c r="T99" i="1"/>
  <c r="U99" i="1"/>
  <c r="V99" i="1"/>
  <c r="W99" i="1"/>
  <c r="X99" i="1"/>
  <c r="Y99" i="1"/>
  <c r="Z99" i="1"/>
  <c r="AA99" i="1"/>
  <c r="AB99" i="1"/>
  <c r="AC99" i="1"/>
  <c r="AD99" i="1"/>
  <c r="AE99" i="1"/>
  <c r="AF99" i="1"/>
  <c r="AG99" i="1"/>
  <c r="AH99" i="1"/>
  <c r="AI99" i="1"/>
  <c r="AJ99" i="1"/>
  <c r="AK99" i="1"/>
  <c r="AL99" i="1"/>
  <c r="AM99" i="1"/>
  <c r="AN99" i="1"/>
  <c r="AO99" i="1"/>
  <c r="T100" i="1"/>
  <c r="U100" i="1"/>
  <c r="V100" i="1"/>
  <c r="W100" i="1"/>
  <c r="X100" i="1"/>
  <c r="Y100" i="1"/>
  <c r="Z100" i="1"/>
  <c r="AA100" i="1"/>
  <c r="AB100" i="1"/>
  <c r="AC100" i="1"/>
  <c r="AD100" i="1"/>
  <c r="AE100" i="1"/>
  <c r="AF100" i="1"/>
  <c r="AG100" i="1"/>
  <c r="AH100" i="1"/>
  <c r="AI100" i="1"/>
  <c r="AJ100" i="1"/>
  <c r="AK100" i="1"/>
  <c r="AL100" i="1"/>
  <c r="AM100" i="1"/>
  <c r="AN100" i="1"/>
  <c r="AO100" i="1"/>
  <c r="T101" i="1"/>
  <c r="U101" i="1"/>
  <c r="V101" i="1"/>
  <c r="W101" i="1"/>
  <c r="X101" i="1"/>
  <c r="Y101" i="1"/>
  <c r="Z101" i="1"/>
  <c r="AA101" i="1"/>
  <c r="AB101" i="1"/>
  <c r="AC101" i="1"/>
  <c r="AD101" i="1"/>
  <c r="AE101" i="1"/>
  <c r="AF101" i="1"/>
  <c r="AG101" i="1"/>
  <c r="AH101" i="1"/>
  <c r="AI101" i="1"/>
  <c r="AJ101" i="1"/>
  <c r="AK101" i="1"/>
  <c r="AL101" i="1"/>
  <c r="AM101" i="1"/>
  <c r="AN101" i="1"/>
  <c r="AO101" i="1"/>
  <c r="T102" i="1"/>
  <c r="U102" i="1"/>
  <c r="V102" i="1"/>
  <c r="W102" i="1"/>
  <c r="X102" i="1"/>
  <c r="Y102" i="1"/>
  <c r="Z102" i="1"/>
  <c r="AA102" i="1"/>
  <c r="AB102" i="1"/>
  <c r="AC102" i="1"/>
  <c r="AD102" i="1"/>
  <c r="AE102" i="1"/>
  <c r="AF102" i="1"/>
  <c r="AG102" i="1"/>
  <c r="AH102" i="1"/>
  <c r="AI102" i="1"/>
  <c r="AJ102" i="1"/>
  <c r="AK102" i="1"/>
  <c r="AL102" i="1"/>
  <c r="AM102" i="1"/>
  <c r="AN102" i="1"/>
  <c r="AO102" i="1"/>
  <c r="T103" i="1"/>
  <c r="U103" i="1"/>
  <c r="V103" i="1"/>
  <c r="W103" i="1"/>
  <c r="X103" i="1"/>
  <c r="Y103" i="1"/>
  <c r="Z103" i="1"/>
  <c r="AA103" i="1"/>
  <c r="AB103" i="1"/>
  <c r="AC103" i="1"/>
  <c r="AD103" i="1"/>
  <c r="AE103" i="1"/>
  <c r="AF103" i="1"/>
  <c r="AG103" i="1"/>
  <c r="AH103" i="1"/>
  <c r="AI103" i="1"/>
  <c r="AJ103" i="1"/>
  <c r="AK103" i="1"/>
  <c r="AL103" i="1"/>
  <c r="AM103" i="1"/>
  <c r="AN103" i="1"/>
  <c r="AO103" i="1"/>
  <c r="T104" i="1"/>
  <c r="U104" i="1"/>
  <c r="V104" i="1"/>
  <c r="W104" i="1"/>
  <c r="X104" i="1"/>
  <c r="Y104" i="1"/>
  <c r="Z104" i="1"/>
  <c r="AA104" i="1"/>
  <c r="AB104" i="1"/>
  <c r="AC104" i="1"/>
  <c r="AD104" i="1"/>
  <c r="AE104" i="1"/>
  <c r="AF104" i="1"/>
  <c r="AG104" i="1"/>
  <c r="AH104" i="1"/>
  <c r="AI104" i="1"/>
  <c r="AJ104" i="1"/>
  <c r="AK104" i="1"/>
  <c r="AL104" i="1"/>
  <c r="AM104" i="1"/>
  <c r="AN104" i="1"/>
  <c r="AO104" i="1"/>
  <c r="T105" i="1"/>
  <c r="U105" i="1"/>
  <c r="V105" i="1"/>
  <c r="W105" i="1"/>
  <c r="X105" i="1"/>
  <c r="Y105" i="1"/>
  <c r="Z105" i="1"/>
  <c r="AA105" i="1"/>
  <c r="AB105" i="1"/>
  <c r="AC105" i="1"/>
  <c r="AD105" i="1"/>
  <c r="AE105" i="1"/>
  <c r="AF105" i="1"/>
  <c r="AG105" i="1"/>
  <c r="AH105" i="1"/>
  <c r="AI105" i="1"/>
  <c r="AJ105" i="1"/>
  <c r="AK105" i="1"/>
  <c r="AL105" i="1"/>
  <c r="AM105" i="1"/>
  <c r="AN105" i="1"/>
  <c r="AO105" i="1"/>
  <c r="T106" i="1"/>
  <c r="U106" i="1"/>
  <c r="V106" i="1"/>
  <c r="W106" i="1"/>
  <c r="X106" i="1"/>
  <c r="Y106" i="1"/>
  <c r="Z106" i="1"/>
  <c r="AA106" i="1"/>
  <c r="AB106" i="1"/>
  <c r="AC106" i="1"/>
  <c r="AD106" i="1"/>
  <c r="AE106" i="1"/>
  <c r="AF106" i="1"/>
  <c r="AG106" i="1"/>
  <c r="AH106" i="1"/>
  <c r="AI106" i="1"/>
  <c r="AJ106" i="1"/>
  <c r="AK106" i="1"/>
  <c r="AL106" i="1"/>
  <c r="AM106" i="1"/>
  <c r="AN106" i="1"/>
  <c r="AO106" i="1"/>
  <c r="T107" i="1"/>
  <c r="U107" i="1"/>
  <c r="V107" i="1"/>
  <c r="W107" i="1"/>
  <c r="X107" i="1"/>
  <c r="Y107" i="1"/>
  <c r="Z107" i="1"/>
  <c r="AA107" i="1"/>
  <c r="AB107" i="1"/>
  <c r="AC107" i="1"/>
  <c r="AD107" i="1"/>
  <c r="AE107" i="1"/>
  <c r="AF107" i="1"/>
  <c r="AG107" i="1"/>
  <c r="AH107" i="1"/>
  <c r="AI107" i="1"/>
  <c r="AJ107" i="1"/>
  <c r="AK107" i="1"/>
  <c r="AL107" i="1"/>
  <c r="AM107" i="1"/>
  <c r="AN107" i="1"/>
  <c r="AO107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AG108" i="1"/>
  <c r="AH108" i="1"/>
  <c r="AI108" i="1"/>
  <c r="AJ108" i="1"/>
  <c r="AK108" i="1"/>
  <c r="AL108" i="1"/>
  <c r="AM108" i="1"/>
  <c r="AN108" i="1"/>
  <c r="AO108" i="1"/>
  <c r="T109" i="1"/>
  <c r="U109" i="1"/>
  <c r="V109" i="1"/>
  <c r="W109" i="1"/>
  <c r="X109" i="1"/>
  <c r="Y109" i="1"/>
  <c r="Z109" i="1"/>
  <c r="AA109" i="1"/>
  <c r="AB109" i="1"/>
  <c r="AC109" i="1"/>
  <c r="AD109" i="1"/>
  <c r="AE109" i="1"/>
  <c r="AF109" i="1"/>
  <c r="AG109" i="1"/>
  <c r="AH109" i="1"/>
  <c r="AI109" i="1"/>
  <c r="AJ109" i="1"/>
  <c r="AK109" i="1"/>
  <c r="AL109" i="1"/>
  <c r="AM109" i="1"/>
  <c r="AN109" i="1"/>
  <c r="AO109" i="1"/>
  <c r="T110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AG110" i="1"/>
  <c r="AH110" i="1"/>
  <c r="AI110" i="1"/>
  <c r="AJ110" i="1"/>
  <c r="AK110" i="1"/>
  <c r="AL110" i="1"/>
  <c r="AM110" i="1"/>
  <c r="AN110" i="1"/>
  <c r="AO110" i="1"/>
  <c r="T111" i="1"/>
  <c r="U111" i="1"/>
  <c r="V111" i="1"/>
  <c r="W111" i="1"/>
  <c r="X111" i="1"/>
  <c r="Y111" i="1"/>
  <c r="Z111" i="1"/>
  <c r="AA111" i="1"/>
  <c r="AB111" i="1"/>
  <c r="AC111" i="1"/>
  <c r="AD111" i="1"/>
  <c r="AE111" i="1"/>
  <c r="AF111" i="1"/>
  <c r="AG111" i="1"/>
  <c r="AH111" i="1"/>
  <c r="AI111" i="1"/>
  <c r="AJ111" i="1"/>
  <c r="AK111" i="1"/>
  <c r="AL111" i="1"/>
  <c r="AM111" i="1"/>
  <c r="AN111" i="1"/>
  <c r="AO111" i="1"/>
  <c r="T112" i="1"/>
  <c r="U112" i="1"/>
  <c r="V112" i="1"/>
  <c r="W112" i="1"/>
  <c r="X112" i="1"/>
  <c r="Y112" i="1"/>
  <c r="Z112" i="1"/>
  <c r="AA112" i="1"/>
  <c r="AB112" i="1"/>
  <c r="AC112" i="1"/>
  <c r="AD112" i="1"/>
  <c r="AE112" i="1"/>
  <c r="AF112" i="1"/>
  <c r="AG112" i="1"/>
  <c r="AH112" i="1"/>
  <c r="AI112" i="1"/>
  <c r="AJ112" i="1"/>
  <c r="AK112" i="1"/>
  <c r="AL112" i="1"/>
  <c r="AM112" i="1"/>
  <c r="AN112" i="1"/>
  <c r="AO112" i="1"/>
  <c r="T113" i="1"/>
  <c r="U113" i="1"/>
  <c r="V113" i="1"/>
  <c r="W113" i="1"/>
  <c r="X113" i="1"/>
  <c r="Y113" i="1"/>
  <c r="Z113" i="1"/>
  <c r="AA113" i="1"/>
  <c r="AB113" i="1"/>
  <c r="AC113" i="1"/>
  <c r="AD113" i="1"/>
  <c r="AE113" i="1"/>
  <c r="AF113" i="1"/>
  <c r="AG113" i="1"/>
  <c r="AH113" i="1"/>
  <c r="AI113" i="1"/>
  <c r="AJ113" i="1"/>
  <c r="AK113" i="1"/>
  <c r="AL113" i="1"/>
  <c r="AM113" i="1"/>
  <c r="AN113" i="1"/>
  <c r="AO113" i="1"/>
  <c r="T114" i="1"/>
  <c r="U114" i="1"/>
  <c r="V114" i="1"/>
  <c r="W114" i="1"/>
  <c r="X114" i="1"/>
  <c r="Y114" i="1"/>
  <c r="Z114" i="1"/>
  <c r="AA114" i="1"/>
  <c r="AB114" i="1"/>
  <c r="AC114" i="1"/>
  <c r="AD114" i="1"/>
  <c r="AE114" i="1"/>
  <c r="AF114" i="1"/>
  <c r="AG114" i="1"/>
  <c r="AH114" i="1"/>
  <c r="AI114" i="1"/>
  <c r="AJ114" i="1"/>
  <c r="AK114" i="1"/>
  <c r="AL114" i="1"/>
  <c r="AM114" i="1"/>
  <c r="AN114" i="1"/>
  <c r="AO114" i="1"/>
  <c r="T115" i="1"/>
  <c r="U115" i="1"/>
  <c r="V115" i="1"/>
  <c r="W115" i="1"/>
  <c r="X115" i="1"/>
  <c r="Y115" i="1"/>
  <c r="Z115" i="1"/>
  <c r="AA115" i="1"/>
  <c r="AB115" i="1"/>
  <c r="AC115" i="1"/>
  <c r="AD115" i="1"/>
  <c r="AE115" i="1"/>
  <c r="AF115" i="1"/>
  <c r="AG115" i="1"/>
  <c r="AH115" i="1"/>
  <c r="AI115" i="1"/>
  <c r="AJ115" i="1"/>
  <c r="AK115" i="1"/>
  <c r="AL115" i="1"/>
  <c r="AM115" i="1"/>
  <c r="AN115" i="1"/>
  <c r="AO115" i="1"/>
  <c r="T116" i="1"/>
  <c r="U116" i="1"/>
  <c r="V116" i="1"/>
  <c r="W116" i="1"/>
  <c r="X116" i="1"/>
  <c r="Y116" i="1"/>
  <c r="Z116" i="1"/>
  <c r="AA116" i="1"/>
  <c r="AB116" i="1"/>
  <c r="AC116" i="1"/>
  <c r="AD116" i="1"/>
  <c r="AE116" i="1"/>
  <c r="AF116" i="1"/>
  <c r="AG116" i="1"/>
  <c r="AH116" i="1"/>
  <c r="AI116" i="1"/>
  <c r="AJ116" i="1"/>
  <c r="AK116" i="1"/>
  <c r="AL116" i="1"/>
  <c r="AM116" i="1"/>
  <c r="AN116" i="1"/>
  <c r="AO116" i="1"/>
  <c r="T117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AG117" i="1"/>
  <c r="AH117" i="1"/>
  <c r="AI117" i="1"/>
  <c r="AJ117" i="1"/>
  <c r="AK117" i="1"/>
  <c r="AL117" i="1"/>
  <c r="AM117" i="1"/>
  <c r="AN117" i="1"/>
  <c r="AO117" i="1"/>
  <c r="T118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AG118" i="1"/>
  <c r="AH118" i="1"/>
  <c r="AI118" i="1"/>
  <c r="AJ118" i="1"/>
  <c r="AK118" i="1"/>
  <c r="AL118" i="1"/>
  <c r="AM118" i="1"/>
  <c r="AN118" i="1"/>
  <c r="AO118" i="1"/>
  <c r="T119" i="1"/>
  <c r="U119" i="1"/>
  <c r="V119" i="1"/>
  <c r="W119" i="1"/>
  <c r="X119" i="1"/>
  <c r="Y119" i="1"/>
  <c r="Z119" i="1"/>
  <c r="AA119" i="1"/>
  <c r="AB119" i="1"/>
  <c r="AC119" i="1"/>
  <c r="AD119" i="1"/>
  <c r="AE119" i="1"/>
  <c r="AF119" i="1"/>
  <c r="AG119" i="1"/>
  <c r="AH119" i="1"/>
  <c r="AI119" i="1"/>
  <c r="AJ119" i="1"/>
  <c r="AK119" i="1"/>
  <c r="AL119" i="1"/>
  <c r="AM119" i="1"/>
  <c r="AN119" i="1"/>
  <c r="AO119" i="1"/>
  <c r="T120" i="1"/>
  <c r="U120" i="1"/>
  <c r="V120" i="1"/>
  <c r="W120" i="1"/>
  <c r="X120" i="1"/>
  <c r="Y120" i="1"/>
  <c r="Z120" i="1"/>
  <c r="AA120" i="1"/>
  <c r="AB120" i="1"/>
  <c r="AC120" i="1"/>
  <c r="AD120" i="1"/>
  <c r="AE120" i="1"/>
  <c r="AF120" i="1"/>
  <c r="AG120" i="1"/>
  <c r="AH120" i="1"/>
  <c r="AI120" i="1"/>
  <c r="AJ120" i="1"/>
  <c r="AK120" i="1"/>
  <c r="AL120" i="1"/>
  <c r="AM120" i="1"/>
  <c r="AN120" i="1"/>
  <c r="AO120" i="1"/>
  <c r="T121" i="1"/>
  <c r="U121" i="1"/>
  <c r="V121" i="1"/>
  <c r="W121" i="1"/>
  <c r="X121" i="1"/>
  <c r="Y121" i="1"/>
  <c r="Z121" i="1"/>
  <c r="AA121" i="1"/>
  <c r="AB121" i="1"/>
  <c r="AC121" i="1"/>
  <c r="AD121" i="1"/>
  <c r="AE121" i="1"/>
  <c r="AF121" i="1"/>
  <c r="AG121" i="1"/>
  <c r="AH121" i="1"/>
  <c r="AI121" i="1"/>
  <c r="AJ121" i="1"/>
  <c r="AK121" i="1"/>
  <c r="AL121" i="1"/>
  <c r="AM121" i="1"/>
  <c r="AN121" i="1"/>
  <c r="AO121" i="1"/>
  <c r="T122" i="1"/>
  <c r="U122" i="1"/>
  <c r="V122" i="1"/>
  <c r="W122" i="1"/>
  <c r="X122" i="1"/>
  <c r="Y122" i="1"/>
  <c r="Z122" i="1"/>
  <c r="AA122" i="1"/>
  <c r="AB122" i="1"/>
  <c r="AC122" i="1"/>
  <c r="AD122" i="1"/>
  <c r="AE122" i="1"/>
  <c r="AF122" i="1"/>
  <c r="AG122" i="1"/>
  <c r="AH122" i="1"/>
  <c r="AI122" i="1"/>
  <c r="AJ122" i="1"/>
  <c r="AK122" i="1"/>
  <c r="AL122" i="1"/>
  <c r="AM122" i="1"/>
  <c r="AN122" i="1"/>
  <c r="AO122" i="1"/>
  <c r="T123" i="1"/>
  <c r="U123" i="1"/>
  <c r="V123" i="1"/>
  <c r="W123" i="1"/>
  <c r="X123" i="1"/>
  <c r="Y123" i="1"/>
  <c r="Z123" i="1"/>
  <c r="AA123" i="1"/>
  <c r="AB123" i="1"/>
  <c r="AC123" i="1"/>
  <c r="AD123" i="1"/>
  <c r="AE123" i="1"/>
  <c r="AF123" i="1"/>
  <c r="AG123" i="1"/>
  <c r="AH123" i="1"/>
  <c r="AI123" i="1"/>
  <c r="AJ123" i="1"/>
  <c r="AK123" i="1"/>
  <c r="AL123" i="1"/>
  <c r="AM123" i="1"/>
  <c r="AN123" i="1"/>
  <c r="AO123" i="1"/>
  <c r="T124" i="1"/>
  <c r="U124" i="1"/>
  <c r="V124" i="1"/>
  <c r="W124" i="1"/>
  <c r="X124" i="1"/>
  <c r="Y124" i="1"/>
  <c r="Z124" i="1"/>
  <c r="AA124" i="1"/>
  <c r="AB124" i="1"/>
  <c r="AC124" i="1"/>
  <c r="AD124" i="1"/>
  <c r="AE124" i="1"/>
  <c r="AF124" i="1"/>
  <c r="AG124" i="1"/>
  <c r="AH124" i="1"/>
  <c r="AI124" i="1"/>
  <c r="AJ124" i="1"/>
  <c r="AK124" i="1"/>
  <c r="AL124" i="1"/>
  <c r="AM124" i="1"/>
  <c r="AN124" i="1"/>
  <c r="AO124" i="1"/>
  <c r="T125" i="1"/>
  <c r="U125" i="1"/>
  <c r="V125" i="1"/>
  <c r="W125" i="1"/>
  <c r="X125" i="1"/>
  <c r="Y125" i="1"/>
  <c r="Z125" i="1"/>
  <c r="AA125" i="1"/>
  <c r="AB125" i="1"/>
  <c r="AC125" i="1"/>
  <c r="AD125" i="1"/>
  <c r="AE125" i="1"/>
  <c r="AF125" i="1"/>
  <c r="AG125" i="1"/>
  <c r="AH125" i="1"/>
  <c r="AI125" i="1"/>
  <c r="AJ125" i="1"/>
  <c r="AK125" i="1"/>
  <c r="AL125" i="1"/>
  <c r="AM125" i="1"/>
  <c r="AN125" i="1"/>
  <c r="AO125" i="1"/>
  <c r="T126" i="1"/>
  <c r="U126" i="1"/>
  <c r="V126" i="1"/>
  <c r="W126" i="1"/>
  <c r="X126" i="1"/>
  <c r="Y126" i="1"/>
  <c r="Z126" i="1"/>
  <c r="AA126" i="1"/>
  <c r="AB126" i="1"/>
  <c r="AC126" i="1"/>
  <c r="AD126" i="1"/>
  <c r="AE126" i="1"/>
  <c r="AF126" i="1"/>
  <c r="AG126" i="1"/>
  <c r="AH126" i="1"/>
  <c r="AI126" i="1"/>
  <c r="AJ126" i="1"/>
  <c r="AK126" i="1"/>
  <c r="AL126" i="1"/>
  <c r="AM126" i="1"/>
  <c r="AN126" i="1"/>
  <c r="AO126" i="1"/>
  <c r="T127" i="1"/>
  <c r="U127" i="1"/>
  <c r="V127" i="1"/>
  <c r="W127" i="1"/>
  <c r="X127" i="1"/>
  <c r="Y127" i="1"/>
  <c r="Z127" i="1"/>
  <c r="AA127" i="1"/>
  <c r="AB127" i="1"/>
  <c r="AC127" i="1"/>
  <c r="AD127" i="1"/>
  <c r="AE127" i="1"/>
  <c r="AF127" i="1"/>
  <c r="AG127" i="1"/>
  <c r="AH127" i="1"/>
  <c r="AI127" i="1"/>
  <c r="AJ127" i="1"/>
  <c r="AK127" i="1"/>
  <c r="AL127" i="1"/>
  <c r="AM127" i="1"/>
  <c r="AN127" i="1"/>
  <c r="AO127" i="1"/>
  <c r="T128" i="1"/>
  <c r="U128" i="1"/>
  <c r="V128" i="1"/>
  <c r="W128" i="1"/>
  <c r="X128" i="1"/>
  <c r="Y128" i="1"/>
  <c r="Z128" i="1"/>
  <c r="AA128" i="1"/>
  <c r="AB128" i="1"/>
  <c r="AC128" i="1"/>
  <c r="AD128" i="1"/>
  <c r="AE128" i="1"/>
  <c r="AF128" i="1"/>
  <c r="AG128" i="1"/>
  <c r="AH128" i="1"/>
  <c r="AI128" i="1"/>
  <c r="AJ128" i="1"/>
  <c r="AK128" i="1"/>
  <c r="AL128" i="1"/>
  <c r="AM128" i="1"/>
  <c r="AN128" i="1"/>
  <c r="AO128" i="1"/>
  <c r="T129" i="1"/>
  <c r="U129" i="1"/>
  <c r="V129" i="1"/>
  <c r="W129" i="1"/>
  <c r="X129" i="1"/>
  <c r="Y129" i="1"/>
  <c r="Z129" i="1"/>
  <c r="AA129" i="1"/>
  <c r="AB129" i="1"/>
  <c r="AC129" i="1"/>
  <c r="AD129" i="1"/>
  <c r="AE129" i="1"/>
  <c r="AF129" i="1"/>
  <c r="AG129" i="1"/>
  <c r="AH129" i="1"/>
  <c r="AI129" i="1"/>
  <c r="AJ129" i="1"/>
  <c r="AK129" i="1"/>
  <c r="AL129" i="1"/>
  <c r="AM129" i="1"/>
  <c r="AN129" i="1"/>
  <c r="AO129" i="1"/>
  <c r="T130" i="1"/>
  <c r="U130" i="1"/>
  <c r="V130" i="1"/>
  <c r="W130" i="1"/>
  <c r="X130" i="1"/>
  <c r="Y130" i="1"/>
  <c r="Z130" i="1"/>
  <c r="AA130" i="1"/>
  <c r="AB130" i="1"/>
  <c r="AC130" i="1"/>
  <c r="AD130" i="1"/>
  <c r="AE130" i="1"/>
  <c r="AF130" i="1"/>
  <c r="AG130" i="1"/>
  <c r="AH130" i="1"/>
  <c r="AI130" i="1"/>
  <c r="AJ130" i="1"/>
  <c r="AK130" i="1"/>
  <c r="AL130" i="1"/>
  <c r="AM130" i="1"/>
  <c r="AN130" i="1"/>
  <c r="AO130" i="1"/>
  <c r="T131" i="1"/>
  <c r="U131" i="1"/>
  <c r="V131" i="1"/>
  <c r="W131" i="1"/>
  <c r="X131" i="1"/>
  <c r="Y131" i="1"/>
  <c r="Z131" i="1"/>
  <c r="AA131" i="1"/>
  <c r="AB131" i="1"/>
  <c r="AC131" i="1"/>
  <c r="AD131" i="1"/>
  <c r="AE131" i="1"/>
  <c r="AF131" i="1"/>
  <c r="AG131" i="1"/>
  <c r="AH131" i="1"/>
  <c r="AI131" i="1"/>
  <c r="AJ131" i="1"/>
  <c r="AK131" i="1"/>
  <c r="AL131" i="1"/>
  <c r="AM131" i="1"/>
  <c r="AN131" i="1"/>
  <c r="AO131" i="1"/>
  <c r="T132" i="1"/>
  <c r="U132" i="1"/>
  <c r="V132" i="1"/>
  <c r="W132" i="1"/>
  <c r="X132" i="1"/>
  <c r="Y132" i="1"/>
  <c r="Z132" i="1"/>
  <c r="AA132" i="1"/>
  <c r="AB132" i="1"/>
  <c r="AC132" i="1"/>
  <c r="AD132" i="1"/>
  <c r="AE132" i="1"/>
  <c r="AF132" i="1"/>
  <c r="AG132" i="1"/>
  <c r="AH132" i="1"/>
  <c r="AI132" i="1"/>
  <c r="AJ132" i="1"/>
  <c r="AK132" i="1"/>
  <c r="AL132" i="1"/>
  <c r="AM132" i="1"/>
  <c r="AN132" i="1"/>
  <c r="AO132" i="1"/>
  <c r="T133" i="1"/>
  <c r="U133" i="1"/>
  <c r="V133" i="1"/>
  <c r="W133" i="1"/>
  <c r="X133" i="1"/>
  <c r="Y133" i="1"/>
  <c r="Z133" i="1"/>
  <c r="AA133" i="1"/>
  <c r="AB133" i="1"/>
  <c r="AC133" i="1"/>
  <c r="AD133" i="1"/>
  <c r="AE133" i="1"/>
  <c r="AF133" i="1"/>
  <c r="AG133" i="1"/>
  <c r="AH133" i="1"/>
  <c r="AI133" i="1"/>
  <c r="AJ133" i="1"/>
  <c r="AK133" i="1"/>
  <c r="AL133" i="1"/>
  <c r="AM133" i="1"/>
  <c r="AN133" i="1"/>
  <c r="AO133" i="1"/>
  <c r="T134" i="1"/>
  <c r="U134" i="1"/>
  <c r="V134" i="1"/>
  <c r="W134" i="1"/>
  <c r="X134" i="1"/>
  <c r="Y134" i="1"/>
  <c r="Z134" i="1"/>
  <c r="AA134" i="1"/>
  <c r="AB134" i="1"/>
  <c r="AC134" i="1"/>
  <c r="AD134" i="1"/>
  <c r="AE134" i="1"/>
  <c r="AF134" i="1"/>
  <c r="AG134" i="1"/>
  <c r="AH134" i="1"/>
  <c r="AI134" i="1"/>
  <c r="AJ134" i="1"/>
  <c r="AK134" i="1"/>
  <c r="AL134" i="1"/>
  <c r="AM134" i="1"/>
  <c r="AN134" i="1"/>
  <c r="AO134" i="1"/>
  <c r="T135" i="1"/>
  <c r="U135" i="1"/>
  <c r="V135" i="1"/>
  <c r="W135" i="1"/>
  <c r="X135" i="1"/>
  <c r="Y135" i="1"/>
  <c r="Z135" i="1"/>
  <c r="AA135" i="1"/>
  <c r="AB135" i="1"/>
  <c r="AC135" i="1"/>
  <c r="AD135" i="1"/>
  <c r="AE135" i="1"/>
  <c r="AF135" i="1"/>
  <c r="AG135" i="1"/>
  <c r="AH135" i="1"/>
  <c r="AI135" i="1"/>
  <c r="AJ135" i="1"/>
  <c r="AK135" i="1"/>
  <c r="AL135" i="1"/>
  <c r="AM135" i="1"/>
  <c r="AN135" i="1"/>
  <c r="AO135" i="1"/>
  <c r="T136" i="1"/>
  <c r="U136" i="1"/>
  <c r="V136" i="1"/>
  <c r="W136" i="1"/>
  <c r="X136" i="1"/>
  <c r="Y136" i="1"/>
  <c r="Z136" i="1"/>
  <c r="AA136" i="1"/>
  <c r="AB136" i="1"/>
  <c r="AC136" i="1"/>
  <c r="AD136" i="1"/>
  <c r="AE136" i="1"/>
  <c r="AF136" i="1"/>
  <c r="AG136" i="1"/>
  <c r="AH136" i="1"/>
  <c r="AI136" i="1"/>
  <c r="AJ136" i="1"/>
  <c r="AK136" i="1"/>
  <c r="AL136" i="1"/>
  <c r="AM136" i="1"/>
  <c r="AN136" i="1"/>
  <c r="AO136" i="1"/>
  <c r="T137" i="1"/>
  <c r="U137" i="1"/>
  <c r="V137" i="1"/>
  <c r="W137" i="1"/>
  <c r="X137" i="1"/>
  <c r="Y137" i="1"/>
  <c r="Z137" i="1"/>
  <c r="AA137" i="1"/>
  <c r="AB137" i="1"/>
  <c r="AC137" i="1"/>
  <c r="AD137" i="1"/>
  <c r="AE137" i="1"/>
  <c r="AF137" i="1"/>
  <c r="AG137" i="1"/>
  <c r="AH137" i="1"/>
  <c r="AI137" i="1"/>
  <c r="AJ137" i="1"/>
  <c r="AK137" i="1"/>
  <c r="AL137" i="1"/>
  <c r="AM137" i="1"/>
  <c r="AN137" i="1"/>
  <c r="AO137" i="1"/>
  <c r="T138" i="1"/>
  <c r="U138" i="1"/>
  <c r="V138" i="1"/>
  <c r="W138" i="1"/>
  <c r="X138" i="1"/>
  <c r="Y138" i="1"/>
  <c r="Z138" i="1"/>
  <c r="AA138" i="1"/>
  <c r="AB138" i="1"/>
  <c r="AC138" i="1"/>
  <c r="AD138" i="1"/>
  <c r="AE138" i="1"/>
  <c r="AF138" i="1"/>
  <c r="AG138" i="1"/>
  <c r="AH138" i="1"/>
  <c r="AI138" i="1"/>
  <c r="AJ138" i="1"/>
  <c r="AK138" i="1"/>
  <c r="AL138" i="1"/>
  <c r="AM138" i="1"/>
  <c r="AN138" i="1"/>
  <c r="AO138" i="1"/>
  <c r="T139" i="1"/>
  <c r="U139" i="1"/>
  <c r="V139" i="1"/>
  <c r="W139" i="1"/>
  <c r="X139" i="1"/>
  <c r="Y139" i="1"/>
  <c r="Z139" i="1"/>
  <c r="AA139" i="1"/>
  <c r="AB139" i="1"/>
  <c r="AC139" i="1"/>
  <c r="AD139" i="1"/>
  <c r="AE139" i="1"/>
  <c r="AF139" i="1"/>
  <c r="AG139" i="1"/>
  <c r="AH139" i="1"/>
  <c r="AI139" i="1"/>
  <c r="AJ139" i="1"/>
  <c r="AK139" i="1"/>
  <c r="AL139" i="1"/>
  <c r="AM139" i="1"/>
  <c r="AN139" i="1"/>
  <c r="AO139" i="1"/>
  <c r="T140" i="1"/>
  <c r="U140" i="1"/>
  <c r="V140" i="1"/>
  <c r="W140" i="1"/>
  <c r="X140" i="1"/>
  <c r="Y140" i="1"/>
  <c r="Z140" i="1"/>
  <c r="AA140" i="1"/>
  <c r="AB140" i="1"/>
  <c r="AC140" i="1"/>
  <c r="AD140" i="1"/>
  <c r="AE140" i="1"/>
  <c r="AF140" i="1"/>
  <c r="AG140" i="1"/>
  <c r="AH140" i="1"/>
  <c r="AI140" i="1"/>
  <c r="AJ140" i="1"/>
  <c r="AK140" i="1"/>
  <c r="AL140" i="1"/>
  <c r="AM140" i="1"/>
  <c r="AN140" i="1"/>
  <c r="AO140" i="1"/>
  <c r="T141" i="1"/>
  <c r="U141" i="1"/>
  <c r="V141" i="1"/>
  <c r="W141" i="1"/>
  <c r="X141" i="1"/>
  <c r="Y141" i="1"/>
  <c r="Z141" i="1"/>
  <c r="AA141" i="1"/>
  <c r="AB141" i="1"/>
  <c r="AC141" i="1"/>
  <c r="AD141" i="1"/>
  <c r="AE141" i="1"/>
  <c r="AF141" i="1"/>
  <c r="AG141" i="1"/>
  <c r="AH141" i="1"/>
  <c r="AI141" i="1"/>
  <c r="AJ141" i="1"/>
  <c r="AK141" i="1"/>
  <c r="AL141" i="1"/>
  <c r="AM141" i="1"/>
  <c r="AN141" i="1"/>
  <c r="AO141" i="1"/>
  <c r="T142" i="1"/>
  <c r="U142" i="1"/>
  <c r="V142" i="1"/>
  <c r="W142" i="1"/>
  <c r="X142" i="1"/>
  <c r="Y142" i="1"/>
  <c r="Z142" i="1"/>
  <c r="AA142" i="1"/>
  <c r="AB142" i="1"/>
  <c r="AC142" i="1"/>
  <c r="AD142" i="1"/>
  <c r="AE142" i="1"/>
  <c r="AF142" i="1"/>
  <c r="AG142" i="1"/>
  <c r="AH142" i="1"/>
  <c r="AI142" i="1"/>
  <c r="AJ142" i="1"/>
  <c r="AK142" i="1"/>
  <c r="AL142" i="1"/>
  <c r="AM142" i="1"/>
  <c r="AN142" i="1"/>
  <c r="AO142" i="1"/>
  <c r="AO3" i="1"/>
  <c r="AO4" i="1"/>
  <c r="AO5" i="1"/>
  <c r="AO6" i="1"/>
  <c r="AO7" i="1"/>
  <c r="AO8" i="1"/>
  <c r="AO9" i="1"/>
  <c r="AO10" i="1"/>
  <c r="AO11" i="1"/>
  <c r="AO12" i="1"/>
  <c r="AO13" i="1"/>
  <c r="AO14" i="1"/>
  <c r="AO15" i="1"/>
  <c r="AO16" i="1"/>
  <c r="AO17" i="1"/>
  <c r="AO18" i="1"/>
  <c r="AO19" i="1"/>
  <c r="AO20" i="1"/>
  <c r="AO21" i="1"/>
  <c r="AO22" i="1"/>
  <c r="AO23" i="1"/>
  <c r="AO24" i="1"/>
  <c r="AO25" i="1"/>
  <c r="AO26" i="1"/>
  <c r="AO27" i="1"/>
  <c r="AO28" i="1"/>
  <c r="AO29" i="1"/>
  <c r="AO30" i="1"/>
  <c r="AO31" i="1"/>
  <c r="AO32" i="1"/>
  <c r="AO33" i="1"/>
  <c r="AO34" i="1"/>
  <c r="AO35" i="1"/>
  <c r="AO36" i="1"/>
  <c r="AO37" i="1"/>
  <c r="AO38" i="1"/>
  <c r="AO39" i="1"/>
  <c r="AO40" i="1"/>
  <c r="AO41" i="1"/>
  <c r="AO42" i="1"/>
  <c r="AO43" i="1"/>
  <c r="AO44" i="1"/>
  <c r="AO45" i="1"/>
  <c r="AO46" i="1"/>
  <c r="AO47" i="1"/>
  <c r="AO48" i="1"/>
  <c r="AO49" i="1"/>
  <c r="AO50" i="1"/>
  <c r="AO51" i="1"/>
  <c r="AO52" i="1"/>
  <c r="AO53" i="1"/>
  <c r="AO54" i="1"/>
  <c r="AO55" i="1"/>
  <c r="AO56" i="1"/>
  <c r="AO57" i="1"/>
  <c r="AO58" i="1"/>
  <c r="AO59" i="1"/>
  <c r="AO60" i="1"/>
  <c r="AO61" i="1"/>
  <c r="AO62" i="1"/>
  <c r="AO63" i="1"/>
  <c r="AO64" i="1"/>
  <c r="AO65" i="1"/>
  <c r="AO66" i="1"/>
  <c r="AO67" i="1"/>
  <c r="AO68" i="1"/>
  <c r="AO69" i="1"/>
  <c r="AO70" i="1"/>
  <c r="AO71" i="1"/>
  <c r="AO72" i="1"/>
  <c r="AO73" i="1"/>
  <c r="AO74" i="1"/>
  <c r="AO75" i="1"/>
  <c r="AO76" i="1"/>
  <c r="AO77" i="1"/>
  <c r="AO78" i="1"/>
  <c r="AO79" i="1"/>
  <c r="AO80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3" i="1"/>
  <c r="AM4" i="1"/>
  <c r="AM5" i="1"/>
  <c r="AM6" i="1"/>
  <c r="AM7" i="1"/>
  <c r="AM8" i="1"/>
  <c r="AM9" i="1"/>
  <c r="AM10" i="1"/>
  <c r="AM11" i="1"/>
  <c r="AM12" i="1"/>
  <c r="AM13" i="1"/>
  <c r="AM14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K3" i="1"/>
  <c r="AK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J3" i="1"/>
  <c r="AJ4" i="1"/>
  <c r="AJ5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I3" i="1"/>
  <c r="AI4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H3" i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3" i="1"/>
  <c r="U4" i="1"/>
  <c r="U5" i="1"/>
  <c r="U6" i="1"/>
  <c r="U7" i="1"/>
  <c r="U8" i="1"/>
  <c r="U9" i="1"/>
  <c r="T4" i="1"/>
  <c r="T3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AO1" i="1"/>
  <c r="AN1" i="1"/>
  <c r="AM1" i="1"/>
  <c r="AL1" i="1"/>
  <c r="AK1" i="1"/>
  <c r="AJ1" i="1"/>
  <c r="AI1" i="1"/>
  <c r="AH1" i="1"/>
  <c r="AG1" i="1"/>
  <c r="AF1" i="1"/>
  <c r="AE1" i="1"/>
  <c r="AD1" i="1"/>
  <c r="AC1" i="1"/>
  <c r="AB1" i="1"/>
  <c r="AA1" i="1"/>
  <c r="Z1" i="1"/>
  <c r="Y1" i="1"/>
  <c r="X1" i="1"/>
  <c r="W1" i="1"/>
  <c r="V1" i="1"/>
  <c r="T1" i="1"/>
  <c r="U1" i="1"/>
  <c r="K2201" i="2"/>
  <c r="I2201" i="2"/>
  <c r="G2201" i="2"/>
  <c r="E2201" i="2"/>
  <c r="K2200" i="2"/>
  <c r="I2200" i="2"/>
  <c r="G2200" i="2"/>
  <c r="E2200" i="2"/>
  <c r="K2199" i="2"/>
  <c r="I2199" i="2"/>
  <c r="G2199" i="2"/>
  <c r="E2199" i="2"/>
  <c r="K2198" i="2"/>
  <c r="I2198" i="2"/>
  <c r="G2198" i="2"/>
  <c r="E2198" i="2"/>
  <c r="K2197" i="2"/>
  <c r="I2197" i="2"/>
  <c r="G2197" i="2"/>
  <c r="E2197" i="2"/>
  <c r="K2196" i="2"/>
  <c r="I2196" i="2"/>
  <c r="G2196" i="2"/>
  <c r="E2196" i="2"/>
  <c r="K2195" i="2"/>
  <c r="I2195" i="2"/>
  <c r="G2195" i="2"/>
  <c r="E2195" i="2"/>
  <c r="K2194" i="2"/>
  <c r="I2194" i="2"/>
  <c r="G2194" i="2"/>
  <c r="E2194" i="2"/>
  <c r="K2193" i="2"/>
  <c r="I2193" i="2"/>
  <c r="G2193" i="2"/>
  <c r="E2193" i="2"/>
  <c r="K2192" i="2"/>
  <c r="I2192" i="2"/>
  <c r="G2192" i="2"/>
  <c r="E2192" i="2"/>
  <c r="K2191" i="2"/>
  <c r="I2191" i="2"/>
  <c r="G2191" i="2"/>
  <c r="E2191" i="2"/>
  <c r="K2190" i="2"/>
  <c r="I2190" i="2"/>
  <c r="G2190" i="2"/>
  <c r="E2190" i="2"/>
  <c r="K2189" i="2"/>
  <c r="I2189" i="2"/>
  <c r="G2189" i="2"/>
  <c r="E2189" i="2"/>
  <c r="K2188" i="2"/>
  <c r="I2188" i="2"/>
  <c r="G2188" i="2"/>
  <c r="E2188" i="2"/>
  <c r="K2187" i="2"/>
  <c r="I2187" i="2"/>
  <c r="G2187" i="2"/>
  <c r="E2187" i="2"/>
  <c r="K2186" i="2"/>
  <c r="I2186" i="2"/>
  <c r="G2186" i="2"/>
  <c r="E2186" i="2"/>
  <c r="K2185" i="2"/>
  <c r="I2185" i="2"/>
  <c r="G2185" i="2"/>
  <c r="E2185" i="2"/>
  <c r="K2184" i="2"/>
  <c r="I2184" i="2"/>
  <c r="G2184" i="2"/>
  <c r="E2184" i="2"/>
  <c r="K2183" i="2"/>
  <c r="I2183" i="2"/>
  <c r="G2183" i="2"/>
  <c r="E2183" i="2"/>
  <c r="K2182" i="2"/>
  <c r="I2182" i="2"/>
  <c r="G2182" i="2"/>
  <c r="E2182" i="2"/>
  <c r="K2181" i="2"/>
  <c r="I2181" i="2"/>
  <c r="G2181" i="2"/>
  <c r="E2181" i="2"/>
  <c r="K2180" i="2"/>
  <c r="I2180" i="2"/>
  <c r="G2180" i="2"/>
  <c r="E2180" i="2"/>
  <c r="K2179" i="2"/>
  <c r="I2179" i="2"/>
  <c r="G2179" i="2"/>
  <c r="E2179" i="2"/>
  <c r="K2178" i="2"/>
  <c r="I2178" i="2"/>
  <c r="G2178" i="2"/>
  <c r="E2178" i="2"/>
  <c r="K2177" i="2"/>
  <c r="I2177" i="2"/>
  <c r="G2177" i="2"/>
  <c r="E2177" i="2"/>
  <c r="K2176" i="2"/>
  <c r="I2176" i="2"/>
  <c r="G2176" i="2"/>
  <c r="E2176" i="2"/>
  <c r="K2175" i="2"/>
  <c r="I2175" i="2"/>
  <c r="G2175" i="2"/>
  <c r="E2175" i="2"/>
  <c r="K2174" i="2"/>
  <c r="I2174" i="2"/>
  <c r="G2174" i="2"/>
  <c r="E2174" i="2"/>
  <c r="K2173" i="2"/>
  <c r="I2173" i="2"/>
  <c r="G2173" i="2"/>
  <c r="E2173" i="2"/>
  <c r="K2172" i="2"/>
  <c r="I2172" i="2"/>
  <c r="G2172" i="2"/>
  <c r="E2172" i="2"/>
  <c r="K2171" i="2"/>
  <c r="I2171" i="2"/>
  <c r="G2171" i="2"/>
  <c r="E2171" i="2"/>
  <c r="K2170" i="2"/>
  <c r="I2170" i="2"/>
  <c r="G2170" i="2"/>
  <c r="E2170" i="2"/>
  <c r="K2169" i="2"/>
  <c r="I2169" i="2"/>
  <c r="G2169" i="2"/>
  <c r="E2169" i="2"/>
  <c r="K2168" i="2"/>
  <c r="I2168" i="2"/>
  <c r="G2168" i="2"/>
  <c r="E2168" i="2"/>
  <c r="K2167" i="2"/>
  <c r="I2167" i="2"/>
  <c r="G2167" i="2"/>
  <c r="E2167" i="2"/>
  <c r="K2166" i="2"/>
  <c r="I2166" i="2"/>
  <c r="G2166" i="2"/>
  <c r="E2166" i="2"/>
  <c r="K2165" i="2"/>
  <c r="I2165" i="2"/>
  <c r="G2165" i="2"/>
  <c r="E2165" i="2"/>
  <c r="K2164" i="2"/>
  <c r="I2164" i="2"/>
  <c r="G2164" i="2"/>
  <c r="E2164" i="2"/>
  <c r="K2163" i="2"/>
  <c r="I2163" i="2"/>
  <c r="G2163" i="2"/>
  <c r="E2163" i="2"/>
  <c r="K2162" i="2"/>
  <c r="I2162" i="2"/>
  <c r="G2162" i="2"/>
  <c r="E2162" i="2"/>
  <c r="K2161" i="2"/>
  <c r="I2161" i="2"/>
  <c r="G2161" i="2"/>
  <c r="E2161" i="2"/>
  <c r="K2160" i="2"/>
  <c r="I2160" i="2"/>
  <c r="G2160" i="2"/>
  <c r="E2160" i="2"/>
  <c r="K2159" i="2"/>
  <c r="I2159" i="2"/>
  <c r="G2159" i="2"/>
  <c r="E2159" i="2"/>
  <c r="K2158" i="2"/>
  <c r="I2158" i="2"/>
  <c r="G2158" i="2"/>
  <c r="E2158" i="2"/>
  <c r="K2157" i="2"/>
  <c r="I2157" i="2"/>
  <c r="G2157" i="2"/>
  <c r="E2157" i="2"/>
  <c r="K2156" i="2"/>
  <c r="I2156" i="2"/>
  <c r="G2156" i="2"/>
  <c r="E2156" i="2"/>
  <c r="K2155" i="2"/>
  <c r="I2155" i="2"/>
  <c r="G2155" i="2"/>
  <c r="E2155" i="2"/>
  <c r="K2154" i="2"/>
  <c r="I2154" i="2"/>
  <c r="G2154" i="2"/>
  <c r="E2154" i="2"/>
  <c r="K2153" i="2"/>
  <c r="I2153" i="2"/>
  <c r="G2153" i="2"/>
  <c r="E2153" i="2"/>
  <c r="K2152" i="2"/>
  <c r="I2152" i="2"/>
  <c r="G2152" i="2"/>
  <c r="E2152" i="2"/>
  <c r="K2151" i="2"/>
  <c r="I2151" i="2"/>
  <c r="G2151" i="2"/>
  <c r="E2151" i="2"/>
  <c r="K2150" i="2"/>
  <c r="I2150" i="2"/>
  <c r="G2150" i="2"/>
  <c r="E2150" i="2"/>
  <c r="K2149" i="2"/>
  <c r="I2149" i="2"/>
  <c r="G2149" i="2"/>
  <c r="E2149" i="2"/>
  <c r="K2148" i="2"/>
  <c r="I2148" i="2"/>
  <c r="G2148" i="2"/>
  <c r="E2148" i="2"/>
  <c r="K2147" i="2"/>
  <c r="I2147" i="2"/>
  <c r="G2147" i="2"/>
  <c r="E2147" i="2"/>
  <c r="K2146" i="2"/>
  <c r="I2146" i="2"/>
  <c r="G2146" i="2"/>
  <c r="E2146" i="2"/>
  <c r="K2145" i="2"/>
  <c r="I2145" i="2"/>
  <c r="G2145" i="2"/>
  <c r="E2145" i="2"/>
  <c r="K2144" i="2"/>
  <c r="I2144" i="2"/>
  <c r="G2144" i="2"/>
  <c r="E2144" i="2"/>
  <c r="K2143" i="2"/>
  <c r="I2143" i="2"/>
  <c r="G2143" i="2"/>
  <c r="E2143" i="2"/>
  <c r="K2142" i="2"/>
  <c r="I2142" i="2"/>
  <c r="G2142" i="2"/>
  <c r="E2142" i="2"/>
  <c r="K2141" i="2"/>
  <c r="I2141" i="2"/>
  <c r="G2141" i="2"/>
  <c r="E2141" i="2"/>
  <c r="K2140" i="2"/>
  <c r="I2140" i="2"/>
  <c r="G2140" i="2"/>
  <c r="E2140" i="2"/>
  <c r="K2139" i="2"/>
  <c r="I2139" i="2"/>
  <c r="G2139" i="2"/>
  <c r="E2139" i="2"/>
  <c r="K2138" i="2"/>
  <c r="I2138" i="2"/>
  <c r="G2138" i="2"/>
  <c r="E2138" i="2"/>
  <c r="K2137" i="2"/>
  <c r="I2137" i="2"/>
  <c r="G2137" i="2"/>
  <c r="E2137" i="2"/>
  <c r="K2136" i="2"/>
  <c r="I2136" i="2"/>
  <c r="G2136" i="2"/>
  <c r="E2136" i="2"/>
  <c r="K2135" i="2"/>
  <c r="I2135" i="2"/>
  <c r="G2135" i="2"/>
  <c r="E2135" i="2"/>
  <c r="K2134" i="2"/>
  <c r="I2134" i="2"/>
  <c r="G2134" i="2"/>
  <c r="E2134" i="2"/>
  <c r="K2133" i="2"/>
  <c r="I2133" i="2"/>
  <c r="G2133" i="2"/>
  <c r="E2133" i="2"/>
  <c r="K2132" i="2"/>
  <c r="I2132" i="2"/>
  <c r="G2132" i="2"/>
  <c r="E2132" i="2"/>
  <c r="K2131" i="2"/>
  <c r="I2131" i="2"/>
  <c r="G2131" i="2"/>
  <c r="E2131" i="2"/>
  <c r="K2130" i="2"/>
  <c r="I2130" i="2"/>
  <c r="G2130" i="2"/>
  <c r="E2130" i="2"/>
  <c r="K2129" i="2"/>
  <c r="I2129" i="2"/>
  <c r="G2129" i="2"/>
  <c r="E2129" i="2"/>
  <c r="K2128" i="2"/>
  <c r="I2128" i="2"/>
  <c r="G2128" i="2"/>
  <c r="E2128" i="2"/>
  <c r="K2127" i="2"/>
  <c r="I2127" i="2"/>
  <c r="G2127" i="2"/>
  <c r="E2127" i="2"/>
  <c r="K2126" i="2"/>
  <c r="I2126" i="2"/>
  <c r="G2126" i="2"/>
  <c r="E2126" i="2"/>
  <c r="K2125" i="2"/>
  <c r="I2125" i="2"/>
  <c r="G2125" i="2"/>
  <c r="E2125" i="2"/>
  <c r="K2124" i="2"/>
  <c r="I2124" i="2"/>
  <c r="G2124" i="2"/>
  <c r="E2124" i="2"/>
  <c r="K2123" i="2"/>
  <c r="I2123" i="2"/>
  <c r="G2123" i="2"/>
  <c r="E2123" i="2"/>
  <c r="K2122" i="2"/>
  <c r="I2122" i="2"/>
  <c r="G2122" i="2"/>
  <c r="E2122" i="2"/>
  <c r="K2121" i="2"/>
  <c r="I2121" i="2"/>
  <c r="G2121" i="2"/>
  <c r="E2121" i="2"/>
  <c r="K2120" i="2"/>
  <c r="I2120" i="2"/>
  <c r="G2120" i="2"/>
  <c r="E2120" i="2"/>
  <c r="K2119" i="2"/>
  <c r="I2119" i="2"/>
  <c r="G2119" i="2"/>
  <c r="E2119" i="2"/>
  <c r="K2118" i="2"/>
  <c r="I2118" i="2"/>
  <c r="G2118" i="2"/>
  <c r="E2118" i="2"/>
  <c r="K2117" i="2"/>
  <c r="I2117" i="2"/>
  <c r="G2117" i="2"/>
  <c r="E2117" i="2"/>
  <c r="K2116" i="2"/>
  <c r="I2116" i="2"/>
  <c r="G2116" i="2"/>
  <c r="E2116" i="2"/>
  <c r="K2115" i="2"/>
  <c r="I2115" i="2"/>
  <c r="G2115" i="2"/>
  <c r="E2115" i="2"/>
  <c r="K2114" i="2"/>
  <c r="I2114" i="2"/>
  <c r="G2114" i="2"/>
  <c r="E2114" i="2"/>
  <c r="K2113" i="2"/>
  <c r="I2113" i="2"/>
  <c r="G2113" i="2"/>
  <c r="E2113" i="2"/>
  <c r="K2112" i="2"/>
  <c r="I2112" i="2"/>
  <c r="G2112" i="2"/>
  <c r="E2112" i="2"/>
  <c r="K2111" i="2"/>
  <c r="I2111" i="2"/>
  <c r="G2111" i="2"/>
  <c r="E2111" i="2"/>
  <c r="K2110" i="2"/>
  <c r="I2110" i="2"/>
  <c r="G2110" i="2"/>
  <c r="E2110" i="2"/>
  <c r="K2109" i="2"/>
  <c r="I2109" i="2"/>
  <c r="G2109" i="2"/>
  <c r="E2109" i="2"/>
  <c r="K2108" i="2"/>
  <c r="I2108" i="2"/>
  <c r="G2108" i="2"/>
  <c r="E2108" i="2"/>
  <c r="K2107" i="2"/>
  <c r="I2107" i="2"/>
  <c r="G2107" i="2"/>
  <c r="E2107" i="2"/>
  <c r="K2106" i="2"/>
  <c r="I2106" i="2"/>
  <c r="G2106" i="2"/>
  <c r="E2106" i="2"/>
  <c r="K2105" i="2"/>
  <c r="I2105" i="2"/>
  <c r="G2105" i="2"/>
  <c r="E2105" i="2"/>
  <c r="K2104" i="2"/>
  <c r="I2104" i="2"/>
  <c r="G2104" i="2"/>
  <c r="E2104" i="2"/>
  <c r="K2103" i="2"/>
  <c r="I2103" i="2"/>
  <c r="G2103" i="2"/>
  <c r="E2103" i="2"/>
  <c r="K2102" i="2"/>
  <c r="I2102" i="2"/>
  <c r="G2102" i="2"/>
  <c r="E2102" i="2"/>
  <c r="K2101" i="2"/>
  <c r="I2101" i="2"/>
  <c r="G2101" i="2"/>
  <c r="E2101" i="2"/>
  <c r="K2100" i="2"/>
  <c r="I2100" i="2"/>
  <c r="G2100" i="2"/>
  <c r="E2100" i="2"/>
  <c r="K2099" i="2"/>
  <c r="I2099" i="2"/>
  <c r="G2099" i="2"/>
  <c r="E2099" i="2"/>
  <c r="K2098" i="2"/>
  <c r="I2098" i="2"/>
  <c r="G2098" i="2"/>
  <c r="E2098" i="2"/>
  <c r="K2097" i="2"/>
  <c r="I2097" i="2"/>
  <c r="G2097" i="2"/>
  <c r="E2097" i="2"/>
  <c r="K2096" i="2"/>
  <c r="I2096" i="2"/>
  <c r="G2096" i="2"/>
  <c r="E2096" i="2"/>
  <c r="K2095" i="2"/>
  <c r="I2095" i="2"/>
  <c r="G2095" i="2"/>
  <c r="E2095" i="2"/>
  <c r="K2094" i="2"/>
  <c r="I2094" i="2"/>
  <c r="G2094" i="2"/>
  <c r="E2094" i="2"/>
  <c r="K2093" i="2"/>
  <c r="I2093" i="2"/>
  <c r="G2093" i="2"/>
  <c r="E2093" i="2"/>
  <c r="K2092" i="2"/>
  <c r="I2092" i="2"/>
  <c r="G2092" i="2"/>
  <c r="E2092" i="2"/>
  <c r="K2091" i="2"/>
  <c r="I2091" i="2"/>
  <c r="G2091" i="2"/>
  <c r="E2091" i="2"/>
  <c r="K2090" i="2"/>
  <c r="I2090" i="2"/>
  <c r="G2090" i="2"/>
  <c r="E2090" i="2"/>
  <c r="K2089" i="2"/>
  <c r="I2089" i="2"/>
  <c r="G2089" i="2"/>
  <c r="E2089" i="2"/>
  <c r="K2088" i="2"/>
  <c r="I2088" i="2"/>
  <c r="G2088" i="2"/>
  <c r="E2088" i="2"/>
  <c r="K2087" i="2"/>
  <c r="I2087" i="2"/>
  <c r="G2087" i="2"/>
  <c r="E2087" i="2"/>
  <c r="K2086" i="2"/>
  <c r="I2086" i="2"/>
  <c r="G2086" i="2"/>
  <c r="E2086" i="2"/>
  <c r="K2085" i="2"/>
  <c r="I2085" i="2"/>
  <c r="G2085" i="2"/>
  <c r="E2085" i="2"/>
  <c r="K2084" i="2"/>
  <c r="I2084" i="2"/>
  <c r="G2084" i="2"/>
  <c r="E2084" i="2"/>
  <c r="K2083" i="2"/>
  <c r="I2083" i="2"/>
  <c r="G2083" i="2"/>
  <c r="E2083" i="2"/>
  <c r="K2082" i="2"/>
  <c r="I2082" i="2"/>
  <c r="G2082" i="2"/>
  <c r="E2082" i="2"/>
  <c r="K2081" i="2"/>
  <c r="I2081" i="2"/>
  <c r="G2081" i="2"/>
  <c r="E2081" i="2"/>
  <c r="K2080" i="2"/>
  <c r="I2080" i="2"/>
  <c r="G2080" i="2"/>
  <c r="E2080" i="2"/>
  <c r="K2079" i="2"/>
  <c r="I2079" i="2"/>
  <c r="G2079" i="2"/>
  <c r="E2079" i="2"/>
  <c r="K2078" i="2"/>
  <c r="I2078" i="2"/>
  <c r="G2078" i="2"/>
  <c r="E2078" i="2"/>
  <c r="K2077" i="2"/>
  <c r="I2077" i="2"/>
  <c r="G2077" i="2"/>
  <c r="E2077" i="2"/>
  <c r="K2076" i="2"/>
  <c r="I2076" i="2"/>
  <c r="G2076" i="2"/>
  <c r="E2076" i="2"/>
  <c r="K2075" i="2"/>
  <c r="I2075" i="2"/>
  <c r="G2075" i="2"/>
  <c r="E2075" i="2"/>
  <c r="K2074" i="2"/>
  <c r="I2074" i="2"/>
  <c r="G2074" i="2"/>
  <c r="E2074" i="2"/>
  <c r="K2073" i="2"/>
  <c r="I2073" i="2"/>
  <c r="G2073" i="2"/>
  <c r="E2073" i="2"/>
  <c r="K2072" i="2"/>
  <c r="I2072" i="2"/>
  <c r="G2072" i="2"/>
  <c r="E2072" i="2"/>
  <c r="K2071" i="2"/>
  <c r="I2071" i="2"/>
  <c r="G2071" i="2"/>
  <c r="E2071" i="2"/>
  <c r="K2070" i="2"/>
  <c r="I2070" i="2"/>
  <c r="G2070" i="2"/>
  <c r="E2070" i="2"/>
  <c r="K2069" i="2"/>
  <c r="I2069" i="2"/>
  <c r="G2069" i="2"/>
  <c r="E2069" i="2"/>
  <c r="K2068" i="2"/>
  <c r="I2068" i="2"/>
  <c r="G2068" i="2"/>
  <c r="E2068" i="2"/>
  <c r="K2067" i="2"/>
  <c r="I2067" i="2"/>
  <c r="G2067" i="2"/>
  <c r="E2067" i="2"/>
  <c r="K2066" i="2"/>
  <c r="I2066" i="2"/>
  <c r="G2066" i="2"/>
  <c r="E2066" i="2"/>
  <c r="K2065" i="2"/>
  <c r="I2065" i="2"/>
  <c r="G2065" i="2"/>
  <c r="E2065" i="2"/>
  <c r="K2064" i="2"/>
  <c r="I2064" i="2"/>
  <c r="G2064" i="2"/>
  <c r="E2064" i="2"/>
  <c r="K2063" i="2"/>
  <c r="I2063" i="2"/>
  <c r="G2063" i="2"/>
  <c r="E2063" i="2"/>
  <c r="K2062" i="2"/>
  <c r="I2062" i="2"/>
  <c r="G2062" i="2"/>
  <c r="E2062" i="2"/>
  <c r="K2061" i="2"/>
  <c r="I2061" i="2"/>
  <c r="G2061" i="2"/>
  <c r="E2061" i="2"/>
  <c r="K2060" i="2"/>
  <c r="I2060" i="2"/>
  <c r="G2060" i="2"/>
  <c r="E2060" i="2"/>
  <c r="K2059" i="2"/>
  <c r="I2059" i="2"/>
  <c r="G2059" i="2"/>
  <c r="E2059" i="2"/>
  <c r="K2058" i="2"/>
  <c r="I2058" i="2"/>
  <c r="G2058" i="2"/>
  <c r="E2058" i="2"/>
  <c r="K2057" i="2"/>
  <c r="I2057" i="2"/>
  <c r="G2057" i="2"/>
  <c r="E2057" i="2"/>
  <c r="K2056" i="2"/>
  <c r="I2056" i="2"/>
  <c r="G2056" i="2"/>
  <c r="E2056" i="2"/>
  <c r="K2055" i="2"/>
  <c r="I2055" i="2"/>
  <c r="G2055" i="2"/>
  <c r="E2055" i="2"/>
  <c r="K2054" i="2"/>
  <c r="I2054" i="2"/>
  <c r="G2054" i="2"/>
  <c r="E2054" i="2"/>
  <c r="K2053" i="2"/>
  <c r="I2053" i="2"/>
  <c r="G2053" i="2"/>
  <c r="E2053" i="2"/>
  <c r="K2052" i="2"/>
  <c r="I2052" i="2"/>
  <c r="G2052" i="2"/>
  <c r="E2052" i="2"/>
  <c r="K2051" i="2"/>
  <c r="I2051" i="2"/>
  <c r="G2051" i="2"/>
  <c r="E2051" i="2"/>
  <c r="K2050" i="2"/>
  <c r="I2050" i="2"/>
  <c r="G2050" i="2"/>
  <c r="E2050" i="2"/>
  <c r="K2049" i="2"/>
  <c r="I2049" i="2"/>
  <c r="G2049" i="2"/>
  <c r="E2049" i="2"/>
  <c r="K2048" i="2"/>
  <c r="I2048" i="2"/>
  <c r="G2048" i="2"/>
  <c r="E2048" i="2"/>
  <c r="K2047" i="2"/>
  <c r="I2047" i="2"/>
  <c r="G2047" i="2"/>
  <c r="E2047" i="2"/>
  <c r="K2046" i="2"/>
  <c r="I2046" i="2"/>
  <c r="G2046" i="2"/>
  <c r="E2046" i="2"/>
  <c r="K2045" i="2"/>
  <c r="I2045" i="2"/>
  <c r="G2045" i="2"/>
  <c r="E2045" i="2"/>
  <c r="K2044" i="2"/>
  <c r="I2044" i="2"/>
  <c r="G2044" i="2"/>
  <c r="E2044" i="2"/>
  <c r="K2043" i="2"/>
  <c r="I2043" i="2"/>
  <c r="G2043" i="2"/>
  <c r="E2043" i="2"/>
  <c r="K2042" i="2"/>
  <c r="I2042" i="2"/>
  <c r="G2042" i="2"/>
  <c r="E2042" i="2"/>
  <c r="K2041" i="2"/>
  <c r="I2041" i="2"/>
  <c r="G2041" i="2"/>
  <c r="E2041" i="2"/>
  <c r="K2040" i="2"/>
  <c r="I2040" i="2"/>
  <c r="G2040" i="2"/>
  <c r="E2040" i="2"/>
  <c r="K2039" i="2"/>
  <c r="I2039" i="2"/>
  <c r="G2039" i="2"/>
  <c r="E2039" i="2"/>
  <c r="K2038" i="2"/>
  <c r="I2038" i="2"/>
  <c r="G2038" i="2"/>
  <c r="E2038" i="2"/>
  <c r="K2037" i="2"/>
  <c r="I2037" i="2"/>
  <c r="G2037" i="2"/>
  <c r="E2037" i="2"/>
  <c r="K2036" i="2"/>
  <c r="I2036" i="2"/>
  <c r="G2036" i="2"/>
  <c r="E2036" i="2"/>
  <c r="K2035" i="2"/>
  <c r="I2035" i="2"/>
  <c r="G2035" i="2"/>
  <c r="E2035" i="2"/>
  <c r="K2034" i="2"/>
  <c r="I2034" i="2"/>
  <c r="G2034" i="2"/>
  <c r="E2034" i="2"/>
  <c r="K2033" i="2"/>
  <c r="I2033" i="2"/>
  <c r="G2033" i="2"/>
  <c r="E2033" i="2"/>
  <c r="K2032" i="2"/>
  <c r="I2032" i="2"/>
  <c r="G2032" i="2"/>
  <c r="E2032" i="2"/>
  <c r="K2031" i="2"/>
  <c r="I2031" i="2"/>
  <c r="G2031" i="2"/>
  <c r="E2031" i="2"/>
  <c r="K2030" i="2"/>
  <c r="I2030" i="2"/>
  <c r="G2030" i="2"/>
  <c r="E2030" i="2"/>
  <c r="K2029" i="2"/>
  <c r="I2029" i="2"/>
  <c r="G2029" i="2"/>
  <c r="E2029" i="2"/>
  <c r="K2028" i="2"/>
  <c r="I2028" i="2"/>
  <c r="G2028" i="2"/>
  <c r="E2028" i="2"/>
  <c r="K2027" i="2"/>
  <c r="I2027" i="2"/>
  <c r="G2027" i="2"/>
  <c r="E2027" i="2"/>
  <c r="K2026" i="2"/>
  <c r="I2026" i="2"/>
  <c r="G2026" i="2"/>
  <c r="E2026" i="2"/>
  <c r="K2025" i="2"/>
  <c r="I2025" i="2"/>
  <c r="G2025" i="2"/>
  <c r="E2025" i="2"/>
  <c r="K2024" i="2"/>
  <c r="I2024" i="2"/>
  <c r="G2024" i="2"/>
  <c r="E2024" i="2"/>
  <c r="K2023" i="2"/>
  <c r="I2023" i="2"/>
  <c r="G2023" i="2"/>
  <c r="E2023" i="2"/>
  <c r="K2022" i="2"/>
  <c r="I2022" i="2"/>
  <c r="G2022" i="2"/>
  <c r="E2022" i="2"/>
  <c r="K2021" i="2"/>
  <c r="I2021" i="2"/>
  <c r="G2021" i="2"/>
  <c r="E2021" i="2"/>
  <c r="K2020" i="2"/>
  <c r="I2020" i="2"/>
  <c r="G2020" i="2"/>
  <c r="E2020" i="2"/>
  <c r="K2019" i="2"/>
  <c r="I2019" i="2"/>
  <c r="G2019" i="2"/>
  <c r="E2019" i="2"/>
  <c r="K2018" i="2"/>
  <c r="I2018" i="2"/>
  <c r="G2018" i="2"/>
  <c r="E2018" i="2"/>
  <c r="K2017" i="2"/>
  <c r="I2017" i="2"/>
  <c r="G2017" i="2"/>
  <c r="E2017" i="2"/>
  <c r="K2016" i="2"/>
  <c r="I2016" i="2"/>
  <c r="G2016" i="2"/>
  <c r="E2016" i="2"/>
  <c r="K2015" i="2"/>
  <c r="I2015" i="2"/>
  <c r="G2015" i="2"/>
  <c r="E2015" i="2"/>
  <c r="K2014" i="2"/>
  <c r="I2014" i="2"/>
  <c r="G2014" i="2"/>
  <c r="E2014" i="2"/>
  <c r="K2013" i="2"/>
  <c r="I2013" i="2"/>
  <c r="G2013" i="2"/>
  <c r="E2013" i="2"/>
  <c r="K2012" i="2"/>
  <c r="I2012" i="2"/>
  <c r="G2012" i="2"/>
  <c r="E2012" i="2"/>
  <c r="K2011" i="2"/>
  <c r="I2011" i="2"/>
  <c r="G2011" i="2"/>
  <c r="E2011" i="2"/>
  <c r="K2010" i="2"/>
  <c r="I2010" i="2"/>
  <c r="G2010" i="2"/>
  <c r="E2010" i="2"/>
  <c r="K2009" i="2"/>
  <c r="I2009" i="2"/>
  <c r="G2009" i="2"/>
  <c r="E2009" i="2"/>
  <c r="K2008" i="2"/>
  <c r="I2008" i="2"/>
  <c r="G2008" i="2"/>
  <c r="E2008" i="2"/>
  <c r="K2007" i="2"/>
  <c r="I2007" i="2"/>
  <c r="G2007" i="2"/>
  <c r="E2007" i="2"/>
  <c r="K2006" i="2"/>
  <c r="I2006" i="2"/>
  <c r="G2006" i="2"/>
  <c r="E2006" i="2"/>
  <c r="K2005" i="2"/>
  <c r="I2005" i="2"/>
  <c r="G2005" i="2"/>
  <c r="E2005" i="2"/>
  <c r="K2004" i="2"/>
  <c r="I2004" i="2"/>
  <c r="G2004" i="2"/>
  <c r="E2004" i="2"/>
  <c r="K2003" i="2"/>
  <c r="I2003" i="2"/>
  <c r="G2003" i="2"/>
  <c r="E2003" i="2"/>
  <c r="K2002" i="2"/>
  <c r="I2002" i="2"/>
  <c r="G2002" i="2"/>
  <c r="E2002" i="2"/>
  <c r="K2001" i="2"/>
  <c r="I2001" i="2"/>
  <c r="G2001" i="2"/>
  <c r="E2001" i="2"/>
  <c r="K2000" i="2"/>
  <c r="I2000" i="2"/>
  <c r="G2000" i="2"/>
  <c r="E2000" i="2"/>
  <c r="K1999" i="2"/>
  <c r="I1999" i="2"/>
  <c r="G1999" i="2"/>
  <c r="E1999" i="2"/>
  <c r="K1998" i="2"/>
  <c r="I1998" i="2"/>
  <c r="G1998" i="2"/>
  <c r="E1998" i="2"/>
  <c r="K1997" i="2"/>
  <c r="I1997" i="2"/>
  <c r="G1997" i="2"/>
  <c r="E1997" i="2"/>
  <c r="K1996" i="2"/>
  <c r="I1996" i="2"/>
  <c r="G1996" i="2"/>
  <c r="E1996" i="2"/>
  <c r="K1995" i="2"/>
  <c r="I1995" i="2"/>
  <c r="G1995" i="2"/>
  <c r="E1995" i="2"/>
  <c r="K1994" i="2"/>
  <c r="I1994" i="2"/>
  <c r="G1994" i="2"/>
  <c r="E1994" i="2"/>
  <c r="K1993" i="2"/>
  <c r="I1993" i="2"/>
  <c r="G1993" i="2"/>
  <c r="E1993" i="2"/>
  <c r="K1992" i="2"/>
  <c r="I1992" i="2"/>
  <c r="G1992" i="2"/>
  <c r="E1992" i="2"/>
  <c r="K1991" i="2"/>
  <c r="I1991" i="2"/>
  <c r="G1991" i="2"/>
  <c r="E1991" i="2"/>
  <c r="K1990" i="2"/>
  <c r="I1990" i="2"/>
  <c r="G1990" i="2"/>
  <c r="E1990" i="2"/>
  <c r="K1989" i="2"/>
  <c r="I1989" i="2"/>
  <c r="G1989" i="2"/>
  <c r="E1989" i="2"/>
  <c r="K1988" i="2"/>
  <c r="I1988" i="2"/>
  <c r="G1988" i="2"/>
  <c r="E1988" i="2"/>
  <c r="K1987" i="2"/>
  <c r="I1987" i="2"/>
  <c r="G1987" i="2"/>
  <c r="E1987" i="2"/>
  <c r="K1986" i="2"/>
  <c r="I1986" i="2"/>
  <c r="G1986" i="2"/>
  <c r="E1986" i="2"/>
  <c r="K1985" i="2"/>
  <c r="I1985" i="2"/>
  <c r="G1985" i="2"/>
  <c r="E1985" i="2"/>
  <c r="K1984" i="2"/>
  <c r="I1984" i="2"/>
  <c r="G1984" i="2"/>
  <c r="E1984" i="2"/>
  <c r="K1983" i="2"/>
  <c r="I1983" i="2"/>
  <c r="G1983" i="2"/>
  <c r="E1983" i="2"/>
  <c r="K1982" i="2"/>
  <c r="I1982" i="2"/>
  <c r="G1982" i="2"/>
  <c r="E1982" i="2"/>
  <c r="K1981" i="2"/>
  <c r="I1981" i="2"/>
  <c r="G1981" i="2"/>
  <c r="E1981" i="2"/>
  <c r="K1980" i="2"/>
  <c r="I1980" i="2"/>
  <c r="G1980" i="2"/>
  <c r="E1980" i="2"/>
  <c r="K1979" i="2"/>
  <c r="I1979" i="2"/>
  <c r="G1979" i="2"/>
  <c r="E1979" i="2"/>
  <c r="K1978" i="2"/>
  <c r="I1978" i="2"/>
  <c r="G1978" i="2"/>
  <c r="E1978" i="2"/>
  <c r="K1977" i="2"/>
  <c r="I1977" i="2"/>
  <c r="G1977" i="2"/>
  <c r="E1977" i="2"/>
  <c r="K1976" i="2"/>
  <c r="I1976" i="2"/>
  <c r="G1976" i="2"/>
  <c r="E1976" i="2"/>
  <c r="K1975" i="2"/>
  <c r="I1975" i="2"/>
  <c r="G1975" i="2"/>
  <c r="E1975" i="2"/>
  <c r="K1974" i="2"/>
  <c r="I1974" i="2"/>
  <c r="G1974" i="2"/>
  <c r="E1974" i="2"/>
  <c r="K1973" i="2"/>
  <c r="I1973" i="2"/>
  <c r="G1973" i="2"/>
  <c r="E1973" i="2"/>
  <c r="K1972" i="2"/>
  <c r="I1972" i="2"/>
  <c r="G1972" i="2"/>
  <c r="E1972" i="2"/>
  <c r="K1971" i="2"/>
  <c r="I1971" i="2"/>
  <c r="G1971" i="2"/>
  <c r="E1971" i="2"/>
  <c r="K1970" i="2"/>
  <c r="I1970" i="2"/>
  <c r="G1970" i="2"/>
  <c r="E1970" i="2"/>
  <c r="K1969" i="2"/>
  <c r="I1969" i="2"/>
  <c r="G1969" i="2"/>
  <c r="E1969" i="2"/>
  <c r="K1968" i="2"/>
  <c r="I1968" i="2"/>
  <c r="G1968" i="2"/>
  <c r="E1968" i="2"/>
  <c r="K1967" i="2"/>
  <c r="I1967" i="2"/>
  <c r="G1967" i="2"/>
  <c r="E1967" i="2"/>
  <c r="K1966" i="2"/>
  <c r="I1966" i="2"/>
  <c r="G1966" i="2"/>
  <c r="E1966" i="2"/>
  <c r="K1965" i="2"/>
  <c r="I1965" i="2"/>
  <c r="G1965" i="2"/>
  <c r="E1965" i="2"/>
  <c r="K1964" i="2"/>
  <c r="I1964" i="2"/>
  <c r="G1964" i="2"/>
  <c r="E1964" i="2"/>
  <c r="K1963" i="2"/>
  <c r="I1963" i="2"/>
  <c r="G1963" i="2"/>
  <c r="E1963" i="2"/>
  <c r="K1962" i="2"/>
  <c r="I1962" i="2"/>
  <c r="G1962" i="2"/>
  <c r="E1962" i="2"/>
  <c r="K1961" i="2"/>
  <c r="I1961" i="2"/>
  <c r="G1961" i="2"/>
  <c r="E1961" i="2"/>
  <c r="K1960" i="2"/>
  <c r="I1960" i="2"/>
  <c r="G1960" i="2"/>
  <c r="E1960" i="2"/>
  <c r="K1959" i="2"/>
  <c r="I1959" i="2"/>
  <c r="G1959" i="2"/>
  <c r="E1959" i="2"/>
  <c r="K1958" i="2"/>
  <c r="I1958" i="2"/>
  <c r="G1958" i="2"/>
  <c r="E1958" i="2"/>
  <c r="K1957" i="2"/>
  <c r="I1957" i="2"/>
  <c r="G1957" i="2"/>
  <c r="E1957" i="2"/>
  <c r="K1956" i="2"/>
  <c r="I1956" i="2"/>
  <c r="G1956" i="2"/>
  <c r="E1956" i="2"/>
  <c r="K1955" i="2"/>
  <c r="I1955" i="2"/>
  <c r="G1955" i="2"/>
  <c r="E1955" i="2"/>
  <c r="K1954" i="2"/>
  <c r="I1954" i="2"/>
  <c r="G1954" i="2"/>
  <c r="E1954" i="2"/>
  <c r="K1953" i="2"/>
  <c r="I1953" i="2"/>
  <c r="G1953" i="2"/>
  <c r="E1953" i="2"/>
  <c r="K1952" i="2"/>
  <c r="I1952" i="2"/>
  <c r="G1952" i="2"/>
  <c r="E1952" i="2"/>
  <c r="K1951" i="2"/>
  <c r="I1951" i="2"/>
  <c r="G1951" i="2"/>
  <c r="E1951" i="2"/>
  <c r="K1950" i="2"/>
  <c r="I1950" i="2"/>
  <c r="G1950" i="2"/>
  <c r="E1950" i="2"/>
  <c r="K1949" i="2"/>
  <c r="I1949" i="2"/>
  <c r="G1949" i="2"/>
  <c r="E1949" i="2"/>
  <c r="K1948" i="2"/>
  <c r="I1948" i="2"/>
  <c r="G1948" i="2"/>
  <c r="E1948" i="2"/>
  <c r="K1947" i="2"/>
  <c r="I1947" i="2"/>
  <c r="G1947" i="2"/>
  <c r="E1947" i="2"/>
  <c r="K1946" i="2"/>
  <c r="I1946" i="2"/>
  <c r="G1946" i="2"/>
  <c r="E1946" i="2"/>
  <c r="K1945" i="2"/>
  <c r="I1945" i="2"/>
  <c r="G1945" i="2"/>
  <c r="E1945" i="2"/>
  <c r="K1944" i="2"/>
  <c r="I1944" i="2"/>
  <c r="G1944" i="2"/>
  <c r="E1944" i="2"/>
  <c r="K1943" i="2"/>
  <c r="I1943" i="2"/>
  <c r="G1943" i="2"/>
  <c r="E1943" i="2"/>
  <c r="K1942" i="2"/>
  <c r="I1942" i="2"/>
  <c r="G1942" i="2"/>
  <c r="E1942" i="2"/>
  <c r="K1941" i="2"/>
  <c r="I1941" i="2"/>
  <c r="G1941" i="2"/>
  <c r="E1941" i="2"/>
  <c r="K1940" i="2"/>
  <c r="I1940" i="2"/>
  <c r="G1940" i="2"/>
  <c r="E1940" i="2"/>
  <c r="K1939" i="2"/>
  <c r="I1939" i="2"/>
  <c r="G1939" i="2"/>
  <c r="E1939" i="2"/>
  <c r="K1938" i="2"/>
  <c r="I1938" i="2"/>
  <c r="G1938" i="2"/>
  <c r="E1938" i="2"/>
  <c r="K1937" i="2"/>
  <c r="I1937" i="2"/>
  <c r="G1937" i="2"/>
  <c r="E1937" i="2"/>
  <c r="K1936" i="2"/>
  <c r="I1936" i="2"/>
  <c r="G1936" i="2"/>
  <c r="E1936" i="2"/>
  <c r="K1935" i="2"/>
  <c r="I1935" i="2"/>
  <c r="G1935" i="2"/>
  <c r="E1935" i="2"/>
  <c r="K1934" i="2"/>
  <c r="I1934" i="2"/>
  <c r="G1934" i="2"/>
  <c r="E1934" i="2"/>
  <c r="K1933" i="2"/>
  <c r="I1933" i="2"/>
  <c r="G1933" i="2"/>
  <c r="E1933" i="2"/>
  <c r="K1932" i="2"/>
  <c r="I1932" i="2"/>
  <c r="G1932" i="2"/>
  <c r="E1932" i="2"/>
  <c r="K1931" i="2"/>
  <c r="I1931" i="2"/>
  <c r="G1931" i="2"/>
  <c r="E1931" i="2"/>
  <c r="K1930" i="2"/>
  <c r="I1930" i="2"/>
  <c r="G1930" i="2"/>
  <c r="E1930" i="2"/>
  <c r="K1929" i="2"/>
  <c r="I1929" i="2"/>
  <c r="G1929" i="2"/>
  <c r="E1929" i="2"/>
  <c r="K1928" i="2"/>
  <c r="I1928" i="2"/>
  <c r="G1928" i="2"/>
  <c r="E1928" i="2"/>
  <c r="K1927" i="2"/>
  <c r="I1927" i="2"/>
  <c r="G1927" i="2"/>
  <c r="E1927" i="2"/>
  <c r="K1926" i="2"/>
  <c r="I1926" i="2"/>
  <c r="G1926" i="2"/>
  <c r="E1926" i="2"/>
  <c r="K1925" i="2"/>
  <c r="I1925" i="2"/>
  <c r="G1925" i="2"/>
  <c r="E1925" i="2"/>
  <c r="K1924" i="2"/>
  <c r="I1924" i="2"/>
  <c r="G1924" i="2"/>
  <c r="E1924" i="2"/>
  <c r="K1923" i="2"/>
  <c r="I1923" i="2"/>
  <c r="G1923" i="2"/>
  <c r="E1923" i="2"/>
  <c r="K1922" i="2"/>
  <c r="I1922" i="2"/>
  <c r="G1922" i="2"/>
  <c r="E1922" i="2"/>
  <c r="K1921" i="2"/>
  <c r="I1921" i="2"/>
  <c r="G1921" i="2"/>
  <c r="E1921" i="2"/>
  <c r="K1920" i="2"/>
  <c r="I1920" i="2"/>
  <c r="G1920" i="2"/>
  <c r="E1920" i="2"/>
  <c r="K1919" i="2"/>
  <c r="I1919" i="2"/>
  <c r="G1919" i="2"/>
  <c r="E1919" i="2"/>
  <c r="K1918" i="2"/>
  <c r="I1918" i="2"/>
  <c r="G1918" i="2"/>
  <c r="E1918" i="2"/>
  <c r="K1917" i="2"/>
  <c r="I1917" i="2"/>
  <c r="G1917" i="2"/>
  <c r="E1917" i="2"/>
  <c r="K1916" i="2"/>
  <c r="I1916" i="2"/>
  <c r="G1916" i="2"/>
  <c r="E1916" i="2"/>
  <c r="K1915" i="2"/>
  <c r="I1915" i="2"/>
  <c r="G1915" i="2"/>
  <c r="E1915" i="2"/>
  <c r="K1914" i="2"/>
  <c r="I1914" i="2"/>
  <c r="G1914" i="2"/>
  <c r="E1914" i="2"/>
  <c r="K1913" i="2"/>
  <c r="I1913" i="2"/>
  <c r="G1913" i="2"/>
  <c r="E1913" i="2"/>
  <c r="K1912" i="2"/>
  <c r="I1912" i="2"/>
  <c r="G1912" i="2"/>
  <c r="E1912" i="2"/>
  <c r="K1911" i="2"/>
  <c r="I1911" i="2"/>
  <c r="G1911" i="2"/>
  <c r="E1911" i="2"/>
  <c r="K1910" i="2"/>
  <c r="I1910" i="2"/>
  <c r="G1910" i="2"/>
  <c r="E1910" i="2"/>
  <c r="K1909" i="2"/>
  <c r="I1909" i="2"/>
  <c r="G1909" i="2"/>
  <c r="E1909" i="2"/>
  <c r="K1908" i="2"/>
  <c r="I1908" i="2"/>
  <c r="G1908" i="2"/>
  <c r="E1908" i="2"/>
  <c r="K1907" i="2"/>
  <c r="I1907" i="2"/>
  <c r="G1907" i="2"/>
  <c r="E1907" i="2"/>
  <c r="K1906" i="2"/>
  <c r="I1906" i="2"/>
  <c r="G1906" i="2"/>
  <c r="E1906" i="2"/>
  <c r="K1905" i="2"/>
  <c r="I1905" i="2"/>
  <c r="G1905" i="2"/>
  <c r="E1905" i="2"/>
  <c r="K1904" i="2"/>
  <c r="I1904" i="2"/>
  <c r="G1904" i="2"/>
  <c r="E1904" i="2"/>
  <c r="K1903" i="2"/>
  <c r="I1903" i="2"/>
  <c r="G1903" i="2"/>
  <c r="E1903" i="2"/>
  <c r="K1902" i="2"/>
  <c r="I1902" i="2"/>
  <c r="G1902" i="2"/>
  <c r="E1902" i="2"/>
  <c r="K1901" i="2"/>
  <c r="I1901" i="2"/>
  <c r="G1901" i="2"/>
  <c r="E1901" i="2"/>
  <c r="K1900" i="2"/>
  <c r="I1900" i="2"/>
  <c r="G1900" i="2"/>
  <c r="E1900" i="2"/>
  <c r="K1899" i="2"/>
  <c r="I1899" i="2"/>
  <c r="G1899" i="2"/>
  <c r="E1899" i="2"/>
  <c r="K1898" i="2"/>
  <c r="I1898" i="2"/>
  <c r="G1898" i="2"/>
  <c r="E1898" i="2"/>
  <c r="K1897" i="2"/>
  <c r="I1897" i="2"/>
  <c r="G1897" i="2"/>
  <c r="E1897" i="2"/>
  <c r="K1896" i="2"/>
  <c r="I1896" i="2"/>
  <c r="G1896" i="2"/>
  <c r="E1896" i="2"/>
  <c r="K1895" i="2"/>
  <c r="I1895" i="2"/>
  <c r="G1895" i="2"/>
  <c r="E1895" i="2"/>
  <c r="K1894" i="2"/>
  <c r="I1894" i="2"/>
  <c r="G1894" i="2"/>
  <c r="E1894" i="2"/>
  <c r="K1893" i="2"/>
  <c r="I1893" i="2"/>
  <c r="G1893" i="2"/>
  <c r="E1893" i="2"/>
  <c r="K1892" i="2"/>
  <c r="I1892" i="2"/>
  <c r="G1892" i="2"/>
  <c r="E1892" i="2"/>
  <c r="K1891" i="2"/>
  <c r="I1891" i="2"/>
  <c r="G1891" i="2"/>
  <c r="E1891" i="2"/>
  <c r="K1890" i="2"/>
  <c r="I1890" i="2"/>
  <c r="G1890" i="2"/>
  <c r="E1890" i="2"/>
  <c r="K1889" i="2"/>
  <c r="I1889" i="2"/>
  <c r="G1889" i="2"/>
  <c r="E1889" i="2"/>
  <c r="K1888" i="2"/>
  <c r="I1888" i="2"/>
  <c r="G1888" i="2"/>
  <c r="E1888" i="2"/>
  <c r="K1887" i="2"/>
  <c r="I1887" i="2"/>
  <c r="G1887" i="2"/>
  <c r="E1887" i="2"/>
  <c r="K1886" i="2"/>
  <c r="I1886" i="2"/>
  <c r="G1886" i="2"/>
  <c r="E1886" i="2"/>
  <c r="K1885" i="2"/>
  <c r="I1885" i="2"/>
  <c r="G1885" i="2"/>
  <c r="E1885" i="2"/>
  <c r="K1884" i="2"/>
  <c r="I1884" i="2"/>
  <c r="G1884" i="2"/>
  <c r="E1884" i="2"/>
  <c r="K1883" i="2"/>
  <c r="I1883" i="2"/>
  <c r="G1883" i="2"/>
  <c r="E1883" i="2"/>
  <c r="K1882" i="2"/>
  <c r="I1882" i="2"/>
  <c r="G1882" i="2"/>
  <c r="E1882" i="2"/>
  <c r="K1881" i="2"/>
  <c r="I1881" i="2"/>
  <c r="G1881" i="2"/>
  <c r="E1881" i="2"/>
  <c r="K1880" i="2"/>
  <c r="I1880" i="2"/>
  <c r="G1880" i="2"/>
  <c r="E1880" i="2"/>
  <c r="K1879" i="2"/>
  <c r="I1879" i="2"/>
  <c r="G1879" i="2"/>
  <c r="E1879" i="2"/>
  <c r="K1878" i="2"/>
  <c r="I1878" i="2"/>
  <c r="G1878" i="2"/>
  <c r="E1878" i="2"/>
  <c r="K1877" i="2"/>
  <c r="I1877" i="2"/>
  <c r="G1877" i="2"/>
  <c r="E1877" i="2"/>
  <c r="K1876" i="2"/>
  <c r="I1876" i="2"/>
  <c r="G1876" i="2"/>
  <c r="E1876" i="2"/>
  <c r="K1875" i="2"/>
  <c r="I1875" i="2"/>
  <c r="G1875" i="2"/>
  <c r="E1875" i="2"/>
  <c r="K1874" i="2"/>
  <c r="I1874" i="2"/>
  <c r="G1874" i="2"/>
  <c r="E1874" i="2"/>
  <c r="K1873" i="2"/>
  <c r="I1873" i="2"/>
  <c r="G1873" i="2"/>
  <c r="E1873" i="2"/>
  <c r="K1872" i="2"/>
  <c r="I1872" i="2"/>
  <c r="G1872" i="2"/>
  <c r="E1872" i="2"/>
  <c r="K1871" i="2"/>
  <c r="I1871" i="2"/>
  <c r="G1871" i="2"/>
  <c r="E1871" i="2"/>
  <c r="K1870" i="2"/>
  <c r="I1870" i="2"/>
  <c r="G1870" i="2"/>
  <c r="E1870" i="2"/>
  <c r="K1869" i="2"/>
  <c r="I1869" i="2"/>
  <c r="G1869" i="2"/>
  <c r="E1869" i="2"/>
  <c r="K1868" i="2"/>
  <c r="I1868" i="2"/>
  <c r="G1868" i="2"/>
  <c r="E1868" i="2"/>
  <c r="K1867" i="2"/>
  <c r="I1867" i="2"/>
  <c r="G1867" i="2"/>
  <c r="E1867" i="2"/>
  <c r="K1866" i="2"/>
  <c r="I1866" i="2"/>
  <c r="G1866" i="2"/>
  <c r="E1866" i="2"/>
  <c r="K1865" i="2"/>
  <c r="I1865" i="2"/>
  <c r="G1865" i="2"/>
  <c r="E1865" i="2"/>
  <c r="K1864" i="2"/>
  <c r="I1864" i="2"/>
  <c r="G1864" i="2"/>
  <c r="E1864" i="2"/>
  <c r="K1863" i="2"/>
  <c r="I1863" i="2"/>
  <c r="G1863" i="2"/>
  <c r="E1863" i="2"/>
  <c r="K1862" i="2"/>
  <c r="I1862" i="2"/>
  <c r="G1862" i="2"/>
  <c r="E1862" i="2"/>
  <c r="K1861" i="2"/>
  <c r="I1861" i="2"/>
  <c r="G1861" i="2"/>
  <c r="E1861" i="2"/>
  <c r="K1860" i="2"/>
  <c r="I1860" i="2"/>
  <c r="G1860" i="2"/>
  <c r="E1860" i="2"/>
  <c r="K1859" i="2"/>
  <c r="I1859" i="2"/>
  <c r="G1859" i="2"/>
  <c r="E1859" i="2"/>
  <c r="K1858" i="2"/>
  <c r="I1858" i="2"/>
  <c r="G1858" i="2"/>
  <c r="E1858" i="2"/>
  <c r="K1857" i="2"/>
  <c r="I1857" i="2"/>
  <c r="G1857" i="2"/>
  <c r="E1857" i="2"/>
  <c r="K1856" i="2"/>
  <c r="I1856" i="2"/>
  <c r="G1856" i="2"/>
  <c r="E1856" i="2"/>
  <c r="K1855" i="2"/>
  <c r="I1855" i="2"/>
  <c r="G1855" i="2"/>
  <c r="E1855" i="2"/>
  <c r="K1854" i="2"/>
  <c r="I1854" i="2"/>
  <c r="G1854" i="2"/>
  <c r="E1854" i="2"/>
  <c r="K1853" i="2"/>
  <c r="I1853" i="2"/>
  <c r="G1853" i="2"/>
  <c r="E1853" i="2"/>
  <c r="K1852" i="2"/>
  <c r="I1852" i="2"/>
  <c r="G1852" i="2"/>
  <c r="E1852" i="2"/>
  <c r="K1851" i="2"/>
  <c r="I1851" i="2"/>
  <c r="G1851" i="2"/>
  <c r="E1851" i="2"/>
  <c r="K1850" i="2"/>
  <c r="I1850" i="2"/>
  <c r="G1850" i="2"/>
  <c r="E1850" i="2"/>
  <c r="K1849" i="2"/>
  <c r="I1849" i="2"/>
  <c r="G1849" i="2"/>
  <c r="E1849" i="2"/>
  <c r="K1848" i="2"/>
  <c r="I1848" i="2"/>
  <c r="G1848" i="2"/>
  <c r="E1848" i="2"/>
  <c r="K1847" i="2"/>
  <c r="I1847" i="2"/>
  <c r="G1847" i="2"/>
  <c r="E1847" i="2"/>
  <c r="K1846" i="2"/>
  <c r="I1846" i="2"/>
  <c r="G1846" i="2"/>
  <c r="E1846" i="2"/>
  <c r="K1845" i="2"/>
  <c r="I1845" i="2"/>
  <c r="G1845" i="2"/>
  <c r="E1845" i="2"/>
  <c r="K1844" i="2"/>
  <c r="I1844" i="2"/>
  <c r="G1844" i="2"/>
  <c r="E1844" i="2"/>
  <c r="K1843" i="2"/>
  <c r="I1843" i="2"/>
  <c r="G1843" i="2"/>
  <c r="E1843" i="2"/>
  <c r="K1842" i="2"/>
  <c r="I1842" i="2"/>
  <c r="G1842" i="2"/>
  <c r="E1842" i="2"/>
  <c r="K1841" i="2"/>
  <c r="I1841" i="2"/>
  <c r="G1841" i="2"/>
  <c r="E1841" i="2"/>
  <c r="K1840" i="2"/>
  <c r="I1840" i="2"/>
  <c r="G1840" i="2"/>
  <c r="E1840" i="2"/>
  <c r="K1839" i="2"/>
  <c r="I1839" i="2"/>
  <c r="G1839" i="2"/>
  <c r="E1839" i="2"/>
  <c r="K1838" i="2"/>
  <c r="I1838" i="2"/>
  <c r="G1838" i="2"/>
  <c r="E1838" i="2"/>
  <c r="K1837" i="2"/>
  <c r="I1837" i="2"/>
  <c r="G1837" i="2"/>
  <c r="E1837" i="2"/>
  <c r="K1836" i="2"/>
  <c r="I1836" i="2"/>
  <c r="G1836" i="2"/>
  <c r="E1836" i="2"/>
  <c r="K1835" i="2"/>
  <c r="I1835" i="2"/>
  <c r="G1835" i="2"/>
  <c r="E1835" i="2"/>
  <c r="K1834" i="2"/>
  <c r="I1834" i="2"/>
  <c r="G1834" i="2"/>
  <c r="E1834" i="2"/>
  <c r="K1833" i="2"/>
  <c r="I1833" i="2"/>
  <c r="G1833" i="2"/>
  <c r="E1833" i="2"/>
  <c r="K1832" i="2"/>
  <c r="I1832" i="2"/>
  <c r="G1832" i="2"/>
  <c r="E1832" i="2"/>
  <c r="K1831" i="2"/>
  <c r="I1831" i="2"/>
  <c r="G1831" i="2"/>
  <c r="E1831" i="2"/>
  <c r="K1830" i="2"/>
  <c r="I1830" i="2"/>
  <c r="G1830" i="2"/>
  <c r="E1830" i="2"/>
  <c r="K1829" i="2"/>
  <c r="I1829" i="2"/>
  <c r="G1829" i="2"/>
  <c r="E1829" i="2"/>
  <c r="K1828" i="2"/>
  <c r="I1828" i="2"/>
  <c r="G1828" i="2"/>
  <c r="E1828" i="2"/>
  <c r="K1827" i="2"/>
  <c r="I1827" i="2"/>
  <c r="G1827" i="2"/>
  <c r="E1827" i="2"/>
  <c r="K1826" i="2"/>
  <c r="I1826" i="2"/>
  <c r="G1826" i="2"/>
  <c r="E1826" i="2"/>
  <c r="K1825" i="2"/>
  <c r="I1825" i="2"/>
  <c r="G1825" i="2"/>
  <c r="E1825" i="2"/>
  <c r="K1824" i="2"/>
  <c r="I1824" i="2"/>
  <c r="G1824" i="2"/>
  <c r="E1824" i="2"/>
  <c r="K1823" i="2"/>
  <c r="I1823" i="2"/>
  <c r="G1823" i="2"/>
  <c r="E1823" i="2"/>
  <c r="K1822" i="2"/>
  <c r="I1822" i="2"/>
  <c r="G1822" i="2"/>
  <c r="E1822" i="2"/>
  <c r="K1821" i="2"/>
  <c r="I1821" i="2"/>
  <c r="G1821" i="2"/>
  <c r="E1821" i="2"/>
  <c r="K1820" i="2"/>
  <c r="I1820" i="2"/>
  <c r="G1820" i="2"/>
  <c r="E1820" i="2"/>
  <c r="K1819" i="2"/>
  <c r="I1819" i="2"/>
  <c r="G1819" i="2"/>
  <c r="E1819" i="2"/>
  <c r="K1818" i="2"/>
  <c r="I1818" i="2"/>
  <c r="G1818" i="2"/>
  <c r="E1818" i="2"/>
  <c r="K1817" i="2"/>
  <c r="I1817" i="2"/>
  <c r="G1817" i="2"/>
  <c r="E1817" i="2"/>
  <c r="K1816" i="2"/>
  <c r="I1816" i="2"/>
  <c r="G1816" i="2"/>
  <c r="E1816" i="2"/>
  <c r="K1815" i="2"/>
  <c r="I1815" i="2"/>
  <c r="G1815" i="2"/>
  <c r="E1815" i="2"/>
  <c r="K1814" i="2"/>
  <c r="I1814" i="2"/>
  <c r="G1814" i="2"/>
  <c r="E1814" i="2"/>
  <c r="K1813" i="2"/>
  <c r="I1813" i="2"/>
  <c r="G1813" i="2"/>
  <c r="E1813" i="2"/>
  <c r="K1812" i="2"/>
  <c r="I1812" i="2"/>
  <c r="G1812" i="2"/>
  <c r="E1812" i="2"/>
  <c r="K1811" i="2"/>
  <c r="I1811" i="2"/>
  <c r="G1811" i="2"/>
  <c r="E1811" i="2"/>
  <c r="K1810" i="2"/>
  <c r="I1810" i="2"/>
  <c r="G1810" i="2"/>
  <c r="E1810" i="2"/>
  <c r="K1809" i="2"/>
  <c r="I1809" i="2"/>
  <c r="G1809" i="2"/>
  <c r="E1809" i="2"/>
  <c r="K1808" i="2"/>
  <c r="I1808" i="2"/>
  <c r="G1808" i="2"/>
  <c r="E1808" i="2"/>
  <c r="K1807" i="2"/>
  <c r="I1807" i="2"/>
  <c r="G1807" i="2"/>
  <c r="E1807" i="2"/>
  <c r="K1806" i="2"/>
  <c r="I1806" i="2"/>
  <c r="G1806" i="2"/>
  <c r="E1806" i="2"/>
  <c r="K1805" i="2"/>
  <c r="I1805" i="2"/>
  <c r="G1805" i="2"/>
  <c r="E1805" i="2"/>
  <c r="K1804" i="2"/>
  <c r="I1804" i="2"/>
  <c r="G1804" i="2"/>
  <c r="E1804" i="2"/>
  <c r="K1803" i="2"/>
  <c r="I1803" i="2"/>
  <c r="G1803" i="2"/>
  <c r="E1803" i="2"/>
  <c r="K1802" i="2"/>
  <c r="I1802" i="2"/>
  <c r="G1802" i="2"/>
  <c r="E1802" i="2"/>
  <c r="K1801" i="2"/>
  <c r="I1801" i="2"/>
  <c r="G1801" i="2"/>
  <c r="E1801" i="2"/>
  <c r="K1800" i="2"/>
  <c r="I1800" i="2"/>
  <c r="G1800" i="2"/>
  <c r="E1800" i="2"/>
  <c r="K1799" i="2"/>
  <c r="I1799" i="2"/>
  <c r="G1799" i="2"/>
  <c r="E1799" i="2"/>
  <c r="K1798" i="2"/>
  <c r="I1798" i="2"/>
  <c r="G1798" i="2"/>
  <c r="E1798" i="2"/>
  <c r="K1797" i="2"/>
  <c r="I1797" i="2"/>
  <c r="G1797" i="2"/>
  <c r="E1797" i="2"/>
  <c r="K1796" i="2"/>
  <c r="I1796" i="2"/>
  <c r="G1796" i="2"/>
  <c r="E1796" i="2"/>
  <c r="K1795" i="2"/>
  <c r="I1795" i="2"/>
  <c r="G1795" i="2"/>
  <c r="E1795" i="2"/>
  <c r="K1794" i="2"/>
  <c r="I1794" i="2"/>
  <c r="G1794" i="2"/>
  <c r="E1794" i="2"/>
  <c r="K1793" i="2"/>
  <c r="I1793" i="2"/>
  <c r="G1793" i="2"/>
  <c r="E1793" i="2"/>
  <c r="K1792" i="2"/>
  <c r="I1792" i="2"/>
  <c r="G1792" i="2"/>
  <c r="E1792" i="2"/>
  <c r="K1791" i="2"/>
  <c r="I1791" i="2"/>
  <c r="G1791" i="2"/>
  <c r="E1791" i="2"/>
  <c r="K1790" i="2"/>
  <c r="I1790" i="2"/>
  <c r="G1790" i="2"/>
  <c r="E1790" i="2"/>
  <c r="K1789" i="2"/>
  <c r="I1789" i="2"/>
  <c r="G1789" i="2"/>
  <c r="E1789" i="2"/>
  <c r="K1788" i="2"/>
  <c r="I1788" i="2"/>
  <c r="G1788" i="2"/>
  <c r="E1788" i="2"/>
  <c r="K1787" i="2"/>
  <c r="I1787" i="2"/>
  <c r="G1787" i="2"/>
  <c r="E1787" i="2"/>
  <c r="K1786" i="2"/>
  <c r="I1786" i="2"/>
  <c r="G1786" i="2"/>
  <c r="E1786" i="2"/>
  <c r="K1785" i="2"/>
  <c r="I1785" i="2"/>
  <c r="G1785" i="2"/>
  <c r="E1785" i="2"/>
  <c r="K1784" i="2"/>
  <c r="I1784" i="2"/>
  <c r="G1784" i="2"/>
  <c r="E1784" i="2"/>
  <c r="K1783" i="2"/>
  <c r="I1783" i="2"/>
  <c r="G1783" i="2"/>
  <c r="E1783" i="2"/>
  <c r="K1782" i="2"/>
  <c r="I1782" i="2"/>
  <c r="G1782" i="2"/>
  <c r="E1782" i="2"/>
  <c r="K1781" i="2"/>
  <c r="I1781" i="2"/>
  <c r="G1781" i="2"/>
  <c r="E1781" i="2"/>
  <c r="K1780" i="2"/>
  <c r="I1780" i="2"/>
  <c r="G1780" i="2"/>
  <c r="E1780" i="2"/>
  <c r="K1779" i="2"/>
  <c r="I1779" i="2"/>
  <c r="G1779" i="2"/>
  <c r="E1779" i="2"/>
  <c r="K1778" i="2"/>
  <c r="I1778" i="2"/>
  <c r="G1778" i="2"/>
  <c r="E1778" i="2"/>
  <c r="K1777" i="2"/>
  <c r="I1777" i="2"/>
  <c r="G1777" i="2"/>
  <c r="E1777" i="2"/>
  <c r="K1776" i="2"/>
  <c r="I1776" i="2"/>
  <c r="G1776" i="2"/>
  <c r="E1776" i="2"/>
  <c r="K1775" i="2"/>
  <c r="I1775" i="2"/>
  <c r="G1775" i="2"/>
  <c r="E1775" i="2"/>
  <c r="K1774" i="2"/>
  <c r="I1774" i="2"/>
  <c r="G1774" i="2"/>
  <c r="E1774" i="2"/>
  <c r="K1773" i="2"/>
  <c r="I1773" i="2"/>
  <c r="G1773" i="2"/>
  <c r="E1773" i="2"/>
  <c r="K1772" i="2"/>
  <c r="I1772" i="2"/>
  <c r="G1772" i="2"/>
  <c r="E1772" i="2"/>
  <c r="K1771" i="2"/>
  <c r="I1771" i="2"/>
  <c r="G1771" i="2"/>
  <c r="E1771" i="2"/>
  <c r="K1770" i="2"/>
  <c r="I1770" i="2"/>
  <c r="G1770" i="2"/>
  <c r="E1770" i="2"/>
  <c r="K1769" i="2"/>
  <c r="I1769" i="2"/>
  <c r="G1769" i="2"/>
  <c r="E1769" i="2"/>
  <c r="K1768" i="2"/>
  <c r="I1768" i="2"/>
  <c r="G1768" i="2"/>
  <c r="E1768" i="2"/>
  <c r="K1767" i="2"/>
  <c r="I1767" i="2"/>
  <c r="G1767" i="2"/>
  <c r="E1767" i="2"/>
  <c r="K1766" i="2"/>
  <c r="I1766" i="2"/>
  <c r="G1766" i="2"/>
  <c r="E1766" i="2"/>
  <c r="K1765" i="2"/>
  <c r="I1765" i="2"/>
  <c r="G1765" i="2"/>
  <c r="E1765" i="2"/>
  <c r="K1764" i="2"/>
  <c r="I1764" i="2"/>
  <c r="G1764" i="2"/>
  <c r="E1764" i="2"/>
  <c r="K1763" i="2"/>
  <c r="I1763" i="2"/>
  <c r="G1763" i="2"/>
  <c r="E1763" i="2"/>
  <c r="K1762" i="2"/>
  <c r="I1762" i="2"/>
  <c r="G1762" i="2"/>
  <c r="E1762" i="2"/>
  <c r="K1761" i="2"/>
  <c r="I1761" i="2"/>
  <c r="G1761" i="2"/>
  <c r="E1761" i="2"/>
  <c r="K1760" i="2"/>
  <c r="I1760" i="2"/>
  <c r="G1760" i="2"/>
  <c r="E1760" i="2"/>
  <c r="K1759" i="2"/>
  <c r="I1759" i="2"/>
  <c r="G1759" i="2"/>
  <c r="E1759" i="2"/>
  <c r="K1758" i="2"/>
  <c r="I1758" i="2"/>
  <c r="G1758" i="2"/>
  <c r="E1758" i="2"/>
  <c r="K1757" i="2"/>
  <c r="I1757" i="2"/>
  <c r="G1757" i="2"/>
  <c r="E1757" i="2"/>
  <c r="K1756" i="2"/>
  <c r="I1756" i="2"/>
  <c r="G1756" i="2"/>
  <c r="E1756" i="2"/>
  <c r="K1755" i="2"/>
  <c r="I1755" i="2"/>
  <c r="G1755" i="2"/>
  <c r="E1755" i="2"/>
  <c r="K1754" i="2"/>
  <c r="I1754" i="2"/>
  <c r="G1754" i="2"/>
  <c r="E1754" i="2"/>
  <c r="K1753" i="2"/>
  <c r="I1753" i="2"/>
  <c r="G1753" i="2"/>
  <c r="E1753" i="2"/>
  <c r="K1752" i="2"/>
  <c r="I1752" i="2"/>
  <c r="G1752" i="2"/>
  <c r="E1752" i="2"/>
  <c r="K1751" i="2"/>
  <c r="I1751" i="2"/>
  <c r="G1751" i="2"/>
  <c r="E1751" i="2"/>
  <c r="K1750" i="2"/>
  <c r="I1750" i="2"/>
  <c r="G1750" i="2"/>
  <c r="E1750" i="2"/>
  <c r="K1749" i="2"/>
  <c r="I1749" i="2"/>
  <c r="G1749" i="2"/>
  <c r="E1749" i="2"/>
  <c r="K1748" i="2"/>
  <c r="I1748" i="2"/>
  <c r="G1748" i="2"/>
  <c r="E1748" i="2"/>
  <c r="K1747" i="2"/>
  <c r="I1747" i="2"/>
  <c r="G1747" i="2"/>
  <c r="E1747" i="2"/>
  <c r="K1746" i="2"/>
  <c r="I1746" i="2"/>
  <c r="G1746" i="2"/>
  <c r="E1746" i="2"/>
  <c r="K1745" i="2"/>
  <c r="I1745" i="2"/>
  <c r="G1745" i="2"/>
  <c r="E1745" i="2"/>
  <c r="K1744" i="2"/>
  <c r="I1744" i="2"/>
  <c r="G1744" i="2"/>
  <c r="E1744" i="2"/>
  <c r="K1743" i="2"/>
  <c r="I1743" i="2"/>
  <c r="G1743" i="2"/>
  <c r="E1743" i="2"/>
  <c r="K1742" i="2"/>
  <c r="I1742" i="2"/>
  <c r="G1742" i="2"/>
  <c r="E1742" i="2"/>
  <c r="K1741" i="2"/>
  <c r="I1741" i="2"/>
  <c r="G1741" i="2"/>
  <c r="E1741" i="2"/>
  <c r="K1740" i="2"/>
  <c r="I1740" i="2"/>
  <c r="G1740" i="2"/>
  <c r="E1740" i="2"/>
  <c r="K1739" i="2"/>
  <c r="I1739" i="2"/>
  <c r="G1739" i="2"/>
  <c r="E1739" i="2"/>
  <c r="K1738" i="2"/>
  <c r="I1738" i="2"/>
  <c r="G1738" i="2"/>
  <c r="E1738" i="2"/>
  <c r="K1737" i="2"/>
  <c r="I1737" i="2"/>
  <c r="G1737" i="2"/>
  <c r="E1737" i="2"/>
  <c r="K1736" i="2"/>
  <c r="I1736" i="2"/>
  <c r="G1736" i="2"/>
  <c r="E1736" i="2"/>
  <c r="K1735" i="2"/>
  <c r="I1735" i="2"/>
  <c r="G1735" i="2"/>
  <c r="E1735" i="2"/>
  <c r="K1734" i="2"/>
  <c r="I1734" i="2"/>
  <c r="G1734" i="2"/>
  <c r="E1734" i="2"/>
  <c r="K1733" i="2"/>
  <c r="I1733" i="2"/>
  <c r="G1733" i="2"/>
  <c r="E1733" i="2"/>
  <c r="K1732" i="2"/>
  <c r="I1732" i="2"/>
  <c r="G1732" i="2"/>
  <c r="E1732" i="2"/>
  <c r="K1731" i="2"/>
  <c r="I1731" i="2"/>
  <c r="G1731" i="2"/>
  <c r="E1731" i="2"/>
  <c r="K1730" i="2"/>
  <c r="I1730" i="2"/>
  <c r="G1730" i="2"/>
  <c r="E1730" i="2"/>
  <c r="K1729" i="2"/>
  <c r="I1729" i="2"/>
  <c r="G1729" i="2"/>
  <c r="E1729" i="2"/>
  <c r="K1728" i="2"/>
  <c r="I1728" i="2"/>
  <c r="G1728" i="2"/>
  <c r="E1728" i="2"/>
  <c r="K1727" i="2"/>
  <c r="I1727" i="2"/>
  <c r="G1727" i="2"/>
  <c r="E1727" i="2"/>
  <c r="K1726" i="2"/>
  <c r="I1726" i="2"/>
  <c r="G1726" i="2"/>
  <c r="E1726" i="2"/>
  <c r="K1725" i="2"/>
  <c r="I1725" i="2"/>
  <c r="G1725" i="2"/>
  <c r="E1725" i="2"/>
  <c r="K1724" i="2"/>
  <c r="I1724" i="2"/>
  <c r="G1724" i="2"/>
  <c r="E1724" i="2"/>
  <c r="K1723" i="2"/>
  <c r="I1723" i="2"/>
  <c r="G1723" i="2"/>
  <c r="E1723" i="2"/>
  <c r="K1722" i="2"/>
  <c r="I1722" i="2"/>
  <c r="G1722" i="2"/>
  <c r="E1722" i="2"/>
  <c r="K1721" i="2"/>
  <c r="I1721" i="2"/>
  <c r="G1721" i="2"/>
  <c r="E1721" i="2"/>
  <c r="K1720" i="2"/>
  <c r="I1720" i="2"/>
  <c r="G1720" i="2"/>
  <c r="E1720" i="2"/>
  <c r="K1719" i="2"/>
  <c r="I1719" i="2"/>
  <c r="G1719" i="2"/>
  <c r="E1719" i="2"/>
  <c r="K1718" i="2"/>
  <c r="I1718" i="2"/>
  <c r="G1718" i="2"/>
  <c r="E1718" i="2"/>
  <c r="K1717" i="2"/>
  <c r="I1717" i="2"/>
  <c r="G1717" i="2"/>
  <c r="E1717" i="2"/>
  <c r="K1716" i="2"/>
  <c r="I1716" i="2"/>
  <c r="G1716" i="2"/>
  <c r="E1716" i="2"/>
  <c r="K1715" i="2"/>
  <c r="I1715" i="2"/>
  <c r="G1715" i="2"/>
  <c r="E1715" i="2"/>
  <c r="K1714" i="2"/>
  <c r="I1714" i="2"/>
  <c r="G1714" i="2"/>
  <c r="E1714" i="2"/>
  <c r="K1713" i="2"/>
  <c r="I1713" i="2"/>
  <c r="G1713" i="2"/>
  <c r="E1713" i="2"/>
  <c r="K1712" i="2"/>
  <c r="I1712" i="2"/>
  <c r="G1712" i="2"/>
  <c r="E1712" i="2"/>
  <c r="K1711" i="2"/>
  <c r="I1711" i="2"/>
  <c r="G1711" i="2"/>
  <c r="E1711" i="2"/>
  <c r="K1710" i="2"/>
  <c r="I1710" i="2"/>
  <c r="G1710" i="2"/>
  <c r="E1710" i="2"/>
  <c r="K1709" i="2"/>
  <c r="I1709" i="2"/>
  <c r="G1709" i="2"/>
  <c r="E1709" i="2"/>
  <c r="K1708" i="2"/>
  <c r="I1708" i="2"/>
  <c r="G1708" i="2"/>
  <c r="E1708" i="2"/>
  <c r="K1707" i="2"/>
  <c r="I1707" i="2"/>
  <c r="G1707" i="2"/>
  <c r="E1707" i="2"/>
  <c r="K1706" i="2"/>
  <c r="I1706" i="2"/>
  <c r="G1706" i="2"/>
  <c r="E1706" i="2"/>
  <c r="K1705" i="2"/>
  <c r="I1705" i="2"/>
  <c r="G1705" i="2"/>
  <c r="E1705" i="2"/>
  <c r="K1704" i="2"/>
  <c r="I1704" i="2"/>
  <c r="G1704" i="2"/>
  <c r="E1704" i="2"/>
  <c r="K1703" i="2"/>
  <c r="I1703" i="2"/>
  <c r="G1703" i="2"/>
  <c r="E1703" i="2"/>
  <c r="K1702" i="2"/>
  <c r="I1702" i="2"/>
  <c r="G1702" i="2"/>
  <c r="E1702" i="2"/>
  <c r="K1701" i="2"/>
  <c r="I1701" i="2"/>
  <c r="G1701" i="2"/>
  <c r="E1701" i="2"/>
  <c r="K1700" i="2"/>
  <c r="I1700" i="2"/>
  <c r="G1700" i="2"/>
  <c r="E1700" i="2"/>
  <c r="K1699" i="2"/>
  <c r="I1699" i="2"/>
  <c r="G1699" i="2"/>
  <c r="E1699" i="2"/>
  <c r="K1698" i="2"/>
  <c r="I1698" i="2"/>
  <c r="G1698" i="2"/>
  <c r="E1698" i="2"/>
  <c r="K1697" i="2"/>
  <c r="I1697" i="2"/>
  <c r="G1697" i="2"/>
  <c r="E1697" i="2"/>
  <c r="K1696" i="2"/>
  <c r="I1696" i="2"/>
  <c r="G1696" i="2"/>
  <c r="E1696" i="2"/>
  <c r="K1695" i="2"/>
  <c r="I1695" i="2"/>
  <c r="G1695" i="2"/>
  <c r="E1695" i="2"/>
  <c r="K1694" i="2"/>
  <c r="I1694" i="2"/>
  <c r="G1694" i="2"/>
  <c r="E1694" i="2"/>
  <c r="K1693" i="2"/>
  <c r="I1693" i="2"/>
  <c r="G1693" i="2"/>
  <c r="E1693" i="2"/>
  <c r="K1692" i="2"/>
  <c r="I1692" i="2"/>
  <c r="G1692" i="2"/>
  <c r="E1692" i="2"/>
  <c r="K1691" i="2"/>
  <c r="I1691" i="2"/>
  <c r="G1691" i="2"/>
  <c r="E1691" i="2"/>
  <c r="K1690" i="2"/>
  <c r="I1690" i="2"/>
  <c r="G1690" i="2"/>
  <c r="E1690" i="2"/>
  <c r="K1689" i="2"/>
  <c r="I1689" i="2"/>
  <c r="G1689" i="2"/>
  <c r="E1689" i="2"/>
  <c r="K1688" i="2"/>
  <c r="I1688" i="2"/>
  <c r="G1688" i="2"/>
  <c r="E1688" i="2"/>
  <c r="K1687" i="2"/>
  <c r="I1687" i="2"/>
  <c r="G1687" i="2"/>
  <c r="E1687" i="2"/>
  <c r="K1686" i="2"/>
  <c r="I1686" i="2"/>
  <c r="G1686" i="2"/>
  <c r="E1686" i="2"/>
  <c r="K1685" i="2"/>
  <c r="I1685" i="2"/>
  <c r="G1685" i="2"/>
  <c r="E1685" i="2"/>
  <c r="K1684" i="2"/>
  <c r="I1684" i="2"/>
  <c r="G1684" i="2"/>
  <c r="E1684" i="2"/>
  <c r="K1683" i="2"/>
  <c r="I1683" i="2"/>
  <c r="G1683" i="2"/>
  <c r="E1683" i="2"/>
  <c r="K1682" i="2"/>
  <c r="I1682" i="2"/>
  <c r="G1682" i="2"/>
  <c r="E1682" i="2"/>
  <c r="K1681" i="2"/>
  <c r="I1681" i="2"/>
  <c r="G1681" i="2"/>
  <c r="E1681" i="2"/>
  <c r="K1680" i="2"/>
  <c r="I1680" i="2"/>
  <c r="G1680" i="2"/>
  <c r="E1680" i="2"/>
  <c r="K1679" i="2"/>
  <c r="I1679" i="2"/>
  <c r="G1679" i="2"/>
  <c r="E1679" i="2"/>
  <c r="K1678" i="2"/>
  <c r="I1678" i="2"/>
  <c r="G1678" i="2"/>
  <c r="E1678" i="2"/>
  <c r="K1677" i="2"/>
  <c r="I1677" i="2"/>
  <c r="G1677" i="2"/>
  <c r="E1677" i="2"/>
  <c r="K1676" i="2"/>
  <c r="I1676" i="2"/>
  <c r="G1676" i="2"/>
  <c r="E1676" i="2"/>
  <c r="K1675" i="2"/>
  <c r="I1675" i="2"/>
  <c r="G1675" i="2"/>
  <c r="E1675" i="2"/>
  <c r="K1674" i="2"/>
  <c r="I1674" i="2"/>
  <c r="G1674" i="2"/>
  <c r="E1674" i="2"/>
  <c r="K1673" i="2"/>
  <c r="I1673" i="2"/>
  <c r="G1673" i="2"/>
  <c r="E1673" i="2"/>
  <c r="K1672" i="2"/>
  <c r="I1672" i="2"/>
  <c r="G1672" i="2"/>
  <c r="E1672" i="2"/>
  <c r="K1671" i="2"/>
  <c r="I1671" i="2"/>
  <c r="G1671" i="2"/>
  <c r="E1671" i="2"/>
  <c r="K1670" i="2"/>
  <c r="I1670" i="2"/>
  <c r="G1670" i="2"/>
  <c r="E1670" i="2"/>
  <c r="K1669" i="2"/>
  <c r="I1669" i="2"/>
  <c r="G1669" i="2"/>
  <c r="E1669" i="2"/>
  <c r="K1668" i="2"/>
  <c r="I1668" i="2"/>
  <c r="G1668" i="2"/>
  <c r="E1668" i="2"/>
  <c r="K1667" i="2"/>
  <c r="I1667" i="2"/>
  <c r="G1667" i="2"/>
  <c r="E1667" i="2"/>
  <c r="K1666" i="2"/>
  <c r="I1666" i="2"/>
  <c r="G1666" i="2"/>
  <c r="E1666" i="2"/>
  <c r="K1665" i="2"/>
  <c r="I1665" i="2"/>
  <c r="G1665" i="2"/>
  <c r="E1665" i="2"/>
  <c r="K1664" i="2"/>
  <c r="I1664" i="2"/>
  <c r="G1664" i="2"/>
  <c r="E1664" i="2"/>
  <c r="K1663" i="2"/>
  <c r="I1663" i="2"/>
  <c r="G1663" i="2"/>
  <c r="E1663" i="2"/>
  <c r="K1662" i="2"/>
  <c r="I1662" i="2"/>
  <c r="G1662" i="2"/>
  <c r="E1662" i="2"/>
  <c r="K1661" i="2"/>
  <c r="I1661" i="2"/>
  <c r="G1661" i="2"/>
  <c r="E1661" i="2"/>
  <c r="K1660" i="2"/>
  <c r="I1660" i="2"/>
  <c r="G1660" i="2"/>
  <c r="E1660" i="2"/>
  <c r="K1659" i="2"/>
  <c r="I1659" i="2"/>
  <c r="G1659" i="2"/>
  <c r="E1659" i="2"/>
  <c r="K1658" i="2"/>
  <c r="I1658" i="2"/>
  <c r="G1658" i="2"/>
  <c r="E1658" i="2"/>
  <c r="K1657" i="2"/>
  <c r="I1657" i="2"/>
  <c r="G1657" i="2"/>
  <c r="E1657" i="2"/>
  <c r="K1656" i="2"/>
  <c r="I1656" i="2"/>
  <c r="G1656" i="2"/>
  <c r="E1656" i="2"/>
  <c r="K1655" i="2"/>
  <c r="I1655" i="2"/>
  <c r="G1655" i="2"/>
  <c r="E1655" i="2"/>
  <c r="K1654" i="2"/>
  <c r="I1654" i="2"/>
  <c r="G1654" i="2"/>
  <c r="E1654" i="2"/>
  <c r="K1653" i="2"/>
  <c r="I1653" i="2"/>
  <c r="G1653" i="2"/>
  <c r="E1653" i="2"/>
  <c r="K1652" i="2"/>
  <c r="I1652" i="2"/>
  <c r="G1652" i="2"/>
  <c r="E1652" i="2"/>
  <c r="K1651" i="2"/>
  <c r="I1651" i="2"/>
  <c r="G1651" i="2"/>
  <c r="E1651" i="2"/>
  <c r="K1650" i="2"/>
  <c r="I1650" i="2"/>
  <c r="G1650" i="2"/>
  <c r="E1650" i="2"/>
  <c r="K1649" i="2"/>
  <c r="I1649" i="2"/>
  <c r="G1649" i="2"/>
  <c r="E1649" i="2"/>
  <c r="K1648" i="2"/>
  <c r="I1648" i="2"/>
  <c r="G1648" i="2"/>
  <c r="E1648" i="2"/>
  <c r="K1647" i="2"/>
  <c r="I1647" i="2"/>
  <c r="G1647" i="2"/>
  <c r="E1647" i="2"/>
  <c r="K1646" i="2"/>
  <c r="I1646" i="2"/>
  <c r="G1646" i="2"/>
  <c r="E1646" i="2"/>
  <c r="K1645" i="2"/>
  <c r="I1645" i="2"/>
  <c r="G1645" i="2"/>
  <c r="E1645" i="2"/>
  <c r="K1644" i="2"/>
  <c r="I1644" i="2"/>
  <c r="G1644" i="2"/>
  <c r="E1644" i="2"/>
  <c r="K1643" i="2"/>
  <c r="I1643" i="2"/>
  <c r="G1643" i="2"/>
  <c r="E1643" i="2"/>
  <c r="K1642" i="2"/>
  <c r="I1642" i="2"/>
  <c r="G1642" i="2"/>
  <c r="E1642" i="2"/>
  <c r="K1641" i="2"/>
  <c r="I1641" i="2"/>
  <c r="G1641" i="2"/>
  <c r="E1641" i="2"/>
  <c r="K1640" i="2"/>
  <c r="I1640" i="2"/>
  <c r="G1640" i="2"/>
  <c r="E1640" i="2"/>
  <c r="K1639" i="2"/>
  <c r="I1639" i="2"/>
  <c r="G1639" i="2"/>
  <c r="E1639" i="2"/>
  <c r="K1638" i="2"/>
  <c r="I1638" i="2"/>
  <c r="G1638" i="2"/>
  <c r="E1638" i="2"/>
  <c r="K1637" i="2"/>
  <c r="I1637" i="2"/>
  <c r="G1637" i="2"/>
  <c r="E1637" i="2"/>
  <c r="K1636" i="2"/>
  <c r="I1636" i="2"/>
  <c r="G1636" i="2"/>
  <c r="E1636" i="2"/>
  <c r="K1635" i="2"/>
  <c r="I1635" i="2"/>
  <c r="G1635" i="2"/>
  <c r="E1635" i="2"/>
  <c r="K1634" i="2"/>
  <c r="I1634" i="2"/>
  <c r="G1634" i="2"/>
  <c r="E1634" i="2"/>
  <c r="K1633" i="2"/>
  <c r="I1633" i="2"/>
  <c r="G1633" i="2"/>
  <c r="E1633" i="2"/>
  <c r="K1632" i="2"/>
  <c r="I1632" i="2"/>
  <c r="G1632" i="2"/>
  <c r="E1632" i="2"/>
  <c r="K1631" i="2"/>
  <c r="I1631" i="2"/>
  <c r="G1631" i="2"/>
  <c r="E1631" i="2"/>
  <c r="K1630" i="2"/>
  <c r="I1630" i="2"/>
  <c r="G1630" i="2"/>
  <c r="E1630" i="2"/>
  <c r="K1629" i="2"/>
  <c r="I1629" i="2"/>
  <c r="G1629" i="2"/>
  <c r="E1629" i="2"/>
  <c r="K1628" i="2"/>
  <c r="I1628" i="2"/>
  <c r="G1628" i="2"/>
  <c r="E1628" i="2"/>
  <c r="K1627" i="2"/>
  <c r="I1627" i="2"/>
  <c r="G1627" i="2"/>
  <c r="E1627" i="2"/>
  <c r="K1626" i="2"/>
  <c r="I1626" i="2"/>
  <c r="G1626" i="2"/>
  <c r="E1626" i="2"/>
  <c r="K1625" i="2"/>
  <c r="I1625" i="2"/>
  <c r="G1625" i="2"/>
  <c r="E1625" i="2"/>
  <c r="K1624" i="2"/>
  <c r="I1624" i="2"/>
  <c r="G1624" i="2"/>
  <c r="E1624" i="2"/>
  <c r="K1623" i="2"/>
  <c r="I1623" i="2"/>
  <c r="G1623" i="2"/>
  <c r="E1623" i="2"/>
  <c r="K1622" i="2"/>
  <c r="I1622" i="2"/>
  <c r="G1622" i="2"/>
  <c r="E1622" i="2"/>
  <c r="K1621" i="2"/>
  <c r="I1621" i="2"/>
  <c r="G1621" i="2"/>
  <c r="E1621" i="2"/>
  <c r="K1620" i="2"/>
  <c r="I1620" i="2"/>
  <c r="G1620" i="2"/>
  <c r="E1620" i="2"/>
  <c r="K1619" i="2"/>
  <c r="I1619" i="2"/>
  <c r="G1619" i="2"/>
  <c r="E1619" i="2"/>
  <c r="K1618" i="2"/>
  <c r="I1618" i="2"/>
  <c r="G1618" i="2"/>
  <c r="E1618" i="2"/>
  <c r="K1617" i="2"/>
  <c r="I1617" i="2"/>
  <c r="G1617" i="2"/>
  <c r="E1617" i="2"/>
  <c r="K1616" i="2"/>
  <c r="I1616" i="2"/>
  <c r="G1616" i="2"/>
  <c r="E1616" i="2"/>
  <c r="K1615" i="2"/>
  <c r="I1615" i="2"/>
  <c r="G1615" i="2"/>
  <c r="E1615" i="2"/>
  <c r="K1614" i="2"/>
  <c r="I1614" i="2"/>
  <c r="G1614" i="2"/>
  <c r="E1614" i="2"/>
  <c r="K1613" i="2"/>
  <c r="I1613" i="2"/>
  <c r="G1613" i="2"/>
  <c r="E1613" i="2"/>
  <c r="K1612" i="2"/>
  <c r="I1612" i="2"/>
  <c r="G1612" i="2"/>
  <c r="E1612" i="2"/>
  <c r="K1611" i="2"/>
  <c r="I1611" i="2"/>
  <c r="G1611" i="2"/>
  <c r="E1611" i="2"/>
  <c r="K1610" i="2"/>
  <c r="I1610" i="2"/>
  <c r="G1610" i="2"/>
  <c r="E1610" i="2"/>
  <c r="K1609" i="2"/>
  <c r="I1609" i="2"/>
  <c r="G1609" i="2"/>
  <c r="E1609" i="2"/>
  <c r="K1608" i="2"/>
  <c r="I1608" i="2"/>
  <c r="G1608" i="2"/>
  <c r="E1608" i="2"/>
  <c r="K1607" i="2"/>
  <c r="I1607" i="2"/>
  <c r="G1607" i="2"/>
  <c r="E1607" i="2"/>
  <c r="K1606" i="2"/>
  <c r="I1606" i="2"/>
  <c r="G1606" i="2"/>
  <c r="E1606" i="2"/>
  <c r="K1605" i="2"/>
  <c r="I1605" i="2"/>
  <c r="G1605" i="2"/>
  <c r="E1605" i="2"/>
  <c r="K1604" i="2"/>
  <c r="I1604" i="2"/>
  <c r="G1604" i="2"/>
  <c r="E1604" i="2"/>
  <c r="K1603" i="2"/>
  <c r="I1603" i="2"/>
  <c r="G1603" i="2"/>
  <c r="E1603" i="2"/>
  <c r="K1602" i="2"/>
  <c r="I1602" i="2"/>
  <c r="G1602" i="2"/>
  <c r="E1602" i="2"/>
  <c r="K1601" i="2"/>
  <c r="I1601" i="2"/>
  <c r="G1601" i="2"/>
  <c r="E1601" i="2"/>
  <c r="K1600" i="2"/>
  <c r="I1600" i="2"/>
  <c r="G1600" i="2"/>
  <c r="E1600" i="2"/>
  <c r="K1599" i="2"/>
  <c r="I1599" i="2"/>
  <c r="G1599" i="2"/>
  <c r="E1599" i="2"/>
  <c r="K1598" i="2"/>
  <c r="I1598" i="2"/>
  <c r="G1598" i="2"/>
  <c r="E1598" i="2"/>
  <c r="K1597" i="2"/>
  <c r="I1597" i="2"/>
  <c r="G1597" i="2"/>
  <c r="E1597" i="2"/>
  <c r="K1596" i="2"/>
  <c r="I1596" i="2"/>
  <c r="G1596" i="2"/>
  <c r="E1596" i="2"/>
  <c r="K1595" i="2"/>
  <c r="I1595" i="2"/>
  <c r="G1595" i="2"/>
  <c r="E1595" i="2"/>
  <c r="K1594" i="2"/>
  <c r="I1594" i="2"/>
  <c r="G1594" i="2"/>
  <c r="E1594" i="2"/>
  <c r="K1593" i="2"/>
  <c r="I1593" i="2"/>
  <c r="G1593" i="2"/>
  <c r="E1593" i="2"/>
  <c r="K1592" i="2"/>
  <c r="I1592" i="2"/>
  <c r="G1592" i="2"/>
  <c r="E1592" i="2"/>
  <c r="K1591" i="2"/>
  <c r="I1591" i="2"/>
  <c r="G1591" i="2"/>
  <c r="E1591" i="2"/>
  <c r="K1590" i="2"/>
  <c r="I1590" i="2"/>
  <c r="G1590" i="2"/>
  <c r="E1590" i="2"/>
  <c r="K1589" i="2"/>
  <c r="I1589" i="2"/>
  <c r="G1589" i="2"/>
  <c r="E1589" i="2"/>
  <c r="K1588" i="2"/>
  <c r="I1588" i="2"/>
  <c r="G1588" i="2"/>
  <c r="E1588" i="2"/>
  <c r="K1587" i="2"/>
  <c r="I1587" i="2"/>
  <c r="G1587" i="2"/>
  <c r="E1587" i="2"/>
  <c r="K1586" i="2"/>
  <c r="I1586" i="2"/>
  <c r="G1586" i="2"/>
  <c r="E1586" i="2"/>
  <c r="K1585" i="2"/>
  <c r="I1585" i="2"/>
  <c r="G1585" i="2"/>
  <c r="E1585" i="2"/>
  <c r="K1584" i="2"/>
  <c r="I1584" i="2"/>
  <c r="G1584" i="2"/>
  <c r="E1584" i="2"/>
  <c r="K1583" i="2"/>
  <c r="I1583" i="2"/>
  <c r="G1583" i="2"/>
  <c r="E1583" i="2"/>
  <c r="K1582" i="2"/>
  <c r="I1582" i="2"/>
  <c r="G1582" i="2"/>
  <c r="E1582" i="2"/>
  <c r="K1581" i="2"/>
  <c r="I1581" i="2"/>
  <c r="G1581" i="2"/>
  <c r="E1581" i="2"/>
  <c r="K1580" i="2"/>
  <c r="I1580" i="2"/>
  <c r="G1580" i="2"/>
  <c r="E1580" i="2"/>
  <c r="K1579" i="2"/>
  <c r="I1579" i="2"/>
  <c r="G1579" i="2"/>
  <c r="E1579" i="2"/>
  <c r="K1578" i="2"/>
  <c r="I1578" i="2"/>
  <c r="G1578" i="2"/>
  <c r="E1578" i="2"/>
  <c r="K1577" i="2"/>
  <c r="I1577" i="2"/>
  <c r="G1577" i="2"/>
  <c r="E1577" i="2"/>
  <c r="K1576" i="2"/>
  <c r="I1576" i="2"/>
  <c r="G1576" i="2"/>
  <c r="E1576" i="2"/>
  <c r="K1575" i="2"/>
  <c r="I1575" i="2"/>
  <c r="G1575" i="2"/>
  <c r="E1575" i="2"/>
  <c r="K1574" i="2"/>
  <c r="I1574" i="2"/>
  <c r="G1574" i="2"/>
  <c r="E1574" i="2"/>
  <c r="K1573" i="2"/>
  <c r="I1573" i="2"/>
  <c r="G1573" i="2"/>
  <c r="E1573" i="2"/>
  <c r="K1572" i="2"/>
  <c r="I1572" i="2"/>
  <c r="G1572" i="2"/>
  <c r="E1572" i="2"/>
  <c r="K1571" i="2"/>
  <c r="I1571" i="2"/>
  <c r="G1571" i="2"/>
  <c r="E1571" i="2"/>
  <c r="K1570" i="2"/>
  <c r="I1570" i="2"/>
  <c r="G1570" i="2"/>
  <c r="E1570" i="2"/>
  <c r="K1569" i="2"/>
  <c r="I1569" i="2"/>
  <c r="G1569" i="2"/>
  <c r="E1569" i="2"/>
  <c r="K1568" i="2"/>
  <c r="I1568" i="2"/>
  <c r="G1568" i="2"/>
  <c r="E1568" i="2"/>
  <c r="K1567" i="2"/>
  <c r="I1567" i="2"/>
  <c r="G1567" i="2"/>
  <c r="E1567" i="2"/>
  <c r="K1566" i="2"/>
  <c r="I1566" i="2"/>
  <c r="G1566" i="2"/>
  <c r="E1566" i="2"/>
  <c r="K1565" i="2"/>
  <c r="I1565" i="2"/>
  <c r="G1565" i="2"/>
  <c r="E1565" i="2"/>
  <c r="K1564" i="2"/>
  <c r="I1564" i="2"/>
  <c r="G1564" i="2"/>
  <c r="E1564" i="2"/>
  <c r="K1563" i="2"/>
  <c r="I1563" i="2"/>
  <c r="G1563" i="2"/>
  <c r="E1563" i="2"/>
  <c r="K1562" i="2"/>
  <c r="I1562" i="2"/>
  <c r="G1562" i="2"/>
  <c r="E1562" i="2"/>
  <c r="K1561" i="2"/>
  <c r="I1561" i="2"/>
  <c r="G1561" i="2"/>
  <c r="E1561" i="2"/>
  <c r="K1560" i="2"/>
  <c r="I1560" i="2"/>
  <c r="G1560" i="2"/>
  <c r="E1560" i="2"/>
  <c r="K1559" i="2"/>
  <c r="I1559" i="2"/>
  <c r="G1559" i="2"/>
  <c r="E1559" i="2"/>
  <c r="K1558" i="2"/>
  <c r="I1558" i="2"/>
  <c r="G1558" i="2"/>
  <c r="E1558" i="2"/>
  <c r="K1557" i="2"/>
  <c r="I1557" i="2"/>
  <c r="G1557" i="2"/>
  <c r="E1557" i="2"/>
  <c r="K1556" i="2"/>
  <c r="I1556" i="2"/>
  <c r="G1556" i="2"/>
  <c r="E1556" i="2"/>
  <c r="K1555" i="2"/>
  <c r="I1555" i="2"/>
  <c r="G1555" i="2"/>
  <c r="E1555" i="2"/>
  <c r="K1554" i="2"/>
  <c r="I1554" i="2"/>
  <c r="G1554" i="2"/>
  <c r="E1554" i="2"/>
  <c r="K1553" i="2"/>
  <c r="I1553" i="2"/>
  <c r="G1553" i="2"/>
  <c r="E1553" i="2"/>
  <c r="K1552" i="2"/>
  <c r="I1552" i="2"/>
  <c r="G1552" i="2"/>
  <c r="E1552" i="2"/>
  <c r="K1551" i="2"/>
  <c r="I1551" i="2"/>
  <c r="G1551" i="2"/>
  <c r="E1551" i="2"/>
  <c r="K1550" i="2"/>
  <c r="I1550" i="2"/>
  <c r="G1550" i="2"/>
  <c r="E1550" i="2"/>
  <c r="K1549" i="2"/>
  <c r="I1549" i="2"/>
  <c r="G1549" i="2"/>
  <c r="E1549" i="2"/>
  <c r="K1548" i="2"/>
  <c r="I1548" i="2"/>
  <c r="G1548" i="2"/>
  <c r="E1548" i="2"/>
  <c r="K1547" i="2"/>
  <c r="I1547" i="2"/>
  <c r="G1547" i="2"/>
  <c r="E1547" i="2"/>
  <c r="K1546" i="2"/>
  <c r="I1546" i="2"/>
  <c r="G1546" i="2"/>
  <c r="E1546" i="2"/>
  <c r="K1545" i="2"/>
  <c r="I1545" i="2"/>
  <c r="G1545" i="2"/>
  <c r="E1545" i="2"/>
  <c r="K1544" i="2"/>
  <c r="I1544" i="2"/>
  <c r="G1544" i="2"/>
  <c r="E1544" i="2"/>
  <c r="K1543" i="2"/>
  <c r="I1543" i="2"/>
  <c r="G1543" i="2"/>
  <c r="E1543" i="2"/>
  <c r="K1542" i="2"/>
  <c r="I1542" i="2"/>
  <c r="G1542" i="2"/>
  <c r="E1542" i="2"/>
  <c r="K1541" i="2"/>
  <c r="I1541" i="2"/>
  <c r="G1541" i="2"/>
  <c r="E1541" i="2"/>
  <c r="K1540" i="2"/>
  <c r="I1540" i="2"/>
  <c r="G1540" i="2"/>
  <c r="E1540" i="2"/>
  <c r="K1539" i="2"/>
  <c r="I1539" i="2"/>
  <c r="G1539" i="2"/>
  <c r="E1539" i="2"/>
  <c r="K1538" i="2"/>
  <c r="I1538" i="2"/>
  <c r="G1538" i="2"/>
  <c r="E1538" i="2"/>
  <c r="K1537" i="2"/>
  <c r="I1537" i="2"/>
  <c r="G1537" i="2"/>
  <c r="E1537" i="2"/>
  <c r="K1536" i="2"/>
  <c r="I1536" i="2"/>
  <c r="G1536" i="2"/>
  <c r="E1536" i="2"/>
  <c r="K1535" i="2"/>
  <c r="I1535" i="2"/>
  <c r="G1535" i="2"/>
  <c r="E1535" i="2"/>
  <c r="K1534" i="2"/>
  <c r="I1534" i="2"/>
  <c r="G1534" i="2"/>
  <c r="E1534" i="2"/>
  <c r="K1533" i="2"/>
  <c r="I1533" i="2"/>
  <c r="G1533" i="2"/>
  <c r="E1533" i="2"/>
  <c r="K1532" i="2"/>
  <c r="I1532" i="2"/>
  <c r="G1532" i="2"/>
  <c r="E1532" i="2"/>
  <c r="K1531" i="2"/>
  <c r="I1531" i="2"/>
  <c r="G1531" i="2"/>
  <c r="E1531" i="2"/>
  <c r="K1530" i="2"/>
  <c r="I1530" i="2"/>
  <c r="G1530" i="2"/>
  <c r="E1530" i="2"/>
  <c r="K1529" i="2"/>
  <c r="I1529" i="2"/>
  <c r="G1529" i="2"/>
  <c r="E1529" i="2"/>
  <c r="K1528" i="2"/>
  <c r="I1528" i="2"/>
  <c r="G1528" i="2"/>
  <c r="E1528" i="2"/>
  <c r="K1527" i="2"/>
  <c r="I1527" i="2"/>
  <c r="G1527" i="2"/>
  <c r="E1527" i="2"/>
  <c r="K1526" i="2"/>
  <c r="I1526" i="2"/>
  <c r="G1526" i="2"/>
  <c r="E1526" i="2"/>
  <c r="K1525" i="2"/>
  <c r="I1525" i="2"/>
  <c r="G1525" i="2"/>
  <c r="E1525" i="2"/>
  <c r="K1524" i="2"/>
  <c r="I1524" i="2"/>
  <c r="G1524" i="2"/>
  <c r="E1524" i="2"/>
  <c r="K1523" i="2"/>
  <c r="I1523" i="2"/>
  <c r="G1523" i="2"/>
  <c r="E1523" i="2"/>
  <c r="K1522" i="2"/>
  <c r="I1522" i="2"/>
  <c r="G1522" i="2"/>
  <c r="E1522" i="2"/>
  <c r="K1521" i="2"/>
  <c r="I1521" i="2"/>
  <c r="G1521" i="2"/>
  <c r="E1521" i="2"/>
  <c r="K1520" i="2"/>
  <c r="I1520" i="2"/>
  <c r="G1520" i="2"/>
  <c r="E1520" i="2"/>
  <c r="K1519" i="2"/>
  <c r="I1519" i="2"/>
  <c r="G1519" i="2"/>
  <c r="E1519" i="2"/>
  <c r="K1518" i="2"/>
  <c r="I1518" i="2"/>
  <c r="G1518" i="2"/>
  <c r="E1518" i="2"/>
  <c r="K1517" i="2"/>
  <c r="I1517" i="2"/>
  <c r="G1517" i="2"/>
  <c r="E1517" i="2"/>
  <c r="K1516" i="2"/>
  <c r="I1516" i="2"/>
  <c r="G1516" i="2"/>
  <c r="E1516" i="2"/>
  <c r="K1515" i="2"/>
  <c r="I1515" i="2"/>
  <c r="G1515" i="2"/>
  <c r="E1515" i="2"/>
  <c r="K1514" i="2"/>
  <c r="I1514" i="2"/>
  <c r="G1514" i="2"/>
  <c r="E1514" i="2"/>
  <c r="K1513" i="2"/>
  <c r="I1513" i="2"/>
  <c r="G1513" i="2"/>
  <c r="E1513" i="2"/>
  <c r="K1512" i="2"/>
  <c r="I1512" i="2"/>
  <c r="G1512" i="2"/>
  <c r="E1512" i="2"/>
  <c r="K1511" i="2"/>
  <c r="I1511" i="2"/>
  <c r="G1511" i="2"/>
  <c r="E1511" i="2"/>
  <c r="K1510" i="2"/>
  <c r="I1510" i="2"/>
  <c r="G1510" i="2"/>
  <c r="E1510" i="2"/>
  <c r="K1509" i="2"/>
  <c r="I1509" i="2"/>
  <c r="G1509" i="2"/>
  <c r="E1509" i="2"/>
  <c r="K1508" i="2"/>
  <c r="I1508" i="2"/>
  <c r="G1508" i="2"/>
  <c r="E1508" i="2"/>
  <c r="K1507" i="2"/>
  <c r="I1507" i="2"/>
  <c r="G1507" i="2"/>
  <c r="E1507" i="2"/>
  <c r="K1506" i="2"/>
  <c r="I1506" i="2"/>
  <c r="G1506" i="2"/>
  <c r="E1506" i="2"/>
  <c r="K1505" i="2"/>
  <c r="I1505" i="2"/>
  <c r="G1505" i="2"/>
  <c r="E1505" i="2"/>
  <c r="K1504" i="2"/>
  <c r="I1504" i="2"/>
  <c r="G1504" i="2"/>
  <c r="E1504" i="2"/>
  <c r="K1503" i="2"/>
  <c r="I1503" i="2"/>
  <c r="G1503" i="2"/>
  <c r="E1503" i="2"/>
  <c r="K1502" i="2"/>
  <c r="I1502" i="2"/>
  <c r="G1502" i="2"/>
  <c r="E1502" i="2"/>
  <c r="K1501" i="2"/>
  <c r="I1501" i="2"/>
  <c r="G1501" i="2"/>
  <c r="E1501" i="2"/>
  <c r="K1500" i="2"/>
  <c r="I1500" i="2"/>
  <c r="G1500" i="2"/>
  <c r="E1500" i="2"/>
  <c r="K1499" i="2"/>
  <c r="I1499" i="2"/>
  <c r="G1499" i="2"/>
  <c r="E1499" i="2"/>
  <c r="K1498" i="2"/>
  <c r="I1498" i="2"/>
  <c r="G1498" i="2"/>
  <c r="E1498" i="2"/>
  <c r="K1497" i="2"/>
  <c r="I1497" i="2"/>
  <c r="G1497" i="2"/>
  <c r="E1497" i="2"/>
  <c r="K1496" i="2"/>
  <c r="I1496" i="2"/>
  <c r="G1496" i="2"/>
  <c r="E1496" i="2"/>
  <c r="K1495" i="2"/>
  <c r="I1495" i="2"/>
  <c r="G1495" i="2"/>
  <c r="E1495" i="2"/>
  <c r="K1494" i="2"/>
  <c r="I1494" i="2"/>
  <c r="G1494" i="2"/>
  <c r="E1494" i="2"/>
  <c r="K1493" i="2"/>
  <c r="I1493" i="2"/>
  <c r="G1493" i="2"/>
  <c r="E1493" i="2"/>
  <c r="K1492" i="2"/>
  <c r="I1492" i="2"/>
  <c r="G1492" i="2"/>
  <c r="E1492" i="2"/>
  <c r="K1491" i="2"/>
  <c r="I1491" i="2"/>
  <c r="G1491" i="2"/>
  <c r="E1491" i="2"/>
  <c r="K1490" i="2"/>
  <c r="I1490" i="2"/>
  <c r="G1490" i="2"/>
  <c r="E1490" i="2"/>
  <c r="K1489" i="2"/>
  <c r="I1489" i="2"/>
  <c r="G1489" i="2"/>
  <c r="E1489" i="2"/>
  <c r="K1488" i="2"/>
  <c r="I1488" i="2"/>
  <c r="G1488" i="2"/>
  <c r="E1488" i="2"/>
  <c r="K1487" i="2"/>
  <c r="I1487" i="2"/>
  <c r="G1487" i="2"/>
  <c r="E1487" i="2"/>
  <c r="K1486" i="2"/>
  <c r="I1486" i="2"/>
  <c r="G1486" i="2"/>
  <c r="E1486" i="2"/>
  <c r="K1485" i="2"/>
  <c r="I1485" i="2"/>
  <c r="G1485" i="2"/>
  <c r="E1485" i="2"/>
  <c r="K1484" i="2"/>
  <c r="I1484" i="2"/>
  <c r="G1484" i="2"/>
  <c r="E1484" i="2"/>
  <c r="K1483" i="2"/>
  <c r="I1483" i="2"/>
  <c r="G1483" i="2"/>
  <c r="E1483" i="2"/>
  <c r="K1482" i="2"/>
  <c r="I1482" i="2"/>
  <c r="G1482" i="2"/>
  <c r="E1482" i="2"/>
  <c r="K1481" i="2"/>
  <c r="I1481" i="2"/>
  <c r="G1481" i="2"/>
  <c r="E1481" i="2"/>
  <c r="K1480" i="2"/>
  <c r="I1480" i="2"/>
  <c r="G1480" i="2"/>
  <c r="E1480" i="2"/>
  <c r="K1479" i="2"/>
  <c r="I1479" i="2"/>
  <c r="G1479" i="2"/>
  <c r="E1479" i="2"/>
  <c r="K1478" i="2"/>
  <c r="I1478" i="2"/>
  <c r="G1478" i="2"/>
  <c r="E1478" i="2"/>
  <c r="K1477" i="2"/>
  <c r="I1477" i="2"/>
  <c r="G1477" i="2"/>
  <c r="E1477" i="2"/>
  <c r="K1476" i="2"/>
  <c r="I1476" i="2"/>
  <c r="G1476" i="2"/>
  <c r="E1476" i="2"/>
  <c r="K1475" i="2"/>
  <c r="I1475" i="2"/>
  <c r="G1475" i="2"/>
  <c r="E1475" i="2"/>
  <c r="K1474" i="2"/>
  <c r="I1474" i="2"/>
  <c r="G1474" i="2"/>
  <c r="E1474" i="2"/>
  <c r="K1473" i="2"/>
  <c r="I1473" i="2"/>
  <c r="G1473" i="2"/>
  <c r="E1473" i="2"/>
  <c r="K1472" i="2"/>
  <c r="I1472" i="2"/>
  <c r="G1472" i="2"/>
  <c r="E1472" i="2"/>
  <c r="K1471" i="2"/>
  <c r="I1471" i="2"/>
  <c r="G1471" i="2"/>
  <c r="E1471" i="2"/>
  <c r="K1470" i="2"/>
  <c r="I1470" i="2"/>
  <c r="G1470" i="2"/>
  <c r="E1470" i="2"/>
  <c r="K1469" i="2"/>
  <c r="I1469" i="2"/>
  <c r="G1469" i="2"/>
  <c r="E1469" i="2"/>
  <c r="K1468" i="2"/>
  <c r="I1468" i="2"/>
  <c r="G1468" i="2"/>
  <c r="E1468" i="2"/>
  <c r="K1467" i="2"/>
  <c r="I1467" i="2"/>
  <c r="G1467" i="2"/>
  <c r="E1467" i="2"/>
  <c r="K1466" i="2"/>
  <c r="I1466" i="2"/>
  <c r="G1466" i="2"/>
  <c r="E1466" i="2"/>
  <c r="K1465" i="2"/>
  <c r="I1465" i="2"/>
  <c r="G1465" i="2"/>
  <c r="E1465" i="2"/>
  <c r="K1464" i="2"/>
  <c r="I1464" i="2"/>
  <c r="G1464" i="2"/>
  <c r="E1464" i="2"/>
  <c r="K1463" i="2"/>
  <c r="I1463" i="2"/>
  <c r="G1463" i="2"/>
  <c r="E1463" i="2"/>
  <c r="K1462" i="2"/>
  <c r="I1462" i="2"/>
  <c r="G1462" i="2"/>
  <c r="E1462" i="2"/>
  <c r="K1461" i="2"/>
  <c r="I1461" i="2"/>
  <c r="G1461" i="2"/>
  <c r="E1461" i="2"/>
  <c r="K1460" i="2"/>
  <c r="I1460" i="2"/>
  <c r="G1460" i="2"/>
  <c r="E1460" i="2"/>
  <c r="K1459" i="2"/>
  <c r="I1459" i="2"/>
  <c r="G1459" i="2"/>
  <c r="E1459" i="2"/>
  <c r="K1458" i="2"/>
  <c r="I1458" i="2"/>
  <c r="G1458" i="2"/>
  <c r="E1458" i="2"/>
  <c r="K1457" i="2"/>
  <c r="I1457" i="2"/>
  <c r="G1457" i="2"/>
  <c r="E1457" i="2"/>
  <c r="K1456" i="2"/>
  <c r="I1456" i="2"/>
  <c r="G1456" i="2"/>
  <c r="E1456" i="2"/>
  <c r="K1455" i="2"/>
  <c r="I1455" i="2"/>
  <c r="G1455" i="2"/>
  <c r="E1455" i="2"/>
  <c r="K1454" i="2"/>
  <c r="I1454" i="2"/>
  <c r="G1454" i="2"/>
  <c r="E1454" i="2"/>
  <c r="K1453" i="2"/>
  <c r="I1453" i="2"/>
  <c r="G1453" i="2"/>
  <c r="E1453" i="2"/>
  <c r="K1452" i="2"/>
  <c r="I1452" i="2"/>
  <c r="G1452" i="2"/>
  <c r="E1452" i="2"/>
  <c r="K1451" i="2"/>
  <c r="I1451" i="2"/>
  <c r="G1451" i="2"/>
  <c r="E1451" i="2"/>
  <c r="K1450" i="2"/>
  <c r="I1450" i="2"/>
  <c r="G1450" i="2"/>
  <c r="E1450" i="2"/>
  <c r="K1449" i="2"/>
  <c r="I1449" i="2"/>
  <c r="G1449" i="2"/>
  <c r="E1449" i="2"/>
  <c r="K1448" i="2"/>
  <c r="I1448" i="2"/>
  <c r="G1448" i="2"/>
  <c r="E1448" i="2"/>
  <c r="K1447" i="2"/>
  <c r="I1447" i="2"/>
  <c r="G1447" i="2"/>
  <c r="E1447" i="2"/>
  <c r="K1446" i="2"/>
  <c r="I1446" i="2"/>
  <c r="G1446" i="2"/>
  <c r="E1446" i="2"/>
  <c r="K1445" i="2"/>
  <c r="I1445" i="2"/>
  <c r="G1445" i="2"/>
  <c r="E1445" i="2"/>
  <c r="K1444" i="2"/>
  <c r="I1444" i="2"/>
  <c r="G1444" i="2"/>
  <c r="E1444" i="2"/>
  <c r="K1443" i="2"/>
  <c r="I1443" i="2"/>
  <c r="G1443" i="2"/>
  <c r="E1443" i="2"/>
  <c r="K1442" i="2"/>
  <c r="I1442" i="2"/>
  <c r="G1442" i="2"/>
  <c r="E1442" i="2"/>
  <c r="K1441" i="2"/>
  <c r="I1441" i="2"/>
  <c r="G1441" i="2"/>
  <c r="E1441" i="2"/>
  <c r="K1440" i="2"/>
  <c r="I1440" i="2"/>
  <c r="G1440" i="2"/>
  <c r="E1440" i="2"/>
  <c r="K1439" i="2"/>
  <c r="I1439" i="2"/>
  <c r="G1439" i="2"/>
  <c r="E1439" i="2"/>
  <c r="K1438" i="2"/>
  <c r="I1438" i="2"/>
  <c r="G1438" i="2"/>
  <c r="E1438" i="2"/>
  <c r="K1437" i="2"/>
  <c r="I1437" i="2"/>
  <c r="G1437" i="2"/>
  <c r="E1437" i="2"/>
  <c r="K1436" i="2"/>
  <c r="I1436" i="2"/>
  <c r="G1436" i="2"/>
  <c r="E1436" i="2"/>
  <c r="K1435" i="2"/>
  <c r="I1435" i="2"/>
  <c r="G1435" i="2"/>
  <c r="E1435" i="2"/>
  <c r="K1434" i="2"/>
  <c r="I1434" i="2"/>
  <c r="G1434" i="2"/>
  <c r="E1434" i="2"/>
  <c r="K1433" i="2"/>
  <c r="I1433" i="2"/>
  <c r="G1433" i="2"/>
  <c r="E1433" i="2"/>
  <c r="K1432" i="2"/>
  <c r="I1432" i="2"/>
  <c r="G1432" i="2"/>
  <c r="E1432" i="2"/>
  <c r="K1431" i="2"/>
  <c r="I1431" i="2"/>
  <c r="G1431" i="2"/>
  <c r="E1431" i="2"/>
  <c r="K1430" i="2"/>
  <c r="I1430" i="2"/>
  <c r="G1430" i="2"/>
  <c r="E1430" i="2"/>
  <c r="K1429" i="2"/>
  <c r="I1429" i="2"/>
  <c r="G1429" i="2"/>
  <c r="E1429" i="2"/>
  <c r="K1428" i="2"/>
  <c r="I1428" i="2"/>
  <c r="G1428" i="2"/>
  <c r="E1428" i="2"/>
  <c r="K1427" i="2"/>
  <c r="I1427" i="2"/>
  <c r="G1427" i="2"/>
  <c r="E1427" i="2"/>
  <c r="K1426" i="2"/>
  <c r="I1426" i="2"/>
  <c r="G1426" i="2"/>
  <c r="E1426" i="2"/>
  <c r="K1425" i="2"/>
  <c r="I1425" i="2"/>
  <c r="G1425" i="2"/>
  <c r="E1425" i="2"/>
  <c r="K1424" i="2"/>
  <c r="I1424" i="2"/>
  <c r="G1424" i="2"/>
  <c r="E1424" i="2"/>
  <c r="K1423" i="2"/>
  <c r="I1423" i="2"/>
  <c r="G1423" i="2"/>
  <c r="E1423" i="2"/>
  <c r="K1422" i="2"/>
  <c r="I1422" i="2"/>
  <c r="G1422" i="2"/>
  <c r="E1422" i="2"/>
  <c r="K1421" i="2"/>
  <c r="I1421" i="2"/>
  <c r="G1421" i="2"/>
  <c r="E1421" i="2"/>
  <c r="K1420" i="2"/>
  <c r="I1420" i="2"/>
  <c r="G1420" i="2"/>
  <c r="E1420" i="2"/>
  <c r="K1419" i="2"/>
  <c r="I1419" i="2"/>
  <c r="G1419" i="2"/>
  <c r="E1419" i="2"/>
  <c r="K1418" i="2"/>
  <c r="I1418" i="2"/>
  <c r="G1418" i="2"/>
  <c r="E1418" i="2"/>
  <c r="K1417" i="2"/>
  <c r="I1417" i="2"/>
  <c r="G1417" i="2"/>
  <c r="E1417" i="2"/>
  <c r="K1416" i="2"/>
  <c r="I1416" i="2"/>
  <c r="G1416" i="2"/>
  <c r="E1416" i="2"/>
  <c r="K1415" i="2"/>
  <c r="I1415" i="2"/>
  <c r="G1415" i="2"/>
  <c r="E1415" i="2"/>
  <c r="K1414" i="2"/>
  <c r="I1414" i="2"/>
  <c r="G1414" i="2"/>
  <c r="E1414" i="2"/>
  <c r="K1413" i="2"/>
  <c r="I1413" i="2"/>
  <c r="G1413" i="2"/>
  <c r="E1413" i="2"/>
  <c r="K1412" i="2"/>
  <c r="I1412" i="2"/>
  <c r="G1412" i="2"/>
  <c r="E1412" i="2"/>
  <c r="K1411" i="2"/>
  <c r="I1411" i="2"/>
  <c r="G1411" i="2"/>
  <c r="E1411" i="2"/>
  <c r="K1410" i="2"/>
  <c r="I1410" i="2"/>
  <c r="G1410" i="2"/>
  <c r="E1410" i="2"/>
  <c r="K1409" i="2"/>
  <c r="I1409" i="2"/>
  <c r="G1409" i="2"/>
  <c r="E1409" i="2"/>
  <c r="K1408" i="2"/>
  <c r="I1408" i="2"/>
  <c r="G1408" i="2"/>
  <c r="E1408" i="2"/>
  <c r="K1407" i="2"/>
  <c r="I1407" i="2"/>
  <c r="G1407" i="2"/>
  <c r="E1407" i="2"/>
  <c r="K1406" i="2"/>
  <c r="I1406" i="2"/>
  <c r="G1406" i="2"/>
  <c r="E1406" i="2"/>
  <c r="K1405" i="2"/>
  <c r="I1405" i="2"/>
  <c r="G1405" i="2"/>
  <c r="E1405" i="2"/>
  <c r="K1404" i="2"/>
  <c r="I1404" i="2"/>
  <c r="G1404" i="2"/>
  <c r="E1404" i="2"/>
  <c r="K1403" i="2"/>
  <c r="I1403" i="2"/>
  <c r="G1403" i="2"/>
  <c r="E1403" i="2"/>
  <c r="K1402" i="2"/>
  <c r="I1402" i="2"/>
  <c r="G1402" i="2"/>
  <c r="E1402" i="2"/>
  <c r="K1401" i="2"/>
  <c r="I1401" i="2"/>
  <c r="G1401" i="2"/>
  <c r="E1401" i="2"/>
  <c r="K1400" i="2"/>
  <c r="I1400" i="2"/>
  <c r="G1400" i="2"/>
  <c r="E1400" i="2"/>
  <c r="K1399" i="2"/>
  <c r="I1399" i="2"/>
  <c r="G1399" i="2"/>
  <c r="E1399" i="2"/>
  <c r="K1398" i="2"/>
  <c r="I1398" i="2"/>
  <c r="G1398" i="2"/>
  <c r="E1398" i="2"/>
  <c r="K1397" i="2"/>
  <c r="I1397" i="2"/>
  <c r="G1397" i="2"/>
  <c r="E1397" i="2"/>
  <c r="K1396" i="2"/>
  <c r="I1396" i="2"/>
  <c r="G1396" i="2"/>
  <c r="E1396" i="2"/>
  <c r="K1395" i="2"/>
  <c r="I1395" i="2"/>
  <c r="G1395" i="2"/>
  <c r="E1395" i="2"/>
  <c r="K1394" i="2"/>
  <c r="I1394" i="2"/>
  <c r="G1394" i="2"/>
  <c r="E1394" i="2"/>
  <c r="K1393" i="2"/>
  <c r="I1393" i="2"/>
  <c r="G1393" i="2"/>
  <c r="E1393" i="2"/>
  <c r="K1392" i="2"/>
  <c r="I1392" i="2"/>
  <c r="G1392" i="2"/>
  <c r="E1392" i="2"/>
  <c r="K1391" i="2"/>
  <c r="I1391" i="2"/>
  <c r="G1391" i="2"/>
  <c r="E1391" i="2"/>
  <c r="K1390" i="2"/>
  <c r="I1390" i="2"/>
  <c r="G1390" i="2"/>
  <c r="E1390" i="2"/>
  <c r="K1389" i="2"/>
  <c r="I1389" i="2"/>
  <c r="G1389" i="2"/>
  <c r="E1389" i="2"/>
  <c r="K1388" i="2"/>
  <c r="I1388" i="2"/>
  <c r="G1388" i="2"/>
  <c r="E1388" i="2"/>
  <c r="K1387" i="2"/>
  <c r="I1387" i="2"/>
  <c r="G1387" i="2"/>
  <c r="E1387" i="2"/>
  <c r="K1386" i="2"/>
  <c r="I1386" i="2"/>
  <c r="G1386" i="2"/>
  <c r="E1386" i="2"/>
  <c r="K1385" i="2"/>
  <c r="I1385" i="2"/>
  <c r="G1385" i="2"/>
  <c r="E1385" i="2"/>
  <c r="K1384" i="2"/>
  <c r="I1384" i="2"/>
  <c r="G1384" i="2"/>
  <c r="E1384" i="2"/>
  <c r="K1383" i="2"/>
  <c r="I1383" i="2"/>
  <c r="G1383" i="2"/>
  <c r="E1383" i="2"/>
  <c r="K1382" i="2"/>
  <c r="I1382" i="2"/>
  <c r="G1382" i="2"/>
  <c r="E1382" i="2"/>
  <c r="K1381" i="2"/>
  <c r="I1381" i="2"/>
  <c r="G1381" i="2"/>
  <c r="E1381" i="2"/>
  <c r="K1380" i="2"/>
  <c r="I1380" i="2"/>
  <c r="G1380" i="2"/>
  <c r="E1380" i="2"/>
  <c r="K1379" i="2"/>
  <c r="I1379" i="2"/>
  <c r="G1379" i="2"/>
  <c r="E1379" i="2"/>
  <c r="K1378" i="2"/>
  <c r="I1378" i="2"/>
  <c r="G1378" i="2"/>
  <c r="E1378" i="2"/>
  <c r="K1377" i="2"/>
  <c r="I1377" i="2"/>
  <c r="G1377" i="2"/>
  <c r="E1377" i="2"/>
  <c r="K1376" i="2"/>
  <c r="I1376" i="2"/>
  <c r="G1376" i="2"/>
  <c r="E1376" i="2"/>
  <c r="K1375" i="2"/>
  <c r="I1375" i="2"/>
  <c r="G1375" i="2"/>
  <c r="E1375" i="2"/>
  <c r="K1374" i="2"/>
  <c r="I1374" i="2"/>
  <c r="G1374" i="2"/>
  <c r="E1374" i="2"/>
  <c r="K1373" i="2"/>
  <c r="I1373" i="2"/>
  <c r="G1373" i="2"/>
  <c r="E1373" i="2"/>
  <c r="K1372" i="2"/>
  <c r="I1372" i="2"/>
  <c r="G1372" i="2"/>
  <c r="E1372" i="2"/>
  <c r="K1371" i="2"/>
  <c r="I1371" i="2"/>
  <c r="G1371" i="2"/>
  <c r="E1371" i="2"/>
  <c r="K1370" i="2"/>
  <c r="I1370" i="2"/>
  <c r="G1370" i="2"/>
  <c r="E1370" i="2"/>
  <c r="K1369" i="2"/>
  <c r="I1369" i="2"/>
  <c r="G1369" i="2"/>
  <c r="E1369" i="2"/>
  <c r="K1368" i="2"/>
  <c r="I1368" i="2"/>
  <c r="G1368" i="2"/>
  <c r="E1368" i="2"/>
  <c r="K1367" i="2"/>
  <c r="I1367" i="2"/>
  <c r="G1367" i="2"/>
  <c r="E1367" i="2"/>
  <c r="K1366" i="2"/>
  <c r="I1366" i="2"/>
  <c r="G1366" i="2"/>
  <c r="E1366" i="2"/>
  <c r="K1365" i="2"/>
  <c r="I1365" i="2"/>
  <c r="G1365" i="2"/>
  <c r="E1365" i="2"/>
  <c r="K1364" i="2"/>
  <c r="I1364" i="2"/>
  <c r="G1364" i="2"/>
  <c r="E1364" i="2"/>
  <c r="K1363" i="2"/>
  <c r="I1363" i="2"/>
  <c r="G1363" i="2"/>
  <c r="E1363" i="2"/>
  <c r="K1362" i="2"/>
  <c r="I1362" i="2"/>
  <c r="G1362" i="2"/>
  <c r="E1362" i="2"/>
  <c r="K1361" i="2"/>
  <c r="I1361" i="2"/>
  <c r="G1361" i="2"/>
  <c r="E1361" i="2"/>
  <c r="K1360" i="2"/>
  <c r="I1360" i="2"/>
  <c r="G1360" i="2"/>
  <c r="E1360" i="2"/>
  <c r="K1359" i="2"/>
  <c r="I1359" i="2"/>
  <c r="G1359" i="2"/>
  <c r="E1359" i="2"/>
  <c r="K1358" i="2"/>
  <c r="I1358" i="2"/>
  <c r="G1358" i="2"/>
  <c r="E1358" i="2"/>
  <c r="K1357" i="2"/>
  <c r="I1357" i="2"/>
  <c r="G1357" i="2"/>
  <c r="E1357" i="2"/>
  <c r="K1356" i="2"/>
  <c r="I1356" i="2"/>
  <c r="G1356" i="2"/>
  <c r="E1356" i="2"/>
  <c r="K1355" i="2"/>
  <c r="I1355" i="2"/>
  <c r="G1355" i="2"/>
  <c r="E1355" i="2"/>
  <c r="K1354" i="2"/>
  <c r="I1354" i="2"/>
  <c r="G1354" i="2"/>
  <c r="E1354" i="2"/>
  <c r="K1353" i="2"/>
  <c r="I1353" i="2"/>
  <c r="G1353" i="2"/>
  <c r="E1353" i="2"/>
  <c r="K1352" i="2"/>
  <c r="I1352" i="2"/>
  <c r="G1352" i="2"/>
  <c r="E1352" i="2"/>
  <c r="K1351" i="2"/>
  <c r="I1351" i="2"/>
  <c r="G1351" i="2"/>
  <c r="E1351" i="2"/>
  <c r="K1350" i="2"/>
  <c r="I1350" i="2"/>
  <c r="G1350" i="2"/>
  <c r="E1350" i="2"/>
  <c r="K1349" i="2"/>
  <c r="I1349" i="2"/>
  <c r="G1349" i="2"/>
  <c r="E1349" i="2"/>
  <c r="K1348" i="2"/>
  <c r="I1348" i="2"/>
  <c r="G1348" i="2"/>
  <c r="E1348" i="2"/>
  <c r="K1347" i="2"/>
  <c r="I1347" i="2"/>
  <c r="G1347" i="2"/>
  <c r="E1347" i="2"/>
  <c r="K1346" i="2"/>
  <c r="I1346" i="2"/>
  <c r="G1346" i="2"/>
  <c r="E1346" i="2"/>
  <c r="K1345" i="2"/>
  <c r="I1345" i="2"/>
  <c r="G1345" i="2"/>
  <c r="E1345" i="2"/>
  <c r="K1344" i="2"/>
  <c r="I1344" i="2"/>
  <c r="G1344" i="2"/>
  <c r="E1344" i="2"/>
  <c r="K1343" i="2"/>
  <c r="I1343" i="2"/>
  <c r="G1343" i="2"/>
  <c r="E1343" i="2"/>
  <c r="K1342" i="2"/>
  <c r="I1342" i="2"/>
  <c r="G1342" i="2"/>
  <c r="E1342" i="2"/>
  <c r="K1341" i="2"/>
  <c r="I1341" i="2"/>
  <c r="G1341" i="2"/>
  <c r="E1341" i="2"/>
  <c r="K1340" i="2"/>
  <c r="I1340" i="2"/>
  <c r="G1340" i="2"/>
  <c r="E1340" i="2"/>
  <c r="K1339" i="2"/>
  <c r="I1339" i="2"/>
  <c r="G1339" i="2"/>
  <c r="E1339" i="2"/>
  <c r="K1338" i="2"/>
  <c r="I1338" i="2"/>
  <c r="G1338" i="2"/>
  <c r="E1338" i="2"/>
  <c r="K1337" i="2"/>
  <c r="I1337" i="2"/>
  <c r="G1337" i="2"/>
  <c r="E1337" i="2"/>
  <c r="K1336" i="2"/>
  <c r="I1336" i="2"/>
  <c r="G1336" i="2"/>
  <c r="E1336" i="2"/>
  <c r="K1335" i="2"/>
  <c r="I1335" i="2"/>
  <c r="G1335" i="2"/>
  <c r="E1335" i="2"/>
  <c r="K1334" i="2"/>
  <c r="I1334" i="2"/>
  <c r="G1334" i="2"/>
  <c r="E1334" i="2"/>
  <c r="K1333" i="2"/>
  <c r="I1333" i="2"/>
  <c r="G1333" i="2"/>
  <c r="E1333" i="2"/>
  <c r="K1332" i="2"/>
  <c r="I1332" i="2"/>
  <c r="G1332" i="2"/>
  <c r="E1332" i="2"/>
  <c r="K1331" i="2"/>
  <c r="I1331" i="2"/>
  <c r="G1331" i="2"/>
  <c r="E1331" i="2"/>
  <c r="K1330" i="2"/>
  <c r="I1330" i="2"/>
  <c r="G1330" i="2"/>
  <c r="E1330" i="2"/>
  <c r="K1329" i="2"/>
  <c r="I1329" i="2"/>
  <c r="G1329" i="2"/>
  <c r="E1329" i="2"/>
  <c r="K1328" i="2"/>
  <c r="I1328" i="2"/>
  <c r="G1328" i="2"/>
  <c r="E1328" i="2"/>
  <c r="K1327" i="2"/>
  <c r="I1327" i="2"/>
  <c r="G1327" i="2"/>
  <c r="E1327" i="2"/>
  <c r="K1326" i="2"/>
  <c r="I1326" i="2"/>
  <c r="G1326" i="2"/>
  <c r="E1326" i="2"/>
  <c r="K1325" i="2"/>
  <c r="I1325" i="2"/>
  <c r="G1325" i="2"/>
  <c r="E1325" i="2"/>
  <c r="K1324" i="2"/>
  <c r="I1324" i="2"/>
  <c r="G1324" i="2"/>
  <c r="E1324" i="2"/>
  <c r="K1323" i="2"/>
  <c r="I1323" i="2"/>
  <c r="G1323" i="2"/>
  <c r="E1323" i="2"/>
  <c r="K1322" i="2"/>
  <c r="I1322" i="2"/>
  <c r="G1322" i="2"/>
  <c r="E1322" i="2"/>
  <c r="K1321" i="2"/>
  <c r="I1321" i="2"/>
  <c r="G1321" i="2"/>
  <c r="E1321" i="2"/>
  <c r="K1320" i="2"/>
  <c r="I1320" i="2"/>
  <c r="G1320" i="2"/>
  <c r="E1320" i="2"/>
  <c r="K1319" i="2"/>
  <c r="I1319" i="2"/>
  <c r="G1319" i="2"/>
  <c r="E1319" i="2"/>
  <c r="K1318" i="2"/>
  <c r="I1318" i="2"/>
  <c r="G1318" i="2"/>
  <c r="E1318" i="2"/>
  <c r="K1317" i="2"/>
  <c r="I1317" i="2"/>
  <c r="G1317" i="2"/>
  <c r="E1317" i="2"/>
  <c r="K1316" i="2"/>
  <c r="I1316" i="2"/>
  <c r="G1316" i="2"/>
  <c r="E1316" i="2"/>
  <c r="K1315" i="2"/>
  <c r="I1315" i="2"/>
  <c r="G1315" i="2"/>
  <c r="E1315" i="2"/>
  <c r="K1314" i="2"/>
  <c r="I1314" i="2"/>
  <c r="G1314" i="2"/>
  <c r="E1314" i="2"/>
  <c r="K1313" i="2"/>
  <c r="I1313" i="2"/>
  <c r="G1313" i="2"/>
  <c r="E1313" i="2"/>
  <c r="K1312" i="2"/>
  <c r="I1312" i="2"/>
  <c r="G1312" i="2"/>
  <c r="E1312" i="2"/>
  <c r="K1311" i="2"/>
  <c r="I1311" i="2"/>
  <c r="G1311" i="2"/>
  <c r="E1311" i="2"/>
  <c r="K1310" i="2"/>
  <c r="I1310" i="2"/>
  <c r="G1310" i="2"/>
  <c r="E1310" i="2"/>
  <c r="K1309" i="2"/>
  <c r="I1309" i="2"/>
  <c r="G1309" i="2"/>
  <c r="E1309" i="2"/>
  <c r="K1308" i="2"/>
  <c r="I1308" i="2"/>
  <c r="G1308" i="2"/>
  <c r="E1308" i="2"/>
  <c r="K1307" i="2"/>
  <c r="I1307" i="2"/>
  <c r="G1307" i="2"/>
  <c r="E1307" i="2"/>
  <c r="K1306" i="2"/>
  <c r="I1306" i="2"/>
  <c r="G1306" i="2"/>
  <c r="E1306" i="2"/>
  <c r="K1305" i="2"/>
  <c r="I1305" i="2"/>
  <c r="G1305" i="2"/>
  <c r="E1305" i="2"/>
  <c r="K1304" i="2"/>
  <c r="I1304" i="2"/>
  <c r="G1304" i="2"/>
  <c r="E1304" i="2"/>
  <c r="K1303" i="2"/>
  <c r="I1303" i="2"/>
  <c r="G1303" i="2"/>
  <c r="E1303" i="2"/>
  <c r="K1302" i="2"/>
  <c r="I1302" i="2"/>
  <c r="G1302" i="2"/>
  <c r="E1302" i="2"/>
  <c r="K1301" i="2"/>
  <c r="I1301" i="2"/>
  <c r="G1301" i="2"/>
  <c r="E1301" i="2"/>
  <c r="K1300" i="2"/>
  <c r="I1300" i="2"/>
  <c r="G1300" i="2"/>
  <c r="E1300" i="2"/>
  <c r="K1299" i="2"/>
  <c r="I1299" i="2"/>
  <c r="G1299" i="2"/>
  <c r="E1299" i="2"/>
  <c r="K1298" i="2"/>
  <c r="I1298" i="2"/>
  <c r="G1298" i="2"/>
  <c r="E1298" i="2"/>
  <c r="K1297" i="2"/>
  <c r="I1297" i="2"/>
  <c r="G1297" i="2"/>
  <c r="E1297" i="2"/>
  <c r="K1296" i="2"/>
  <c r="I1296" i="2"/>
  <c r="G1296" i="2"/>
  <c r="E1296" i="2"/>
  <c r="K1295" i="2"/>
  <c r="I1295" i="2"/>
  <c r="G1295" i="2"/>
  <c r="E1295" i="2"/>
  <c r="K1294" i="2"/>
  <c r="I1294" i="2"/>
  <c r="G1294" i="2"/>
  <c r="E1294" i="2"/>
  <c r="K1293" i="2"/>
  <c r="I1293" i="2"/>
  <c r="G1293" i="2"/>
  <c r="E1293" i="2"/>
  <c r="K1292" i="2"/>
  <c r="I1292" i="2"/>
  <c r="G1292" i="2"/>
  <c r="E1292" i="2"/>
  <c r="K1291" i="2"/>
  <c r="I1291" i="2"/>
  <c r="G1291" i="2"/>
  <c r="E1291" i="2"/>
  <c r="K1290" i="2"/>
  <c r="I1290" i="2"/>
  <c r="G1290" i="2"/>
  <c r="E1290" i="2"/>
  <c r="K1289" i="2"/>
  <c r="I1289" i="2"/>
  <c r="G1289" i="2"/>
  <c r="E1289" i="2"/>
  <c r="K1288" i="2"/>
  <c r="I1288" i="2"/>
  <c r="G1288" i="2"/>
  <c r="E1288" i="2"/>
  <c r="K1287" i="2"/>
  <c r="I1287" i="2"/>
  <c r="G1287" i="2"/>
  <c r="E1287" i="2"/>
  <c r="K1286" i="2"/>
  <c r="I1286" i="2"/>
  <c r="G1286" i="2"/>
  <c r="E1286" i="2"/>
  <c r="K1285" i="2"/>
  <c r="I1285" i="2"/>
  <c r="G1285" i="2"/>
  <c r="E1285" i="2"/>
  <c r="K1284" i="2"/>
  <c r="I1284" i="2"/>
  <c r="G1284" i="2"/>
  <c r="E1284" i="2"/>
  <c r="K1283" i="2"/>
  <c r="I1283" i="2"/>
  <c r="G1283" i="2"/>
  <c r="E1283" i="2"/>
  <c r="K1282" i="2"/>
  <c r="I1282" i="2"/>
  <c r="G1282" i="2"/>
  <c r="E1282" i="2"/>
  <c r="K1281" i="2"/>
  <c r="I1281" i="2"/>
  <c r="G1281" i="2"/>
  <c r="E1281" i="2"/>
  <c r="K1280" i="2"/>
  <c r="I1280" i="2"/>
  <c r="G1280" i="2"/>
  <c r="E1280" i="2"/>
  <c r="K1279" i="2"/>
  <c r="I1279" i="2"/>
  <c r="G1279" i="2"/>
  <c r="E1279" i="2"/>
  <c r="K1278" i="2"/>
  <c r="I1278" i="2"/>
  <c r="G1278" i="2"/>
  <c r="E1278" i="2"/>
  <c r="K1277" i="2"/>
  <c r="I1277" i="2"/>
  <c r="G1277" i="2"/>
  <c r="E1277" i="2"/>
  <c r="K1276" i="2"/>
  <c r="I1276" i="2"/>
  <c r="G1276" i="2"/>
  <c r="E1276" i="2"/>
  <c r="K1275" i="2"/>
  <c r="I1275" i="2"/>
  <c r="G1275" i="2"/>
  <c r="E1275" i="2"/>
  <c r="K1274" i="2"/>
  <c r="I1274" i="2"/>
  <c r="G1274" i="2"/>
  <c r="E1274" i="2"/>
  <c r="K1273" i="2"/>
  <c r="I1273" i="2"/>
  <c r="G1273" i="2"/>
  <c r="E1273" i="2"/>
  <c r="K1272" i="2"/>
  <c r="I1272" i="2"/>
  <c r="G1272" i="2"/>
  <c r="E1272" i="2"/>
  <c r="K1271" i="2"/>
  <c r="I1271" i="2"/>
  <c r="G1271" i="2"/>
  <c r="E1271" i="2"/>
  <c r="K1270" i="2"/>
  <c r="I1270" i="2"/>
  <c r="G1270" i="2"/>
  <c r="E1270" i="2"/>
  <c r="K1269" i="2"/>
  <c r="I1269" i="2"/>
  <c r="G1269" i="2"/>
  <c r="E1269" i="2"/>
  <c r="K1268" i="2"/>
  <c r="I1268" i="2"/>
  <c r="G1268" i="2"/>
  <c r="E1268" i="2"/>
  <c r="K1267" i="2"/>
  <c r="I1267" i="2"/>
  <c r="G1267" i="2"/>
  <c r="E1267" i="2"/>
  <c r="K1266" i="2"/>
  <c r="I1266" i="2"/>
  <c r="G1266" i="2"/>
  <c r="E1266" i="2"/>
  <c r="K1265" i="2"/>
  <c r="I1265" i="2"/>
  <c r="G1265" i="2"/>
  <c r="E1265" i="2"/>
  <c r="K1264" i="2"/>
  <c r="I1264" i="2"/>
  <c r="G1264" i="2"/>
  <c r="E1264" i="2"/>
  <c r="K1263" i="2"/>
  <c r="I1263" i="2"/>
  <c r="G1263" i="2"/>
  <c r="E1263" i="2"/>
  <c r="K1262" i="2"/>
  <c r="I1262" i="2"/>
  <c r="G1262" i="2"/>
  <c r="E1262" i="2"/>
  <c r="K1261" i="2"/>
  <c r="I1261" i="2"/>
  <c r="G1261" i="2"/>
  <c r="E1261" i="2"/>
  <c r="K1260" i="2"/>
  <c r="I1260" i="2"/>
  <c r="G1260" i="2"/>
  <c r="E1260" i="2"/>
  <c r="K1259" i="2"/>
  <c r="I1259" i="2"/>
  <c r="G1259" i="2"/>
  <c r="E1259" i="2"/>
  <c r="K1258" i="2"/>
  <c r="I1258" i="2"/>
  <c r="G1258" i="2"/>
  <c r="E1258" i="2"/>
  <c r="K1257" i="2"/>
  <c r="I1257" i="2"/>
  <c r="G1257" i="2"/>
  <c r="E1257" i="2"/>
  <c r="K1256" i="2"/>
  <c r="I1256" i="2"/>
  <c r="G1256" i="2"/>
  <c r="E1256" i="2"/>
  <c r="K1255" i="2"/>
  <c r="I1255" i="2"/>
  <c r="G1255" i="2"/>
  <c r="E1255" i="2"/>
  <c r="K1254" i="2"/>
  <c r="I1254" i="2"/>
  <c r="G1254" i="2"/>
  <c r="E1254" i="2"/>
  <c r="K1253" i="2"/>
  <c r="I1253" i="2"/>
  <c r="G1253" i="2"/>
  <c r="E1253" i="2"/>
  <c r="K1252" i="2"/>
  <c r="I1252" i="2"/>
  <c r="G1252" i="2"/>
  <c r="E1252" i="2"/>
  <c r="K1251" i="2"/>
  <c r="I1251" i="2"/>
  <c r="G1251" i="2"/>
  <c r="E1251" i="2"/>
  <c r="K1250" i="2"/>
  <c r="I1250" i="2"/>
  <c r="G1250" i="2"/>
  <c r="E1250" i="2"/>
  <c r="K1249" i="2"/>
  <c r="I1249" i="2"/>
  <c r="G1249" i="2"/>
  <c r="E1249" i="2"/>
  <c r="K1248" i="2"/>
  <c r="I1248" i="2"/>
  <c r="G1248" i="2"/>
  <c r="E1248" i="2"/>
  <c r="K1247" i="2"/>
  <c r="I1247" i="2"/>
  <c r="G1247" i="2"/>
  <c r="E1247" i="2"/>
  <c r="K1246" i="2"/>
  <c r="I1246" i="2"/>
  <c r="G1246" i="2"/>
  <c r="E1246" i="2"/>
  <c r="K1245" i="2"/>
  <c r="I1245" i="2"/>
  <c r="G1245" i="2"/>
  <c r="E1245" i="2"/>
  <c r="K1244" i="2"/>
  <c r="I1244" i="2"/>
  <c r="G1244" i="2"/>
  <c r="E1244" i="2"/>
  <c r="K1243" i="2"/>
  <c r="I1243" i="2"/>
  <c r="G1243" i="2"/>
  <c r="E1243" i="2"/>
  <c r="K1242" i="2"/>
  <c r="I1242" i="2"/>
  <c r="G1242" i="2"/>
  <c r="E1242" i="2"/>
  <c r="K1241" i="2"/>
  <c r="I1241" i="2"/>
  <c r="G1241" i="2"/>
  <c r="E1241" i="2"/>
  <c r="K1240" i="2"/>
  <c r="I1240" i="2"/>
  <c r="G1240" i="2"/>
  <c r="E1240" i="2"/>
  <c r="K1239" i="2"/>
  <c r="I1239" i="2"/>
  <c r="G1239" i="2"/>
  <c r="E1239" i="2"/>
  <c r="K1238" i="2"/>
  <c r="I1238" i="2"/>
  <c r="G1238" i="2"/>
  <c r="E1238" i="2"/>
  <c r="K1237" i="2"/>
  <c r="I1237" i="2"/>
  <c r="G1237" i="2"/>
  <c r="E1237" i="2"/>
  <c r="K1236" i="2"/>
  <c r="I1236" i="2"/>
  <c r="G1236" i="2"/>
  <c r="E1236" i="2"/>
  <c r="K1235" i="2"/>
  <c r="I1235" i="2"/>
  <c r="G1235" i="2"/>
  <c r="E1235" i="2"/>
  <c r="K1234" i="2"/>
  <c r="I1234" i="2"/>
  <c r="G1234" i="2"/>
  <c r="E1234" i="2"/>
  <c r="K1233" i="2"/>
  <c r="I1233" i="2"/>
  <c r="G1233" i="2"/>
  <c r="E1233" i="2"/>
  <c r="K1232" i="2"/>
  <c r="I1232" i="2"/>
  <c r="G1232" i="2"/>
  <c r="E1232" i="2"/>
  <c r="K1231" i="2"/>
  <c r="I1231" i="2"/>
  <c r="G1231" i="2"/>
  <c r="E1231" i="2"/>
  <c r="K1230" i="2"/>
  <c r="I1230" i="2"/>
  <c r="G1230" i="2"/>
  <c r="E1230" i="2"/>
  <c r="K1229" i="2"/>
  <c r="I1229" i="2"/>
  <c r="G1229" i="2"/>
  <c r="E1229" i="2"/>
  <c r="K1228" i="2"/>
  <c r="I1228" i="2"/>
  <c r="G1228" i="2"/>
  <c r="E1228" i="2"/>
  <c r="K1227" i="2"/>
  <c r="I1227" i="2"/>
  <c r="G1227" i="2"/>
  <c r="E1227" i="2"/>
  <c r="K1226" i="2"/>
  <c r="I1226" i="2"/>
  <c r="G1226" i="2"/>
  <c r="E1226" i="2"/>
  <c r="K1225" i="2"/>
  <c r="I1225" i="2"/>
  <c r="G1225" i="2"/>
  <c r="E1225" i="2"/>
  <c r="K1224" i="2"/>
  <c r="I1224" i="2"/>
  <c r="G1224" i="2"/>
  <c r="E1224" i="2"/>
  <c r="K1223" i="2"/>
  <c r="I1223" i="2"/>
  <c r="G1223" i="2"/>
  <c r="E1223" i="2"/>
  <c r="K1222" i="2"/>
  <c r="I1222" i="2"/>
  <c r="G1222" i="2"/>
  <c r="E1222" i="2"/>
  <c r="K1221" i="2"/>
  <c r="I1221" i="2"/>
  <c r="G1221" i="2"/>
  <c r="E1221" i="2"/>
  <c r="K1220" i="2"/>
  <c r="I1220" i="2"/>
  <c r="G1220" i="2"/>
  <c r="E1220" i="2"/>
  <c r="K1219" i="2"/>
  <c r="I1219" i="2"/>
  <c r="G1219" i="2"/>
  <c r="E1219" i="2"/>
  <c r="K1218" i="2"/>
  <c r="I1218" i="2"/>
  <c r="G1218" i="2"/>
  <c r="E1218" i="2"/>
  <c r="K1217" i="2"/>
  <c r="I1217" i="2"/>
  <c r="G1217" i="2"/>
  <c r="E1217" i="2"/>
  <c r="K1216" i="2"/>
  <c r="I1216" i="2"/>
  <c r="G1216" i="2"/>
  <c r="E1216" i="2"/>
  <c r="K1215" i="2"/>
  <c r="I1215" i="2"/>
  <c r="G1215" i="2"/>
  <c r="E1215" i="2"/>
  <c r="K1214" i="2"/>
  <c r="I1214" i="2"/>
  <c r="G1214" i="2"/>
  <c r="E1214" i="2"/>
  <c r="K1213" i="2"/>
  <c r="I1213" i="2"/>
  <c r="G1213" i="2"/>
  <c r="E1213" i="2"/>
  <c r="K1212" i="2"/>
  <c r="I1212" i="2"/>
  <c r="G1212" i="2"/>
  <c r="E1212" i="2"/>
  <c r="K1211" i="2"/>
  <c r="I1211" i="2"/>
  <c r="G1211" i="2"/>
  <c r="E1211" i="2"/>
  <c r="K1210" i="2"/>
  <c r="I1210" i="2"/>
  <c r="G1210" i="2"/>
  <c r="E1210" i="2"/>
  <c r="K1209" i="2"/>
  <c r="I1209" i="2"/>
  <c r="G1209" i="2"/>
  <c r="E1209" i="2"/>
  <c r="K1208" i="2"/>
  <c r="I1208" i="2"/>
  <c r="G1208" i="2"/>
  <c r="E1208" i="2"/>
  <c r="K1207" i="2"/>
  <c r="I1207" i="2"/>
  <c r="G1207" i="2"/>
  <c r="E1207" i="2"/>
  <c r="K1206" i="2"/>
  <c r="I1206" i="2"/>
  <c r="G1206" i="2"/>
  <c r="E1206" i="2"/>
  <c r="K1205" i="2"/>
  <c r="I1205" i="2"/>
  <c r="G1205" i="2"/>
  <c r="E1205" i="2"/>
  <c r="K1204" i="2"/>
  <c r="I1204" i="2"/>
  <c r="G1204" i="2"/>
  <c r="E1204" i="2"/>
  <c r="K1203" i="2"/>
  <c r="I1203" i="2"/>
  <c r="G1203" i="2"/>
  <c r="E1203" i="2"/>
  <c r="K1202" i="2"/>
  <c r="I1202" i="2"/>
  <c r="G1202" i="2"/>
  <c r="E1202" i="2"/>
  <c r="K1201" i="2"/>
  <c r="I1201" i="2"/>
  <c r="G1201" i="2"/>
  <c r="E1201" i="2"/>
  <c r="K1200" i="2"/>
  <c r="I1200" i="2"/>
  <c r="G1200" i="2"/>
  <c r="E1200" i="2"/>
  <c r="K1199" i="2"/>
  <c r="I1199" i="2"/>
  <c r="G1199" i="2"/>
  <c r="E1199" i="2"/>
  <c r="K1198" i="2"/>
  <c r="I1198" i="2"/>
  <c r="G1198" i="2"/>
  <c r="E1198" i="2"/>
  <c r="K1197" i="2"/>
  <c r="I1197" i="2"/>
  <c r="G1197" i="2"/>
  <c r="E1197" i="2"/>
  <c r="K1196" i="2"/>
  <c r="I1196" i="2"/>
  <c r="G1196" i="2"/>
  <c r="E1196" i="2"/>
  <c r="K1195" i="2"/>
  <c r="I1195" i="2"/>
  <c r="G1195" i="2"/>
  <c r="E1195" i="2"/>
  <c r="K1194" i="2"/>
  <c r="I1194" i="2"/>
  <c r="G1194" i="2"/>
  <c r="E1194" i="2"/>
  <c r="K1193" i="2"/>
  <c r="I1193" i="2"/>
  <c r="G1193" i="2"/>
  <c r="E1193" i="2"/>
  <c r="K1192" i="2"/>
  <c r="I1192" i="2"/>
  <c r="G1192" i="2"/>
  <c r="E1192" i="2"/>
  <c r="K1191" i="2"/>
  <c r="I1191" i="2"/>
  <c r="G1191" i="2"/>
  <c r="E1191" i="2"/>
  <c r="K1190" i="2"/>
  <c r="I1190" i="2"/>
  <c r="G1190" i="2"/>
  <c r="E1190" i="2"/>
  <c r="K1189" i="2"/>
  <c r="I1189" i="2"/>
  <c r="G1189" i="2"/>
  <c r="E1189" i="2"/>
  <c r="K1188" i="2"/>
  <c r="I1188" i="2"/>
  <c r="G1188" i="2"/>
  <c r="E1188" i="2"/>
  <c r="K1187" i="2"/>
  <c r="I1187" i="2"/>
  <c r="G1187" i="2"/>
  <c r="E1187" i="2"/>
  <c r="K1186" i="2"/>
  <c r="I1186" i="2"/>
  <c r="G1186" i="2"/>
  <c r="E1186" i="2"/>
  <c r="K1185" i="2"/>
  <c r="I1185" i="2"/>
  <c r="G1185" i="2"/>
  <c r="E1185" i="2"/>
  <c r="K1184" i="2"/>
  <c r="I1184" i="2"/>
  <c r="G1184" i="2"/>
  <c r="E1184" i="2"/>
  <c r="K1183" i="2"/>
  <c r="I1183" i="2"/>
  <c r="G1183" i="2"/>
  <c r="E1183" i="2"/>
  <c r="K1182" i="2"/>
  <c r="I1182" i="2"/>
  <c r="G1182" i="2"/>
  <c r="E1182" i="2"/>
  <c r="K1181" i="2"/>
  <c r="I1181" i="2"/>
  <c r="G1181" i="2"/>
  <c r="E1181" i="2"/>
  <c r="K1180" i="2"/>
  <c r="I1180" i="2"/>
  <c r="G1180" i="2"/>
  <c r="E1180" i="2"/>
  <c r="K1179" i="2"/>
  <c r="I1179" i="2"/>
  <c r="G1179" i="2"/>
  <c r="E1179" i="2"/>
  <c r="K1178" i="2"/>
  <c r="I1178" i="2"/>
  <c r="G1178" i="2"/>
  <c r="E1178" i="2"/>
  <c r="K1177" i="2"/>
  <c r="I1177" i="2"/>
  <c r="G1177" i="2"/>
  <c r="E1177" i="2"/>
  <c r="K1176" i="2"/>
  <c r="I1176" i="2"/>
  <c r="G1176" i="2"/>
  <c r="E1176" i="2"/>
  <c r="K1175" i="2"/>
  <c r="I1175" i="2"/>
  <c r="G1175" i="2"/>
  <c r="E1175" i="2"/>
  <c r="K1174" i="2"/>
  <c r="I1174" i="2"/>
  <c r="G1174" i="2"/>
  <c r="E1174" i="2"/>
  <c r="K1173" i="2"/>
  <c r="I1173" i="2"/>
  <c r="G1173" i="2"/>
  <c r="E1173" i="2"/>
  <c r="K1172" i="2"/>
  <c r="I1172" i="2"/>
  <c r="G1172" i="2"/>
  <c r="E1172" i="2"/>
  <c r="K1171" i="2"/>
  <c r="I1171" i="2"/>
  <c r="G1171" i="2"/>
  <c r="E1171" i="2"/>
  <c r="K1170" i="2"/>
  <c r="I1170" i="2"/>
  <c r="G1170" i="2"/>
  <c r="E1170" i="2"/>
  <c r="K1169" i="2"/>
  <c r="I1169" i="2"/>
  <c r="G1169" i="2"/>
  <c r="E1169" i="2"/>
  <c r="K1168" i="2"/>
  <c r="I1168" i="2"/>
  <c r="G1168" i="2"/>
  <c r="E1168" i="2"/>
  <c r="K1167" i="2"/>
  <c r="I1167" i="2"/>
  <c r="G1167" i="2"/>
  <c r="E1167" i="2"/>
  <c r="K1166" i="2"/>
  <c r="I1166" i="2"/>
  <c r="G1166" i="2"/>
  <c r="E1166" i="2"/>
  <c r="K1165" i="2"/>
  <c r="I1165" i="2"/>
  <c r="G1165" i="2"/>
  <c r="E1165" i="2"/>
  <c r="K1164" i="2"/>
  <c r="I1164" i="2"/>
  <c r="G1164" i="2"/>
  <c r="E1164" i="2"/>
  <c r="K1163" i="2"/>
  <c r="I1163" i="2"/>
  <c r="G1163" i="2"/>
  <c r="E1163" i="2"/>
  <c r="K1162" i="2"/>
  <c r="I1162" i="2"/>
  <c r="G1162" i="2"/>
  <c r="E1162" i="2"/>
  <c r="K1161" i="2"/>
  <c r="I1161" i="2"/>
  <c r="G1161" i="2"/>
  <c r="E1161" i="2"/>
  <c r="K1160" i="2"/>
  <c r="I1160" i="2"/>
  <c r="G1160" i="2"/>
  <c r="E1160" i="2"/>
  <c r="K1159" i="2"/>
  <c r="I1159" i="2"/>
  <c r="G1159" i="2"/>
  <c r="E1159" i="2"/>
  <c r="K1158" i="2"/>
  <c r="I1158" i="2"/>
  <c r="G1158" i="2"/>
  <c r="E1158" i="2"/>
  <c r="K1157" i="2"/>
  <c r="I1157" i="2"/>
  <c r="G1157" i="2"/>
  <c r="E1157" i="2"/>
  <c r="K1156" i="2"/>
  <c r="I1156" i="2"/>
  <c r="G1156" i="2"/>
  <c r="E1156" i="2"/>
  <c r="K1155" i="2"/>
  <c r="I1155" i="2"/>
  <c r="G1155" i="2"/>
  <c r="E1155" i="2"/>
  <c r="K1154" i="2"/>
  <c r="I1154" i="2"/>
  <c r="G1154" i="2"/>
  <c r="E1154" i="2"/>
  <c r="K1153" i="2"/>
  <c r="I1153" i="2"/>
  <c r="G1153" i="2"/>
  <c r="E1153" i="2"/>
  <c r="K1152" i="2"/>
  <c r="I1152" i="2"/>
  <c r="G1152" i="2"/>
  <c r="E1152" i="2"/>
  <c r="K1151" i="2"/>
  <c r="I1151" i="2"/>
  <c r="G1151" i="2"/>
  <c r="E1151" i="2"/>
  <c r="K1150" i="2"/>
  <c r="I1150" i="2"/>
  <c r="G1150" i="2"/>
  <c r="E1150" i="2"/>
  <c r="K1149" i="2"/>
  <c r="I1149" i="2"/>
  <c r="G1149" i="2"/>
  <c r="E1149" i="2"/>
  <c r="K1148" i="2"/>
  <c r="I1148" i="2"/>
  <c r="G1148" i="2"/>
  <c r="E1148" i="2"/>
  <c r="K1147" i="2"/>
  <c r="I1147" i="2"/>
  <c r="G1147" i="2"/>
  <c r="E1147" i="2"/>
  <c r="K1146" i="2"/>
  <c r="I1146" i="2"/>
  <c r="G1146" i="2"/>
  <c r="E1146" i="2"/>
  <c r="K1145" i="2"/>
  <c r="I1145" i="2"/>
  <c r="G1145" i="2"/>
  <c r="E1145" i="2"/>
  <c r="K1144" i="2"/>
  <c r="I1144" i="2"/>
  <c r="G1144" i="2"/>
  <c r="E1144" i="2"/>
  <c r="K1143" i="2"/>
  <c r="I1143" i="2"/>
  <c r="G1143" i="2"/>
  <c r="E1143" i="2"/>
  <c r="K1142" i="2"/>
  <c r="I1142" i="2"/>
  <c r="G1142" i="2"/>
  <c r="E1142" i="2"/>
  <c r="K1141" i="2"/>
  <c r="I1141" i="2"/>
  <c r="G1141" i="2"/>
  <c r="E1141" i="2"/>
  <c r="K1140" i="2"/>
  <c r="I1140" i="2"/>
  <c r="G1140" i="2"/>
  <c r="E1140" i="2"/>
  <c r="K1139" i="2"/>
  <c r="I1139" i="2"/>
  <c r="G1139" i="2"/>
  <c r="E1139" i="2"/>
  <c r="K1138" i="2"/>
  <c r="I1138" i="2"/>
  <c r="G1138" i="2"/>
  <c r="E1138" i="2"/>
  <c r="K1137" i="2"/>
  <c r="I1137" i="2"/>
  <c r="G1137" i="2"/>
  <c r="E1137" i="2"/>
  <c r="K1136" i="2"/>
  <c r="I1136" i="2"/>
  <c r="G1136" i="2"/>
  <c r="E1136" i="2"/>
  <c r="K1135" i="2"/>
  <c r="I1135" i="2"/>
  <c r="G1135" i="2"/>
  <c r="E1135" i="2"/>
  <c r="K1134" i="2"/>
  <c r="I1134" i="2"/>
  <c r="G1134" i="2"/>
  <c r="E1134" i="2"/>
  <c r="K1133" i="2"/>
  <c r="I1133" i="2"/>
  <c r="G1133" i="2"/>
  <c r="E1133" i="2"/>
  <c r="K1132" i="2"/>
  <c r="I1132" i="2"/>
  <c r="G1132" i="2"/>
  <c r="E1132" i="2"/>
  <c r="K1131" i="2"/>
  <c r="I1131" i="2"/>
  <c r="G1131" i="2"/>
  <c r="E1131" i="2"/>
  <c r="K1130" i="2"/>
  <c r="I1130" i="2"/>
  <c r="G1130" i="2"/>
  <c r="E1130" i="2"/>
  <c r="K1129" i="2"/>
  <c r="I1129" i="2"/>
  <c r="G1129" i="2"/>
  <c r="E1129" i="2"/>
  <c r="K1128" i="2"/>
  <c r="I1128" i="2"/>
  <c r="G1128" i="2"/>
  <c r="E1128" i="2"/>
  <c r="K1127" i="2"/>
  <c r="I1127" i="2"/>
  <c r="G1127" i="2"/>
  <c r="E1127" i="2"/>
  <c r="K1126" i="2"/>
  <c r="I1126" i="2"/>
  <c r="G1126" i="2"/>
  <c r="E1126" i="2"/>
  <c r="K1125" i="2"/>
  <c r="I1125" i="2"/>
  <c r="G1125" i="2"/>
  <c r="E1125" i="2"/>
  <c r="K1124" i="2"/>
  <c r="I1124" i="2"/>
  <c r="G1124" i="2"/>
  <c r="E1124" i="2"/>
  <c r="K1123" i="2"/>
  <c r="I1123" i="2"/>
  <c r="G1123" i="2"/>
  <c r="E1123" i="2"/>
  <c r="K1122" i="2"/>
  <c r="I1122" i="2"/>
  <c r="G1122" i="2"/>
  <c r="E1122" i="2"/>
  <c r="K1121" i="2"/>
  <c r="I1121" i="2"/>
  <c r="G1121" i="2"/>
  <c r="E1121" i="2"/>
  <c r="K1120" i="2"/>
  <c r="I1120" i="2"/>
  <c r="G1120" i="2"/>
  <c r="E1120" i="2"/>
  <c r="K1119" i="2"/>
  <c r="I1119" i="2"/>
  <c r="G1119" i="2"/>
  <c r="E1119" i="2"/>
  <c r="K1118" i="2"/>
  <c r="I1118" i="2"/>
  <c r="G1118" i="2"/>
  <c r="E1118" i="2"/>
  <c r="K1117" i="2"/>
  <c r="I1117" i="2"/>
  <c r="G1117" i="2"/>
  <c r="E1117" i="2"/>
  <c r="K1116" i="2"/>
  <c r="I1116" i="2"/>
  <c r="G1116" i="2"/>
  <c r="E1116" i="2"/>
  <c r="K1115" i="2"/>
  <c r="I1115" i="2"/>
  <c r="G1115" i="2"/>
  <c r="E1115" i="2"/>
  <c r="K1114" i="2"/>
  <c r="I1114" i="2"/>
  <c r="G1114" i="2"/>
  <c r="E1114" i="2"/>
  <c r="K1113" i="2"/>
  <c r="I1113" i="2"/>
  <c r="G1113" i="2"/>
  <c r="E1113" i="2"/>
  <c r="K1112" i="2"/>
  <c r="I1112" i="2"/>
  <c r="G1112" i="2"/>
  <c r="E1112" i="2"/>
  <c r="K1111" i="2"/>
  <c r="I1111" i="2"/>
  <c r="G1111" i="2"/>
  <c r="E1111" i="2"/>
  <c r="K1110" i="2"/>
  <c r="I1110" i="2"/>
  <c r="G1110" i="2"/>
  <c r="E1110" i="2"/>
  <c r="K1109" i="2"/>
  <c r="I1109" i="2"/>
  <c r="G1109" i="2"/>
  <c r="E1109" i="2"/>
  <c r="K1108" i="2"/>
  <c r="I1108" i="2"/>
  <c r="G1108" i="2"/>
  <c r="E1108" i="2"/>
  <c r="K1107" i="2"/>
  <c r="I1107" i="2"/>
  <c r="G1107" i="2"/>
  <c r="E1107" i="2"/>
  <c r="K1106" i="2"/>
  <c r="I1106" i="2"/>
  <c r="G1106" i="2"/>
  <c r="E1106" i="2"/>
  <c r="K1105" i="2"/>
  <c r="I1105" i="2"/>
  <c r="G1105" i="2"/>
  <c r="E1105" i="2"/>
  <c r="K1104" i="2"/>
  <c r="I1104" i="2"/>
  <c r="G1104" i="2"/>
  <c r="E1104" i="2"/>
  <c r="K1103" i="2"/>
  <c r="I1103" i="2"/>
  <c r="G1103" i="2"/>
  <c r="E1103" i="2"/>
  <c r="K1102" i="2"/>
  <c r="I1102" i="2"/>
  <c r="G1102" i="2"/>
  <c r="E1102" i="2"/>
  <c r="K1101" i="2"/>
  <c r="I1101" i="2"/>
  <c r="G1101" i="2"/>
  <c r="E1101" i="2"/>
  <c r="K1100" i="2"/>
  <c r="I1100" i="2"/>
  <c r="G1100" i="2"/>
  <c r="E1100" i="2"/>
  <c r="K1099" i="2"/>
  <c r="I1099" i="2"/>
  <c r="G1099" i="2"/>
  <c r="E1099" i="2"/>
  <c r="K1098" i="2"/>
  <c r="I1098" i="2"/>
  <c r="G1098" i="2"/>
  <c r="E1098" i="2"/>
  <c r="K1097" i="2"/>
  <c r="I1097" i="2"/>
  <c r="G1097" i="2"/>
  <c r="E1097" i="2"/>
  <c r="K1096" i="2"/>
  <c r="I1096" i="2"/>
  <c r="G1096" i="2"/>
  <c r="E1096" i="2"/>
  <c r="K1095" i="2"/>
  <c r="I1095" i="2"/>
  <c r="G1095" i="2"/>
  <c r="E1095" i="2"/>
  <c r="K1094" i="2"/>
  <c r="I1094" i="2"/>
  <c r="G1094" i="2"/>
  <c r="E1094" i="2"/>
  <c r="K1093" i="2"/>
  <c r="I1093" i="2"/>
  <c r="G1093" i="2"/>
  <c r="E1093" i="2"/>
  <c r="K1092" i="2"/>
  <c r="I1092" i="2"/>
  <c r="G1092" i="2"/>
  <c r="E1092" i="2"/>
  <c r="K1091" i="2"/>
  <c r="I1091" i="2"/>
  <c r="G1091" i="2"/>
  <c r="E1091" i="2"/>
  <c r="K1090" i="2"/>
  <c r="I1090" i="2"/>
  <c r="G1090" i="2"/>
  <c r="E1090" i="2"/>
  <c r="K1089" i="2"/>
  <c r="I1089" i="2"/>
  <c r="G1089" i="2"/>
  <c r="E1089" i="2"/>
  <c r="K1088" i="2"/>
  <c r="I1088" i="2"/>
  <c r="G1088" i="2"/>
  <c r="E1088" i="2"/>
  <c r="K1087" i="2"/>
  <c r="I1087" i="2"/>
  <c r="G1087" i="2"/>
  <c r="E1087" i="2"/>
  <c r="K1086" i="2"/>
  <c r="I1086" i="2"/>
  <c r="G1086" i="2"/>
  <c r="E1086" i="2"/>
  <c r="K1085" i="2"/>
  <c r="I1085" i="2"/>
  <c r="G1085" i="2"/>
  <c r="E1085" i="2"/>
  <c r="K1084" i="2"/>
  <c r="I1084" i="2"/>
  <c r="G1084" i="2"/>
  <c r="E1084" i="2"/>
  <c r="K1083" i="2"/>
  <c r="I1083" i="2"/>
  <c r="G1083" i="2"/>
  <c r="E1083" i="2"/>
  <c r="K1082" i="2"/>
  <c r="I1082" i="2"/>
  <c r="G1082" i="2"/>
  <c r="E1082" i="2"/>
  <c r="K1081" i="2"/>
  <c r="I1081" i="2"/>
  <c r="G1081" i="2"/>
  <c r="E1081" i="2"/>
  <c r="K1080" i="2"/>
  <c r="I1080" i="2"/>
  <c r="G1080" i="2"/>
  <c r="E1080" i="2"/>
  <c r="K1079" i="2"/>
  <c r="I1079" i="2"/>
  <c r="G1079" i="2"/>
  <c r="E1079" i="2"/>
  <c r="K1078" i="2"/>
  <c r="I1078" i="2"/>
  <c r="G1078" i="2"/>
  <c r="E1078" i="2"/>
  <c r="K1077" i="2"/>
  <c r="I1077" i="2"/>
  <c r="G1077" i="2"/>
  <c r="E1077" i="2"/>
  <c r="K1076" i="2"/>
  <c r="I1076" i="2"/>
  <c r="G1076" i="2"/>
  <c r="E1076" i="2"/>
  <c r="K1075" i="2"/>
  <c r="I1075" i="2"/>
  <c r="G1075" i="2"/>
  <c r="E1075" i="2"/>
  <c r="K1074" i="2"/>
  <c r="I1074" i="2"/>
  <c r="G1074" i="2"/>
  <c r="E1074" i="2"/>
  <c r="K1073" i="2"/>
  <c r="I1073" i="2"/>
  <c r="G1073" i="2"/>
  <c r="E1073" i="2"/>
  <c r="K1072" i="2"/>
  <c r="I1072" i="2"/>
  <c r="G1072" i="2"/>
  <c r="E1072" i="2"/>
  <c r="K1071" i="2"/>
  <c r="I1071" i="2"/>
  <c r="G1071" i="2"/>
  <c r="E1071" i="2"/>
  <c r="K1070" i="2"/>
  <c r="I1070" i="2"/>
  <c r="G1070" i="2"/>
  <c r="E1070" i="2"/>
  <c r="K1069" i="2"/>
  <c r="I1069" i="2"/>
  <c r="G1069" i="2"/>
  <c r="E1069" i="2"/>
  <c r="K1068" i="2"/>
  <c r="I1068" i="2"/>
  <c r="G1068" i="2"/>
  <c r="E1068" i="2"/>
  <c r="K1067" i="2"/>
  <c r="I1067" i="2"/>
  <c r="G1067" i="2"/>
  <c r="E1067" i="2"/>
  <c r="K1066" i="2"/>
  <c r="I1066" i="2"/>
  <c r="G1066" i="2"/>
  <c r="E1066" i="2"/>
  <c r="K1065" i="2"/>
  <c r="I1065" i="2"/>
  <c r="G1065" i="2"/>
  <c r="E1065" i="2"/>
  <c r="K1064" i="2"/>
  <c r="I1064" i="2"/>
  <c r="G1064" i="2"/>
  <c r="E1064" i="2"/>
  <c r="K1063" i="2"/>
  <c r="I1063" i="2"/>
  <c r="G1063" i="2"/>
  <c r="E1063" i="2"/>
  <c r="K1062" i="2"/>
  <c r="I1062" i="2"/>
  <c r="G1062" i="2"/>
  <c r="E1062" i="2"/>
  <c r="K1061" i="2"/>
  <c r="I1061" i="2"/>
  <c r="G1061" i="2"/>
  <c r="E1061" i="2"/>
  <c r="K1060" i="2"/>
  <c r="I1060" i="2"/>
  <c r="G1060" i="2"/>
  <c r="E1060" i="2"/>
  <c r="K1059" i="2"/>
  <c r="I1059" i="2"/>
  <c r="G1059" i="2"/>
  <c r="E1059" i="2"/>
  <c r="K1058" i="2"/>
  <c r="I1058" i="2"/>
  <c r="G1058" i="2"/>
  <c r="E1058" i="2"/>
  <c r="K1057" i="2"/>
  <c r="I1057" i="2"/>
  <c r="G1057" i="2"/>
  <c r="E1057" i="2"/>
  <c r="K1056" i="2"/>
  <c r="I1056" i="2"/>
  <c r="G1056" i="2"/>
  <c r="E1056" i="2"/>
  <c r="K1055" i="2"/>
  <c r="I1055" i="2"/>
  <c r="G1055" i="2"/>
  <c r="E1055" i="2"/>
  <c r="K1054" i="2"/>
  <c r="I1054" i="2"/>
  <c r="G1054" i="2"/>
  <c r="E1054" i="2"/>
  <c r="K1053" i="2"/>
  <c r="I1053" i="2"/>
  <c r="G1053" i="2"/>
  <c r="E1053" i="2"/>
  <c r="K1052" i="2"/>
  <c r="I1052" i="2"/>
  <c r="G1052" i="2"/>
  <c r="E1052" i="2"/>
  <c r="K1051" i="2"/>
  <c r="I1051" i="2"/>
  <c r="G1051" i="2"/>
  <c r="E1051" i="2"/>
  <c r="K1050" i="2"/>
  <c r="I1050" i="2"/>
  <c r="G1050" i="2"/>
  <c r="E1050" i="2"/>
  <c r="K1049" i="2"/>
  <c r="I1049" i="2"/>
  <c r="G1049" i="2"/>
  <c r="E1049" i="2"/>
  <c r="K1048" i="2"/>
  <c r="I1048" i="2"/>
  <c r="G1048" i="2"/>
  <c r="E1048" i="2"/>
  <c r="K1047" i="2"/>
  <c r="I1047" i="2"/>
  <c r="G1047" i="2"/>
  <c r="E1047" i="2"/>
  <c r="K1046" i="2"/>
  <c r="I1046" i="2"/>
  <c r="G1046" i="2"/>
  <c r="E1046" i="2"/>
  <c r="K1045" i="2"/>
  <c r="I1045" i="2"/>
  <c r="G1045" i="2"/>
  <c r="E1045" i="2"/>
  <c r="K1044" i="2"/>
  <c r="I1044" i="2"/>
  <c r="G1044" i="2"/>
  <c r="E1044" i="2"/>
  <c r="K1043" i="2"/>
  <c r="I1043" i="2"/>
  <c r="G1043" i="2"/>
  <c r="E1043" i="2"/>
  <c r="K1042" i="2"/>
  <c r="I1042" i="2"/>
  <c r="G1042" i="2"/>
  <c r="E1042" i="2"/>
  <c r="K1041" i="2"/>
  <c r="I1041" i="2"/>
  <c r="G1041" i="2"/>
  <c r="E1041" i="2"/>
  <c r="K1040" i="2"/>
  <c r="I1040" i="2"/>
  <c r="G1040" i="2"/>
  <c r="E1040" i="2"/>
  <c r="K1039" i="2"/>
  <c r="I1039" i="2"/>
  <c r="G1039" i="2"/>
  <c r="E1039" i="2"/>
  <c r="K1038" i="2"/>
  <c r="I1038" i="2"/>
  <c r="G1038" i="2"/>
  <c r="E1038" i="2"/>
  <c r="K1037" i="2"/>
  <c r="I1037" i="2"/>
  <c r="G1037" i="2"/>
  <c r="E1037" i="2"/>
  <c r="K1036" i="2"/>
  <c r="I1036" i="2"/>
  <c r="G1036" i="2"/>
  <c r="E1036" i="2"/>
  <c r="K1035" i="2"/>
  <c r="I1035" i="2"/>
  <c r="G1035" i="2"/>
  <c r="E1035" i="2"/>
  <c r="K1034" i="2"/>
  <c r="I1034" i="2"/>
  <c r="G1034" i="2"/>
  <c r="E1034" i="2"/>
  <c r="K1033" i="2"/>
  <c r="I1033" i="2"/>
  <c r="G1033" i="2"/>
  <c r="E1033" i="2"/>
  <c r="K1032" i="2"/>
  <c r="I1032" i="2"/>
  <c r="G1032" i="2"/>
  <c r="E1032" i="2"/>
  <c r="K1031" i="2"/>
  <c r="I1031" i="2"/>
  <c r="G1031" i="2"/>
  <c r="E1031" i="2"/>
  <c r="K1030" i="2"/>
  <c r="I1030" i="2"/>
  <c r="G1030" i="2"/>
  <c r="E1030" i="2"/>
  <c r="K1029" i="2"/>
  <c r="I1029" i="2"/>
  <c r="G1029" i="2"/>
  <c r="E1029" i="2"/>
  <c r="K1028" i="2"/>
  <c r="I1028" i="2"/>
  <c r="G1028" i="2"/>
  <c r="E1028" i="2"/>
  <c r="K1027" i="2"/>
  <c r="I1027" i="2"/>
  <c r="G1027" i="2"/>
  <c r="E1027" i="2"/>
  <c r="K1026" i="2"/>
  <c r="I1026" i="2"/>
  <c r="G1026" i="2"/>
  <c r="E1026" i="2"/>
  <c r="K1025" i="2"/>
  <c r="I1025" i="2"/>
  <c r="G1025" i="2"/>
  <c r="E1025" i="2"/>
  <c r="K1024" i="2"/>
  <c r="I1024" i="2"/>
  <c r="G1024" i="2"/>
  <c r="E1024" i="2"/>
  <c r="K1023" i="2"/>
  <c r="I1023" i="2"/>
  <c r="G1023" i="2"/>
  <c r="E1023" i="2"/>
  <c r="K1022" i="2"/>
  <c r="I1022" i="2"/>
  <c r="G1022" i="2"/>
  <c r="E1022" i="2"/>
  <c r="K1021" i="2"/>
  <c r="I1021" i="2"/>
  <c r="G1021" i="2"/>
  <c r="E1021" i="2"/>
  <c r="K1020" i="2"/>
  <c r="I1020" i="2"/>
  <c r="G1020" i="2"/>
  <c r="E1020" i="2"/>
  <c r="K1019" i="2"/>
  <c r="I1019" i="2"/>
  <c r="G1019" i="2"/>
  <c r="E1019" i="2"/>
  <c r="K1018" i="2"/>
  <c r="I1018" i="2"/>
  <c r="G1018" i="2"/>
  <c r="E1018" i="2"/>
  <c r="K1017" i="2"/>
  <c r="I1017" i="2"/>
  <c r="G1017" i="2"/>
  <c r="E1017" i="2"/>
  <c r="K1016" i="2"/>
  <c r="I1016" i="2"/>
  <c r="G1016" i="2"/>
  <c r="E1016" i="2"/>
  <c r="K1015" i="2"/>
  <c r="I1015" i="2"/>
  <c r="G1015" i="2"/>
  <c r="E1015" i="2"/>
  <c r="K1014" i="2"/>
  <c r="I1014" i="2"/>
  <c r="G1014" i="2"/>
  <c r="E1014" i="2"/>
  <c r="K1013" i="2"/>
  <c r="I1013" i="2"/>
  <c r="G1013" i="2"/>
  <c r="E1013" i="2"/>
  <c r="K1012" i="2"/>
  <c r="I1012" i="2"/>
  <c r="G1012" i="2"/>
  <c r="E1012" i="2"/>
  <c r="K1011" i="2"/>
  <c r="I1011" i="2"/>
  <c r="G1011" i="2"/>
  <c r="E1011" i="2"/>
  <c r="K1010" i="2"/>
  <c r="I1010" i="2"/>
  <c r="G1010" i="2"/>
  <c r="E1010" i="2"/>
  <c r="K1009" i="2"/>
  <c r="I1009" i="2"/>
  <c r="G1009" i="2"/>
  <c r="E1009" i="2"/>
  <c r="K1008" i="2"/>
  <c r="I1008" i="2"/>
  <c r="G1008" i="2"/>
  <c r="E1008" i="2"/>
  <c r="K1007" i="2"/>
  <c r="I1007" i="2"/>
  <c r="G1007" i="2"/>
  <c r="E1007" i="2"/>
  <c r="K1006" i="2"/>
  <c r="I1006" i="2"/>
  <c r="G1006" i="2"/>
  <c r="E1006" i="2"/>
  <c r="K1005" i="2"/>
  <c r="I1005" i="2"/>
  <c r="G1005" i="2"/>
  <c r="E1005" i="2"/>
  <c r="K1004" i="2"/>
  <c r="I1004" i="2"/>
  <c r="G1004" i="2"/>
  <c r="E1004" i="2"/>
  <c r="K1003" i="2"/>
  <c r="I1003" i="2"/>
  <c r="G1003" i="2"/>
  <c r="E1003" i="2"/>
  <c r="K1002" i="2"/>
  <c r="I1002" i="2"/>
  <c r="G1002" i="2"/>
  <c r="E1002" i="2"/>
  <c r="K1001" i="2"/>
  <c r="I1001" i="2"/>
  <c r="G1001" i="2"/>
  <c r="E1001" i="2"/>
  <c r="K1000" i="2"/>
  <c r="I1000" i="2"/>
  <c r="G1000" i="2"/>
  <c r="E1000" i="2"/>
  <c r="K999" i="2"/>
  <c r="I999" i="2"/>
  <c r="G999" i="2"/>
  <c r="E999" i="2"/>
  <c r="K998" i="2"/>
  <c r="I998" i="2"/>
  <c r="G998" i="2"/>
  <c r="E998" i="2"/>
  <c r="K997" i="2"/>
  <c r="I997" i="2"/>
  <c r="G997" i="2"/>
  <c r="E997" i="2"/>
  <c r="K996" i="2"/>
  <c r="I996" i="2"/>
  <c r="G996" i="2"/>
  <c r="E996" i="2"/>
  <c r="K995" i="2"/>
  <c r="I995" i="2"/>
  <c r="G995" i="2"/>
  <c r="E995" i="2"/>
  <c r="K994" i="2"/>
  <c r="I994" i="2"/>
  <c r="G994" i="2"/>
  <c r="E994" i="2"/>
  <c r="K993" i="2"/>
  <c r="I993" i="2"/>
  <c r="G993" i="2"/>
  <c r="E993" i="2"/>
  <c r="K992" i="2"/>
  <c r="I992" i="2"/>
  <c r="G992" i="2"/>
  <c r="E992" i="2"/>
  <c r="K991" i="2"/>
  <c r="I991" i="2"/>
  <c r="G991" i="2"/>
  <c r="E991" i="2"/>
  <c r="K990" i="2"/>
  <c r="I990" i="2"/>
  <c r="G990" i="2"/>
  <c r="E990" i="2"/>
  <c r="K989" i="2"/>
  <c r="I989" i="2"/>
  <c r="G989" i="2"/>
  <c r="E989" i="2"/>
  <c r="K988" i="2"/>
  <c r="I988" i="2"/>
  <c r="G988" i="2"/>
  <c r="E988" i="2"/>
  <c r="K987" i="2"/>
  <c r="I987" i="2"/>
  <c r="G987" i="2"/>
  <c r="E987" i="2"/>
  <c r="K986" i="2"/>
  <c r="I986" i="2"/>
  <c r="G986" i="2"/>
  <c r="E986" i="2"/>
  <c r="K985" i="2"/>
  <c r="I985" i="2"/>
  <c r="G985" i="2"/>
  <c r="E985" i="2"/>
  <c r="K984" i="2"/>
  <c r="I984" i="2"/>
  <c r="G984" i="2"/>
  <c r="E984" i="2"/>
  <c r="K983" i="2"/>
  <c r="I983" i="2"/>
  <c r="G983" i="2"/>
  <c r="E983" i="2"/>
  <c r="K982" i="2"/>
  <c r="I982" i="2"/>
  <c r="G982" i="2"/>
  <c r="E982" i="2"/>
  <c r="K981" i="2"/>
  <c r="I981" i="2"/>
  <c r="G981" i="2"/>
  <c r="E981" i="2"/>
  <c r="K980" i="2"/>
  <c r="I980" i="2"/>
  <c r="G980" i="2"/>
  <c r="E980" i="2"/>
  <c r="K979" i="2"/>
  <c r="I979" i="2"/>
  <c r="G979" i="2"/>
  <c r="E979" i="2"/>
  <c r="K978" i="2"/>
  <c r="I978" i="2"/>
  <c r="G978" i="2"/>
  <c r="E978" i="2"/>
  <c r="K977" i="2"/>
  <c r="I977" i="2"/>
  <c r="G977" i="2"/>
  <c r="E977" i="2"/>
  <c r="K976" i="2"/>
  <c r="I976" i="2"/>
  <c r="G976" i="2"/>
  <c r="E976" i="2"/>
  <c r="K975" i="2"/>
  <c r="I975" i="2"/>
  <c r="G975" i="2"/>
  <c r="E975" i="2"/>
  <c r="K974" i="2"/>
  <c r="I974" i="2"/>
  <c r="G974" i="2"/>
  <c r="E974" i="2"/>
  <c r="K973" i="2"/>
  <c r="I973" i="2"/>
  <c r="G973" i="2"/>
  <c r="E973" i="2"/>
  <c r="K972" i="2"/>
  <c r="I972" i="2"/>
  <c r="G972" i="2"/>
  <c r="E972" i="2"/>
  <c r="K971" i="2"/>
  <c r="I971" i="2"/>
  <c r="G971" i="2"/>
  <c r="E971" i="2"/>
  <c r="K970" i="2"/>
  <c r="I970" i="2"/>
  <c r="G970" i="2"/>
  <c r="E970" i="2"/>
  <c r="K969" i="2"/>
  <c r="I969" i="2"/>
  <c r="G969" i="2"/>
  <c r="E969" i="2"/>
  <c r="K968" i="2"/>
  <c r="I968" i="2"/>
  <c r="G968" i="2"/>
  <c r="E968" i="2"/>
  <c r="K967" i="2"/>
  <c r="I967" i="2"/>
  <c r="G967" i="2"/>
  <c r="E967" i="2"/>
  <c r="K966" i="2"/>
  <c r="I966" i="2"/>
  <c r="G966" i="2"/>
  <c r="E966" i="2"/>
  <c r="K965" i="2"/>
  <c r="I965" i="2"/>
  <c r="G965" i="2"/>
  <c r="E965" i="2"/>
  <c r="K964" i="2"/>
  <c r="I964" i="2"/>
  <c r="G964" i="2"/>
  <c r="E964" i="2"/>
  <c r="K963" i="2"/>
  <c r="I963" i="2"/>
  <c r="G963" i="2"/>
  <c r="E963" i="2"/>
  <c r="K962" i="2"/>
  <c r="I962" i="2"/>
  <c r="G962" i="2"/>
  <c r="E962" i="2"/>
  <c r="K961" i="2"/>
  <c r="I961" i="2"/>
  <c r="G961" i="2"/>
  <c r="E961" i="2"/>
  <c r="K960" i="2"/>
  <c r="I960" i="2"/>
  <c r="G960" i="2"/>
  <c r="E960" i="2"/>
  <c r="K959" i="2"/>
  <c r="I959" i="2"/>
  <c r="G959" i="2"/>
  <c r="E959" i="2"/>
  <c r="K958" i="2"/>
  <c r="I958" i="2"/>
  <c r="G958" i="2"/>
  <c r="E958" i="2"/>
  <c r="K957" i="2"/>
  <c r="I957" i="2"/>
  <c r="G957" i="2"/>
  <c r="E957" i="2"/>
  <c r="K956" i="2"/>
  <c r="I956" i="2"/>
  <c r="G956" i="2"/>
  <c r="E956" i="2"/>
  <c r="K955" i="2"/>
  <c r="I955" i="2"/>
  <c r="G955" i="2"/>
  <c r="E955" i="2"/>
  <c r="K954" i="2"/>
  <c r="I954" i="2"/>
  <c r="G954" i="2"/>
  <c r="E954" i="2"/>
  <c r="K953" i="2"/>
  <c r="I953" i="2"/>
  <c r="G953" i="2"/>
  <c r="E953" i="2"/>
  <c r="K952" i="2"/>
  <c r="I952" i="2"/>
  <c r="G952" i="2"/>
  <c r="E952" i="2"/>
  <c r="K951" i="2"/>
  <c r="I951" i="2"/>
  <c r="G951" i="2"/>
  <c r="E951" i="2"/>
  <c r="K950" i="2"/>
  <c r="I950" i="2"/>
  <c r="G950" i="2"/>
  <c r="E950" i="2"/>
  <c r="K949" i="2"/>
  <c r="I949" i="2"/>
  <c r="G949" i="2"/>
  <c r="E949" i="2"/>
  <c r="K948" i="2"/>
  <c r="I948" i="2"/>
  <c r="G948" i="2"/>
  <c r="E948" i="2"/>
  <c r="K947" i="2"/>
  <c r="I947" i="2"/>
  <c r="G947" i="2"/>
  <c r="E947" i="2"/>
  <c r="K946" i="2"/>
  <c r="I946" i="2"/>
  <c r="G946" i="2"/>
  <c r="E946" i="2"/>
  <c r="K945" i="2"/>
  <c r="I945" i="2"/>
  <c r="G945" i="2"/>
  <c r="E945" i="2"/>
  <c r="K944" i="2"/>
  <c r="I944" i="2"/>
  <c r="G944" i="2"/>
  <c r="E944" i="2"/>
  <c r="K943" i="2"/>
  <c r="I943" i="2"/>
  <c r="G943" i="2"/>
  <c r="E943" i="2"/>
  <c r="K942" i="2"/>
  <c r="I942" i="2"/>
  <c r="G942" i="2"/>
  <c r="E942" i="2"/>
  <c r="K941" i="2"/>
  <c r="I941" i="2"/>
  <c r="G941" i="2"/>
  <c r="E941" i="2"/>
  <c r="K940" i="2"/>
  <c r="I940" i="2"/>
  <c r="G940" i="2"/>
  <c r="E940" i="2"/>
  <c r="K939" i="2"/>
  <c r="I939" i="2"/>
  <c r="G939" i="2"/>
  <c r="E939" i="2"/>
  <c r="K938" i="2"/>
  <c r="I938" i="2"/>
  <c r="G938" i="2"/>
  <c r="E938" i="2"/>
  <c r="K937" i="2"/>
  <c r="I937" i="2"/>
  <c r="G937" i="2"/>
  <c r="E937" i="2"/>
  <c r="K936" i="2"/>
  <c r="I936" i="2"/>
  <c r="G936" i="2"/>
  <c r="E936" i="2"/>
  <c r="K935" i="2"/>
  <c r="I935" i="2"/>
  <c r="G935" i="2"/>
  <c r="E935" i="2"/>
  <c r="K934" i="2"/>
  <c r="I934" i="2"/>
  <c r="G934" i="2"/>
  <c r="E934" i="2"/>
  <c r="K933" i="2"/>
  <c r="I933" i="2"/>
  <c r="G933" i="2"/>
  <c r="E933" i="2"/>
  <c r="K932" i="2"/>
  <c r="I932" i="2"/>
  <c r="G932" i="2"/>
  <c r="E932" i="2"/>
  <c r="K931" i="2"/>
  <c r="I931" i="2"/>
  <c r="G931" i="2"/>
  <c r="E931" i="2"/>
  <c r="K930" i="2"/>
  <c r="I930" i="2"/>
  <c r="G930" i="2"/>
  <c r="E930" i="2"/>
  <c r="K929" i="2"/>
  <c r="I929" i="2"/>
  <c r="G929" i="2"/>
  <c r="E929" i="2"/>
  <c r="K928" i="2"/>
  <c r="I928" i="2"/>
  <c r="G928" i="2"/>
  <c r="E928" i="2"/>
  <c r="K927" i="2"/>
  <c r="I927" i="2"/>
  <c r="G927" i="2"/>
  <c r="E927" i="2"/>
  <c r="K926" i="2"/>
  <c r="I926" i="2"/>
  <c r="G926" i="2"/>
  <c r="E926" i="2"/>
  <c r="K925" i="2"/>
  <c r="I925" i="2"/>
  <c r="G925" i="2"/>
  <c r="E925" i="2"/>
  <c r="K924" i="2"/>
  <c r="I924" i="2"/>
  <c r="G924" i="2"/>
  <c r="E924" i="2"/>
  <c r="K923" i="2"/>
  <c r="I923" i="2"/>
  <c r="G923" i="2"/>
  <c r="E923" i="2"/>
  <c r="K922" i="2"/>
  <c r="I922" i="2"/>
  <c r="G922" i="2"/>
  <c r="E922" i="2"/>
  <c r="K921" i="2"/>
  <c r="I921" i="2"/>
  <c r="G921" i="2"/>
  <c r="E921" i="2"/>
  <c r="K920" i="2"/>
  <c r="I920" i="2"/>
  <c r="G920" i="2"/>
  <c r="E920" i="2"/>
  <c r="K919" i="2"/>
  <c r="I919" i="2"/>
  <c r="G919" i="2"/>
  <c r="E919" i="2"/>
  <c r="K918" i="2"/>
  <c r="I918" i="2"/>
  <c r="G918" i="2"/>
  <c r="E918" i="2"/>
  <c r="K917" i="2"/>
  <c r="I917" i="2"/>
  <c r="G917" i="2"/>
  <c r="E917" i="2"/>
  <c r="K916" i="2"/>
  <c r="I916" i="2"/>
  <c r="G916" i="2"/>
  <c r="E916" i="2"/>
  <c r="K915" i="2"/>
  <c r="I915" i="2"/>
  <c r="G915" i="2"/>
  <c r="E915" i="2"/>
  <c r="K914" i="2"/>
  <c r="I914" i="2"/>
  <c r="G914" i="2"/>
  <c r="E914" i="2"/>
  <c r="K913" i="2"/>
  <c r="I913" i="2"/>
  <c r="G913" i="2"/>
  <c r="E913" i="2"/>
  <c r="K912" i="2"/>
  <c r="I912" i="2"/>
  <c r="G912" i="2"/>
  <c r="E912" i="2"/>
  <c r="K911" i="2"/>
  <c r="I911" i="2"/>
  <c r="G911" i="2"/>
  <c r="E911" i="2"/>
  <c r="K910" i="2"/>
  <c r="I910" i="2"/>
  <c r="G910" i="2"/>
  <c r="E910" i="2"/>
  <c r="K909" i="2"/>
  <c r="I909" i="2"/>
  <c r="G909" i="2"/>
  <c r="E909" i="2"/>
  <c r="K908" i="2"/>
  <c r="I908" i="2"/>
  <c r="G908" i="2"/>
  <c r="E908" i="2"/>
  <c r="K907" i="2"/>
  <c r="I907" i="2"/>
  <c r="G907" i="2"/>
  <c r="E907" i="2"/>
  <c r="K906" i="2"/>
  <c r="I906" i="2"/>
  <c r="G906" i="2"/>
  <c r="E906" i="2"/>
  <c r="K905" i="2"/>
  <c r="I905" i="2"/>
  <c r="G905" i="2"/>
  <c r="E905" i="2"/>
  <c r="K904" i="2"/>
  <c r="I904" i="2"/>
  <c r="G904" i="2"/>
  <c r="E904" i="2"/>
  <c r="K903" i="2"/>
  <c r="I903" i="2"/>
  <c r="G903" i="2"/>
  <c r="E903" i="2"/>
  <c r="K902" i="2"/>
  <c r="I902" i="2"/>
  <c r="G902" i="2"/>
  <c r="E902" i="2"/>
  <c r="K901" i="2"/>
  <c r="I901" i="2"/>
  <c r="G901" i="2"/>
  <c r="E901" i="2"/>
  <c r="K900" i="2"/>
  <c r="I900" i="2"/>
  <c r="G900" i="2"/>
  <c r="E900" i="2"/>
  <c r="K899" i="2"/>
  <c r="I899" i="2"/>
  <c r="G899" i="2"/>
  <c r="E899" i="2"/>
  <c r="K898" i="2"/>
  <c r="I898" i="2"/>
  <c r="G898" i="2"/>
  <c r="E898" i="2"/>
  <c r="K897" i="2"/>
  <c r="I897" i="2"/>
  <c r="G897" i="2"/>
  <c r="E897" i="2"/>
  <c r="K896" i="2"/>
  <c r="I896" i="2"/>
  <c r="G896" i="2"/>
  <c r="E896" i="2"/>
  <c r="K895" i="2"/>
  <c r="I895" i="2"/>
  <c r="G895" i="2"/>
  <c r="E895" i="2"/>
  <c r="K894" i="2"/>
  <c r="I894" i="2"/>
  <c r="G894" i="2"/>
  <c r="E894" i="2"/>
  <c r="K893" i="2"/>
  <c r="I893" i="2"/>
  <c r="G893" i="2"/>
  <c r="E893" i="2"/>
  <c r="K892" i="2"/>
  <c r="I892" i="2"/>
  <c r="G892" i="2"/>
  <c r="E892" i="2"/>
  <c r="K891" i="2"/>
  <c r="I891" i="2"/>
  <c r="G891" i="2"/>
  <c r="E891" i="2"/>
  <c r="K890" i="2"/>
  <c r="I890" i="2"/>
  <c r="G890" i="2"/>
  <c r="E890" i="2"/>
  <c r="K889" i="2"/>
  <c r="I889" i="2"/>
  <c r="G889" i="2"/>
  <c r="E889" i="2"/>
  <c r="K888" i="2"/>
  <c r="I888" i="2"/>
  <c r="G888" i="2"/>
  <c r="E888" i="2"/>
  <c r="K887" i="2"/>
  <c r="I887" i="2"/>
  <c r="G887" i="2"/>
  <c r="E887" i="2"/>
  <c r="K886" i="2"/>
  <c r="I886" i="2"/>
  <c r="G886" i="2"/>
  <c r="E886" i="2"/>
  <c r="K885" i="2"/>
  <c r="I885" i="2"/>
  <c r="G885" i="2"/>
  <c r="E885" i="2"/>
  <c r="K884" i="2"/>
  <c r="I884" i="2"/>
  <c r="G884" i="2"/>
  <c r="E884" i="2"/>
  <c r="K883" i="2"/>
  <c r="I883" i="2"/>
  <c r="G883" i="2"/>
  <c r="E883" i="2"/>
  <c r="K882" i="2"/>
  <c r="I882" i="2"/>
  <c r="G882" i="2"/>
  <c r="E882" i="2"/>
  <c r="K881" i="2"/>
  <c r="I881" i="2"/>
  <c r="G881" i="2"/>
  <c r="E881" i="2"/>
  <c r="K880" i="2"/>
  <c r="I880" i="2"/>
  <c r="G880" i="2"/>
  <c r="E880" i="2"/>
  <c r="K879" i="2"/>
  <c r="I879" i="2"/>
  <c r="G879" i="2"/>
  <c r="E879" i="2"/>
  <c r="K878" i="2"/>
  <c r="I878" i="2"/>
  <c r="G878" i="2"/>
  <c r="E878" i="2"/>
  <c r="K877" i="2"/>
  <c r="I877" i="2"/>
  <c r="G877" i="2"/>
  <c r="E877" i="2"/>
  <c r="K876" i="2"/>
  <c r="I876" i="2"/>
  <c r="G876" i="2"/>
  <c r="E876" i="2"/>
  <c r="K875" i="2"/>
  <c r="I875" i="2"/>
  <c r="G875" i="2"/>
  <c r="E875" i="2"/>
  <c r="K874" i="2"/>
  <c r="I874" i="2"/>
  <c r="G874" i="2"/>
  <c r="E874" i="2"/>
  <c r="K873" i="2"/>
  <c r="I873" i="2"/>
  <c r="G873" i="2"/>
  <c r="E873" i="2"/>
  <c r="K872" i="2"/>
  <c r="I872" i="2"/>
  <c r="G872" i="2"/>
  <c r="E872" i="2"/>
  <c r="K871" i="2"/>
  <c r="I871" i="2"/>
  <c r="G871" i="2"/>
  <c r="E871" i="2"/>
  <c r="K870" i="2"/>
  <c r="I870" i="2"/>
  <c r="G870" i="2"/>
  <c r="E870" i="2"/>
  <c r="K869" i="2"/>
  <c r="I869" i="2"/>
  <c r="G869" i="2"/>
  <c r="E869" i="2"/>
  <c r="K868" i="2"/>
  <c r="I868" i="2"/>
  <c r="G868" i="2"/>
  <c r="E868" i="2"/>
  <c r="K867" i="2"/>
  <c r="I867" i="2"/>
  <c r="G867" i="2"/>
  <c r="E867" i="2"/>
  <c r="K866" i="2"/>
  <c r="I866" i="2"/>
  <c r="G866" i="2"/>
  <c r="E866" i="2"/>
  <c r="K865" i="2"/>
  <c r="I865" i="2"/>
  <c r="G865" i="2"/>
  <c r="E865" i="2"/>
  <c r="K864" i="2"/>
  <c r="I864" i="2"/>
  <c r="G864" i="2"/>
  <c r="E864" i="2"/>
  <c r="K863" i="2"/>
  <c r="I863" i="2"/>
  <c r="G863" i="2"/>
  <c r="E863" i="2"/>
  <c r="K862" i="2"/>
  <c r="I862" i="2"/>
  <c r="G862" i="2"/>
  <c r="E862" i="2"/>
  <c r="K861" i="2"/>
  <c r="I861" i="2"/>
  <c r="G861" i="2"/>
  <c r="E861" i="2"/>
  <c r="K860" i="2"/>
  <c r="I860" i="2"/>
  <c r="G860" i="2"/>
  <c r="E860" i="2"/>
  <c r="K859" i="2"/>
  <c r="I859" i="2"/>
  <c r="G859" i="2"/>
  <c r="E859" i="2"/>
  <c r="K858" i="2"/>
  <c r="I858" i="2"/>
  <c r="G858" i="2"/>
  <c r="E858" i="2"/>
  <c r="K857" i="2"/>
  <c r="I857" i="2"/>
  <c r="G857" i="2"/>
  <c r="E857" i="2"/>
  <c r="K856" i="2"/>
  <c r="I856" i="2"/>
  <c r="G856" i="2"/>
  <c r="E856" i="2"/>
  <c r="K855" i="2"/>
  <c r="I855" i="2"/>
  <c r="G855" i="2"/>
  <c r="E855" i="2"/>
  <c r="K854" i="2"/>
  <c r="I854" i="2"/>
  <c r="G854" i="2"/>
  <c r="E854" i="2"/>
  <c r="K853" i="2"/>
  <c r="I853" i="2"/>
  <c r="G853" i="2"/>
  <c r="E853" i="2"/>
  <c r="K852" i="2"/>
  <c r="I852" i="2"/>
  <c r="G852" i="2"/>
  <c r="E852" i="2"/>
  <c r="K851" i="2"/>
  <c r="I851" i="2"/>
  <c r="G851" i="2"/>
  <c r="E851" i="2"/>
  <c r="K850" i="2"/>
  <c r="I850" i="2"/>
  <c r="G850" i="2"/>
  <c r="E850" i="2"/>
  <c r="K849" i="2"/>
  <c r="I849" i="2"/>
  <c r="G849" i="2"/>
  <c r="E849" i="2"/>
  <c r="K848" i="2"/>
  <c r="I848" i="2"/>
  <c r="G848" i="2"/>
  <c r="E848" i="2"/>
  <c r="K847" i="2"/>
  <c r="I847" i="2"/>
  <c r="G847" i="2"/>
  <c r="E847" i="2"/>
  <c r="K846" i="2"/>
  <c r="I846" i="2"/>
  <c r="G846" i="2"/>
  <c r="E846" i="2"/>
  <c r="K845" i="2"/>
  <c r="I845" i="2"/>
  <c r="G845" i="2"/>
  <c r="E845" i="2"/>
  <c r="K844" i="2"/>
  <c r="I844" i="2"/>
  <c r="G844" i="2"/>
  <c r="E844" i="2"/>
  <c r="K843" i="2"/>
  <c r="I843" i="2"/>
  <c r="G843" i="2"/>
  <c r="E843" i="2"/>
  <c r="K842" i="2"/>
  <c r="I842" i="2"/>
  <c r="G842" i="2"/>
  <c r="E842" i="2"/>
  <c r="K841" i="2"/>
  <c r="I841" i="2"/>
  <c r="G841" i="2"/>
  <c r="E841" i="2"/>
  <c r="K840" i="2"/>
  <c r="I840" i="2"/>
  <c r="G840" i="2"/>
  <c r="E840" i="2"/>
  <c r="K839" i="2"/>
  <c r="I839" i="2"/>
  <c r="G839" i="2"/>
  <c r="E839" i="2"/>
  <c r="K838" i="2"/>
  <c r="I838" i="2"/>
  <c r="G838" i="2"/>
  <c r="E838" i="2"/>
  <c r="K837" i="2"/>
  <c r="I837" i="2"/>
  <c r="G837" i="2"/>
  <c r="E837" i="2"/>
  <c r="K836" i="2"/>
  <c r="I836" i="2"/>
  <c r="G836" i="2"/>
  <c r="E836" i="2"/>
  <c r="K835" i="2"/>
  <c r="I835" i="2"/>
  <c r="G835" i="2"/>
  <c r="E835" i="2"/>
  <c r="K834" i="2"/>
  <c r="I834" i="2"/>
  <c r="G834" i="2"/>
  <c r="E834" i="2"/>
  <c r="K833" i="2"/>
  <c r="I833" i="2"/>
  <c r="G833" i="2"/>
  <c r="E833" i="2"/>
  <c r="K832" i="2"/>
  <c r="I832" i="2"/>
  <c r="G832" i="2"/>
  <c r="E832" i="2"/>
  <c r="K831" i="2"/>
  <c r="I831" i="2"/>
  <c r="G831" i="2"/>
  <c r="E831" i="2"/>
  <c r="K830" i="2"/>
  <c r="I830" i="2"/>
  <c r="G830" i="2"/>
  <c r="E830" i="2"/>
  <c r="K829" i="2"/>
  <c r="I829" i="2"/>
  <c r="G829" i="2"/>
  <c r="E829" i="2"/>
  <c r="K828" i="2"/>
  <c r="I828" i="2"/>
  <c r="G828" i="2"/>
  <c r="E828" i="2"/>
  <c r="K827" i="2"/>
  <c r="I827" i="2"/>
  <c r="G827" i="2"/>
  <c r="E827" i="2"/>
  <c r="K826" i="2"/>
  <c r="I826" i="2"/>
  <c r="G826" i="2"/>
  <c r="E826" i="2"/>
  <c r="K825" i="2"/>
  <c r="I825" i="2"/>
  <c r="G825" i="2"/>
  <c r="E825" i="2"/>
  <c r="K824" i="2"/>
  <c r="I824" i="2"/>
  <c r="G824" i="2"/>
  <c r="E824" i="2"/>
  <c r="K823" i="2"/>
  <c r="I823" i="2"/>
  <c r="G823" i="2"/>
  <c r="E823" i="2"/>
  <c r="K822" i="2"/>
  <c r="I822" i="2"/>
  <c r="G822" i="2"/>
  <c r="E822" i="2"/>
  <c r="K821" i="2"/>
  <c r="I821" i="2"/>
  <c r="G821" i="2"/>
  <c r="E821" i="2"/>
  <c r="K820" i="2"/>
  <c r="I820" i="2"/>
  <c r="G820" i="2"/>
  <c r="E820" i="2"/>
  <c r="K819" i="2"/>
  <c r="I819" i="2"/>
  <c r="G819" i="2"/>
  <c r="E819" i="2"/>
  <c r="K818" i="2"/>
  <c r="I818" i="2"/>
  <c r="G818" i="2"/>
  <c r="E818" i="2"/>
  <c r="K817" i="2"/>
  <c r="I817" i="2"/>
  <c r="G817" i="2"/>
  <c r="E817" i="2"/>
  <c r="K816" i="2"/>
  <c r="I816" i="2"/>
  <c r="G816" i="2"/>
  <c r="E816" i="2"/>
  <c r="K815" i="2"/>
  <c r="I815" i="2"/>
  <c r="G815" i="2"/>
  <c r="E815" i="2"/>
  <c r="K814" i="2"/>
  <c r="I814" i="2"/>
  <c r="G814" i="2"/>
  <c r="E814" i="2"/>
  <c r="K813" i="2"/>
  <c r="I813" i="2"/>
  <c r="G813" i="2"/>
  <c r="E813" i="2"/>
  <c r="K812" i="2"/>
  <c r="I812" i="2"/>
  <c r="G812" i="2"/>
  <c r="E812" i="2"/>
  <c r="K811" i="2"/>
  <c r="I811" i="2"/>
  <c r="G811" i="2"/>
  <c r="E811" i="2"/>
  <c r="K810" i="2"/>
  <c r="I810" i="2"/>
  <c r="G810" i="2"/>
  <c r="E810" i="2"/>
  <c r="K809" i="2"/>
  <c r="I809" i="2"/>
  <c r="G809" i="2"/>
  <c r="E809" i="2"/>
  <c r="K808" i="2"/>
  <c r="I808" i="2"/>
  <c r="G808" i="2"/>
  <c r="E808" i="2"/>
  <c r="K807" i="2"/>
  <c r="I807" i="2"/>
  <c r="G807" i="2"/>
  <c r="E807" i="2"/>
  <c r="K806" i="2"/>
  <c r="I806" i="2"/>
  <c r="G806" i="2"/>
  <c r="E806" i="2"/>
  <c r="K805" i="2"/>
  <c r="I805" i="2"/>
  <c r="G805" i="2"/>
  <c r="E805" i="2"/>
  <c r="K804" i="2"/>
  <c r="I804" i="2"/>
  <c r="G804" i="2"/>
  <c r="E804" i="2"/>
  <c r="K803" i="2"/>
  <c r="I803" i="2"/>
  <c r="G803" i="2"/>
  <c r="E803" i="2"/>
  <c r="K802" i="2"/>
  <c r="I802" i="2"/>
  <c r="G802" i="2"/>
  <c r="E802" i="2"/>
  <c r="K801" i="2"/>
  <c r="I801" i="2"/>
  <c r="G801" i="2"/>
  <c r="E801" i="2"/>
  <c r="K800" i="2"/>
  <c r="I800" i="2"/>
  <c r="G800" i="2"/>
  <c r="E800" i="2"/>
  <c r="K799" i="2"/>
  <c r="I799" i="2"/>
  <c r="G799" i="2"/>
  <c r="E799" i="2"/>
  <c r="K798" i="2"/>
  <c r="I798" i="2"/>
  <c r="G798" i="2"/>
  <c r="E798" i="2"/>
  <c r="K797" i="2"/>
  <c r="I797" i="2"/>
  <c r="G797" i="2"/>
  <c r="E797" i="2"/>
  <c r="K796" i="2"/>
  <c r="I796" i="2"/>
  <c r="G796" i="2"/>
  <c r="E796" i="2"/>
  <c r="K795" i="2"/>
  <c r="I795" i="2"/>
  <c r="G795" i="2"/>
  <c r="E795" i="2"/>
  <c r="K794" i="2"/>
  <c r="I794" i="2"/>
  <c r="G794" i="2"/>
  <c r="E794" i="2"/>
  <c r="K793" i="2"/>
  <c r="I793" i="2"/>
  <c r="G793" i="2"/>
  <c r="E793" i="2"/>
  <c r="K792" i="2"/>
  <c r="I792" i="2"/>
  <c r="G792" i="2"/>
  <c r="E792" i="2"/>
  <c r="K791" i="2"/>
  <c r="I791" i="2"/>
  <c r="G791" i="2"/>
  <c r="E791" i="2"/>
  <c r="K790" i="2"/>
  <c r="I790" i="2"/>
  <c r="G790" i="2"/>
  <c r="E790" i="2"/>
  <c r="K789" i="2"/>
  <c r="I789" i="2"/>
  <c r="G789" i="2"/>
  <c r="E789" i="2"/>
  <c r="K788" i="2"/>
  <c r="I788" i="2"/>
  <c r="G788" i="2"/>
  <c r="E788" i="2"/>
  <c r="K787" i="2"/>
  <c r="I787" i="2"/>
  <c r="G787" i="2"/>
  <c r="E787" i="2"/>
  <c r="K786" i="2"/>
  <c r="I786" i="2"/>
  <c r="G786" i="2"/>
  <c r="E786" i="2"/>
  <c r="K785" i="2"/>
  <c r="I785" i="2"/>
  <c r="G785" i="2"/>
  <c r="E785" i="2"/>
  <c r="K784" i="2"/>
  <c r="I784" i="2"/>
  <c r="G784" i="2"/>
  <c r="E784" i="2"/>
  <c r="K783" i="2"/>
  <c r="I783" i="2"/>
  <c r="G783" i="2"/>
  <c r="E783" i="2"/>
  <c r="K782" i="2"/>
  <c r="I782" i="2"/>
  <c r="G782" i="2"/>
  <c r="E782" i="2"/>
  <c r="K781" i="2"/>
  <c r="I781" i="2"/>
  <c r="G781" i="2"/>
  <c r="E781" i="2"/>
  <c r="K780" i="2"/>
  <c r="I780" i="2"/>
  <c r="G780" i="2"/>
  <c r="E780" i="2"/>
  <c r="K779" i="2"/>
  <c r="I779" i="2"/>
  <c r="G779" i="2"/>
  <c r="E779" i="2"/>
  <c r="K778" i="2"/>
  <c r="I778" i="2"/>
  <c r="G778" i="2"/>
  <c r="E778" i="2"/>
  <c r="K777" i="2"/>
  <c r="I777" i="2"/>
  <c r="G777" i="2"/>
  <c r="E777" i="2"/>
  <c r="K776" i="2"/>
  <c r="I776" i="2"/>
  <c r="G776" i="2"/>
  <c r="E776" i="2"/>
  <c r="K775" i="2"/>
  <c r="I775" i="2"/>
  <c r="G775" i="2"/>
  <c r="E775" i="2"/>
  <c r="K774" i="2"/>
  <c r="I774" i="2"/>
  <c r="G774" i="2"/>
  <c r="E774" i="2"/>
  <c r="K773" i="2"/>
  <c r="I773" i="2"/>
  <c r="G773" i="2"/>
  <c r="E773" i="2"/>
  <c r="K772" i="2"/>
  <c r="I772" i="2"/>
  <c r="G772" i="2"/>
  <c r="E772" i="2"/>
  <c r="K771" i="2"/>
  <c r="I771" i="2"/>
  <c r="G771" i="2"/>
  <c r="E771" i="2"/>
  <c r="K770" i="2"/>
  <c r="I770" i="2"/>
  <c r="G770" i="2"/>
  <c r="E770" i="2"/>
  <c r="K769" i="2"/>
  <c r="I769" i="2"/>
  <c r="G769" i="2"/>
  <c r="E769" i="2"/>
  <c r="K768" i="2"/>
  <c r="I768" i="2"/>
  <c r="G768" i="2"/>
  <c r="E768" i="2"/>
  <c r="K767" i="2"/>
  <c r="I767" i="2"/>
  <c r="G767" i="2"/>
  <c r="E767" i="2"/>
  <c r="K766" i="2"/>
  <c r="I766" i="2"/>
  <c r="G766" i="2"/>
  <c r="E766" i="2"/>
  <c r="K765" i="2"/>
  <c r="I765" i="2"/>
  <c r="G765" i="2"/>
  <c r="E765" i="2"/>
  <c r="K764" i="2"/>
  <c r="I764" i="2"/>
  <c r="G764" i="2"/>
  <c r="E764" i="2"/>
  <c r="K763" i="2"/>
  <c r="I763" i="2"/>
  <c r="G763" i="2"/>
  <c r="E763" i="2"/>
  <c r="K762" i="2"/>
  <c r="I762" i="2"/>
  <c r="G762" i="2"/>
  <c r="E762" i="2"/>
  <c r="K761" i="2"/>
  <c r="I761" i="2"/>
  <c r="G761" i="2"/>
  <c r="E761" i="2"/>
  <c r="K760" i="2"/>
  <c r="I760" i="2"/>
  <c r="G760" i="2"/>
  <c r="E760" i="2"/>
  <c r="K759" i="2"/>
  <c r="I759" i="2"/>
  <c r="G759" i="2"/>
  <c r="E759" i="2"/>
  <c r="K758" i="2"/>
  <c r="I758" i="2"/>
  <c r="G758" i="2"/>
  <c r="E758" i="2"/>
  <c r="K757" i="2"/>
  <c r="I757" i="2"/>
  <c r="G757" i="2"/>
  <c r="E757" i="2"/>
  <c r="K756" i="2"/>
  <c r="I756" i="2"/>
  <c r="G756" i="2"/>
  <c r="E756" i="2"/>
  <c r="K755" i="2"/>
  <c r="I755" i="2"/>
  <c r="G755" i="2"/>
  <c r="E755" i="2"/>
  <c r="K754" i="2"/>
  <c r="I754" i="2"/>
  <c r="G754" i="2"/>
  <c r="E754" i="2"/>
  <c r="K753" i="2"/>
  <c r="I753" i="2"/>
  <c r="G753" i="2"/>
  <c r="E753" i="2"/>
  <c r="K752" i="2"/>
  <c r="I752" i="2"/>
  <c r="G752" i="2"/>
  <c r="E752" i="2"/>
  <c r="K751" i="2"/>
  <c r="I751" i="2"/>
  <c r="G751" i="2"/>
  <c r="E751" i="2"/>
  <c r="K750" i="2"/>
  <c r="I750" i="2"/>
  <c r="G750" i="2"/>
  <c r="E750" i="2"/>
  <c r="K749" i="2"/>
  <c r="I749" i="2"/>
  <c r="G749" i="2"/>
  <c r="E749" i="2"/>
  <c r="K748" i="2"/>
  <c r="I748" i="2"/>
  <c r="G748" i="2"/>
  <c r="E748" i="2"/>
  <c r="K747" i="2"/>
  <c r="I747" i="2"/>
  <c r="G747" i="2"/>
  <c r="E747" i="2"/>
  <c r="K746" i="2"/>
  <c r="I746" i="2"/>
  <c r="G746" i="2"/>
  <c r="E746" i="2"/>
  <c r="K745" i="2"/>
  <c r="I745" i="2"/>
  <c r="G745" i="2"/>
  <c r="E745" i="2"/>
  <c r="K744" i="2"/>
  <c r="I744" i="2"/>
  <c r="G744" i="2"/>
  <c r="E744" i="2"/>
  <c r="K743" i="2"/>
  <c r="I743" i="2"/>
  <c r="G743" i="2"/>
  <c r="E743" i="2"/>
  <c r="K742" i="2"/>
  <c r="I742" i="2"/>
  <c r="G742" i="2"/>
  <c r="E742" i="2"/>
  <c r="K741" i="2"/>
  <c r="I741" i="2"/>
  <c r="G741" i="2"/>
  <c r="E741" i="2"/>
  <c r="K740" i="2"/>
  <c r="I740" i="2"/>
  <c r="G740" i="2"/>
  <c r="E740" i="2"/>
  <c r="K739" i="2"/>
  <c r="I739" i="2"/>
  <c r="G739" i="2"/>
  <c r="E739" i="2"/>
  <c r="K738" i="2"/>
  <c r="I738" i="2"/>
  <c r="G738" i="2"/>
  <c r="E738" i="2"/>
  <c r="K737" i="2"/>
  <c r="I737" i="2"/>
  <c r="G737" i="2"/>
  <c r="E737" i="2"/>
  <c r="K736" i="2"/>
  <c r="I736" i="2"/>
  <c r="G736" i="2"/>
  <c r="E736" i="2"/>
  <c r="K735" i="2"/>
  <c r="I735" i="2"/>
  <c r="G735" i="2"/>
  <c r="E735" i="2"/>
  <c r="K734" i="2"/>
  <c r="I734" i="2"/>
  <c r="G734" i="2"/>
  <c r="E734" i="2"/>
  <c r="K733" i="2"/>
  <c r="I733" i="2"/>
  <c r="G733" i="2"/>
  <c r="E733" i="2"/>
  <c r="K732" i="2"/>
  <c r="I732" i="2"/>
  <c r="G732" i="2"/>
  <c r="E732" i="2"/>
  <c r="K731" i="2"/>
  <c r="I731" i="2"/>
  <c r="G731" i="2"/>
  <c r="E731" i="2"/>
  <c r="K730" i="2"/>
  <c r="I730" i="2"/>
  <c r="G730" i="2"/>
  <c r="E730" i="2"/>
  <c r="K729" i="2"/>
  <c r="I729" i="2"/>
  <c r="G729" i="2"/>
  <c r="E729" i="2"/>
  <c r="K728" i="2"/>
  <c r="I728" i="2"/>
  <c r="G728" i="2"/>
  <c r="E728" i="2"/>
  <c r="K727" i="2"/>
  <c r="I727" i="2"/>
  <c r="G727" i="2"/>
  <c r="E727" i="2"/>
  <c r="K726" i="2"/>
  <c r="I726" i="2"/>
  <c r="G726" i="2"/>
  <c r="E726" i="2"/>
  <c r="K725" i="2"/>
  <c r="I725" i="2"/>
  <c r="G725" i="2"/>
  <c r="E725" i="2"/>
  <c r="K724" i="2"/>
  <c r="I724" i="2"/>
  <c r="G724" i="2"/>
  <c r="E724" i="2"/>
  <c r="K723" i="2"/>
  <c r="I723" i="2"/>
  <c r="G723" i="2"/>
  <c r="E723" i="2"/>
  <c r="K722" i="2"/>
  <c r="I722" i="2"/>
  <c r="G722" i="2"/>
  <c r="E722" i="2"/>
  <c r="K721" i="2"/>
  <c r="I721" i="2"/>
  <c r="G721" i="2"/>
  <c r="E721" i="2"/>
  <c r="K720" i="2"/>
  <c r="I720" i="2"/>
  <c r="G720" i="2"/>
  <c r="E720" i="2"/>
  <c r="K719" i="2"/>
  <c r="I719" i="2"/>
  <c r="G719" i="2"/>
  <c r="E719" i="2"/>
  <c r="K718" i="2"/>
  <c r="I718" i="2"/>
  <c r="G718" i="2"/>
  <c r="E718" i="2"/>
  <c r="K717" i="2"/>
  <c r="I717" i="2"/>
  <c r="G717" i="2"/>
  <c r="E717" i="2"/>
  <c r="K716" i="2"/>
  <c r="I716" i="2"/>
  <c r="G716" i="2"/>
  <c r="E716" i="2"/>
  <c r="K715" i="2"/>
  <c r="I715" i="2"/>
  <c r="G715" i="2"/>
  <c r="E715" i="2"/>
  <c r="K714" i="2"/>
  <c r="I714" i="2"/>
  <c r="G714" i="2"/>
  <c r="E714" i="2"/>
  <c r="K713" i="2"/>
  <c r="I713" i="2"/>
  <c r="G713" i="2"/>
  <c r="E713" i="2"/>
  <c r="K712" i="2"/>
  <c r="I712" i="2"/>
  <c r="G712" i="2"/>
  <c r="E712" i="2"/>
  <c r="K711" i="2"/>
  <c r="I711" i="2"/>
  <c r="G711" i="2"/>
  <c r="E711" i="2"/>
  <c r="K710" i="2"/>
  <c r="I710" i="2"/>
  <c r="G710" i="2"/>
  <c r="E710" i="2"/>
  <c r="K709" i="2"/>
  <c r="I709" i="2"/>
  <c r="G709" i="2"/>
  <c r="E709" i="2"/>
  <c r="K708" i="2"/>
  <c r="I708" i="2"/>
  <c r="G708" i="2"/>
  <c r="E708" i="2"/>
  <c r="K707" i="2"/>
  <c r="I707" i="2"/>
  <c r="G707" i="2"/>
  <c r="E707" i="2"/>
  <c r="K706" i="2"/>
  <c r="I706" i="2"/>
  <c r="G706" i="2"/>
  <c r="E706" i="2"/>
  <c r="K705" i="2"/>
  <c r="I705" i="2"/>
  <c r="G705" i="2"/>
  <c r="E705" i="2"/>
  <c r="K704" i="2"/>
  <c r="I704" i="2"/>
  <c r="G704" i="2"/>
  <c r="E704" i="2"/>
  <c r="K703" i="2"/>
  <c r="I703" i="2"/>
  <c r="G703" i="2"/>
  <c r="E703" i="2"/>
  <c r="K702" i="2"/>
  <c r="I702" i="2"/>
  <c r="G702" i="2"/>
  <c r="E702" i="2"/>
  <c r="K701" i="2"/>
  <c r="I701" i="2"/>
  <c r="G701" i="2"/>
  <c r="E701" i="2"/>
  <c r="K700" i="2"/>
  <c r="I700" i="2"/>
  <c r="G700" i="2"/>
  <c r="E700" i="2"/>
  <c r="K699" i="2"/>
  <c r="I699" i="2"/>
  <c r="G699" i="2"/>
  <c r="E699" i="2"/>
  <c r="K698" i="2"/>
  <c r="I698" i="2"/>
  <c r="G698" i="2"/>
  <c r="E698" i="2"/>
  <c r="K697" i="2"/>
  <c r="I697" i="2"/>
  <c r="G697" i="2"/>
  <c r="E697" i="2"/>
  <c r="K696" i="2"/>
  <c r="I696" i="2"/>
  <c r="G696" i="2"/>
  <c r="E696" i="2"/>
  <c r="K695" i="2"/>
  <c r="I695" i="2"/>
  <c r="G695" i="2"/>
  <c r="E695" i="2"/>
  <c r="K694" i="2"/>
  <c r="I694" i="2"/>
  <c r="G694" i="2"/>
  <c r="E694" i="2"/>
  <c r="K693" i="2"/>
  <c r="I693" i="2"/>
  <c r="G693" i="2"/>
  <c r="E693" i="2"/>
  <c r="K692" i="2"/>
  <c r="I692" i="2"/>
  <c r="G692" i="2"/>
  <c r="E692" i="2"/>
  <c r="K691" i="2"/>
  <c r="I691" i="2"/>
  <c r="G691" i="2"/>
  <c r="E691" i="2"/>
  <c r="K690" i="2"/>
  <c r="I690" i="2"/>
  <c r="G690" i="2"/>
  <c r="E690" i="2"/>
  <c r="K689" i="2"/>
  <c r="I689" i="2"/>
  <c r="G689" i="2"/>
  <c r="E689" i="2"/>
  <c r="K688" i="2"/>
  <c r="I688" i="2"/>
  <c r="G688" i="2"/>
  <c r="E688" i="2"/>
  <c r="K687" i="2"/>
  <c r="I687" i="2"/>
  <c r="G687" i="2"/>
  <c r="E687" i="2"/>
  <c r="K686" i="2"/>
  <c r="I686" i="2"/>
  <c r="G686" i="2"/>
  <c r="E686" i="2"/>
  <c r="K685" i="2"/>
  <c r="I685" i="2"/>
  <c r="G685" i="2"/>
  <c r="E685" i="2"/>
  <c r="K684" i="2"/>
  <c r="I684" i="2"/>
  <c r="G684" i="2"/>
  <c r="E684" i="2"/>
  <c r="K683" i="2"/>
  <c r="I683" i="2"/>
  <c r="G683" i="2"/>
  <c r="E683" i="2"/>
  <c r="K682" i="2"/>
  <c r="I682" i="2"/>
  <c r="G682" i="2"/>
  <c r="E682" i="2"/>
  <c r="K681" i="2"/>
  <c r="I681" i="2"/>
  <c r="G681" i="2"/>
  <c r="E681" i="2"/>
  <c r="K680" i="2"/>
  <c r="I680" i="2"/>
  <c r="G680" i="2"/>
  <c r="E680" i="2"/>
  <c r="K679" i="2"/>
  <c r="I679" i="2"/>
  <c r="G679" i="2"/>
  <c r="E679" i="2"/>
  <c r="K678" i="2"/>
  <c r="I678" i="2"/>
  <c r="G678" i="2"/>
  <c r="E678" i="2"/>
  <c r="K677" i="2"/>
  <c r="I677" i="2"/>
  <c r="G677" i="2"/>
  <c r="E677" i="2"/>
  <c r="K676" i="2"/>
  <c r="I676" i="2"/>
  <c r="G676" i="2"/>
  <c r="E676" i="2"/>
  <c r="K675" i="2"/>
  <c r="I675" i="2"/>
  <c r="G675" i="2"/>
  <c r="E675" i="2"/>
  <c r="K674" i="2"/>
  <c r="I674" i="2"/>
  <c r="G674" i="2"/>
  <c r="E674" i="2"/>
  <c r="K673" i="2"/>
  <c r="I673" i="2"/>
  <c r="G673" i="2"/>
  <c r="E673" i="2"/>
  <c r="K672" i="2"/>
  <c r="I672" i="2"/>
  <c r="G672" i="2"/>
  <c r="E672" i="2"/>
  <c r="K671" i="2"/>
  <c r="I671" i="2"/>
  <c r="G671" i="2"/>
  <c r="E671" i="2"/>
  <c r="K670" i="2"/>
  <c r="I670" i="2"/>
  <c r="G670" i="2"/>
  <c r="E670" i="2"/>
  <c r="K669" i="2"/>
  <c r="I669" i="2"/>
  <c r="G669" i="2"/>
  <c r="E669" i="2"/>
  <c r="K668" i="2"/>
  <c r="I668" i="2"/>
  <c r="G668" i="2"/>
  <c r="E668" i="2"/>
  <c r="K667" i="2"/>
  <c r="I667" i="2"/>
  <c r="G667" i="2"/>
  <c r="E667" i="2"/>
  <c r="K666" i="2"/>
  <c r="I666" i="2"/>
  <c r="G666" i="2"/>
  <c r="E666" i="2"/>
  <c r="K665" i="2"/>
  <c r="I665" i="2"/>
  <c r="G665" i="2"/>
  <c r="E665" i="2"/>
  <c r="K664" i="2"/>
  <c r="I664" i="2"/>
  <c r="G664" i="2"/>
  <c r="E664" i="2"/>
  <c r="K663" i="2"/>
  <c r="I663" i="2"/>
  <c r="G663" i="2"/>
  <c r="E663" i="2"/>
  <c r="K662" i="2"/>
  <c r="I662" i="2"/>
  <c r="G662" i="2"/>
  <c r="E662" i="2"/>
  <c r="K661" i="2"/>
  <c r="I661" i="2"/>
  <c r="G661" i="2"/>
  <c r="E661" i="2"/>
  <c r="K660" i="2"/>
  <c r="I660" i="2"/>
  <c r="G660" i="2"/>
  <c r="E660" i="2"/>
  <c r="K659" i="2"/>
  <c r="I659" i="2"/>
  <c r="G659" i="2"/>
  <c r="E659" i="2"/>
  <c r="K658" i="2"/>
  <c r="I658" i="2"/>
  <c r="G658" i="2"/>
  <c r="E658" i="2"/>
  <c r="K657" i="2"/>
  <c r="I657" i="2"/>
  <c r="G657" i="2"/>
  <c r="E657" i="2"/>
  <c r="K656" i="2"/>
  <c r="I656" i="2"/>
  <c r="G656" i="2"/>
  <c r="E656" i="2"/>
  <c r="K655" i="2"/>
  <c r="I655" i="2"/>
  <c r="G655" i="2"/>
  <c r="E655" i="2"/>
  <c r="K654" i="2"/>
  <c r="I654" i="2"/>
  <c r="G654" i="2"/>
  <c r="E654" i="2"/>
  <c r="K653" i="2"/>
  <c r="I653" i="2"/>
  <c r="G653" i="2"/>
  <c r="E653" i="2"/>
  <c r="K652" i="2"/>
  <c r="I652" i="2"/>
  <c r="G652" i="2"/>
  <c r="E652" i="2"/>
  <c r="K651" i="2"/>
  <c r="I651" i="2"/>
  <c r="G651" i="2"/>
  <c r="E651" i="2"/>
  <c r="K650" i="2"/>
  <c r="I650" i="2"/>
  <c r="G650" i="2"/>
  <c r="E650" i="2"/>
  <c r="K649" i="2"/>
  <c r="I649" i="2"/>
  <c r="G649" i="2"/>
  <c r="E649" i="2"/>
  <c r="K648" i="2"/>
  <c r="I648" i="2"/>
  <c r="G648" i="2"/>
  <c r="E648" i="2"/>
  <c r="K647" i="2"/>
  <c r="I647" i="2"/>
  <c r="G647" i="2"/>
  <c r="E647" i="2"/>
  <c r="K646" i="2"/>
  <c r="I646" i="2"/>
  <c r="G646" i="2"/>
  <c r="E646" i="2"/>
  <c r="K645" i="2"/>
  <c r="I645" i="2"/>
  <c r="G645" i="2"/>
  <c r="E645" i="2"/>
  <c r="K644" i="2"/>
  <c r="I644" i="2"/>
  <c r="G644" i="2"/>
  <c r="E644" i="2"/>
  <c r="K643" i="2"/>
  <c r="I643" i="2"/>
  <c r="G643" i="2"/>
  <c r="E643" i="2"/>
  <c r="K642" i="2"/>
  <c r="I642" i="2"/>
  <c r="G642" i="2"/>
  <c r="E642" i="2"/>
  <c r="K641" i="2"/>
  <c r="I641" i="2"/>
  <c r="G641" i="2"/>
  <c r="E641" i="2"/>
  <c r="K640" i="2"/>
  <c r="I640" i="2"/>
  <c r="G640" i="2"/>
  <c r="E640" i="2"/>
  <c r="K639" i="2"/>
  <c r="I639" i="2"/>
  <c r="G639" i="2"/>
  <c r="E639" i="2"/>
  <c r="K638" i="2"/>
  <c r="I638" i="2"/>
  <c r="G638" i="2"/>
  <c r="E638" i="2"/>
  <c r="K637" i="2"/>
  <c r="I637" i="2"/>
  <c r="G637" i="2"/>
  <c r="E637" i="2"/>
  <c r="K636" i="2"/>
  <c r="I636" i="2"/>
  <c r="G636" i="2"/>
  <c r="E636" i="2"/>
  <c r="K635" i="2"/>
  <c r="I635" i="2"/>
  <c r="G635" i="2"/>
  <c r="E635" i="2"/>
  <c r="K634" i="2"/>
  <c r="I634" i="2"/>
  <c r="G634" i="2"/>
  <c r="E634" i="2"/>
  <c r="K633" i="2"/>
  <c r="I633" i="2"/>
  <c r="G633" i="2"/>
  <c r="E633" i="2"/>
  <c r="K632" i="2"/>
  <c r="I632" i="2"/>
  <c r="G632" i="2"/>
  <c r="E632" i="2"/>
  <c r="K631" i="2"/>
  <c r="I631" i="2"/>
  <c r="G631" i="2"/>
  <c r="E631" i="2"/>
  <c r="K630" i="2"/>
  <c r="I630" i="2"/>
  <c r="G630" i="2"/>
  <c r="E630" i="2"/>
  <c r="K629" i="2"/>
  <c r="I629" i="2"/>
  <c r="G629" i="2"/>
  <c r="E629" i="2"/>
  <c r="K628" i="2"/>
  <c r="I628" i="2"/>
  <c r="G628" i="2"/>
  <c r="E628" i="2"/>
  <c r="K627" i="2"/>
  <c r="I627" i="2"/>
  <c r="G627" i="2"/>
  <c r="E627" i="2"/>
  <c r="K626" i="2"/>
  <c r="I626" i="2"/>
  <c r="G626" i="2"/>
  <c r="E626" i="2"/>
  <c r="K625" i="2"/>
  <c r="I625" i="2"/>
  <c r="G625" i="2"/>
  <c r="E625" i="2"/>
  <c r="K624" i="2"/>
  <c r="I624" i="2"/>
  <c r="G624" i="2"/>
  <c r="E624" i="2"/>
  <c r="K623" i="2"/>
  <c r="I623" i="2"/>
  <c r="G623" i="2"/>
  <c r="E623" i="2"/>
  <c r="K622" i="2"/>
  <c r="I622" i="2"/>
  <c r="G622" i="2"/>
  <c r="E622" i="2"/>
  <c r="K621" i="2"/>
  <c r="I621" i="2"/>
  <c r="G621" i="2"/>
  <c r="E621" i="2"/>
  <c r="K620" i="2"/>
  <c r="I620" i="2"/>
  <c r="G620" i="2"/>
  <c r="E620" i="2"/>
  <c r="K619" i="2"/>
  <c r="I619" i="2"/>
  <c r="G619" i="2"/>
  <c r="E619" i="2"/>
  <c r="K618" i="2"/>
  <c r="I618" i="2"/>
  <c r="G618" i="2"/>
  <c r="E618" i="2"/>
  <c r="K617" i="2"/>
  <c r="I617" i="2"/>
  <c r="G617" i="2"/>
  <c r="E617" i="2"/>
  <c r="K616" i="2"/>
  <c r="I616" i="2"/>
  <c r="G616" i="2"/>
  <c r="E616" i="2"/>
  <c r="K615" i="2"/>
  <c r="I615" i="2"/>
  <c r="G615" i="2"/>
  <c r="E615" i="2"/>
  <c r="K614" i="2"/>
  <c r="I614" i="2"/>
  <c r="G614" i="2"/>
  <c r="E614" i="2"/>
  <c r="K613" i="2"/>
  <c r="I613" i="2"/>
  <c r="G613" i="2"/>
  <c r="E613" i="2"/>
  <c r="K612" i="2"/>
  <c r="I612" i="2"/>
  <c r="G612" i="2"/>
  <c r="E612" i="2"/>
  <c r="K611" i="2"/>
  <c r="I611" i="2"/>
  <c r="G611" i="2"/>
  <c r="E611" i="2"/>
  <c r="K610" i="2"/>
  <c r="I610" i="2"/>
  <c r="G610" i="2"/>
  <c r="E610" i="2"/>
  <c r="K609" i="2"/>
  <c r="I609" i="2"/>
  <c r="G609" i="2"/>
  <c r="E609" i="2"/>
  <c r="K608" i="2"/>
  <c r="I608" i="2"/>
  <c r="G608" i="2"/>
  <c r="E608" i="2"/>
  <c r="K607" i="2"/>
  <c r="I607" i="2"/>
  <c r="G607" i="2"/>
  <c r="E607" i="2"/>
  <c r="K606" i="2"/>
  <c r="I606" i="2"/>
  <c r="G606" i="2"/>
  <c r="E606" i="2"/>
  <c r="K605" i="2"/>
  <c r="I605" i="2"/>
  <c r="G605" i="2"/>
  <c r="E605" i="2"/>
  <c r="K604" i="2"/>
  <c r="I604" i="2"/>
  <c r="G604" i="2"/>
  <c r="E604" i="2"/>
  <c r="K603" i="2"/>
  <c r="I603" i="2"/>
  <c r="G603" i="2"/>
  <c r="E603" i="2"/>
  <c r="K602" i="2"/>
  <c r="I602" i="2"/>
  <c r="G602" i="2"/>
  <c r="E602" i="2"/>
  <c r="K601" i="2"/>
  <c r="I601" i="2"/>
  <c r="G601" i="2"/>
  <c r="E601" i="2"/>
  <c r="K600" i="2"/>
  <c r="I600" i="2"/>
  <c r="G600" i="2"/>
  <c r="E600" i="2"/>
  <c r="K599" i="2"/>
  <c r="I599" i="2"/>
  <c r="G599" i="2"/>
  <c r="E599" i="2"/>
  <c r="K598" i="2"/>
  <c r="I598" i="2"/>
  <c r="G598" i="2"/>
  <c r="E598" i="2"/>
  <c r="K597" i="2"/>
  <c r="I597" i="2"/>
  <c r="G597" i="2"/>
  <c r="E597" i="2"/>
  <c r="K596" i="2"/>
  <c r="I596" i="2"/>
  <c r="G596" i="2"/>
  <c r="E596" i="2"/>
  <c r="K595" i="2"/>
  <c r="I595" i="2"/>
  <c r="G595" i="2"/>
  <c r="E595" i="2"/>
  <c r="K594" i="2"/>
  <c r="I594" i="2"/>
  <c r="G594" i="2"/>
  <c r="E594" i="2"/>
  <c r="K593" i="2"/>
  <c r="I593" i="2"/>
  <c r="G593" i="2"/>
  <c r="E593" i="2"/>
  <c r="K592" i="2"/>
  <c r="I592" i="2"/>
  <c r="G592" i="2"/>
  <c r="E592" i="2"/>
  <c r="K591" i="2"/>
  <c r="I591" i="2"/>
  <c r="G591" i="2"/>
  <c r="E591" i="2"/>
  <c r="K590" i="2"/>
  <c r="I590" i="2"/>
  <c r="G590" i="2"/>
  <c r="E590" i="2"/>
  <c r="K589" i="2"/>
  <c r="I589" i="2"/>
  <c r="G589" i="2"/>
  <c r="E589" i="2"/>
  <c r="K588" i="2"/>
  <c r="I588" i="2"/>
  <c r="G588" i="2"/>
  <c r="E588" i="2"/>
  <c r="K587" i="2"/>
  <c r="I587" i="2"/>
  <c r="G587" i="2"/>
  <c r="E587" i="2"/>
  <c r="K586" i="2"/>
  <c r="I586" i="2"/>
  <c r="G586" i="2"/>
  <c r="E586" i="2"/>
  <c r="K585" i="2"/>
  <c r="I585" i="2"/>
  <c r="G585" i="2"/>
  <c r="E585" i="2"/>
  <c r="K584" i="2"/>
  <c r="I584" i="2"/>
  <c r="G584" i="2"/>
  <c r="E584" i="2"/>
  <c r="K583" i="2"/>
  <c r="I583" i="2"/>
  <c r="G583" i="2"/>
  <c r="E583" i="2"/>
  <c r="K582" i="2"/>
  <c r="I582" i="2"/>
  <c r="G582" i="2"/>
  <c r="E582" i="2"/>
  <c r="K581" i="2"/>
  <c r="I581" i="2"/>
  <c r="G581" i="2"/>
  <c r="E581" i="2"/>
  <c r="K580" i="2"/>
  <c r="I580" i="2"/>
  <c r="G580" i="2"/>
  <c r="E580" i="2"/>
  <c r="K579" i="2"/>
  <c r="I579" i="2"/>
  <c r="G579" i="2"/>
  <c r="E579" i="2"/>
  <c r="K578" i="2"/>
  <c r="I578" i="2"/>
  <c r="G578" i="2"/>
  <c r="E578" i="2"/>
  <c r="K577" i="2"/>
  <c r="I577" i="2"/>
  <c r="G577" i="2"/>
  <c r="E577" i="2"/>
  <c r="K576" i="2"/>
  <c r="I576" i="2"/>
  <c r="G576" i="2"/>
  <c r="E576" i="2"/>
  <c r="K575" i="2"/>
  <c r="I575" i="2"/>
  <c r="G575" i="2"/>
  <c r="E575" i="2"/>
  <c r="K574" i="2"/>
  <c r="I574" i="2"/>
  <c r="G574" i="2"/>
  <c r="E574" i="2"/>
  <c r="K573" i="2"/>
  <c r="I573" i="2"/>
  <c r="G573" i="2"/>
  <c r="E573" i="2"/>
  <c r="K572" i="2"/>
  <c r="I572" i="2"/>
  <c r="G572" i="2"/>
  <c r="E572" i="2"/>
  <c r="K571" i="2"/>
  <c r="I571" i="2"/>
  <c r="G571" i="2"/>
  <c r="E571" i="2"/>
  <c r="K570" i="2"/>
  <c r="I570" i="2"/>
  <c r="G570" i="2"/>
  <c r="E570" i="2"/>
  <c r="K569" i="2"/>
  <c r="I569" i="2"/>
  <c r="G569" i="2"/>
  <c r="E569" i="2"/>
  <c r="K568" i="2"/>
  <c r="I568" i="2"/>
  <c r="G568" i="2"/>
  <c r="E568" i="2"/>
  <c r="K567" i="2"/>
  <c r="I567" i="2"/>
  <c r="G567" i="2"/>
  <c r="E567" i="2"/>
  <c r="K566" i="2"/>
  <c r="I566" i="2"/>
  <c r="G566" i="2"/>
  <c r="E566" i="2"/>
  <c r="K565" i="2"/>
  <c r="I565" i="2"/>
  <c r="G565" i="2"/>
  <c r="E565" i="2"/>
  <c r="K564" i="2"/>
  <c r="I564" i="2"/>
  <c r="G564" i="2"/>
  <c r="E564" i="2"/>
  <c r="K563" i="2"/>
  <c r="I563" i="2"/>
  <c r="G563" i="2"/>
  <c r="E563" i="2"/>
  <c r="K562" i="2"/>
  <c r="I562" i="2"/>
  <c r="G562" i="2"/>
  <c r="E562" i="2"/>
  <c r="K561" i="2"/>
  <c r="I561" i="2"/>
  <c r="G561" i="2"/>
  <c r="E561" i="2"/>
  <c r="K560" i="2"/>
  <c r="I560" i="2"/>
  <c r="G560" i="2"/>
  <c r="E560" i="2"/>
  <c r="K559" i="2"/>
  <c r="I559" i="2"/>
  <c r="G559" i="2"/>
  <c r="E559" i="2"/>
  <c r="K558" i="2"/>
  <c r="I558" i="2"/>
  <c r="G558" i="2"/>
  <c r="E558" i="2"/>
  <c r="K557" i="2"/>
  <c r="I557" i="2"/>
  <c r="G557" i="2"/>
  <c r="E557" i="2"/>
  <c r="K556" i="2"/>
  <c r="I556" i="2"/>
  <c r="G556" i="2"/>
  <c r="E556" i="2"/>
  <c r="K555" i="2"/>
  <c r="I555" i="2"/>
  <c r="G555" i="2"/>
  <c r="E555" i="2"/>
  <c r="K554" i="2"/>
  <c r="I554" i="2"/>
  <c r="G554" i="2"/>
  <c r="E554" i="2"/>
  <c r="K553" i="2"/>
  <c r="I553" i="2"/>
  <c r="G553" i="2"/>
  <c r="E553" i="2"/>
  <c r="K552" i="2"/>
  <c r="I552" i="2"/>
  <c r="G552" i="2"/>
  <c r="E552" i="2"/>
  <c r="K551" i="2"/>
  <c r="I551" i="2"/>
  <c r="G551" i="2"/>
  <c r="E551" i="2"/>
  <c r="K550" i="2"/>
  <c r="I550" i="2"/>
  <c r="G550" i="2"/>
  <c r="E550" i="2"/>
  <c r="K549" i="2"/>
  <c r="I549" i="2"/>
  <c r="G549" i="2"/>
  <c r="E549" i="2"/>
  <c r="K548" i="2"/>
  <c r="I548" i="2"/>
  <c r="G548" i="2"/>
  <c r="E548" i="2"/>
  <c r="K547" i="2"/>
  <c r="I547" i="2"/>
  <c r="G547" i="2"/>
  <c r="E547" i="2"/>
  <c r="K546" i="2"/>
  <c r="I546" i="2"/>
  <c r="G546" i="2"/>
  <c r="E546" i="2"/>
  <c r="K545" i="2"/>
  <c r="I545" i="2"/>
  <c r="G545" i="2"/>
  <c r="E545" i="2"/>
  <c r="K544" i="2"/>
  <c r="I544" i="2"/>
  <c r="G544" i="2"/>
  <c r="E544" i="2"/>
  <c r="K543" i="2"/>
  <c r="I543" i="2"/>
  <c r="G543" i="2"/>
  <c r="E543" i="2"/>
  <c r="K542" i="2"/>
  <c r="I542" i="2"/>
  <c r="G542" i="2"/>
  <c r="E542" i="2"/>
  <c r="K541" i="2"/>
  <c r="I541" i="2"/>
  <c r="G541" i="2"/>
  <c r="E541" i="2"/>
  <c r="K540" i="2"/>
  <c r="I540" i="2"/>
  <c r="G540" i="2"/>
  <c r="E540" i="2"/>
  <c r="K539" i="2"/>
  <c r="I539" i="2"/>
  <c r="G539" i="2"/>
  <c r="E539" i="2"/>
  <c r="K538" i="2"/>
  <c r="I538" i="2"/>
  <c r="G538" i="2"/>
  <c r="E538" i="2"/>
  <c r="K537" i="2"/>
  <c r="I537" i="2"/>
  <c r="G537" i="2"/>
  <c r="E537" i="2"/>
  <c r="K536" i="2"/>
  <c r="I536" i="2"/>
  <c r="G536" i="2"/>
  <c r="E536" i="2"/>
  <c r="K535" i="2"/>
  <c r="I535" i="2"/>
  <c r="G535" i="2"/>
  <c r="E535" i="2"/>
  <c r="K534" i="2"/>
  <c r="I534" i="2"/>
  <c r="G534" i="2"/>
  <c r="E534" i="2"/>
  <c r="K533" i="2"/>
  <c r="I533" i="2"/>
  <c r="G533" i="2"/>
  <c r="E533" i="2"/>
  <c r="K532" i="2"/>
  <c r="I532" i="2"/>
  <c r="G532" i="2"/>
  <c r="E532" i="2"/>
  <c r="K531" i="2"/>
  <c r="I531" i="2"/>
  <c r="G531" i="2"/>
  <c r="E531" i="2"/>
  <c r="K530" i="2"/>
  <c r="I530" i="2"/>
  <c r="G530" i="2"/>
  <c r="E530" i="2"/>
  <c r="K529" i="2"/>
  <c r="I529" i="2"/>
  <c r="G529" i="2"/>
  <c r="E529" i="2"/>
  <c r="K528" i="2"/>
  <c r="I528" i="2"/>
  <c r="G528" i="2"/>
  <c r="E528" i="2"/>
  <c r="K527" i="2"/>
  <c r="I527" i="2"/>
  <c r="G527" i="2"/>
  <c r="E527" i="2"/>
  <c r="K526" i="2"/>
  <c r="I526" i="2"/>
  <c r="G526" i="2"/>
  <c r="E526" i="2"/>
  <c r="K525" i="2"/>
  <c r="I525" i="2"/>
  <c r="G525" i="2"/>
  <c r="E525" i="2"/>
  <c r="K524" i="2"/>
  <c r="I524" i="2"/>
  <c r="G524" i="2"/>
  <c r="E524" i="2"/>
  <c r="K523" i="2"/>
  <c r="I523" i="2"/>
  <c r="G523" i="2"/>
  <c r="E523" i="2"/>
  <c r="K522" i="2"/>
  <c r="I522" i="2"/>
  <c r="G522" i="2"/>
  <c r="E522" i="2"/>
  <c r="K521" i="2"/>
  <c r="I521" i="2"/>
  <c r="G521" i="2"/>
  <c r="E521" i="2"/>
  <c r="K520" i="2"/>
  <c r="I520" i="2"/>
  <c r="G520" i="2"/>
  <c r="E520" i="2"/>
  <c r="K519" i="2"/>
  <c r="I519" i="2"/>
  <c r="G519" i="2"/>
  <c r="E519" i="2"/>
  <c r="K518" i="2"/>
  <c r="I518" i="2"/>
  <c r="G518" i="2"/>
  <c r="E518" i="2"/>
  <c r="K517" i="2"/>
  <c r="I517" i="2"/>
  <c r="G517" i="2"/>
  <c r="E517" i="2"/>
  <c r="K516" i="2"/>
  <c r="I516" i="2"/>
  <c r="G516" i="2"/>
  <c r="E516" i="2"/>
  <c r="K515" i="2"/>
  <c r="I515" i="2"/>
  <c r="G515" i="2"/>
  <c r="E515" i="2"/>
  <c r="K514" i="2"/>
  <c r="I514" i="2"/>
  <c r="G514" i="2"/>
  <c r="E514" i="2"/>
  <c r="K513" i="2"/>
  <c r="I513" i="2"/>
  <c r="G513" i="2"/>
  <c r="E513" i="2"/>
  <c r="K512" i="2"/>
  <c r="I512" i="2"/>
  <c r="G512" i="2"/>
  <c r="E512" i="2"/>
  <c r="K511" i="2"/>
  <c r="I511" i="2"/>
  <c r="G511" i="2"/>
  <c r="E511" i="2"/>
  <c r="K510" i="2"/>
  <c r="I510" i="2"/>
  <c r="G510" i="2"/>
  <c r="E510" i="2"/>
  <c r="K509" i="2"/>
  <c r="I509" i="2"/>
  <c r="G509" i="2"/>
  <c r="E509" i="2"/>
  <c r="K508" i="2"/>
  <c r="I508" i="2"/>
  <c r="G508" i="2"/>
  <c r="E508" i="2"/>
  <c r="K507" i="2"/>
  <c r="I507" i="2"/>
  <c r="G507" i="2"/>
  <c r="E507" i="2"/>
  <c r="K506" i="2"/>
  <c r="I506" i="2"/>
  <c r="G506" i="2"/>
  <c r="E506" i="2"/>
  <c r="K505" i="2"/>
  <c r="I505" i="2"/>
  <c r="G505" i="2"/>
  <c r="E505" i="2"/>
  <c r="K504" i="2"/>
  <c r="I504" i="2"/>
  <c r="G504" i="2"/>
  <c r="E504" i="2"/>
  <c r="K503" i="2"/>
  <c r="I503" i="2"/>
  <c r="G503" i="2"/>
  <c r="E503" i="2"/>
  <c r="K502" i="2"/>
  <c r="I502" i="2"/>
  <c r="G502" i="2"/>
  <c r="E502" i="2"/>
  <c r="K501" i="2"/>
  <c r="I501" i="2"/>
  <c r="G501" i="2"/>
  <c r="E501" i="2"/>
  <c r="K500" i="2"/>
  <c r="I500" i="2"/>
  <c r="G500" i="2"/>
  <c r="E500" i="2"/>
  <c r="K499" i="2"/>
  <c r="I499" i="2"/>
  <c r="G499" i="2"/>
  <c r="E499" i="2"/>
  <c r="K498" i="2"/>
  <c r="I498" i="2"/>
  <c r="G498" i="2"/>
  <c r="E498" i="2"/>
  <c r="K497" i="2"/>
  <c r="I497" i="2"/>
  <c r="G497" i="2"/>
  <c r="E497" i="2"/>
  <c r="K496" i="2"/>
  <c r="I496" i="2"/>
  <c r="G496" i="2"/>
  <c r="E496" i="2"/>
  <c r="K495" i="2"/>
  <c r="I495" i="2"/>
  <c r="G495" i="2"/>
  <c r="E495" i="2"/>
  <c r="K494" i="2"/>
  <c r="I494" i="2"/>
  <c r="G494" i="2"/>
  <c r="E494" i="2"/>
  <c r="K493" i="2"/>
  <c r="I493" i="2"/>
  <c r="G493" i="2"/>
  <c r="E493" i="2"/>
  <c r="K492" i="2"/>
  <c r="I492" i="2"/>
  <c r="G492" i="2"/>
  <c r="E492" i="2"/>
  <c r="K491" i="2"/>
  <c r="I491" i="2"/>
  <c r="G491" i="2"/>
  <c r="E491" i="2"/>
  <c r="K490" i="2"/>
  <c r="I490" i="2"/>
  <c r="G490" i="2"/>
  <c r="E490" i="2"/>
  <c r="K489" i="2"/>
  <c r="I489" i="2"/>
  <c r="G489" i="2"/>
  <c r="E489" i="2"/>
  <c r="K488" i="2"/>
  <c r="I488" i="2"/>
  <c r="G488" i="2"/>
  <c r="E488" i="2"/>
  <c r="K487" i="2"/>
  <c r="I487" i="2"/>
  <c r="G487" i="2"/>
  <c r="E487" i="2"/>
  <c r="K486" i="2"/>
  <c r="I486" i="2"/>
  <c r="G486" i="2"/>
  <c r="E486" i="2"/>
  <c r="K485" i="2"/>
  <c r="I485" i="2"/>
  <c r="G485" i="2"/>
  <c r="E485" i="2"/>
  <c r="K484" i="2"/>
  <c r="I484" i="2"/>
  <c r="G484" i="2"/>
  <c r="E484" i="2"/>
  <c r="K483" i="2"/>
  <c r="I483" i="2"/>
  <c r="G483" i="2"/>
  <c r="E483" i="2"/>
  <c r="K482" i="2"/>
  <c r="I482" i="2"/>
  <c r="G482" i="2"/>
  <c r="E482" i="2"/>
  <c r="K481" i="2"/>
  <c r="I481" i="2"/>
  <c r="G481" i="2"/>
  <c r="E481" i="2"/>
  <c r="K480" i="2"/>
  <c r="I480" i="2"/>
  <c r="G480" i="2"/>
  <c r="E480" i="2"/>
  <c r="K479" i="2"/>
  <c r="I479" i="2"/>
  <c r="G479" i="2"/>
  <c r="E479" i="2"/>
  <c r="K478" i="2"/>
  <c r="I478" i="2"/>
  <c r="G478" i="2"/>
  <c r="E478" i="2"/>
  <c r="K477" i="2"/>
  <c r="I477" i="2"/>
  <c r="G477" i="2"/>
  <c r="E477" i="2"/>
  <c r="K476" i="2"/>
  <c r="I476" i="2"/>
  <c r="G476" i="2"/>
  <c r="E476" i="2"/>
  <c r="K475" i="2"/>
  <c r="I475" i="2"/>
  <c r="G475" i="2"/>
  <c r="E475" i="2"/>
  <c r="K474" i="2"/>
  <c r="I474" i="2"/>
  <c r="G474" i="2"/>
  <c r="E474" i="2"/>
  <c r="K473" i="2"/>
  <c r="I473" i="2"/>
  <c r="G473" i="2"/>
  <c r="E473" i="2"/>
  <c r="K472" i="2"/>
  <c r="I472" i="2"/>
  <c r="G472" i="2"/>
  <c r="E472" i="2"/>
  <c r="K471" i="2"/>
  <c r="I471" i="2"/>
  <c r="G471" i="2"/>
  <c r="E471" i="2"/>
  <c r="K470" i="2"/>
  <c r="I470" i="2"/>
  <c r="G470" i="2"/>
  <c r="E470" i="2"/>
  <c r="K469" i="2"/>
  <c r="I469" i="2"/>
  <c r="G469" i="2"/>
  <c r="E469" i="2"/>
  <c r="K468" i="2"/>
  <c r="I468" i="2"/>
  <c r="G468" i="2"/>
  <c r="E468" i="2"/>
  <c r="K467" i="2"/>
  <c r="I467" i="2"/>
  <c r="G467" i="2"/>
  <c r="E467" i="2"/>
  <c r="K466" i="2"/>
  <c r="I466" i="2"/>
  <c r="G466" i="2"/>
  <c r="E466" i="2"/>
  <c r="K465" i="2"/>
  <c r="I465" i="2"/>
  <c r="G465" i="2"/>
  <c r="E465" i="2"/>
  <c r="K464" i="2"/>
  <c r="I464" i="2"/>
  <c r="G464" i="2"/>
  <c r="E464" i="2"/>
  <c r="K463" i="2"/>
  <c r="I463" i="2"/>
  <c r="G463" i="2"/>
  <c r="E463" i="2"/>
  <c r="K462" i="2"/>
  <c r="I462" i="2"/>
  <c r="G462" i="2"/>
  <c r="E462" i="2"/>
  <c r="K461" i="2"/>
  <c r="I461" i="2"/>
  <c r="G461" i="2"/>
  <c r="E461" i="2"/>
  <c r="K460" i="2"/>
  <c r="I460" i="2"/>
  <c r="G460" i="2"/>
  <c r="E460" i="2"/>
  <c r="K459" i="2"/>
  <c r="I459" i="2"/>
  <c r="G459" i="2"/>
  <c r="E459" i="2"/>
  <c r="K458" i="2"/>
  <c r="I458" i="2"/>
  <c r="G458" i="2"/>
  <c r="E458" i="2"/>
  <c r="K457" i="2"/>
  <c r="I457" i="2"/>
  <c r="G457" i="2"/>
  <c r="E457" i="2"/>
  <c r="K456" i="2"/>
  <c r="I456" i="2"/>
  <c r="G456" i="2"/>
  <c r="E456" i="2"/>
  <c r="K455" i="2"/>
  <c r="I455" i="2"/>
  <c r="G455" i="2"/>
  <c r="E455" i="2"/>
  <c r="K454" i="2"/>
  <c r="I454" i="2"/>
  <c r="G454" i="2"/>
  <c r="E454" i="2"/>
  <c r="K453" i="2"/>
  <c r="I453" i="2"/>
  <c r="G453" i="2"/>
  <c r="E453" i="2"/>
  <c r="K452" i="2"/>
  <c r="I452" i="2"/>
  <c r="G452" i="2"/>
  <c r="E452" i="2"/>
  <c r="K451" i="2"/>
  <c r="I451" i="2"/>
  <c r="G451" i="2"/>
  <c r="E451" i="2"/>
  <c r="K450" i="2"/>
  <c r="I450" i="2"/>
  <c r="G450" i="2"/>
  <c r="E450" i="2"/>
  <c r="K449" i="2"/>
  <c r="I449" i="2"/>
  <c r="G449" i="2"/>
  <c r="E449" i="2"/>
  <c r="K448" i="2"/>
  <c r="I448" i="2"/>
  <c r="G448" i="2"/>
  <c r="E448" i="2"/>
  <c r="K447" i="2"/>
  <c r="I447" i="2"/>
  <c r="G447" i="2"/>
  <c r="E447" i="2"/>
  <c r="K446" i="2"/>
  <c r="I446" i="2"/>
  <c r="G446" i="2"/>
  <c r="E446" i="2"/>
  <c r="K445" i="2"/>
  <c r="I445" i="2"/>
  <c r="G445" i="2"/>
  <c r="E445" i="2"/>
  <c r="K444" i="2"/>
  <c r="I444" i="2"/>
  <c r="G444" i="2"/>
  <c r="E444" i="2"/>
  <c r="K443" i="2"/>
  <c r="I443" i="2"/>
  <c r="G443" i="2"/>
  <c r="E443" i="2"/>
  <c r="K442" i="2"/>
  <c r="I442" i="2"/>
  <c r="G442" i="2"/>
  <c r="E442" i="2"/>
  <c r="K441" i="2"/>
  <c r="I441" i="2"/>
  <c r="G441" i="2"/>
  <c r="E441" i="2"/>
  <c r="K440" i="2"/>
  <c r="I440" i="2"/>
  <c r="G440" i="2"/>
  <c r="E440" i="2"/>
  <c r="K439" i="2"/>
  <c r="I439" i="2"/>
  <c r="G439" i="2"/>
  <c r="E439" i="2"/>
  <c r="K438" i="2"/>
  <c r="I438" i="2"/>
  <c r="G438" i="2"/>
  <c r="E438" i="2"/>
  <c r="K437" i="2"/>
  <c r="I437" i="2"/>
  <c r="G437" i="2"/>
  <c r="E437" i="2"/>
  <c r="K436" i="2"/>
  <c r="I436" i="2"/>
  <c r="G436" i="2"/>
  <c r="E436" i="2"/>
  <c r="K435" i="2"/>
  <c r="I435" i="2"/>
  <c r="G435" i="2"/>
  <c r="E435" i="2"/>
  <c r="K434" i="2"/>
  <c r="I434" i="2"/>
  <c r="G434" i="2"/>
  <c r="E434" i="2"/>
  <c r="K433" i="2"/>
  <c r="I433" i="2"/>
  <c r="G433" i="2"/>
  <c r="E433" i="2"/>
  <c r="K432" i="2"/>
  <c r="I432" i="2"/>
  <c r="G432" i="2"/>
  <c r="E432" i="2"/>
  <c r="K431" i="2"/>
  <c r="I431" i="2"/>
  <c r="G431" i="2"/>
  <c r="E431" i="2"/>
  <c r="K430" i="2"/>
  <c r="I430" i="2"/>
  <c r="G430" i="2"/>
  <c r="E430" i="2"/>
  <c r="K429" i="2"/>
  <c r="I429" i="2"/>
  <c r="G429" i="2"/>
  <c r="E429" i="2"/>
  <c r="K428" i="2"/>
  <c r="I428" i="2"/>
  <c r="G428" i="2"/>
  <c r="E428" i="2"/>
  <c r="K427" i="2"/>
  <c r="I427" i="2"/>
  <c r="G427" i="2"/>
  <c r="E427" i="2"/>
  <c r="K426" i="2"/>
  <c r="I426" i="2"/>
  <c r="G426" i="2"/>
  <c r="E426" i="2"/>
  <c r="K425" i="2"/>
  <c r="I425" i="2"/>
  <c r="G425" i="2"/>
  <c r="E425" i="2"/>
  <c r="K424" i="2"/>
  <c r="I424" i="2"/>
  <c r="G424" i="2"/>
  <c r="E424" i="2"/>
  <c r="K423" i="2"/>
  <c r="I423" i="2"/>
  <c r="G423" i="2"/>
  <c r="E423" i="2"/>
  <c r="K422" i="2"/>
  <c r="I422" i="2"/>
  <c r="G422" i="2"/>
  <c r="E422" i="2"/>
  <c r="K421" i="2"/>
  <c r="I421" i="2"/>
  <c r="G421" i="2"/>
  <c r="E421" i="2"/>
  <c r="K420" i="2"/>
  <c r="I420" i="2"/>
  <c r="G420" i="2"/>
  <c r="E420" i="2"/>
  <c r="K419" i="2"/>
  <c r="I419" i="2"/>
  <c r="G419" i="2"/>
  <c r="E419" i="2"/>
  <c r="K418" i="2"/>
  <c r="I418" i="2"/>
  <c r="G418" i="2"/>
  <c r="E418" i="2"/>
  <c r="K417" i="2"/>
  <c r="I417" i="2"/>
  <c r="G417" i="2"/>
  <c r="E417" i="2"/>
  <c r="K416" i="2"/>
  <c r="I416" i="2"/>
  <c r="G416" i="2"/>
  <c r="E416" i="2"/>
  <c r="K415" i="2"/>
  <c r="I415" i="2"/>
  <c r="G415" i="2"/>
  <c r="E415" i="2"/>
  <c r="K414" i="2"/>
  <c r="I414" i="2"/>
  <c r="G414" i="2"/>
  <c r="E414" i="2"/>
  <c r="K413" i="2"/>
  <c r="I413" i="2"/>
  <c r="G413" i="2"/>
  <c r="E413" i="2"/>
  <c r="K412" i="2"/>
  <c r="I412" i="2"/>
  <c r="G412" i="2"/>
  <c r="E412" i="2"/>
  <c r="K411" i="2"/>
  <c r="I411" i="2"/>
  <c r="G411" i="2"/>
  <c r="E411" i="2"/>
  <c r="K410" i="2"/>
  <c r="I410" i="2"/>
  <c r="G410" i="2"/>
  <c r="E410" i="2"/>
  <c r="K409" i="2"/>
  <c r="I409" i="2"/>
  <c r="G409" i="2"/>
  <c r="E409" i="2"/>
  <c r="K408" i="2"/>
  <c r="I408" i="2"/>
  <c r="G408" i="2"/>
  <c r="E408" i="2"/>
  <c r="K407" i="2"/>
  <c r="I407" i="2"/>
  <c r="G407" i="2"/>
  <c r="E407" i="2"/>
  <c r="K406" i="2"/>
  <c r="I406" i="2"/>
  <c r="G406" i="2"/>
  <c r="E406" i="2"/>
  <c r="K405" i="2"/>
  <c r="I405" i="2"/>
  <c r="G405" i="2"/>
  <c r="E405" i="2"/>
  <c r="K404" i="2"/>
  <c r="I404" i="2"/>
  <c r="G404" i="2"/>
  <c r="E404" i="2"/>
  <c r="K403" i="2"/>
  <c r="I403" i="2"/>
  <c r="G403" i="2"/>
  <c r="E403" i="2"/>
  <c r="K402" i="2"/>
  <c r="I402" i="2"/>
  <c r="G402" i="2"/>
  <c r="E402" i="2"/>
  <c r="K401" i="2"/>
  <c r="I401" i="2"/>
  <c r="G401" i="2"/>
  <c r="E401" i="2"/>
  <c r="K400" i="2"/>
  <c r="I400" i="2"/>
  <c r="G400" i="2"/>
  <c r="E400" i="2"/>
  <c r="K399" i="2"/>
  <c r="I399" i="2"/>
  <c r="G399" i="2"/>
  <c r="E399" i="2"/>
  <c r="K398" i="2"/>
  <c r="I398" i="2"/>
  <c r="G398" i="2"/>
  <c r="E398" i="2"/>
  <c r="K397" i="2"/>
  <c r="I397" i="2"/>
  <c r="G397" i="2"/>
  <c r="E397" i="2"/>
  <c r="K396" i="2"/>
  <c r="I396" i="2"/>
  <c r="G396" i="2"/>
  <c r="E396" i="2"/>
  <c r="K395" i="2"/>
  <c r="I395" i="2"/>
  <c r="G395" i="2"/>
  <c r="E395" i="2"/>
  <c r="K394" i="2"/>
  <c r="I394" i="2"/>
  <c r="G394" i="2"/>
  <c r="E394" i="2"/>
  <c r="K393" i="2"/>
  <c r="I393" i="2"/>
  <c r="G393" i="2"/>
  <c r="E393" i="2"/>
  <c r="K392" i="2"/>
  <c r="I392" i="2"/>
  <c r="G392" i="2"/>
  <c r="E392" i="2"/>
  <c r="K391" i="2"/>
  <c r="I391" i="2"/>
  <c r="G391" i="2"/>
  <c r="E391" i="2"/>
  <c r="K390" i="2"/>
  <c r="I390" i="2"/>
  <c r="G390" i="2"/>
  <c r="E390" i="2"/>
  <c r="K389" i="2"/>
  <c r="I389" i="2"/>
  <c r="G389" i="2"/>
  <c r="E389" i="2"/>
  <c r="K388" i="2"/>
  <c r="I388" i="2"/>
  <c r="G388" i="2"/>
  <c r="E388" i="2"/>
  <c r="K387" i="2"/>
  <c r="I387" i="2"/>
  <c r="G387" i="2"/>
  <c r="E387" i="2"/>
  <c r="K386" i="2"/>
  <c r="I386" i="2"/>
  <c r="G386" i="2"/>
  <c r="E386" i="2"/>
  <c r="K385" i="2"/>
  <c r="I385" i="2"/>
  <c r="G385" i="2"/>
  <c r="E385" i="2"/>
  <c r="K384" i="2"/>
  <c r="I384" i="2"/>
  <c r="G384" i="2"/>
  <c r="E384" i="2"/>
  <c r="K383" i="2"/>
  <c r="I383" i="2"/>
  <c r="G383" i="2"/>
  <c r="E383" i="2"/>
  <c r="K382" i="2"/>
  <c r="I382" i="2"/>
  <c r="G382" i="2"/>
  <c r="E382" i="2"/>
  <c r="K381" i="2"/>
  <c r="I381" i="2"/>
  <c r="G381" i="2"/>
  <c r="E381" i="2"/>
  <c r="K380" i="2"/>
  <c r="I380" i="2"/>
  <c r="G380" i="2"/>
  <c r="E380" i="2"/>
  <c r="K379" i="2"/>
  <c r="I379" i="2"/>
  <c r="G379" i="2"/>
  <c r="E379" i="2"/>
  <c r="K378" i="2"/>
  <c r="I378" i="2"/>
  <c r="G378" i="2"/>
  <c r="E378" i="2"/>
  <c r="K377" i="2"/>
  <c r="I377" i="2"/>
  <c r="G377" i="2"/>
  <c r="E377" i="2"/>
  <c r="K376" i="2"/>
  <c r="I376" i="2"/>
  <c r="G376" i="2"/>
  <c r="E376" i="2"/>
  <c r="K375" i="2"/>
  <c r="I375" i="2"/>
  <c r="G375" i="2"/>
  <c r="E375" i="2"/>
  <c r="K374" i="2"/>
  <c r="I374" i="2"/>
  <c r="G374" i="2"/>
  <c r="E374" i="2"/>
  <c r="K373" i="2"/>
  <c r="I373" i="2"/>
  <c r="G373" i="2"/>
  <c r="E373" i="2"/>
  <c r="K372" i="2"/>
  <c r="I372" i="2"/>
  <c r="G372" i="2"/>
  <c r="E372" i="2"/>
  <c r="K371" i="2"/>
  <c r="I371" i="2"/>
  <c r="G371" i="2"/>
  <c r="E371" i="2"/>
  <c r="K370" i="2"/>
  <c r="I370" i="2"/>
  <c r="G370" i="2"/>
  <c r="E370" i="2"/>
  <c r="K369" i="2"/>
  <c r="I369" i="2"/>
  <c r="G369" i="2"/>
  <c r="E369" i="2"/>
  <c r="K368" i="2"/>
  <c r="I368" i="2"/>
  <c r="G368" i="2"/>
  <c r="E368" i="2"/>
  <c r="K367" i="2"/>
  <c r="I367" i="2"/>
  <c r="G367" i="2"/>
  <c r="E367" i="2"/>
  <c r="K366" i="2"/>
  <c r="I366" i="2"/>
  <c r="G366" i="2"/>
  <c r="E366" i="2"/>
  <c r="K365" i="2"/>
  <c r="I365" i="2"/>
  <c r="G365" i="2"/>
  <c r="E365" i="2"/>
  <c r="K364" i="2"/>
  <c r="I364" i="2"/>
  <c r="G364" i="2"/>
  <c r="E364" i="2"/>
  <c r="K363" i="2"/>
  <c r="I363" i="2"/>
  <c r="G363" i="2"/>
  <c r="E363" i="2"/>
  <c r="K362" i="2"/>
  <c r="I362" i="2"/>
  <c r="G362" i="2"/>
  <c r="E362" i="2"/>
  <c r="K361" i="2"/>
  <c r="I361" i="2"/>
  <c r="G361" i="2"/>
  <c r="E361" i="2"/>
  <c r="K360" i="2"/>
  <c r="I360" i="2"/>
  <c r="G360" i="2"/>
  <c r="E360" i="2"/>
  <c r="K359" i="2"/>
  <c r="I359" i="2"/>
  <c r="G359" i="2"/>
  <c r="E359" i="2"/>
  <c r="K358" i="2"/>
  <c r="I358" i="2"/>
  <c r="G358" i="2"/>
  <c r="E358" i="2"/>
  <c r="K357" i="2"/>
  <c r="I357" i="2"/>
  <c r="G357" i="2"/>
  <c r="E357" i="2"/>
  <c r="K356" i="2"/>
  <c r="I356" i="2"/>
  <c r="G356" i="2"/>
  <c r="E356" i="2"/>
  <c r="K355" i="2"/>
  <c r="I355" i="2"/>
  <c r="G355" i="2"/>
  <c r="E355" i="2"/>
  <c r="K354" i="2"/>
  <c r="I354" i="2"/>
  <c r="G354" i="2"/>
  <c r="E354" i="2"/>
  <c r="K353" i="2"/>
  <c r="I353" i="2"/>
  <c r="G353" i="2"/>
  <c r="E353" i="2"/>
  <c r="K352" i="2"/>
  <c r="I352" i="2"/>
  <c r="G352" i="2"/>
  <c r="E352" i="2"/>
  <c r="K351" i="2"/>
  <c r="I351" i="2"/>
  <c r="G351" i="2"/>
  <c r="E351" i="2"/>
  <c r="K350" i="2"/>
  <c r="I350" i="2"/>
  <c r="G350" i="2"/>
  <c r="E350" i="2"/>
  <c r="K349" i="2"/>
  <c r="I349" i="2"/>
  <c r="G349" i="2"/>
  <c r="E349" i="2"/>
  <c r="K348" i="2"/>
  <c r="I348" i="2"/>
  <c r="G348" i="2"/>
  <c r="E348" i="2"/>
  <c r="K347" i="2"/>
  <c r="I347" i="2"/>
  <c r="G347" i="2"/>
  <c r="E347" i="2"/>
  <c r="K346" i="2"/>
  <c r="I346" i="2"/>
  <c r="G346" i="2"/>
  <c r="E346" i="2"/>
  <c r="K345" i="2"/>
  <c r="I345" i="2"/>
  <c r="G345" i="2"/>
  <c r="E345" i="2"/>
  <c r="K344" i="2"/>
  <c r="I344" i="2"/>
  <c r="G344" i="2"/>
  <c r="E344" i="2"/>
  <c r="K343" i="2"/>
  <c r="I343" i="2"/>
  <c r="G343" i="2"/>
  <c r="E343" i="2"/>
  <c r="K342" i="2"/>
  <c r="I342" i="2"/>
  <c r="G342" i="2"/>
  <c r="E342" i="2"/>
  <c r="K341" i="2"/>
  <c r="I341" i="2"/>
  <c r="G341" i="2"/>
  <c r="E341" i="2"/>
  <c r="K340" i="2"/>
  <c r="I340" i="2"/>
  <c r="G340" i="2"/>
  <c r="E340" i="2"/>
  <c r="K339" i="2"/>
  <c r="I339" i="2"/>
  <c r="G339" i="2"/>
  <c r="E339" i="2"/>
  <c r="K338" i="2"/>
  <c r="I338" i="2"/>
  <c r="G338" i="2"/>
  <c r="E338" i="2"/>
  <c r="K337" i="2"/>
  <c r="I337" i="2"/>
  <c r="G337" i="2"/>
  <c r="E337" i="2"/>
  <c r="K336" i="2"/>
  <c r="I336" i="2"/>
  <c r="G336" i="2"/>
  <c r="E336" i="2"/>
  <c r="K335" i="2"/>
  <c r="I335" i="2"/>
  <c r="G335" i="2"/>
  <c r="E335" i="2"/>
  <c r="K334" i="2"/>
  <c r="I334" i="2"/>
  <c r="G334" i="2"/>
  <c r="E334" i="2"/>
  <c r="K333" i="2"/>
  <c r="I333" i="2"/>
  <c r="G333" i="2"/>
  <c r="E333" i="2"/>
  <c r="K332" i="2"/>
  <c r="I332" i="2"/>
  <c r="G332" i="2"/>
  <c r="E332" i="2"/>
  <c r="K331" i="2"/>
  <c r="I331" i="2"/>
  <c r="G331" i="2"/>
  <c r="E331" i="2"/>
  <c r="K330" i="2"/>
  <c r="I330" i="2"/>
  <c r="G330" i="2"/>
  <c r="E330" i="2"/>
  <c r="K329" i="2"/>
  <c r="I329" i="2"/>
  <c r="G329" i="2"/>
  <c r="E329" i="2"/>
  <c r="K328" i="2"/>
  <c r="I328" i="2"/>
  <c r="G328" i="2"/>
  <c r="E328" i="2"/>
  <c r="K327" i="2"/>
  <c r="I327" i="2"/>
  <c r="G327" i="2"/>
  <c r="E327" i="2"/>
  <c r="K326" i="2"/>
  <c r="I326" i="2"/>
  <c r="G326" i="2"/>
  <c r="E326" i="2"/>
  <c r="K325" i="2"/>
  <c r="I325" i="2"/>
  <c r="G325" i="2"/>
  <c r="E325" i="2"/>
  <c r="K324" i="2"/>
  <c r="I324" i="2"/>
  <c r="G324" i="2"/>
  <c r="E324" i="2"/>
  <c r="K323" i="2"/>
  <c r="I323" i="2"/>
  <c r="G323" i="2"/>
  <c r="E323" i="2"/>
  <c r="K322" i="2"/>
  <c r="I322" i="2"/>
  <c r="G322" i="2"/>
  <c r="E322" i="2"/>
  <c r="K321" i="2"/>
  <c r="I321" i="2"/>
  <c r="G321" i="2"/>
  <c r="E321" i="2"/>
  <c r="K320" i="2"/>
  <c r="I320" i="2"/>
  <c r="G320" i="2"/>
  <c r="E320" i="2"/>
  <c r="K319" i="2"/>
  <c r="I319" i="2"/>
  <c r="G319" i="2"/>
  <c r="E319" i="2"/>
  <c r="K318" i="2"/>
  <c r="I318" i="2"/>
  <c r="G318" i="2"/>
  <c r="E318" i="2"/>
  <c r="K317" i="2"/>
  <c r="I317" i="2"/>
  <c r="G317" i="2"/>
  <c r="E317" i="2"/>
  <c r="K316" i="2"/>
  <c r="I316" i="2"/>
  <c r="G316" i="2"/>
  <c r="E316" i="2"/>
  <c r="K315" i="2"/>
  <c r="I315" i="2"/>
  <c r="G315" i="2"/>
  <c r="E315" i="2"/>
  <c r="K314" i="2"/>
  <c r="I314" i="2"/>
  <c r="G314" i="2"/>
  <c r="E314" i="2"/>
  <c r="K313" i="2"/>
  <c r="I313" i="2"/>
  <c r="G313" i="2"/>
  <c r="E313" i="2"/>
  <c r="K312" i="2"/>
  <c r="I312" i="2"/>
  <c r="G312" i="2"/>
  <c r="E312" i="2"/>
  <c r="K311" i="2"/>
  <c r="I311" i="2"/>
  <c r="G311" i="2"/>
  <c r="E311" i="2"/>
  <c r="K310" i="2"/>
  <c r="I310" i="2"/>
  <c r="G310" i="2"/>
  <c r="E310" i="2"/>
  <c r="K309" i="2"/>
  <c r="I309" i="2"/>
  <c r="G309" i="2"/>
  <c r="E309" i="2"/>
  <c r="K308" i="2"/>
  <c r="I308" i="2"/>
  <c r="G308" i="2"/>
  <c r="E308" i="2"/>
  <c r="K307" i="2"/>
  <c r="I307" i="2"/>
  <c r="G307" i="2"/>
  <c r="E307" i="2"/>
  <c r="K306" i="2"/>
  <c r="I306" i="2"/>
  <c r="G306" i="2"/>
  <c r="E306" i="2"/>
  <c r="K305" i="2"/>
  <c r="I305" i="2"/>
  <c r="G305" i="2"/>
  <c r="E305" i="2"/>
  <c r="K304" i="2"/>
  <c r="I304" i="2"/>
  <c r="G304" i="2"/>
  <c r="E304" i="2"/>
  <c r="K303" i="2"/>
  <c r="I303" i="2"/>
  <c r="G303" i="2"/>
  <c r="E303" i="2"/>
  <c r="K302" i="2"/>
  <c r="I302" i="2"/>
  <c r="G302" i="2"/>
  <c r="E302" i="2"/>
  <c r="K301" i="2"/>
  <c r="I301" i="2"/>
  <c r="G301" i="2"/>
  <c r="E301" i="2"/>
  <c r="K300" i="2"/>
  <c r="I300" i="2"/>
  <c r="G300" i="2"/>
  <c r="E300" i="2"/>
  <c r="K299" i="2"/>
  <c r="I299" i="2"/>
  <c r="G299" i="2"/>
  <c r="E299" i="2"/>
  <c r="K298" i="2"/>
  <c r="I298" i="2"/>
  <c r="G298" i="2"/>
  <c r="E298" i="2"/>
  <c r="K297" i="2"/>
  <c r="I297" i="2"/>
  <c r="G297" i="2"/>
  <c r="E297" i="2"/>
  <c r="K296" i="2"/>
  <c r="I296" i="2"/>
  <c r="G296" i="2"/>
  <c r="E296" i="2"/>
  <c r="K295" i="2"/>
  <c r="I295" i="2"/>
  <c r="G295" i="2"/>
  <c r="E295" i="2"/>
  <c r="K294" i="2"/>
  <c r="I294" i="2"/>
  <c r="G294" i="2"/>
  <c r="E294" i="2"/>
  <c r="K293" i="2"/>
  <c r="I293" i="2"/>
  <c r="G293" i="2"/>
  <c r="E293" i="2"/>
  <c r="K292" i="2"/>
  <c r="I292" i="2"/>
  <c r="G292" i="2"/>
  <c r="E292" i="2"/>
  <c r="K291" i="2"/>
  <c r="I291" i="2"/>
  <c r="G291" i="2"/>
  <c r="E291" i="2"/>
  <c r="K290" i="2"/>
  <c r="I290" i="2"/>
  <c r="G290" i="2"/>
  <c r="E290" i="2"/>
  <c r="K289" i="2"/>
  <c r="I289" i="2"/>
  <c r="G289" i="2"/>
  <c r="E289" i="2"/>
  <c r="K288" i="2"/>
  <c r="I288" i="2"/>
  <c r="G288" i="2"/>
  <c r="E288" i="2"/>
  <c r="K287" i="2"/>
  <c r="I287" i="2"/>
  <c r="G287" i="2"/>
  <c r="E287" i="2"/>
  <c r="K286" i="2"/>
  <c r="I286" i="2"/>
  <c r="G286" i="2"/>
  <c r="E286" i="2"/>
  <c r="K285" i="2"/>
  <c r="I285" i="2"/>
  <c r="G285" i="2"/>
  <c r="E285" i="2"/>
  <c r="K284" i="2"/>
  <c r="I284" i="2"/>
  <c r="G284" i="2"/>
  <c r="E284" i="2"/>
  <c r="K283" i="2"/>
  <c r="I283" i="2"/>
  <c r="G283" i="2"/>
  <c r="E283" i="2"/>
  <c r="K282" i="2"/>
  <c r="I282" i="2"/>
  <c r="G282" i="2"/>
  <c r="E282" i="2"/>
  <c r="K281" i="2"/>
  <c r="I281" i="2"/>
  <c r="G281" i="2"/>
  <c r="E281" i="2"/>
  <c r="K280" i="2"/>
  <c r="I280" i="2"/>
  <c r="G280" i="2"/>
  <c r="E280" i="2"/>
  <c r="K279" i="2"/>
  <c r="I279" i="2"/>
  <c r="G279" i="2"/>
  <c r="E279" i="2"/>
  <c r="K278" i="2"/>
  <c r="I278" i="2"/>
  <c r="G278" i="2"/>
  <c r="E278" i="2"/>
  <c r="K277" i="2"/>
  <c r="I277" i="2"/>
  <c r="G277" i="2"/>
  <c r="E277" i="2"/>
  <c r="K276" i="2"/>
  <c r="I276" i="2"/>
  <c r="G276" i="2"/>
  <c r="E276" i="2"/>
  <c r="K275" i="2"/>
  <c r="I275" i="2"/>
  <c r="G275" i="2"/>
  <c r="E275" i="2"/>
  <c r="K274" i="2"/>
  <c r="I274" i="2"/>
  <c r="G274" i="2"/>
  <c r="E274" i="2"/>
  <c r="K273" i="2"/>
  <c r="I273" i="2"/>
  <c r="G273" i="2"/>
  <c r="E273" i="2"/>
  <c r="K272" i="2"/>
  <c r="I272" i="2"/>
  <c r="G272" i="2"/>
  <c r="E272" i="2"/>
  <c r="K271" i="2"/>
  <c r="I271" i="2"/>
  <c r="G271" i="2"/>
  <c r="E271" i="2"/>
  <c r="K270" i="2"/>
  <c r="I270" i="2"/>
  <c r="G270" i="2"/>
  <c r="E270" i="2"/>
  <c r="K269" i="2"/>
  <c r="I269" i="2"/>
  <c r="G269" i="2"/>
  <c r="E269" i="2"/>
  <c r="K268" i="2"/>
  <c r="I268" i="2"/>
  <c r="G268" i="2"/>
  <c r="E268" i="2"/>
  <c r="K267" i="2"/>
  <c r="I267" i="2"/>
  <c r="G267" i="2"/>
  <c r="E267" i="2"/>
  <c r="K266" i="2"/>
  <c r="I266" i="2"/>
  <c r="G266" i="2"/>
  <c r="E266" i="2"/>
  <c r="K265" i="2"/>
  <c r="I265" i="2"/>
  <c r="G265" i="2"/>
  <c r="E265" i="2"/>
  <c r="K264" i="2"/>
  <c r="I264" i="2"/>
  <c r="G264" i="2"/>
  <c r="E264" i="2"/>
  <c r="K263" i="2"/>
  <c r="I263" i="2"/>
  <c r="G263" i="2"/>
  <c r="E263" i="2"/>
  <c r="K262" i="2"/>
  <c r="I262" i="2"/>
  <c r="G262" i="2"/>
  <c r="E262" i="2"/>
  <c r="K261" i="2"/>
  <c r="I261" i="2"/>
  <c r="G261" i="2"/>
  <c r="E261" i="2"/>
  <c r="K260" i="2"/>
  <c r="I260" i="2"/>
  <c r="G260" i="2"/>
  <c r="E260" i="2"/>
  <c r="K259" i="2"/>
  <c r="I259" i="2"/>
  <c r="G259" i="2"/>
  <c r="E259" i="2"/>
  <c r="K258" i="2"/>
  <c r="I258" i="2"/>
  <c r="G258" i="2"/>
  <c r="E258" i="2"/>
  <c r="K257" i="2"/>
  <c r="I257" i="2"/>
  <c r="G257" i="2"/>
  <c r="E257" i="2"/>
  <c r="K256" i="2"/>
  <c r="I256" i="2"/>
  <c r="G256" i="2"/>
  <c r="E256" i="2"/>
  <c r="K255" i="2"/>
  <c r="I255" i="2"/>
  <c r="G255" i="2"/>
  <c r="E255" i="2"/>
  <c r="K254" i="2"/>
  <c r="I254" i="2"/>
  <c r="G254" i="2"/>
  <c r="E254" i="2"/>
  <c r="K253" i="2"/>
  <c r="I253" i="2"/>
  <c r="G253" i="2"/>
  <c r="E253" i="2"/>
  <c r="K252" i="2"/>
  <c r="I252" i="2"/>
  <c r="G252" i="2"/>
  <c r="E252" i="2"/>
  <c r="K251" i="2"/>
  <c r="I251" i="2"/>
  <c r="G251" i="2"/>
  <c r="E251" i="2"/>
  <c r="K250" i="2"/>
  <c r="I250" i="2"/>
  <c r="G250" i="2"/>
  <c r="E250" i="2"/>
  <c r="K249" i="2"/>
  <c r="I249" i="2"/>
  <c r="G249" i="2"/>
  <c r="E249" i="2"/>
  <c r="K248" i="2"/>
  <c r="I248" i="2"/>
  <c r="G248" i="2"/>
  <c r="E248" i="2"/>
  <c r="K247" i="2"/>
  <c r="I247" i="2"/>
  <c r="G247" i="2"/>
  <c r="E247" i="2"/>
  <c r="K246" i="2"/>
  <c r="I246" i="2"/>
  <c r="G246" i="2"/>
  <c r="E246" i="2"/>
  <c r="K245" i="2"/>
  <c r="I245" i="2"/>
  <c r="G245" i="2"/>
  <c r="E245" i="2"/>
  <c r="K244" i="2"/>
  <c r="I244" i="2"/>
  <c r="G244" i="2"/>
  <c r="E244" i="2"/>
  <c r="K243" i="2"/>
  <c r="I243" i="2"/>
  <c r="G243" i="2"/>
  <c r="E243" i="2"/>
  <c r="K242" i="2"/>
  <c r="I242" i="2"/>
  <c r="G242" i="2"/>
  <c r="E242" i="2"/>
  <c r="K241" i="2"/>
  <c r="I241" i="2"/>
  <c r="G241" i="2"/>
  <c r="E241" i="2"/>
  <c r="K240" i="2"/>
  <c r="I240" i="2"/>
  <c r="G240" i="2"/>
  <c r="E240" i="2"/>
  <c r="K239" i="2"/>
  <c r="I239" i="2"/>
  <c r="G239" i="2"/>
  <c r="E239" i="2"/>
  <c r="K238" i="2"/>
  <c r="I238" i="2"/>
  <c r="G238" i="2"/>
  <c r="E238" i="2"/>
  <c r="K237" i="2"/>
  <c r="I237" i="2"/>
  <c r="G237" i="2"/>
  <c r="E237" i="2"/>
  <c r="K236" i="2"/>
  <c r="I236" i="2"/>
  <c r="G236" i="2"/>
  <c r="E236" i="2"/>
  <c r="K235" i="2"/>
  <c r="I235" i="2"/>
  <c r="G235" i="2"/>
  <c r="E235" i="2"/>
  <c r="K234" i="2"/>
  <c r="I234" i="2"/>
  <c r="G234" i="2"/>
  <c r="E234" i="2"/>
  <c r="K233" i="2"/>
  <c r="I233" i="2"/>
  <c r="G233" i="2"/>
  <c r="E233" i="2"/>
  <c r="K232" i="2"/>
  <c r="I232" i="2"/>
  <c r="G232" i="2"/>
  <c r="E232" i="2"/>
  <c r="K231" i="2"/>
  <c r="I231" i="2"/>
  <c r="G231" i="2"/>
  <c r="E231" i="2"/>
  <c r="K230" i="2"/>
  <c r="I230" i="2"/>
  <c r="G230" i="2"/>
  <c r="E230" i="2"/>
  <c r="K229" i="2"/>
  <c r="I229" i="2"/>
  <c r="G229" i="2"/>
  <c r="E229" i="2"/>
  <c r="K228" i="2"/>
  <c r="I228" i="2"/>
  <c r="G228" i="2"/>
  <c r="E228" i="2"/>
  <c r="K227" i="2"/>
  <c r="I227" i="2"/>
  <c r="G227" i="2"/>
  <c r="E227" i="2"/>
  <c r="K226" i="2"/>
  <c r="I226" i="2"/>
  <c r="G226" i="2"/>
  <c r="E226" i="2"/>
  <c r="K225" i="2"/>
  <c r="I225" i="2"/>
  <c r="G225" i="2"/>
  <c r="E225" i="2"/>
  <c r="K224" i="2"/>
  <c r="I224" i="2"/>
  <c r="G224" i="2"/>
  <c r="E224" i="2"/>
  <c r="K223" i="2"/>
  <c r="I223" i="2"/>
  <c r="G223" i="2"/>
  <c r="E223" i="2"/>
  <c r="K222" i="2"/>
  <c r="I222" i="2"/>
  <c r="G222" i="2"/>
  <c r="E222" i="2"/>
  <c r="K221" i="2"/>
  <c r="I221" i="2"/>
  <c r="G221" i="2"/>
  <c r="E221" i="2"/>
  <c r="K220" i="2"/>
  <c r="I220" i="2"/>
  <c r="G220" i="2"/>
  <c r="E220" i="2"/>
  <c r="K219" i="2"/>
  <c r="I219" i="2"/>
  <c r="G219" i="2"/>
  <c r="E219" i="2"/>
  <c r="K218" i="2"/>
  <c r="I218" i="2"/>
  <c r="G218" i="2"/>
  <c r="E218" i="2"/>
  <c r="K217" i="2"/>
  <c r="I217" i="2"/>
  <c r="G217" i="2"/>
  <c r="E217" i="2"/>
  <c r="K216" i="2"/>
  <c r="I216" i="2"/>
  <c r="G216" i="2"/>
  <c r="E216" i="2"/>
  <c r="K215" i="2"/>
  <c r="I215" i="2"/>
  <c r="G215" i="2"/>
  <c r="E215" i="2"/>
  <c r="K214" i="2"/>
  <c r="I214" i="2"/>
  <c r="G214" i="2"/>
  <c r="E214" i="2"/>
  <c r="K213" i="2"/>
  <c r="I213" i="2"/>
  <c r="G213" i="2"/>
  <c r="E213" i="2"/>
  <c r="K212" i="2"/>
  <c r="I212" i="2"/>
  <c r="G212" i="2"/>
  <c r="E212" i="2"/>
  <c r="K211" i="2"/>
  <c r="I211" i="2"/>
  <c r="G211" i="2"/>
  <c r="E211" i="2"/>
  <c r="K210" i="2"/>
  <c r="I210" i="2"/>
  <c r="G210" i="2"/>
  <c r="E210" i="2"/>
  <c r="K209" i="2"/>
  <c r="I209" i="2"/>
  <c r="G209" i="2"/>
  <c r="E209" i="2"/>
  <c r="K208" i="2"/>
  <c r="I208" i="2"/>
  <c r="G208" i="2"/>
  <c r="E208" i="2"/>
  <c r="K207" i="2"/>
  <c r="I207" i="2"/>
  <c r="G207" i="2"/>
  <c r="E207" i="2"/>
  <c r="K206" i="2"/>
  <c r="I206" i="2"/>
  <c r="G206" i="2"/>
  <c r="E206" i="2"/>
  <c r="K205" i="2"/>
  <c r="I205" i="2"/>
  <c r="G205" i="2"/>
  <c r="E205" i="2"/>
  <c r="K204" i="2"/>
  <c r="I204" i="2"/>
  <c r="G204" i="2"/>
  <c r="E204" i="2"/>
  <c r="K203" i="2"/>
  <c r="I203" i="2"/>
  <c r="G203" i="2"/>
  <c r="E203" i="2"/>
  <c r="K202" i="2"/>
  <c r="I202" i="2"/>
  <c r="G202" i="2"/>
  <c r="E202" i="2"/>
  <c r="K201" i="2"/>
  <c r="I201" i="2"/>
  <c r="G201" i="2"/>
  <c r="E201" i="2"/>
  <c r="K200" i="2"/>
  <c r="I200" i="2"/>
  <c r="G200" i="2"/>
  <c r="E200" i="2"/>
  <c r="K199" i="2"/>
  <c r="I199" i="2"/>
  <c r="G199" i="2"/>
  <c r="E199" i="2"/>
  <c r="K198" i="2"/>
  <c r="I198" i="2"/>
  <c r="G198" i="2"/>
  <c r="E198" i="2"/>
  <c r="K197" i="2"/>
  <c r="I197" i="2"/>
  <c r="G197" i="2"/>
  <c r="E197" i="2"/>
  <c r="K196" i="2"/>
  <c r="I196" i="2"/>
  <c r="G196" i="2"/>
  <c r="E196" i="2"/>
  <c r="K195" i="2"/>
  <c r="I195" i="2"/>
  <c r="G195" i="2"/>
  <c r="E195" i="2"/>
  <c r="K194" i="2"/>
  <c r="I194" i="2"/>
  <c r="G194" i="2"/>
  <c r="E194" i="2"/>
  <c r="K193" i="2"/>
  <c r="I193" i="2"/>
  <c r="G193" i="2"/>
  <c r="E193" i="2"/>
  <c r="K192" i="2"/>
  <c r="I192" i="2"/>
  <c r="G192" i="2"/>
  <c r="E192" i="2"/>
  <c r="K191" i="2"/>
  <c r="I191" i="2"/>
  <c r="G191" i="2"/>
  <c r="E191" i="2"/>
  <c r="K190" i="2"/>
  <c r="I190" i="2"/>
  <c r="G190" i="2"/>
  <c r="E190" i="2"/>
  <c r="K189" i="2"/>
  <c r="I189" i="2"/>
  <c r="G189" i="2"/>
  <c r="E189" i="2"/>
  <c r="K188" i="2"/>
  <c r="I188" i="2"/>
  <c r="G188" i="2"/>
  <c r="E188" i="2"/>
  <c r="K187" i="2"/>
  <c r="I187" i="2"/>
  <c r="G187" i="2"/>
  <c r="E187" i="2"/>
  <c r="K186" i="2"/>
  <c r="I186" i="2"/>
  <c r="G186" i="2"/>
  <c r="E186" i="2"/>
  <c r="K185" i="2"/>
  <c r="I185" i="2"/>
  <c r="G185" i="2"/>
  <c r="E185" i="2"/>
  <c r="K184" i="2"/>
  <c r="I184" i="2"/>
  <c r="G184" i="2"/>
  <c r="E184" i="2"/>
  <c r="K183" i="2"/>
  <c r="I183" i="2"/>
  <c r="G183" i="2"/>
  <c r="E183" i="2"/>
  <c r="K182" i="2"/>
  <c r="I182" i="2"/>
  <c r="G182" i="2"/>
  <c r="E182" i="2"/>
  <c r="K181" i="2"/>
  <c r="I181" i="2"/>
  <c r="G181" i="2"/>
  <c r="E181" i="2"/>
  <c r="K180" i="2"/>
  <c r="I180" i="2"/>
  <c r="G180" i="2"/>
  <c r="E180" i="2"/>
  <c r="K179" i="2"/>
  <c r="I179" i="2"/>
  <c r="G179" i="2"/>
  <c r="E179" i="2"/>
  <c r="K178" i="2"/>
  <c r="I178" i="2"/>
  <c r="G178" i="2"/>
  <c r="E178" i="2"/>
  <c r="K177" i="2"/>
  <c r="I177" i="2"/>
  <c r="G177" i="2"/>
  <c r="E177" i="2"/>
  <c r="K176" i="2"/>
  <c r="I176" i="2"/>
  <c r="G176" i="2"/>
  <c r="E176" i="2"/>
  <c r="K175" i="2"/>
  <c r="I175" i="2"/>
  <c r="G175" i="2"/>
  <c r="E175" i="2"/>
  <c r="K174" i="2"/>
  <c r="I174" i="2"/>
  <c r="G174" i="2"/>
  <c r="E174" i="2"/>
  <c r="K173" i="2"/>
  <c r="I173" i="2"/>
  <c r="G173" i="2"/>
  <c r="E173" i="2"/>
  <c r="K172" i="2"/>
  <c r="I172" i="2"/>
  <c r="G172" i="2"/>
  <c r="E172" i="2"/>
  <c r="K171" i="2"/>
  <c r="I171" i="2"/>
  <c r="G171" i="2"/>
  <c r="E171" i="2"/>
  <c r="K170" i="2"/>
  <c r="I170" i="2"/>
  <c r="G170" i="2"/>
  <c r="E170" i="2"/>
  <c r="K169" i="2"/>
  <c r="I169" i="2"/>
  <c r="G169" i="2"/>
  <c r="E169" i="2"/>
  <c r="K168" i="2"/>
  <c r="I168" i="2"/>
  <c r="G168" i="2"/>
  <c r="E168" i="2"/>
  <c r="K167" i="2"/>
  <c r="I167" i="2"/>
  <c r="G167" i="2"/>
  <c r="E167" i="2"/>
  <c r="K166" i="2"/>
  <c r="I166" i="2"/>
  <c r="G166" i="2"/>
  <c r="E166" i="2"/>
  <c r="K165" i="2"/>
  <c r="I165" i="2"/>
  <c r="G165" i="2"/>
  <c r="E165" i="2"/>
  <c r="K164" i="2"/>
  <c r="I164" i="2"/>
  <c r="G164" i="2"/>
  <c r="E164" i="2"/>
  <c r="K163" i="2"/>
  <c r="I163" i="2"/>
  <c r="G163" i="2"/>
  <c r="E163" i="2"/>
  <c r="K162" i="2"/>
  <c r="I162" i="2"/>
  <c r="G162" i="2"/>
  <c r="E162" i="2"/>
  <c r="K161" i="2"/>
  <c r="I161" i="2"/>
  <c r="G161" i="2"/>
  <c r="E161" i="2"/>
  <c r="K160" i="2"/>
  <c r="I160" i="2"/>
  <c r="G160" i="2"/>
  <c r="E160" i="2"/>
  <c r="K159" i="2"/>
  <c r="I159" i="2"/>
  <c r="G159" i="2"/>
  <c r="E159" i="2"/>
  <c r="K158" i="2"/>
  <c r="I158" i="2"/>
  <c r="G158" i="2"/>
  <c r="E158" i="2"/>
  <c r="K157" i="2"/>
  <c r="I157" i="2"/>
  <c r="G157" i="2"/>
  <c r="E157" i="2"/>
  <c r="K156" i="2"/>
  <c r="I156" i="2"/>
  <c r="G156" i="2"/>
  <c r="E156" i="2"/>
  <c r="K155" i="2"/>
  <c r="I155" i="2"/>
  <c r="G155" i="2"/>
  <c r="E155" i="2"/>
  <c r="K154" i="2"/>
  <c r="I154" i="2"/>
  <c r="G154" i="2"/>
  <c r="E154" i="2"/>
  <c r="K153" i="2"/>
  <c r="I153" i="2"/>
  <c r="G153" i="2"/>
  <c r="E153" i="2"/>
  <c r="K152" i="2"/>
  <c r="I152" i="2"/>
  <c r="G152" i="2"/>
  <c r="E152" i="2"/>
  <c r="K151" i="2"/>
  <c r="I151" i="2"/>
  <c r="G151" i="2"/>
  <c r="E151" i="2"/>
  <c r="K150" i="2"/>
  <c r="I150" i="2"/>
  <c r="G150" i="2"/>
  <c r="E150" i="2"/>
  <c r="K149" i="2"/>
  <c r="I149" i="2"/>
  <c r="G149" i="2"/>
  <c r="E149" i="2"/>
  <c r="K148" i="2"/>
  <c r="I148" i="2"/>
  <c r="G148" i="2"/>
  <c r="E148" i="2"/>
  <c r="K147" i="2"/>
  <c r="I147" i="2"/>
  <c r="G147" i="2"/>
  <c r="E147" i="2"/>
  <c r="K146" i="2"/>
  <c r="I146" i="2"/>
  <c r="G146" i="2"/>
  <c r="E146" i="2"/>
  <c r="K145" i="2"/>
  <c r="I145" i="2"/>
  <c r="G145" i="2"/>
  <c r="E145" i="2"/>
  <c r="K144" i="2"/>
  <c r="I144" i="2"/>
  <c r="G144" i="2"/>
  <c r="E144" i="2"/>
  <c r="K143" i="2"/>
  <c r="I143" i="2"/>
  <c r="G143" i="2"/>
  <c r="E143" i="2"/>
  <c r="K142" i="2"/>
  <c r="I142" i="2"/>
  <c r="G142" i="2"/>
  <c r="E142" i="2"/>
  <c r="K141" i="2"/>
  <c r="I141" i="2"/>
  <c r="G141" i="2"/>
  <c r="E141" i="2"/>
  <c r="K140" i="2"/>
  <c r="I140" i="2"/>
  <c r="G140" i="2"/>
  <c r="E140" i="2"/>
  <c r="K139" i="2"/>
  <c r="I139" i="2"/>
  <c r="G139" i="2"/>
  <c r="E139" i="2"/>
  <c r="K138" i="2"/>
  <c r="I138" i="2"/>
  <c r="G138" i="2"/>
  <c r="E138" i="2"/>
  <c r="K137" i="2"/>
  <c r="I137" i="2"/>
  <c r="G137" i="2"/>
  <c r="E137" i="2"/>
  <c r="K136" i="2"/>
  <c r="I136" i="2"/>
  <c r="G136" i="2"/>
  <c r="E136" i="2"/>
  <c r="K135" i="2"/>
  <c r="I135" i="2"/>
  <c r="G135" i="2"/>
  <c r="E135" i="2"/>
  <c r="K134" i="2"/>
  <c r="I134" i="2"/>
  <c r="G134" i="2"/>
  <c r="E134" i="2"/>
  <c r="K133" i="2"/>
  <c r="I133" i="2"/>
  <c r="G133" i="2"/>
  <c r="E133" i="2"/>
  <c r="K132" i="2"/>
  <c r="I132" i="2"/>
  <c r="G132" i="2"/>
  <c r="E132" i="2"/>
  <c r="K131" i="2"/>
  <c r="I131" i="2"/>
  <c r="G131" i="2"/>
  <c r="E131" i="2"/>
  <c r="K130" i="2"/>
  <c r="I130" i="2"/>
  <c r="G130" i="2"/>
  <c r="E130" i="2"/>
  <c r="K129" i="2"/>
  <c r="I129" i="2"/>
  <c r="G129" i="2"/>
  <c r="E129" i="2"/>
  <c r="K128" i="2"/>
  <c r="I128" i="2"/>
  <c r="G128" i="2"/>
  <c r="E128" i="2"/>
  <c r="K127" i="2"/>
  <c r="I127" i="2"/>
  <c r="G127" i="2"/>
  <c r="E127" i="2"/>
  <c r="K126" i="2"/>
  <c r="I126" i="2"/>
  <c r="G126" i="2"/>
  <c r="E126" i="2"/>
  <c r="K125" i="2"/>
  <c r="I125" i="2"/>
  <c r="G125" i="2"/>
  <c r="E125" i="2"/>
  <c r="K124" i="2"/>
  <c r="I124" i="2"/>
  <c r="G124" i="2"/>
  <c r="E124" i="2"/>
  <c r="K123" i="2"/>
  <c r="I123" i="2"/>
  <c r="G123" i="2"/>
  <c r="E123" i="2"/>
  <c r="K122" i="2"/>
  <c r="I122" i="2"/>
  <c r="G122" i="2"/>
  <c r="E122" i="2"/>
  <c r="K121" i="2"/>
  <c r="I121" i="2"/>
  <c r="G121" i="2"/>
  <c r="E121" i="2"/>
  <c r="K120" i="2"/>
  <c r="I120" i="2"/>
  <c r="G120" i="2"/>
  <c r="E120" i="2"/>
  <c r="K119" i="2"/>
  <c r="I119" i="2"/>
  <c r="G119" i="2"/>
  <c r="E119" i="2"/>
  <c r="K118" i="2"/>
  <c r="I118" i="2"/>
  <c r="G118" i="2"/>
  <c r="E118" i="2"/>
  <c r="K117" i="2"/>
  <c r="I117" i="2"/>
  <c r="G117" i="2"/>
  <c r="E117" i="2"/>
  <c r="K116" i="2"/>
  <c r="I116" i="2"/>
  <c r="G116" i="2"/>
  <c r="E116" i="2"/>
  <c r="K115" i="2"/>
  <c r="I115" i="2"/>
  <c r="G115" i="2"/>
  <c r="E115" i="2"/>
  <c r="K114" i="2"/>
  <c r="I114" i="2"/>
  <c r="G114" i="2"/>
  <c r="E114" i="2"/>
  <c r="K113" i="2"/>
  <c r="I113" i="2"/>
  <c r="G113" i="2"/>
  <c r="E113" i="2"/>
  <c r="K112" i="2"/>
  <c r="I112" i="2"/>
  <c r="G112" i="2"/>
  <c r="E112" i="2"/>
  <c r="K111" i="2"/>
  <c r="I111" i="2"/>
  <c r="G111" i="2"/>
  <c r="E111" i="2"/>
  <c r="K110" i="2"/>
  <c r="I110" i="2"/>
  <c r="G110" i="2"/>
  <c r="E110" i="2"/>
  <c r="K109" i="2"/>
  <c r="I109" i="2"/>
  <c r="G109" i="2"/>
  <c r="E109" i="2"/>
  <c r="K108" i="2"/>
  <c r="I108" i="2"/>
  <c r="G108" i="2"/>
  <c r="E108" i="2"/>
  <c r="K107" i="2"/>
  <c r="I107" i="2"/>
  <c r="G107" i="2"/>
  <c r="E107" i="2"/>
  <c r="K106" i="2"/>
  <c r="I106" i="2"/>
  <c r="G106" i="2"/>
  <c r="E106" i="2"/>
  <c r="K105" i="2"/>
  <c r="I105" i="2"/>
  <c r="G105" i="2"/>
  <c r="E105" i="2"/>
  <c r="K104" i="2"/>
  <c r="I104" i="2"/>
  <c r="G104" i="2"/>
  <c r="E104" i="2"/>
  <c r="K103" i="2"/>
  <c r="I103" i="2"/>
  <c r="G103" i="2"/>
  <c r="E103" i="2"/>
  <c r="K102" i="2"/>
  <c r="I102" i="2"/>
  <c r="G102" i="2"/>
  <c r="E102" i="2"/>
  <c r="K101" i="2"/>
  <c r="I101" i="2"/>
  <c r="G101" i="2"/>
  <c r="E101" i="2"/>
  <c r="K100" i="2"/>
  <c r="I100" i="2"/>
  <c r="G100" i="2"/>
  <c r="E100" i="2"/>
  <c r="K99" i="2"/>
  <c r="I99" i="2"/>
  <c r="G99" i="2"/>
  <c r="E99" i="2"/>
  <c r="K98" i="2"/>
  <c r="I98" i="2"/>
  <c r="G98" i="2"/>
  <c r="E98" i="2"/>
  <c r="K97" i="2"/>
  <c r="I97" i="2"/>
  <c r="G97" i="2"/>
  <c r="E97" i="2"/>
  <c r="K96" i="2"/>
  <c r="I96" i="2"/>
  <c r="G96" i="2"/>
  <c r="E96" i="2"/>
  <c r="K95" i="2"/>
  <c r="I95" i="2"/>
  <c r="G95" i="2"/>
  <c r="E95" i="2"/>
  <c r="K94" i="2"/>
  <c r="I94" i="2"/>
  <c r="G94" i="2"/>
  <c r="E94" i="2"/>
  <c r="K93" i="2"/>
  <c r="I93" i="2"/>
  <c r="G93" i="2"/>
  <c r="E93" i="2"/>
  <c r="K92" i="2"/>
  <c r="I92" i="2"/>
  <c r="G92" i="2"/>
  <c r="E92" i="2"/>
  <c r="K91" i="2"/>
  <c r="I91" i="2"/>
  <c r="G91" i="2"/>
  <c r="E91" i="2"/>
  <c r="K90" i="2"/>
  <c r="I90" i="2"/>
  <c r="G90" i="2"/>
  <c r="E90" i="2"/>
  <c r="K89" i="2"/>
  <c r="I89" i="2"/>
  <c r="G89" i="2"/>
  <c r="E89" i="2"/>
  <c r="K88" i="2"/>
  <c r="I88" i="2"/>
  <c r="G88" i="2"/>
  <c r="E88" i="2"/>
  <c r="K87" i="2"/>
  <c r="I87" i="2"/>
  <c r="G87" i="2"/>
  <c r="E87" i="2"/>
  <c r="K86" i="2"/>
  <c r="I86" i="2"/>
  <c r="G86" i="2"/>
  <c r="E86" i="2"/>
  <c r="K85" i="2"/>
  <c r="I85" i="2"/>
  <c r="G85" i="2"/>
  <c r="E85" i="2"/>
  <c r="K84" i="2"/>
  <c r="I84" i="2"/>
  <c r="G84" i="2"/>
  <c r="E84" i="2"/>
  <c r="K83" i="2"/>
  <c r="I83" i="2"/>
  <c r="G83" i="2"/>
  <c r="E83" i="2"/>
  <c r="K82" i="2"/>
  <c r="I82" i="2"/>
  <c r="G82" i="2"/>
  <c r="E82" i="2"/>
  <c r="K81" i="2"/>
  <c r="I81" i="2"/>
  <c r="G81" i="2"/>
  <c r="E81" i="2"/>
  <c r="K80" i="2"/>
  <c r="I80" i="2"/>
  <c r="G80" i="2"/>
  <c r="E80" i="2"/>
  <c r="K79" i="2"/>
  <c r="I79" i="2"/>
  <c r="G79" i="2"/>
  <c r="E79" i="2"/>
  <c r="K78" i="2"/>
  <c r="I78" i="2"/>
  <c r="G78" i="2"/>
  <c r="E78" i="2"/>
  <c r="K77" i="2"/>
  <c r="I77" i="2"/>
  <c r="G77" i="2"/>
  <c r="E77" i="2"/>
  <c r="K76" i="2"/>
  <c r="I76" i="2"/>
  <c r="G76" i="2"/>
  <c r="E76" i="2"/>
  <c r="K75" i="2"/>
  <c r="I75" i="2"/>
  <c r="G75" i="2"/>
  <c r="E75" i="2"/>
  <c r="K74" i="2"/>
  <c r="I74" i="2"/>
  <c r="G74" i="2"/>
  <c r="E74" i="2"/>
  <c r="K73" i="2"/>
  <c r="I73" i="2"/>
  <c r="G73" i="2"/>
  <c r="E73" i="2"/>
  <c r="K72" i="2"/>
  <c r="I72" i="2"/>
  <c r="G72" i="2"/>
  <c r="E72" i="2"/>
  <c r="K71" i="2"/>
  <c r="I71" i="2"/>
  <c r="G71" i="2"/>
  <c r="E71" i="2"/>
  <c r="K70" i="2"/>
  <c r="I70" i="2"/>
  <c r="G70" i="2"/>
  <c r="E70" i="2"/>
  <c r="K69" i="2"/>
  <c r="I69" i="2"/>
  <c r="G69" i="2"/>
  <c r="E69" i="2"/>
  <c r="K68" i="2"/>
  <c r="I68" i="2"/>
  <c r="G68" i="2"/>
  <c r="E68" i="2"/>
  <c r="K67" i="2"/>
  <c r="I67" i="2"/>
  <c r="G67" i="2"/>
  <c r="E67" i="2"/>
  <c r="K66" i="2"/>
  <c r="I66" i="2"/>
  <c r="G66" i="2"/>
  <c r="E66" i="2"/>
  <c r="K65" i="2"/>
  <c r="I65" i="2"/>
  <c r="G65" i="2"/>
  <c r="E65" i="2"/>
  <c r="K64" i="2"/>
  <c r="I64" i="2"/>
  <c r="G64" i="2"/>
  <c r="E64" i="2"/>
  <c r="K63" i="2"/>
  <c r="I63" i="2"/>
  <c r="G63" i="2"/>
  <c r="E63" i="2"/>
  <c r="K62" i="2"/>
  <c r="I62" i="2"/>
  <c r="G62" i="2"/>
  <c r="E62" i="2"/>
  <c r="K61" i="2"/>
  <c r="I61" i="2"/>
  <c r="G61" i="2"/>
  <c r="E61" i="2"/>
  <c r="K60" i="2"/>
  <c r="I60" i="2"/>
  <c r="G60" i="2"/>
  <c r="E60" i="2"/>
  <c r="K59" i="2"/>
  <c r="I59" i="2"/>
  <c r="G59" i="2"/>
  <c r="E59" i="2"/>
  <c r="K58" i="2"/>
  <c r="I58" i="2"/>
  <c r="G58" i="2"/>
  <c r="E58" i="2"/>
  <c r="K57" i="2"/>
  <c r="I57" i="2"/>
  <c r="G57" i="2"/>
  <c r="E57" i="2"/>
  <c r="K56" i="2"/>
  <c r="I56" i="2"/>
  <c r="G56" i="2"/>
  <c r="E56" i="2"/>
  <c r="K55" i="2"/>
  <c r="I55" i="2"/>
  <c r="G55" i="2"/>
  <c r="E55" i="2"/>
  <c r="K54" i="2"/>
  <c r="I54" i="2"/>
  <c r="G54" i="2"/>
  <c r="E54" i="2"/>
  <c r="K53" i="2"/>
  <c r="I53" i="2"/>
  <c r="G53" i="2"/>
  <c r="E53" i="2"/>
  <c r="K52" i="2"/>
  <c r="I52" i="2"/>
  <c r="G52" i="2"/>
  <c r="E52" i="2"/>
  <c r="K51" i="2"/>
  <c r="I51" i="2"/>
  <c r="G51" i="2"/>
  <c r="E51" i="2"/>
  <c r="K50" i="2"/>
  <c r="I50" i="2"/>
  <c r="G50" i="2"/>
  <c r="E50" i="2"/>
  <c r="K49" i="2"/>
  <c r="I49" i="2"/>
  <c r="G49" i="2"/>
  <c r="E49" i="2"/>
  <c r="K48" i="2"/>
  <c r="I48" i="2"/>
  <c r="G48" i="2"/>
  <c r="E48" i="2"/>
  <c r="K47" i="2"/>
  <c r="I47" i="2"/>
  <c r="G47" i="2"/>
  <c r="E47" i="2"/>
  <c r="K46" i="2"/>
  <c r="I46" i="2"/>
  <c r="G46" i="2"/>
  <c r="E46" i="2"/>
  <c r="K45" i="2"/>
  <c r="I45" i="2"/>
  <c r="G45" i="2"/>
  <c r="E45" i="2"/>
  <c r="K44" i="2"/>
  <c r="I44" i="2"/>
  <c r="G44" i="2"/>
  <c r="E44" i="2"/>
  <c r="K43" i="2"/>
  <c r="I43" i="2"/>
  <c r="G43" i="2"/>
  <c r="E43" i="2"/>
  <c r="K42" i="2"/>
  <c r="I42" i="2"/>
  <c r="G42" i="2"/>
  <c r="E42" i="2"/>
  <c r="K41" i="2"/>
  <c r="I41" i="2"/>
  <c r="G41" i="2"/>
  <c r="E41" i="2"/>
  <c r="K40" i="2"/>
  <c r="I40" i="2"/>
  <c r="G40" i="2"/>
  <c r="E40" i="2"/>
  <c r="K39" i="2"/>
  <c r="I39" i="2"/>
  <c r="G39" i="2"/>
  <c r="E39" i="2"/>
  <c r="K38" i="2"/>
  <c r="I38" i="2"/>
  <c r="G38" i="2"/>
  <c r="E38" i="2"/>
  <c r="K37" i="2"/>
  <c r="I37" i="2"/>
  <c r="G37" i="2"/>
  <c r="E37" i="2"/>
  <c r="K36" i="2"/>
  <c r="I36" i="2"/>
  <c r="G36" i="2"/>
  <c r="E36" i="2"/>
  <c r="K35" i="2"/>
  <c r="I35" i="2"/>
  <c r="G35" i="2"/>
  <c r="E35" i="2"/>
  <c r="K34" i="2"/>
  <c r="I34" i="2"/>
  <c r="G34" i="2"/>
  <c r="E34" i="2"/>
  <c r="K33" i="2"/>
  <c r="I33" i="2"/>
  <c r="G33" i="2"/>
  <c r="E33" i="2"/>
  <c r="K32" i="2"/>
  <c r="I32" i="2"/>
  <c r="G32" i="2"/>
  <c r="E32" i="2"/>
  <c r="K31" i="2"/>
  <c r="I31" i="2"/>
  <c r="G31" i="2"/>
  <c r="E31" i="2"/>
  <c r="K30" i="2"/>
  <c r="I30" i="2"/>
  <c r="G30" i="2"/>
  <c r="E30" i="2"/>
  <c r="K29" i="2"/>
  <c r="I29" i="2"/>
  <c r="G29" i="2"/>
  <c r="E29" i="2"/>
  <c r="K28" i="2"/>
  <c r="I28" i="2"/>
  <c r="G28" i="2"/>
  <c r="E28" i="2"/>
  <c r="K27" i="2"/>
  <c r="I27" i="2"/>
  <c r="G27" i="2"/>
  <c r="E27" i="2"/>
  <c r="K26" i="2"/>
  <c r="I26" i="2"/>
  <c r="G26" i="2"/>
  <c r="E26" i="2"/>
  <c r="K25" i="2"/>
  <c r="I25" i="2"/>
  <c r="G25" i="2"/>
  <c r="E25" i="2"/>
  <c r="K24" i="2"/>
  <c r="I24" i="2"/>
  <c r="G24" i="2"/>
  <c r="E24" i="2"/>
  <c r="AM23" i="2"/>
  <c r="R23" i="2"/>
  <c r="AG23" i="2" s="1"/>
  <c r="K23" i="2"/>
  <c r="I23" i="2"/>
  <c r="G23" i="2"/>
  <c r="E23" i="2"/>
  <c r="AM22" i="2"/>
  <c r="AJ22" i="2"/>
  <c r="AA22" i="2"/>
  <c r="R22" i="2"/>
  <c r="AD22" i="2" s="1"/>
  <c r="K22" i="2"/>
  <c r="I22" i="2"/>
  <c r="G22" i="2"/>
  <c r="E22" i="2"/>
  <c r="AM21" i="2"/>
  <c r="AJ21" i="2"/>
  <c r="AG21" i="2"/>
  <c r="X21" i="2"/>
  <c r="R21" i="2"/>
  <c r="AA21" i="2" s="1"/>
  <c r="K21" i="2"/>
  <c r="I21" i="2"/>
  <c r="G21" i="2"/>
  <c r="E21" i="2"/>
  <c r="AJ20" i="2"/>
  <c r="AG20" i="2"/>
  <c r="AD20" i="2"/>
  <c r="R20" i="2"/>
  <c r="X20" i="2" s="1"/>
  <c r="K20" i="2"/>
  <c r="I20" i="2"/>
  <c r="G20" i="2"/>
  <c r="E20" i="2"/>
  <c r="AG19" i="2"/>
  <c r="AD19" i="2"/>
  <c r="AA19" i="2"/>
  <c r="R19" i="2"/>
  <c r="U19" i="2" s="1"/>
  <c r="K19" i="2"/>
  <c r="I19" i="2"/>
  <c r="G19" i="2"/>
  <c r="E19" i="2"/>
  <c r="AM18" i="2"/>
  <c r="AD18" i="2"/>
  <c r="AA18" i="2"/>
  <c r="X18" i="2"/>
  <c r="R18" i="2"/>
  <c r="AP18" i="2" s="1"/>
  <c r="K18" i="2"/>
  <c r="I18" i="2"/>
  <c r="G18" i="2"/>
  <c r="E18" i="2"/>
  <c r="AJ17" i="2"/>
  <c r="AD17" i="2"/>
  <c r="AA17" i="2"/>
  <c r="X17" i="2"/>
  <c r="R17" i="2"/>
  <c r="AM17" i="2" s="1"/>
  <c r="K17" i="2"/>
  <c r="I17" i="2"/>
  <c r="G17" i="2"/>
  <c r="E17" i="2"/>
  <c r="R16" i="2"/>
  <c r="AJ16" i="2" s="1"/>
  <c r="K16" i="2"/>
  <c r="I16" i="2"/>
  <c r="G16" i="2"/>
  <c r="E16" i="2"/>
  <c r="AM15" i="2"/>
  <c r="R15" i="2"/>
  <c r="AG15" i="2" s="1"/>
  <c r="K15" i="2"/>
  <c r="I15" i="2"/>
  <c r="G15" i="2"/>
  <c r="E15" i="2"/>
  <c r="AM14" i="2"/>
  <c r="AJ14" i="2"/>
  <c r="AA14" i="2"/>
  <c r="R14" i="2"/>
  <c r="AD14" i="2" s="1"/>
  <c r="K14" i="2"/>
  <c r="I14" i="2"/>
  <c r="G14" i="2"/>
  <c r="E14" i="2"/>
  <c r="AM13" i="2"/>
  <c r="AJ13" i="2"/>
  <c r="AG13" i="2"/>
  <c r="X13" i="2"/>
  <c r="R13" i="2"/>
  <c r="AA13" i="2" s="1"/>
  <c r="K13" i="2"/>
  <c r="I13" i="2"/>
  <c r="G13" i="2"/>
  <c r="E13" i="2"/>
  <c r="AM12" i="2"/>
  <c r="AJ12" i="2"/>
  <c r="AG12" i="2"/>
  <c r="AD12" i="2"/>
  <c r="R12" i="2"/>
  <c r="X12" i="2" s="1"/>
  <c r="K12" i="2"/>
  <c r="I12" i="2"/>
  <c r="G12" i="2"/>
  <c r="E12" i="2"/>
  <c r="AD11" i="2"/>
  <c r="AA11" i="2"/>
  <c r="R11" i="2"/>
  <c r="U11" i="2" s="1"/>
  <c r="K11" i="2"/>
  <c r="I11" i="2"/>
  <c r="G11" i="2"/>
  <c r="E11" i="2"/>
  <c r="AM10" i="2"/>
  <c r="AG10" i="2"/>
  <c r="AD10" i="2"/>
  <c r="AA10" i="2"/>
  <c r="X10" i="2"/>
  <c r="R10" i="2"/>
  <c r="AP10" i="2" s="1"/>
  <c r="K10" i="2"/>
  <c r="I10" i="2"/>
  <c r="G10" i="2"/>
  <c r="E10" i="2"/>
  <c r="AJ9" i="2"/>
  <c r="AD9" i="2"/>
  <c r="AA9" i="2"/>
  <c r="X9" i="2"/>
  <c r="U9" i="2"/>
  <c r="R9" i="2"/>
  <c r="AM9" i="2" s="1"/>
  <c r="K9" i="2"/>
  <c r="I9" i="2"/>
  <c r="G9" i="2"/>
  <c r="E9" i="2"/>
  <c r="R8" i="2"/>
  <c r="AJ8" i="2" s="1"/>
  <c r="K8" i="2"/>
  <c r="I8" i="2"/>
  <c r="G8" i="2"/>
  <c r="E8" i="2"/>
  <c r="AM7" i="2"/>
  <c r="R7" i="2"/>
  <c r="AG7" i="2" s="1"/>
  <c r="K7" i="2"/>
  <c r="I7" i="2"/>
  <c r="G7" i="2"/>
  <c r="E7" i="2"/>
  <c r="AM6" i="2"/>
  <c r="AJ6" i="2"/>
  <c r="AA6" i="2"/>
  <c r="R6" i="2"/>
  <c r="AD6" i="2" s="1"/>
  <c r="K6" i="2"/>
  <c r="I6" i="2"/>
  <c r="G6" i="2"/>
  <c r="E6" i="2"/>
  <c r="AM5" i="2"/>
  <c r="AJ5" i="2"/>
  <c r="AG5" i="2"/>
  <c r="X5" i="2"/>
  <c r="R5" i="2"/>
  <c r="AA5" i="2" s="1"/>
  <c r="K5" i="2"/>
  <c r="I5" i="2"/>
  <c r="AM2" i="2" s="1"/>
  <c r="G5" i="2"/>
  <c r="E5" i="2"/>
  <c r="AM4" i="2"/>
  <c r="AJ4" i="2"/>
  <c r="AG4" i="2"/>
  <c r="AD4" i="2"/>
  <c r="R4" i="2"/>
  <c r="X4" i="2" s="1"/>
  <c r="K4" i="2"/>
  <c r="I4" i="2"/>
  <c r="G4" i="2"/>
  <c r="E4" i="2"/>
  <c r="AD3" i="2"/>
  <c r="AA3" i="2"/>
  <c r="R3" i="2"/>
  <c r="U3" i="2" s="1"/>
  <c r="K3" i="2"/>
  <c r="I3" i="2"/>
  <c r="G3" i="2"/>
  <c r="E3" i="2"/>
  <c r="AD2" i="2"/>
  <c r="AA2" i="2"/>
  <c r="X2" i="2"/>
  <c r="R2" i="2"/>
  <c r="AP2" i="2" s="1"/>
  <c r="N2" i="2"/>
  <c r="U20" i="2" s="1"/>
  <c r="K2" i="2"/>
  <c r="I2" i="2"/>
  <c r="AM20" i="2" s="1"/>
  <c r="G2" i="2"/>
  <c r="AJ18" i="2" s="1"/>
  <c r="E2" i="2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" i="1"/>
  <c r="N2" i="1"/>
  <c r="IK29" i="1" l="1"/>
  <c r="IK17" i="1"/>
  <c r="IK6" i="1"/>
  <c r="IF29" i="1"/>
  <c r="IF17" i="1"/>
  <c r="IF6" i="1"/>
  <c r="IL29" i="1"/>
  <c r="IL17" i="1"/>
  <c r="IL6" i="1"/>
  <c r="IG29" i="1"/>
  <c r="IG17" i="1"/>
  <c r="IG6" i="1"/>
  <c r="IK5" i="1"/>
  <c r="IM5" i="1" s="1"/>
  <c r="IF5" i="1"/>
  <c r="IU29" i="1"/>
  <c r="IU17" i="1"/>
  <c r="IU6" i="1"/>
  <c r="IP29" i="1"/>
  <c r="IP17" i="1"/>
  <c r="IP6" i="1"/>
  <c r="IK42" i="1"/>
  <c r="IK41" i="1"/>
  <c r="IF42" i="1"/>
  <c r="IF41" i="1"/>
  <c r="IV29" i="1"/>
  <c r="IV17" i="1"/>
  <c r="IV6" i="1"/>
  <c r="IQ29" i="1"/>
  <c r="IQ17" i="1"/>
  <c r="IQ6" i="1"/>
  <c r="IL42" i="1"/>
  <c r="IL41" i="1"/>
  <c r="IG42" i="1"/>
  <c r="IG41" i="1"/>
  <c r="IU5" i="1"/>
  <c r="IP5" i="1"/>
  <c r="IA66" i="1"/>
  <c r="IA65" i="1"/>
  <c r="IB66" i="1"/>
  <c r="IB65" i="1"/>
  <c r="JK11" i="1"/>
  <c r="JP11" i="1"/>
  <c r="JF11" i="1"/>
  <c r="JA11" i="1"/>
  <c r="JF23" i="1"/>
  <c r="JA23" i="1"/>
  <c r="IZ10" i="1"/>
  <c r="JA10" i="1" s="1"/>
  <c r="JA12" i="1" s="1"/>
  <c r="IZ22" i="1"/>
  <c r="JA22" i="1" s="1"/>
  <c r="JA24" i="1" s="1"/>
  <c r="JE10" i="1"/>
  <c r="JF10" i="1" s="1"/>
  <c r="JF12" i="1" s="1"/>
  <c r="JE22" i="1"/>
  <c r="JF22" i="1" s="1"/>
  <c r="JF24" i="1" s="1"/>
  <c r="IA42" i="1"/>
  <c r="IA41" i="1"/>
  <c r="HV42" i="1"/>
  <c r="HV41" i="1"/>
  <c r="IB42" i="1"/>
  <c r="IB41" i="1"/>
  <c r="HW42" i="1"/>
  <c r="HW41" i="1"/>
  <c r="IA17" i="1"/>
  <c r="IA29" i="1"/>
  <c r="IA6" i="1"/>
  <c r="HV29" i="1"/>
  <c r="HV17" i="1"/>
  <c r="HV6" i="1"/>
  <c r="IB29" i="1"/>
  <c r="IB17" i="1"/>
  <c r="IB6" i="1"/>
  <c r="HW29" i="1"/>
  <c r="HW17" i="1"/>
  <c r="HW6" i="1"/>
  <c r="IH5" i="1"/>
  <c r="IA5" i="1"/>
  <c r="HV5" i="1"/>
  <c r="IA54" i="1"/>
  <c r="IA53" i="1"/>
  <c r="HV66" i="1"/>
  <c r="HV65" i="1"/>
  <c r="HV54" i="1"/>
  <c r="HV53" i="1"/>
  <c r="IB54" i="1"/>
  <c r="IB53" i="1"/>
  <c r="HW66" i="1"/>
  <c r="HW65" i="1"/>
  <c r="HW54" i="1"/>
  <c r="HW53" i="1"/>
  <c r="HQ42" i="1"/>
  <c r="HQ41" i="1"/>
  <c r="HL42" i="1"/>
  <c r="HL41" i="1"/>
  <c r="HR42" i="1"/>
  <c r="HR41" i="1"/>
  <c r="HM42" i="1"/>
  <c r="HM41" i="1"/>
  <c r="HQ54" i="1"/>
  <c r="HQ53" i="1"/>
  <c r="HL53" i="1"/>
  <c r="HL54" i="1"/>
  <c r="HR54" i="1"/>
  <c r="HR53" i="1"/>
  <c r="HM54" i="1"/>
  <c r="HM53" i="1"/>
  <c r="HQ66" i="1"/>
  <c r="HQ65" i="1"/>
  <c r="HL66" i="1"/>
  <c r="HL65" i="1"/>
  <c r="HR66" i="1"/>
  <c r="HR65" i="1"/>
  <c r="HM66" i="1"/>
  <c r="HM65" i="1"/>
  <c r="GF102" i="1"/>
  <c r="HQ29" i="1"/>
  <c r="HQ17" i="1"/>
  <c r="HQ6" i="1"/>
  <c r="HL29" i="1"/>
  <c r="HL17" i="1"/>
  <c r="HL6" i="1"/>
  <c r="HR29" i="1"/>
  <c r="HR17" i="1"/>
  <c r="HR6" i="1"/>
  <c r="HM17" i="1"/>
  <c r="HM29" i="1"/>
  <c r="HM6" i="1"/>
  <c r="HX5" i="1"/>
  <c r="IC5" i="1"/>
  <c r="HQ5" i="1"/>
  <c r="HL5" i="1"/>
  <c r="HA102" i="1"/>
  <c r="GZ102" i="1"/>
  <c r="GY102" i="1"/>
  <c r="GX102" i="1"/>
  <c r="GW102" i="1"/>
  <c r="GV102" i="1"/>
  <c r="GU102" i="1"/>
  <c r="GT102" i="1"/>
  <c r="GS102" i="1"/>
  <c r="GR102" i="1"/>
  <c r="GQ102" i="1"/>
  <c r="GP102" i="1"/>
  <c r="GO102" i="1"/>
  <c r="GN102" i="1"/>
  <c r="GM102" i="1"/>
  <c r="GL102" i="1"/>
  <c r="GK102" i="1"/>
  <c r="GJ102" i="1"/>
  <c r="GI102" i="1"/>
  <c r="GH102" i="1"/>
  <c r="GG102" i="1"/>
  <c r="HN42" i="1"/>
  <c r="HN41" i="1"/>
  <c r="HN54" i="1"/>
  <c r="HN53" i="1"/>
  <c r="HN66" i="1"/>
  <c r="HN65" i="1"/>
  <c r="HN5" i="1"/>
  <c r="HN6" i="1"/>
  <c r="HL70" i="1"/>
  <c r="HL47" i="1"/>
  <c r="GH23" i="1"/>
  <c r="GH24" i="1"/>
  <c r="GH25" i="1"/>
  <c r="GH26" i="1"/>
  <c r="GH27" i="1"/>
  <c r="GH28" i="1"/>
  <c r="GH29" i="1"/>
  <c r="GH30" i="1"/>
  <c r="GH31" i="1"/>
  <c r="GH32" i="1"/>
  <c r="GH33" i="1"/>
  <c r="GH34" i="1"/>
  <c r="GH35" i="1"/>
  <c r="GH36" i="1"/>
  <c r="GH37" i="1"/>
  <c r="GH38" i="1"/>
  <c r="GH39" i="1"/>
  <c r="GH40" i="1"/>
  <c r="GH41" i="1"/>
  <c r="GH42" i="1"/>
  <c r="GH43" i="1"/>
  <c r="GH44" i="1"/>
  <c r="GH45" i="1"/>
  <c r="GH46" i="1"/>
  <c r="GH47" i="1"/>
  <c r="GH48" i="1"/>
  <c r="GH49" i="1"/>
  <c r="GH50" i="1"/>
  <c r="GH51" i="1"/>
  <c r="GH52" i="1"/>
  <c r="GH53" i="1"/>
  <c r="GH54" i="1"/>
  <c r="GH55" i="1"/>
  <c r="GH56" i="1"/>
  <c r="GH57" i="1"/>
  <c r="GH58" i="1"/>
  <c r="GH59" i="1"/>
  <c r="GH60" i="1"/>
  <c r="GH61" i="1"/>
  <c r="GH62" i="1"/>
  <c r="GH63" i="1"/>
  <c r="GH64" i="1"/>
  <c r="GH65" i="1"/>
  <c r="GH66" i="1"/>
  <c r="GH67" i="1"/>
  <c r="GH68" i="1"/>
  <c r="GH69" i="1"/>
  <c r="GH70" i="1"/>
  <c r="GH71" i="1"/>
  <c r="GH72" i="1"/>
  <c r="GH73" i="1"/>
  <c r="GH74" i="1"/>
  <c r="GH75" i="1"/>
  <c r="GH76" i="1"/>
  <c r="GH77" i="1"/>
  <c r="GH78" i="1"/>
  <c r="GH79" i="1"/>
  <c r="GH80" i="1"/>
  <c r="GH81" i="1"/>
  <c r="GH82" i="1"/>
  <c r="GH83" i="1"/>
  <c r="GH84" i="1"/>
  <c r="GH85" i="1"/>
  <c r="GH86" i="1"/>
  <c r="GH87" i="1"/>
  <c r="GH88" i="1"/>
  <c r="GH89" i="1"/>
  <c r="GH90" i="1"/>
  <c r="GH91" i="1"/>
  <c r="GH92" i="1"/>
  <c r="GH93" i="1"/>
  <c r="GH94" i="1"/>
  <c r="GH95" i="1"/>
  <c r="GH96" i="1"/>
  <c r="GH97" i="1"/>
  <c r="GH98" i="1"/>
  <c r="GH99" i="1"/>
  <c r="GH100" i="1"/>
  <c r="GH101" i="1"/>
  <c r="GH103" i="1"/>
  <c r="GH104" i="1"/>
  <c r="GH105" i="1"/>
  <c r="GH106" i="1"/>
  <c r="GH107" i="1"/>
  <c r="GH108" i="1"/>
  <c r="GH109" i="1"/>
  <c r="GH110" i="1"/>
  <c r="GH111" i="1"/>
  <c r="GH112" i="1"/>
  <c r="GH113" i="1"/>
  <c r="GH114" i="1"/>
  <c r="GH115" i="1"/>
  <c r="GH116" i="1"/>
  <c r="GH117" i="1"/>
  <c r="GH118" i="1"/>
  <c r="GH119" i="1"/>
  <c r="GH120" i="1"/>
  <c r="GH121" i="1"/>
  <c r="GH122" i="1"/>
  <c r="GH123" i="1"/>
  <c r="GH124" i="1"/>
  <c r="GH125" i="1"/>
  <c r="GH126" i="1"/>
  <c r="GH127" i="1"/>
  <c r="GH128" i="1"/>
  <c r="GH129" i="1"/>
  <c r="GH130" i="1"/>
  <c r="GH131" i="1"/>
  <c r="GH132" i="1"/>
  <c r="GH133" i="1"/>
  <c r="GH134" i="1"/>
  <c r="GH135" i="1"/>
  <c r="GH136" i="1"/>
  <c r="GH137" i="1"/>
  <c r="GH138" i="1"/>
  <c r="GH139" i="1"/>
  <c r="GH140" i="1"/>
  <c r="GH141" i="1"/>
  <c r="GH142" i="1"/>
  <c r="GH143" i="1"/>
  <c r="GH144" i="1"/>
  <c r="GH145" i="1"/>
  <c r="GH146" i="1"/>
  <c r="GH147" i="1"/>
  <c r="GH148" i="1"/>
  <c r="GH149" i="1"/>
  <c r="GH150" i="1"/>
  <c r="GH151" i="1"/>
  <c r="GH152" i="1"/>
  <c r="GH153" i="1"/>
  <c r="GH154" i="1"/>
  <c r="GH155" i="1"/>
  <c r="GH156" i="1"/>
  <c r="GH157" i="1"/>
  <c r="GH158" i="1"/>
  <c r="GH159" i="1"/>
  <c r="GH160" i="1"/>
  <c r="GH161" i="1"/>
  <c r="GH162" i="1"/>
  <c r="GH163" i="1"/>
  <c r="GH164" i="1"/>
  <c r="GH165" i="1"/>
  <c r="GH166" i="1"/>
  <c r="GH167" i="1"/>
  <c r="GH168" i="1"/>
  <c r="GH169" i="1"/>
  <c r="GH170" i="1"/>
  <c r="GH171" i="1"/>
  <c r="GH172" i="1"/>
  <c r="GH173" i="1"/>
  <c r="GH174" i="1"/>
  <c r="GH175" i="1"/>
  <c r="GH176" i="1"/>
  <c r="GH177" i="1"/>
  <c r="GH178" i="1"/>
  <c r="GH179" i="1"/>
  <c r="GH180" i="1"/>
  <c r="GH181" i="1"/>
  <c r="GH182" i="1"/>
  <c r="GH183" i="1"/>
  <c r="GH184" i="1"/>
  <c r="GH185" i="1"/>
  <c r="GH186" i="1"/>
  <c r="GH187" i="1"/>
  <c r="GH188" i="1"/>
  <c r="GH189" i="1"/>
  <c r="GH190" i="1"/>
  <c r="GH191" i="1"/>
  <c r="GH192" i="1"/>
  <c r="GH193" i="1"/>
  <c r="GH194" i="1"/>
  <c r="GH195" i="1"/>
  <c r="GH196" i="1"/>
  <c r="GH197" i="1"/>
  <c r="GH198" i="1"/>
  <c r="GH199" i="1"/>
  <c r="GH200" i="1"/>
  <c r="GH201" i="1"/>
  <c r="GH202" i="1"/>
  <c r="GH203" i="1"/>
  <c r="GH204" i="1"/>
  <c r="GH205" i="1"/>
  <c r="GH206" i="1"/>
  <c r="GH207" i="1"/>
  <c r="GH208" i="1"/>
  <c r="GH209" i="1"/>
  <c r="GH210" i="1"/>
  <c r="GH211" i="1"/>
  <c r="GH212" i="1"/>
  <c r="GH213" i="1"/>
  <c r="GH214" i="1"/>
  <c r="GH215" i="1"/>
  <c r="GH216" i="1"/>
  <c r="GH217" i="1"/>
  <c r="GH218" i="1"/>
  <c r="GH219" i="1"/>
  <c r="GH220" i="1"/>
  <c r="GH221" i="1"/>
  <c r="GH222" i="1"/>
  <c r="GH223" i="1"/>
  <c r="GH224" i="1"/>
  <c r="GH225" i="1"/>
  <c r="GH226" i="1"/>
  <c r="GH227" i="1"/>
  <c r="GH228" i="1"/>
  <c r="GH229" i="1"/>
  <c r="GH230" i="1"/>
  <c r="GH231" i="1"/>
  <c r="GH232" i="1"/>
  <c r="GH233" i="1"/>
  <c r="GH234" i="1"/>
  <c r="GH235" i="1"/>
  <c r="GH236" i="1"/>
  <c r="GH237" i="1"/>
  <c r="GH238" i="1"/>
  <c r="GH239" i="1"/>
  <c r="GH240" i="1"/>
  <c r="GH241" i="1"/>
  <c r="GH242" i="1"/>
  <c r="GH243" i="1"/>
  <c r="GH244" i="1"/>
  <c r="GH245" i="1"/>
  <c r="GH246" i="1"/>
  <c r="GH247" i="1"/>
  <c r="GH248" i="1"/>
  <c r="GH249" i="1"/>
  <c r="GH250" i="1"/>
  <c r="GH251" i="1"/>
  <c r="GH252" i="1"/>
  <c r="GH253" i="1"/>
  <c r="GH254" i="1"/>
  <c r="GH255" i="1"/>
  <c r="GH256" i="1"/>
  <c r="GH257" i="1"/>
  <c r="GH258" i="1"/>
  <c r="GH259" i="1"/>
  <c r="GH260" i="1"/>
  <c r="GH261" i="1"/>
  <c r="GH262" i="1"/>
  <c r="GH263" i="1"/>
  <c r="GH264" i="1"/>
  <c r="GH265" i="1"/>
  <c r="GH266" i="1"/>
  <c r="GH267" i="1"/>
  <c r="GH268" i="1"/>
  <c r="GH269" i="1"/>
  <c r="GH270" i="1"/>
  <c r="GH271" i="1"/>
  <c r="GH272" i="1"/>
  <c r="GH273" i="1"/>
  <c r="GH274" i="1"/>
  <c r="GH275" i="1"/>
  <c r="GH276" i="1"/>
  <c r="GH277" i="1"/>
  <c r="GH278" i="1"/>
  <c r="GH279" i="1"/>
  <c r="GH280" i="1"/>
  <c r="GH281" i="1"/>
  <c r="GH11" i="1"/>
  <c r="GH12" i="1"/>
  <c r="GH13" i="1"/>
  <c r="GH14" i="1"/>
  <c r="GH15" i="1"/>
  <c r="GH16" i="1"/>
  <c r="GH17" i="1"/>
  <c r="GH18" i="1"/>
  <c r="GH19" i="1"/>
  <c r="GH20" i="1"/>
  <c r="GH21" i="1"/>
  <c r="GH22" i="1"/>
  <c r="GF3" i="1"/>
  <c r="GF4" i="1"/>
  <c r="GF5" i="1"/>
  <c r="GF6" i="1"/>
  <c r="GF7" i="1"/>
  <c r="GF8" i="1"/>
  <c r="GF9" i="1"/>
  <c r="GF10" i="1"/>
  <c r="GF11" i="1"/>
  <c r="GF12" i="1"/>
  <c r="GF13" i="1"/>
  <c r="GF14" i="1"/>
  <c r="GF15" i="1"/>
  <c r="GF16" i="1"/>
  <c r="GF17" i="1"/>
  <c r="GF18" i="1"/>
  <c r="GF19" i="1"/>
  <c r="GF20" i="1"/>
  <c r="GF21" i="1"/>
  <c r="GF22" i="1"/>
  <c r="GF23" i="1"/>
  <c r="GF24" i="1"/>
  <c r="GF25" i="1"/>
  <c r="GF26" i="1"/>
  <c r="GF27" i="1"/>
  <c r="GF28" i="1"/>
  <c r="GF29" i="1"/>
  <c r="GF30" i="1"/>
  <c r="GF31" i="1"/>
  <c r="GF32" i="1"/>
  <c r="GF33" i="1"/>
  <c r="GF34" i="1"/>
  <c r="GF35" i="1"/>
  <c r="GF36" i="1"/>
  <c r="GF37" i="1"/>
  <c r="GF38" i="1"/>
  <c r="GF39" i="1"/>
  <c r="GF40" i="1"/>
  <c r="GF41" i="1"/>
  <c r="GF42" i="1"/>
  <c r="GF43" i="1"/>
  <c r="GF44" i="1"/>
  <c r="GF45" i="1"/>
  <c r="GF46" i="1"/>
  <c r="GF47" i="1"/>
  <c r="GF48" i="1"/>
  <c r="GF49" i="1"/>
  <c r="GF50" i="1"/>
  <c r="GF51" i="1"/>
  <c r="GF52" i="1"/>
  <c r="GF53" i="1"/>
  <c r="GF54" i="1"/>
  <c r="GF55" i="1"/>
  <c r="GF56" i="1"/>
  <c r="GF57" i="1"/>
  <c r="GF58" i="1"/>
  <c r="GF59" i="1"/>
  <c r="GF60" i="1"/>
  <c r="GF61" i="1"/>
  <c r="GF62" i="1"/>
  <c r="GF63" i="1"/>
  <c r="GF64" i="1"/>
  <c r="GF65" i="1"/>
  <c r="GF66" i="1"/>
  <c r="GF67" i="1"/>
  <c r="GF68" i="1"/>
  <c r="GF69" i="1"/>
  <c r="GF70" i="1"/>
  <c r="GF71" i="1"/>
  <c r="GF72" i="1"/>
  <c r="GF73" i="1"/>
  <c r="GF74" i="1"/>
  <c r="GF75" i="1"/>
  <c r="GF76" i="1"/>
  <c r="GF77" i="1"/>
  <c r="GF78" i="1"/>
  <c r="GF79" i="1"/>
  <c r="GF80" i="1"/>
  <c r="GF81" i="1"/>
  <c r="GF82" i="1"/>
  <c r="GF83" i="1"/>
  <c r="GF84" i="1"/>
  <c r="GF85" i="1"/>
  <c r="GF86" i="1"/>
  <c r="GF87" i="1"/>
  <c r="GF88" i="1"/>
  <c r="GF89" i="1"/>
  <c r="GF90" i="1"/>
  <c r="GF91" i="1"/>
  <c r="GF92" i="1"/>
  <c r="GF93" i="1"/>
  <c r="GF94" i="1"/>
  <c r="GF95" i="1"/>
  <c r="GF96" i="1"/>
  <c r="GF97" i="1"/>
  <c r="GF98" i="1"/>
  <c r="GF99" i="1"/>
  <c r="GF100" i="1"/>
  <c r="GF101" i="1"/>
  <c r="GF103" i="1"/>
  <c r="GF104" i="1"/>
  <c r="GF105" i="1"/>
  <c r="GF106" i="1"/>
  <c r="GF107" i="1"/>
  <c r="GF108" i="1"/>
  <c r="GF109" i="1"/>
  <c r="GF110" i="1"/>
  <c r="GF111" i="1"/>
  <c r="GF112" i="1"/>
  <c r="GF113" i="1"/>
  <c r="GF114" i="1"/>
  <c r="GF115" i="1"/>
  <c r="GF116" i="1"/>
  <c r="GF117" i="1"/>
  <c r="GF118" i="1"/>
  <c r="GF119" i="1"/>
  <c r="GF120" i="1"/>
  <c r="GF121" i="1"/>
  <c r="GF122" i="1"/>
  <c r="GF123" i="1"/>
  <c r="GF124" i="1"/>
  <c r="GF125" i="1"/>
  <c r="GF126" i="1"/>
  <c r="GF127" i="1"/>
  <c r="GF128" i="1"/>
  <c r="GF129" i="1"/>
  <c r="GF130" i="1"/>
  <c r="GF131" i="1"/>
  <c r="GF132" i="1"/>
  <c r="GF133" i="1"/>
  <c r="GF134" i="1"/>
  <c r="GF135" i="1"/>
  <c r="GF136" i="1"/>
  <c r="GF137" i="1"/>
  <c r="GF138" i="1"/>
  <c r="GF139" i="1"/>
  <c r="GF140" i="1"/>
  <c r="GF141" i="1"/>
  <c r="GF142" i="1"/>
  <c r="GF143" i="1"/>
  <c r="GF144" i="1"/>
  <c r="GF145" i="1"/>
  <c r="GF146" i="1"/>
  <c r="GF147" i="1"/>
  <c r="GF148" i="1"/>
  <c r="GF149" i="1"/>
  <c r="GF150" i="1"/>
  <c r="GF151" i="1"/>
  <c r="GF152" i="1"/>
  <c r="GF153" i="1"/>
  <c r="GF154" i="1"/>
  <c r="GF155" i="1"/>
  <c r="GF156" i="1"/>
  <c r="GF157" i="1"/>
  <c r="GF158" i="1"/>
  <c r="GF159" i="1"/>
  <c r="GF160" i="1"/>
  <c r="GF161" i="1"/>
  <c r="GF162" i="1"/>
  <c r="GF163" i="1"/>
  <c r="GF164" i="1"/>
  <c r="GF165" i="1"/>
  <c r="GF166" i="1"/>
  <c r="GF167" i="1"/>
  <c r="GF168" i="1"/>
  <c r="GF169" i="1"/>
  <c r="GF170" i="1"/>
  <c r="GF171" i="1"/>
  <c r="GF172" i="1"/>
  <c r="GF173" i="1"/>
  <c r="GF174" i="1"/>
  <c r="GF175" i="1"/>
  <c r="GF176" i="1"/>
  <c r="GF177" i="1"/>
  <c r="GF178" i="1"/>
  <c r="GF179" i="1"/>
  <c r="GF180" i="1"/>
  <c r="GF181" i="1"/>
  <c r="GF182" i="1"/>
  <c r="GF183" i="1"/>
  <c r="GF184" i="1"/>
  <c r="GF185" i="1"/>
  <c r="GF186" i="1"/>
  <c r="GF187" i="1"/>
  <c r="GF188" i="1"/>
  <c r="GF189" i="1"/>
  <c r="GF190" i="1"/>
  <c r="GF191" i="1"/>
  <c r="GF192" i="1"/>
  <c r="GF193" i="1"/>
  <c r="GF194" i="1"/>
  <c r="GF195" i="1"/>
  <c r="GF196" i="1"/>
  <c r="GF197" i="1"/>
  <c r="GF198" i="1"/>
  <c r="GF199" i="1"/>
  <c r="GF200" i="1"/>
  <c r="GF201" i="1"/>
  <c r="GF202" i="1"/>
  <c r="GF203" i="1"/>
  <c r="GF204" i="1"/>
  <c r="GF205" i="1"/>
  <c r="GF206" i="1"/>
  <c r="GF207" i="1"/>
  <c r="GF208" i="1"/>
  <c r="GF209" i="1"/>
  <c r="GF210" i="1"/>
  <c r="GF211" i="1"/>
  <c r="GF212" i="1"/>
  <c r="GF213" i="1"/>
  <c r="GF214" i="1"/>
  <c r="GF215" i="1"/>
  <c r="GF216" i="1"/>
  <c r="GF217" i="1"/>
  <c r="GF218" i="1"/>
  <c r="GF219" i="1"/>
  <c r="GF220" i="1"/>
  <c r="GF221" i="1"/>
  <c r="GF222" i="1"/>
  <c r="GF223" i="1"/>
  <c r="GF224" i="1"/>
  <c r="GF225" i="1"/>
  <c r="GF226" i="1"/>
  <c r="GF227" i="1"/>
  <c r="GF228" i="1"/>
  <c r="GF229" i="1"/>
  <c r="GF230" i="1"/>
  <c r="GF231" i="1"/>
  <c r="GF232" i="1"/>
  <c r="GF233" i="1"/>
  <c r="GF234" i="1"/>
  <c r="GF235" i="1"/>
  <c r="GF236" i="1"/>
  <c r="GF237" i="1"/>
  <c r="GF238" i="1"/>
  <c r="GF239" i="1"/>
  <c r="GF240" i="1"/>
  <c r="GF241" i="1"/>
  <c r="GF242" i="1"/>
  <c r="GF243" i="1"/>
  <c r="GF244" i="1"/>
  <c r="GF245" i="1"/>
  <c r="GF246" i="1"/>
  <c r="GF247" i="1"/>
  <c r="GF248" i="1"/>
  <c r="GF249" i="1"/>
  <c r="GF250" i="1"/>
  <c r="GF251" i="1"/>
  <c r="GF252" i="1"/>
  <c r="GF253" i="1"/>
  <c r="GF254" i="1"/>
  <c r="GF255" i="1"/>
  <c r="GF256" i="1"/>
  <c r="GF257" i="1"/>
  <c r="GF258" i="1"/>
  <c r="GF259" i="1"/>
  <c r="GF260" i="1"/>
  <c r="GF261" i="1"/>
  <c r="GF262" i="1"/>
  <c r="GF263" i="1"/>
  <c r="GF264" i="1"/>
  <c r="GF265" i="1"/>
  <c r="GF266" i="1"/>
  <c r="GF267" i="1"/>
  <c r="GF268" i="1"/>
  <c r="GF269" i="1"/>
  <c r="GF270" i="1"/>
  <c r="GF271" i="1"/>
  <c r="GF272" i="1"/>
  <c r="GF273" i="1"/>
  <c r="GF274" i="1"/>
  <c r="GF275" i="1"/>
  <c r="GF276" i="1"/>
  <c r="GF277" i="1"/>
  <c r="GF278" i="1"/>
  <c r="GF279" i="1"/>
  <c r="GF280" i="1"/>
  <c r="GF281" i="1"/>
  <c r="GE2" i="1"/>
  <c r="GF2" i="1" s="1"/>
  <c r="GG3" i="1"/>
  <c r="GG4" i="1"/>
  <c r="GG5" i="1"/>
  <c r="GG6" i="1"/>
  <c r="GG7" i="1"/>
  <c r="GG8" i="1"/>
  <c r="GG9" i="1"/>
  <c r="GG10" i="1"/>
  <c r="GG11" i="1"/>
  <c r="GG12" i="1"/>
  <c r="GG13" i="1"/>
  <c r="GG14" i="1"/>
  <c r="GG15" i="1"/>
  <c r="GG16" i="1"/>
  <c r="GG17" i="1"/>
  <c r="GG18" i="1"/>
  <c r="GG19" i="1"/>
  <c r="GG20" i="1"/>
  <c r="GG21" i="1"/>
  <c r="GG22" i="1"/>
  <c r="GG23" i="1"/>
  <c r="GG24" i="1"/>
  <c r="GG25" i="1"/>
  <c r="GG26" i="1"/>
  <c r="GG27" i="1"/>
  <c r="GG28" i="1"/>
  <c r="GG29" i="1"/>
  <c r="GG30" i="1"/>
  <c r="GG31" i="1"/>
  <c r="GG32" i="1"/>
  <c r="GG33" i="1"/>
  <c r="GG34" i="1"/>
  <c r="GG35" i="1"/>
  <c r="GG36" i="1"/>
  <c r="GG37" i="1"/>
  <c r="GG38" i="1"/>
  <c r="GG39" i="1"/>
  <c r="GG40" i="1"/>
  <c r="GG41" i="1"/>
  <c r="GG42" i="1"/>
  <c r="GG43" i="1"/>
  <c r="GG44" i="1"/>
  <c r="GG45" i="1"/>
  <c r="GG46" i="1"/>
  <c r="GG47" i="1"/>
  <c r="GG48" i="1"/>
  <c r="GG49" i="1"/>
  <c r="GG50" i="1"/>
  <c r="GG51" i="1"/>
  <c r="GG52" i="1"/>
  <c r="GG53" i="1"/>
  <c r="GG54" i="1"/>
  <c r="GG55" i="1"/>
  <c r="GG56" i="1"/>
  <c r="GG57" i="1"/>
  <c r="GG58" i="1"/>
  <c r="GG59" i="1"/>
  <c r="GG60" i="1"/>
  <c r="GG61" i="1"/>
  <c r="GG62" i="1"/>
  <c r="GG63" i="1"/>
  <c r="GG64" i="1"/>
  <c r="GG65" i="1"/>
  <c r="GG66" i="1"/>
  <c r="GG67" i="1"/>
  <c r="GG68" i="1"/>
  <c r="GG69" i="1"/>
  <c r="GG70" i="1"/>
  <c r="GG71" i="1"/>
  <c r="GG72" i="1"/>
  <c r="GG73" i="1"/>
  <c r="GG74" i="1"/>
  <c r="GG75" i="1"/>
  <c r="GG76" i="1"/>
  <c r="GG77" i="1"/>
  <c r="GG78" i="1"/>
  <c r="GG79" i="1"/>
  <c r="GG80" i="1"/>
  <c r="GG81" i="1"/>
  <c r="GG82" i="1"/>
  <c r="GG83" i="1"/>
  <c r="GG84" i="1"/>
  <c r="GG85" i="1"/>
  <c r="GG86" i="1"/>
  <c r="GG87" i="1"/>
  <c r="GG88" i="1"/>
  <c r="GG89" i="1"/>
  <c r="GG90" i="1"/>
  <c r="GG91" i="1"/>
  <c r="GG92" i="1"/>
  <c r="GG93" i="1"/>
  <c r="GG94" i="1"/>
  <c r="GG95" i="1"/>
  <c r="GG96" i="1"/>
  <c r="GG97" i="1"/>
  <c r="GG98" i="1"/>
  <c r="GG99" i="1"/>
  <c r="GG100" i="1"/>
  <c r="GG101" i="1"/>
  <c r="GG103" i="1"/>
  <c r="GG104" i="1"/>
  <c r="GG105" i="1"/>
  <c r="GG106" i="1"/>
  <c r="GG107" i="1"/>
  <c r="GG108" i="1"/>
  <c r="GG109" i="1"/>
  <c r="GG110" i="1"/>
  <c r="GG111" i="1"/>
  <c r="GG112" i="1"/>
  <c r="GG113" i="1"/>
  <c r="GG114" i="1"/>
  <c r="GG115" i="1"/>
  <c r="GG116" i="1"/>
  <c r="GG117" i="1"/>
  <c r="GG118" i="1"/>
  <c r="GG119" i="1"/>
  <c r="GG120" i="1"/>
  <c r="GG121" i="1"/>
  <c r="GG122" i="1"/>
  <c r="GG123" i="1"/>
  <c r="GG124" i="1"/>
  <c r="GG125" i="1"/>
  <c r="GG126" i="1"/>
  <c r="GG127" i="1"/>
  <c r="GG128" i="1"/>
  <c r="GG129" i="1"/>
  <c r="GG130" i="1"/>
  <c r="GG131" i="1"/>
  <c r="GG132" i="1"/>
  <c r="GG133" i="1"/>
  <c r="GG134" i="1"/>
  <c r="GG135" i="1"/>
  <c r="GG136" i="1"/>
  <c r="GG137" i="1"/>
  <c r="GG138" i="1"/>
  <c r="GG139" i="1"/>
  <c r="GG140" i="1"/>
  <c r="GG141" i="1"/>
  <c r="GG142" i="1"/>
  <c r="GG143" i="1"/>
  <c r="GG144" i="1"/>
  <c r="GG145" i="1"/>
  <c r="GG146" i="1"/>
  <c r="GG147" i="1"/>
  <c r="GG148" i="1"/>
  <c r="GG149" i="1"/>
  <c r="GG150" i="1"/>
  <c r="GG151" i="1"/>
  <c r="GG152" i="1"/>
  <c r="GG153" i="1"/>
  <c r="GG154" i="1"/>
  <c r="GG155" i="1"/>
  <c r="GG156" i="1"/>
  <c r="GG157" i="1"/>
  <c r="GG158" i="1"/>
  <c r="GG159" i="1"/>
  <c r="GG160" i="1"/>
  <c r="GG161" i="1"/>
  <c r="GG162" i="1"/>
  <c r="GG163" i="1"/>
  <c r="GG164" i="1"/>
  <c r="GG165" i="1"/>
  <c r="GG166" i="1"/>
  <c r="GG167" i="1"/>
  <c r="GG168" i="1"/>
  <c r="GG169" i="1"/>
  <c r="GG170" i="1"/>
  <c r="GG171" i="1"/>
  <c r="GG172" i="1"/>
  <c r="GG173" i="1"/>
  <c r="GG174" i="1"/>
  <c r="GG175" i="1"/>
  <c r="GG176" i="1"/>
  <c r="GG177" i="1"/>
  <c r="GG178" i="1"/>
  <c r="GG179" i="1"/>
  <c r="GG180" i="1"/>
  <c r="GG181" i="1"/>
  <c r="GG182" i="1"/>
  <c r="GG183" i="1"/>
  <c r="GG184" i="1"/>
  <c r="GG185" i="1"/>
  <c r="GG186" i="1"/>
  <c r="GG187" i="1"/>
  <c r="GG188" i="1"/>
  <c r="GG189" i="1"/>
  <c r="GG190" i="1"/>
  <c r="GG191" i="1"/>
  <c r="GG192" i="1"/>
  <c r="GG193" i="1"/>
  <c r="GG194" i="1"/>
  <c r="GG195" i="1"/>
  <c r="GG196" i="1"/>
  <c r="GG197" i="1"/>
  <c r="GG198" i="1"/>
  <c r="GG199" i="1"/>
  <c r="GG200" i="1"/>
  <c r="GG201" i="1"/>
  <c r="GG202" i="1"/>
  <c r="GG203" i="1"/>
  <c r="GG204" i="1"/>
  <c r="GG205" i="1"/>
  <c r="GG206" i="1"/>
  <c r="GG207" i="1"/>
  <c r="GG208" i="1"/>
  <c r="GG209" i="1"/>
  <c r="GG210" i="1"/>
  <c r="GG211" i="1"/>
  <c r="GG212" i="1"/>
  <c r="GG213" i="1"/>
  <c r="GG214" i="1"/>
  <c r="GG215" i="1"/>
  <c r="GG216" i="1"/>
  <c r="GG217" i="1"/>
  <c r="GG218" i="1"/>
  <c r="GG219" i="1"/>
  <c r="GG220" i="1"/>
  <c r="GG221" i="1"/>
  <c r="GG222" i="1"/>
  <c r="GG223" i="1"/>
  <c r="GG224" i="1"/>
  <c r="GG225" i="1"/>
  <c r="GG226" i="1"/>
  <c r="GG227" i="1"/>
  <c r="GG228" i="1"/>
  <c r="GG229" i="1"/>
  <c r="GG230" i="1"/>
  <c r="GG231" i="1"/>
  <c r="GG232" i="1"/>
  <c r="GG233" i="1"/>
  <c r="GG234" i="1"/>
  <c r="GG235" i="1"/>
  <c r="GG236" i="1"/>
  <c r="GG237" i="1"/>
  <c r="GG238" i="1"/>
  <c r="GG239" i="1"/>
  <c r="GG240" i="1"/>
  <c r="GG241" i="1"/>
  <c r="GG242" i="1"/>
  <c r="GG243" i="1"/>
  <c r="GG244" i="1"/>
  <c r="GG245" i="1"/>
  <c r="GG246" i="1"/>
  <c r="GG247" i="1"/>
  <c r="GG248" i="1"/>
  <c r="GG249" i="1"/>
  <c r="GG250" i="1"/>
  <c r="GG251" i="1"/>
  <c r="GG252" i="1"/>
  <c r="GG253" i="1"/>
  <c r="GG254" i="1"/>
  <c r="GG255" i="1"/>
  <c r="GG256" i="1"/>
  <c r="GG257" i="1"/>
  <c r="GG258" i="1"/>
  <c r="GG259" i="1"/>
  <c r="GG260" i="1"/>
  <c r="GG261" i="1"/>
  <c r="GG262" i="1"/>
  <c r="GG263" i="1"/>
  <c r="GG264" i="1"/>
  <c r="GG265" i="1"/>
  <c r="GG266" i="1"/>
  <c r="GG267" i="1"/>
  <c r="GG268" i="1"/>
  <c r="GG269" i="1"/>
  <c r="GG270" i="1"/>
  <c r="GG271" i="1"/>
  <c r="GG272" i="1"/>
  <c r="GG273" i="1"/>
  <c r="GG274" i="1"/>
  <c r="GG275" i="1"/>
  <c r="GG276" i="1"/>
  <c r="GG277" i="1"/>
  <c r="GG278" i="1"/>
  <c r="GG279" i="1"/>
  <c r="GG280" i="1"/>
  <c r="GG281" i="1"/>
  <c r="FD5" i="1"/>
  <c r="FD6" i="1"/>
  <c r="FD4" i="1"/>
  <c r="HA3" i="1"/>
  <c r="HA4" i="1"/>
  <c r="HA5" i="1"/>
  <c r="HA6" i="1"/>
  <c r="HA7" i="1"/>
  <c r="HA8" i="1"/>
  <c r="HA9" i="1"/>
  <c r="HA10" i="1"/>
  <c r="HA11" i="1"/>
  <c r="HA12" i="1"/>
  <c r="HA13" i="1"/>
  <c r="HA14" i="1"/>
  <c r="HA15" i="1"/>
  <c r="HA16" i="1"/>
  <c r="HA17" i="1"/>
  <c r="HA18" i="1"/>
  <c r="HA19" i="1"/>
  <c r="HA20" i="1"/>
  <c r="HA21" i="1"/>
  <c r="HA22" i="1"/>
  <c r="HA23" i="1"/>
  <c r="HA24" i="1"/>
  <c r="HA25" i="1"/>
  <c r="HA26" i="1"/>
  <c r="HA27" i="1"/>
  <c r="HA28" i="1"/>
  <c r="HA29" i="1"/>
  <c r="HA30" i="1"/>
  <c r="HA31" i="1"/>
  <c r="HA32" i="1"/>
  <c r="HA33" i="1"/>
  <c r="HA34" i="1"/>
  <c r="HA35" i="1"/>
  <c r="HA36" i="1"/>
  <c r="HA37" i="1"/>
  <c r="HA38" i="1"/>
  <c r="HA39" i="1"/>
  <c r="HA40" i="1"/>
  <c r="HA41" i="1"/>
  <c r="HA42" i="1"/>
  <c r="HA43" i="1"/>
  <c r="HA44" i="1"/>
  <c r="HA45" i="1"/>
  <c r="HA46" i="1"/>
  <c r="HA47" i="1"/>
  <c r="HA48" i="1"/>
  <c r="HA49" i="1"/>
  <c r="HA50" i="1"/>
  <c r="HA51" i="1"/>
  <c r="HA52" i="1"/>
  <c r="HA53" i="1"/>
  <c r="HA54" i="1"/>
  <c r="HA55" i="1"/>
  <c r="HA56" i="1"/>
  <c r="HA57" i="1"/>
  <c r="HA58" i="1"/>
  <c r="HA59" i="1"/>
  <c r="HA60" i="1"/>
  <c r="HA61" i="1"/>
  <c r="HA62" i="1"/>
  <c r="HA63" i="1"/>
  <c r="HA64" i="1"/>
  <c r="HA65" i="1"/>
  <c r="HA66" i="1"/>
  <c r="HA67" i="1"/>
  <c r="HA68" i="1"/>
  <c r="HA69" i="1"/>
  <c r="HA70" i="1"/>
  <c r="HA71" i="1"/>
  <c r="HA72" i="1"/>
  <c r="HA73" i="1"/>
  <c r="HA74" i="1"/>
  <c r="HA75" i="1"/>
  <c r="HA76" i="1"/>
  <c r="HA77" i="1"/>
  <c r="HA78" i="1"/>
  <c r="HA79" i="1"/>
  <c r="HA80" i="1"/>
  <c r="HA81" i="1"/>
  <c r="HA82" i="1"/>
  <c r="HA83" i="1"/>
  <c r="HA84" i="1"/>
  <c r="HA85" i="1"/>
  <c r="HA86" i="1"/>
  <c r="HA87" i="1"/>
  <c r="HA88" i="1"/>
  <c r="HA89" i="1"/>
  <c r="HA90" i="1"/>
  <c r="HA91" i="1"/>
  <c r="HA92" i="1"/>
  <c r="HA93" i="1"/>
  <c r="HA94" i="1"/>
  <c r="HA95" i="1"/>
  <c r="HA96" i="1"/>
  <c r="HA97" i="1"/>
  <c r="HA98" i="1"/>
  <c r="HA99" i="1"/>
  <c r="HA100" i="1"/>
  <c r="HA101" i="1"/>
  <c r="HA103" i="1"/>
  <c r="HA104" i="1"/>
  <c r="HA105" i="1"/>
  <c r="HA106" i="1"/>
  <c r="HA107" i="1"/>
  <c r="HA108" i="1"/>
  <c r="HA109" i="1"/>
  <c r="HA110" i="1"/>
  <c r="HA111" i="1"/>
  <c r="HA112" i="1"/>
  <c r="HA113" i="1"/>
  <c r="HA114" i="1"/>
  <c r="HA115" i="1"/>
  <c r="HA116" i="1"/>
  <c r="HA117" i="1"/>
  <c r="HA118" i="1"/>
  <c r="HA119" i="1"/>
  <c r="HA120" i="1"/>
  <c r="HA121" i="1"/>
  <c r="HA122" i="1"/>
  <c r="HA123" i="1"/>
  <c r="HA124" i="1"/>
  <c r="HA125" i="1"/>
  <c r="HA126" i="1"/>
  <c r="HA127" i="1"/>
  <c r="HA128" i="1"/>
  <c r="HA129" i="1"/>
  <c r="HA130" i="1"/>
  <c r="HA131" i="1"/>
  <c r="HA132" i="1"/>
  <c r="HA133" i="1"/>
  <c r="HA134" i="1"/>
  <c r="HA135" i="1"/>
  <c r="HA136" i="1"/>
  <c r="HA137" i="1"/>
  <c r="HA138" i="1"/>
  <c r="HA139" i="1"/>
  <c r="HA140" i="1"/>
  <c r="HA141" i="1"/>
  <c r="HA142" i="1"/>
  <c r="HA143" i="1"/>
  <c r="HA144" i="1"/>
  <c r="HA145" i="1"/>
  <c r="HA146" i="1"/>
  <c r="HA147" i="1"/>
  <c r="HA148" i="1"/>
  <c r="HA149" i="1"/>
  <c r="HA150" i="1"/>
  <c r="HA151" i="1"/>
  <c r="HA152" i="1"/>
  <c r="HA153" i="1"/>
  <c r="HA154" i="1"/>
  <c r="HA155" i="1"/>
  <c r="HA156" i="1"/>
  <c r="HA157" i="1"/>
  <c r="HA158" i="1"/>
  <c r="HA159" i="1"/>
  <c r="HA160" i="1"/>
  <c r="HA161" i="1"/>
  <c r="HA162" i="1"/>
  <c r="HA163" i="1"/>
  <c r="HA164" i="1"/>
  <c r="HA165" i="1"/>
  <c r="HA166" i="1"/>
  <c r="HA167" i="1"/>
  <c r="HA168" i="1"/>
  <c r="HA169" i="1"/>
  <c r="HA170" i="1"/>
  <c r="HA171" i="1"/>
  <c r="HA172" i="1"/>
  <c r="HA173" i="1"/>
  <c r="HA174" i="1"/>
  <c r="HA175" i="1"/>
  <c r="HA176" i="1"/>
  <c r="HA177" i="1"/>
  <c r="HA178" i="1"/>
  <c r="HA179" i="1"/>
  <c r="HA180" i="1"/>
  <c r="HA181" i="1"/>
  <c r="HA182" i="1"/>
  <c r="HA183" i="1"/>
  <c r="HA184" i="1"/>
  <c r="HA185" i="1"/>
  <c r="HA186" i="1"/>
  <c r="HA187" i="1"/>
  <c r="HA188" i="1"/>
  <c r="HA189" i="1"/>
  <c r="HA190" i="1"/>
  <c r="HA191" i="1"/>
  <c r="HA192" i="1"/>
  <c r="HA193" i="1"/>
  <c r="HA194" i="1"/>
  <c r="HA195" i="1"/>
  <c r="HA196" i="1"/>
  <c r="HA197" i="1"/>
  <c r="HA198" i="1"/>
  <c r="HA199" i="1"/>
  <c r="HA200" i="1"/>
  <c r="HA201" i="1"/>
  <c r="HA202" i="1"/>
  <c r="HA203" i="1"/>
  <c r="HA204" i="1"/>
  <c r="HA205" i="1"/>
  <c r="HA206" i="1"/>
  <c r="HA207" i="1"/>
  <c r="HA208" i="1"/>
  <c r="HA209" i="1"/>
  <c r="HA210" i="1"/>
  <c r="HA211" i="1"/>
  <c r="HA212" i="1"/>
  <c r="HA213" i="1"/>
  <c r="HA214" i="1"/>
  <c r="HA215" i="1"/>
  <c r="HA216" i="1"/>
  <c r="HA217" i="1"/>
  <c r="HA218" i="1"/>
  <c r="HA219" i="1"/>
  <c r="HA220" i="1"/>
  <c r="HA221" i="1"/>
  <c r="HA222" i="1"/>
  <c r="HA223" i="1"/>
  <c r="HA224" i="1"/>
  <c r="HA225" i="1"/>
  <c r="HA226" i="1"/>
  <c r="HA227" i="1"/>
  <c r="HA228" i="1"/>
  <c r="HA229" i="1"/>
  <c r="HA230" i="1"/>
  <c r="HA231" i="1"/>
  <c r="HA232" i="1"/>
  <c r="HA233" i="1"/>
  <c r="HA234" i="1"/>
  <c r="HA235" i="1"/>
  <c r="HA236" i="1"/>
  <c r="HA237" i="1"/>
  <c r="HA238" i="1"/>
  <c r="HA239" i="1"/>
  <c r="HA240" i="1"/>
  <c r="HA241" i="1"/>
  <c r="HA242" i="1"/>
  <c r="HA243" i="1"/>
  <c r="HA244" i="1"/>
  <c r="HA245" i="1"/>
  <c r="HA246" i="1"/>
  <c r="HA247" i="1"/>
  <c r="HA248" i="1"/>
  <c r="HA249" i="1"/>
  <c r="HA250" i="1"/>
  <c r="HA251" i="1"/>
  <c r="HA252" i="1"/>
  <c r="HA253" i="1"/>
  <c r="HA254" i="1"/>
  <c r="HA255" i="1"/>
  <c r="HA256" i="1"/>
  <c r="HA257" i="1"/>
  <c r="HA258" i="1"/>
  <c r="HA259" i="1"/>
  <c r="HA260" i="1"/>
  <c r="HA261" i="1"/>
  <c r="HA262" i="1"/>
  <c r="HA263" i="1"/>
  <c r="HA264" i="1"/>
  <c r="HA265" i="1"/>
  <c r="HA266" i="1"/>
  <c r="HA267" i="1"/>
  <c r="HA268" i="1"/>
  <c r="HA269" i="1"/>
  <c r="HA270" i="1"/>
  <c r="HA271" i="1"/>
  <c r="HA272" i="1"/>
  <c r="HA273" i="1"/>
  <c r="HA274" i="1"/>
  <c r="HA275" i="1"/>
  <c r="HA276" i="1"/>
  <c r="HA277" i="1"/>
  <c r="HA278" i="1"/>
  <c r="HA279" i="1"/>
  <c r="HA280" i="1"/>
  <c r="HA281" i="1"/>
  <c r="GZ3" i="1"/>
  <c r="GZ4" i="1"/>
  <c r="GZ5" i="1"/>
  <c r="GZ6" i="1"/>
  <c r="GZ7" i="1"/>
  <c r="GZ8" i="1"/>
  <c r="GZ9" i="1"/>
  <c r="GZ10" i="1"/>
  <c r="GZ11" i="1"/>
  <c r="GZ12" i="1"/>
  <c r="GZ13" i="1"/>
  <c r="GZ14" i="1"/>
  <c r="GZ15" i="1"/>
  <c r="GZ16" i="1"/>
  <c r="GZ17" i="1"/>
  <c r="GZ18" i="1"/>
  <c r="GZ19" i="1"/>
  <c r="GZ20" i="1"/>
  <c r="GZ21" i="1"/>
  <c r="GZ22" i="1"/>
  <c r="GZ23" i="1"/>
  <c r="GZ24" i="1"/>
  <c r="GZ25" i="1"/>
  <c r="GZ26" i="1"/>
  <c r="GZ27" i="1"/>
  <c r="GZ28" i="1"/>
  <c r="GZ29" i="1"/>
  <c r="GZ30" i="1"/>
  <c r="GZ31" i="1"/>
  <c r="GZ32" i="1"/>
  <c r="GZ33" i="1"/>
  <c r="GZ34" i="1"/>
  <c r="GZ35" i="1"/>
  <c r="GZ36" i="1"/>
  <c r="GZ37" i="1"/>
  <c r="GZ38" i="1"/>
  <c r="GZ39" i="1"/>
  <c r="GZ40" i="1"/>
  <c r="GZ41" i="1"/>
  <c r="GZ42" i="1"/>
  <c r="GZ43" i="1"/>
  <c r="GZ44" i="1"/>
  <c r="GZ45" i="1"/>
  <c r="GZ46" i="1"/>
  <c r="GZ47" i="1"/>
  <c r="GZ48" i="1"/>
  <c r="GZ49" i="1"/>
  <c r="GZ50" i="1"/>
  <c r="GZ51" i="1"/>
  <c r="GZ52" i="1"/>
  <c r="GZ53" i="1"/>
  <c r="GZ54" i="1"/>
  <c r="GZ55" i="1"/>
  <c r="GZ56" i="1"/>
  <c r="GZ57" i="1"/>
  <c r="GZ58" i="1"/>
  <c r="GZ59" i="1"/>
  <c r="GZ60" i="1"/>
  <c r="GZ61" i="1"/>
  <c r="GZ62" i="1"/>
  <c r="GZ63" i="1"/>
  <c r="GZ64" i="1"/>
  <c r="GZ65" i="1"/>
  <c r="GZ66" i="1"/>
  <c r="GZ67" i="1"/>
  <c r="GZ68" i="1"/>
  <c r="GZ69" i="1"/>
  <c r="GZ70" i="1"/>
  <c r="GZ71" i="1"/>
  <c r="GZ72" i="1"/>
  <c r="GZ73" i="1"/>
  <c r="GZ74" i="1"/>
  <c r="GZ75" i="1"/>
  <c r="GZ76" i="1"/>
  <c r="GZ77" i="1"/>
  <c r="GZ78" i="1"/>
  <c r="GZ79" i="1"/>
  <c r="GZ80" i="1"/>
  <c r="GZ81" i="1"/>
  <c r="GZ82" i="1"/>
  <c r="GZ83" i="1"/>
  <c r="GZ84" i="1"/>
  <c r="GZ85" i="1"/>
  <c r="GZ86" i="1"/>
  <c r="GZ87" i="1"/>
  <c r="GZ88" i="1"/>
  <c r="GZ89" i="1"/>
  <c r="GZ90" i="1"/>
  <c r="GZ91" i="1"/>
  <c r="GZ92" i="1"/>
  <c r="GZ93" i="1"/>
  <c r="GZ94" i="1"/>
  <c r="GZ95" i="1"/>
  <c r="GZ96" i="1"/>
  <c r="GZ97" i="1"/>
  <c r="GZ98" i="1"/>
  <c r="GZ99" i="1"/>
  <c r="GZ100" i="1"/>
  <c r="GZ101" i="1"/>
  <c r="GZ103" i="1"/>
  <c r="GZ104" i="1"/>
  <c r="GZ105" i="1"/>
  <c r="GZ106" i="1"/>
  <c r="GZ107" i="1"/>
  <c r="GZ108" i="1"/>
  <c r="GZ109" i="1"/>
  <c r="GZ110" i="1"/>
  <c r="GZ111" i="1"/>
  <c r="GZ112" i="1"/>
  <c r="GZ113" i="1"/>
  <c r="GZ114" i="1"/>
  <c r="GZ115" i="1"/>
  <c r="GZ116" i="1"/>
  <c r="GZ117" i="1"/>
  <c r="GZ118" i="1"/>
  <c r="GZ119" i="1"/>
  <c r="GZ120" i="1"/>
  <c r="GZ121" i="1"/>
  <c r="GZ122" i="1"/>
  <c r="GZ123" i="1"/>
  <c r="GZ124" i="1"/>
  <c r="GZ125" i="1"/>
  <c r="GZ126" i="1"/>
  <c r="GZ127" i="1"/>
  <c r="GZ128" i="1"/>
  <c r="GZ129" i="1"/>
  <c r="GZ130" i="1"/>
  <c r="GZ131" i="1"/>
  <c r="GZ132" i="1"/>
  <c r="GZ133" i="1"/>
  <c r="GZ134" i="1"/>
  <c r="GZ135" i="1"/>
  <c r="GZ136" i="1"/>
  <c r="GZ137" i="1"/>
  <c r="GZ138" i="1"/>
  <c r="GZ139" i="1"/>
  <c r="GZ140" i="1"/>
  <c r="GZ141" i="1"/>
  <c r="GZ142" i="1"/>
  <c r="GZ143" i="1"/>
  <c r="GZ144" i="1"/>
  <c r="GZ145" i="1"/>
  <c r="GZ146" i="1"/>
  <c r="GZ147" i="1"/>
  <c r="GZ148" i="1"/>
  <c r="GZ149" i="1"/>
  <c r="GZ150" i="1"/>
  <c r="GZ151" i="1"/>
  <c r="GZ152" i="1"/>
  <c r="GZ153" i="1"/>
  <c r="GZ154" i="1"/>
  <c r="GZ155" i="1"/>
  <c r="GZ156" i="1"/>
  <c r="GZ157" i="1"/>
  <c r="GZ158" i="1"/>
  <c r="GZ159" i="1"/>
  <c r="GZ160" i="1"/>
  <c r="GZ161" i="1"/>
  <c r="GZ162" i="1"/>
  <c r="GZ163" i="1"/>
  <c r="GZ164" i="1"/>
  <c r="GZ165" i="1"/>
  <c r="GZ166" i="1"/>
  <c r="GZ167" i="1"/>
  <c r="GZ168" i="1"/>
  <c r="GZ169" i="1"/>
  <c r="GZ170" i="1"/>
  <c r="GZ171" i="1"/>
  <c r="GZ172" i="1"/>
  <c r="GZ173" i="1"/>
  <c r="GZ174" i="1"/>
  <c r="GZ175" i="1"/>
  <c r="GZ176" i="1"/>
  <c r="GZ177" i="1"/>
  <c r="GZ178" i="1"/>
  <c r="GZ179" i="1"/>
  <c r="GZ180" i="1"/>
  <c r="GZ181" i="1"/>
  <c r="GZ182" i="1"/>
  <c r="GZ183" i="1"/>
  <c r="GZ184" i="1"/>
  <c r="GZ185" i="1"/>
  <c r="GZ186" i="1"/>
  <c r="GZ187" i="1"/>
  <c r="GZ188" i="1"/>
  <c r="GZ189" i="1"/>
  <c r="GZ190" i="1"/>
  <c r="GZ191" i="1"/>
  <c r="GZ192" i="1"/>
  <c r="GZ193" i="1"/>
  <c r="GZ194" i="1"/>
  <c r="GZ195" i="1"/>
  <c r="GZ196" i="1"/>
  <c r="GZ197" i="1"/>
  <c r="GZ198" i="1"/>
  <c r="GZ199" i="1"/>
  <c r="GZ200" i="1"/>
  <c r="GZ201" i="1"/>
  <c r="GZ202" i="1"/>
  <c r="GZ203" i="1"/>
  <c r="GZ204" i="1"/>
  <c r="GZ205" i="1"/>
  <c r="GZ206" i="1"/>
  <c r="GZ207" i="1"/>
  <c r="GZ208" i="1"/>
  <c r="GZ209" i="1"/>
  <c r="GZ210" i="1"/>
  <c r="GZ211" i="1"/>
  <c r="GZ212" i="1"/>
  <c r="GZ213" i="1"/>
  <c r="GZ214" i="1"/>
  <c r="GZ215" i="1"/>
  <c r="GZ216" i="1"/>
  <c r="GZ217" i="1"/>
  <c r="GZ218" i="1"/>
  <c r="GZ219" i="1"/>
  <c r="GZ220" i="1"/>
  <c r="GZ221" i="1"/>
  <c r="GZ222" i="1"/>
  <c r="GZ223" i="1"/>
  <c r="GZ224" i="1"/>
  <c r="GZ225" i="1"/>
  <c r="GZ226" i="1"/>
  <c r="GZ227" i="1"/>
  <c r="GZ228" i="1"/>
  <c r="GZ229" i="1"/>
  <c r="GZ230" i="1"/>
  <c r="GZ231" i="1"/>
  <c r="GZ232" i="1"/>
  <c r="GZ233" i="1"/>
  <c r="GZ234" i="1"/>
  <c r="GZ235" i="1"/>
  <c r="GZ236" i="1"/>
  <c r="GZ237" i="1"/>
  <c r="GZ238" i="1"/>
  <c r="GZ239" i="1"/>
  <c r="GZ240" i="1"/>
  <c r="GZ241" i="1"/>
  <c r="GZ242" i="1"/>
  <c r="GZ243" i="1"/>
  <c r="GZ244" i="1"/>
  <c r="GZ245" i="1"/>
  <c r="GZ246" i="1"/>
  <c r="GZ247" i="1"/>
  <c r="GZ248" i="1"/>
  <c r="GZ249" i="1"/>
  <c r="GZ250" i="1"/>
  <c r="GZ251" i="1"/>
  <c r="GZ252" i="1"/>
  <c r="GZ253" i="1"/>
  <c r="GZ254" i="1"/>
  <c r="GZ255" i="1"/>
  <c r="GZ256" i="1"/>
  <c r="GZ257" i="1"/>
  <c r="GZ258" i="1"/>
  <c r="GZ259" i="1"/>
  <c r="GZ260" i="1"/>
  <c r="GZ261" i="1"/>
  <c r="GZ262" i="1"/>
  <c r="GZ263" i="1"/>
  <c r="GZ264" i="1"/>
  <c r="GZ265" i="1"/>
  <c r="GZ266" i="1"/>
  <c r="GZ267" i="1"/>
  <c r="GZ268" i="1"/>
  <c r="GZ269" i="1"/>
  <c r="GZ270" i="1"/>
  <c r="GZ271" i="1"/>
  <c r="GZ272" i="1"/>
  <c r="GZ273" i="1"/>
  <c r="GZ274" i="1"/>
  <c r="GZ275" i="1"/>
  <c r="GZ276" i="1"/>
  <c r="GZ277" i="1"/>
  <c r="GZ278" i="1"/>
  <c r="GZ279" i="1"/>
  <c r="GZ280" i="1"/>
  <c r="GZ281" i="1"/>
  <c r="GY3" i="1"/>
  <c r="GY4" i="1"/>
  <c r="GY5" i="1"/>
  <c r="GY6" i="1"/>
  <c r="GY7" i="1"/>
  <c r="GY8" i="1"/>
  <c r="GY9" i="1"/>
  <c r="GY10" i="1"/>
  <c r="GY11" i="1"/>
  <c r="GY12" i="1"/>
  <c r="GY13" i="1"/>
  <c r="GY14" i="1"/>
  <c r="GY15" i="1"/>
  <c r="GY16" i="1"/>
  <c r="GY17" i="1"/>
  <c r="GY18" i="1"/>
  <c r="GY19" i="1"/>
  <c r="GY20" i="1"/>
  <c r="GY21" i="1"/>
  <c r="GY22" i="1"/>
  <c r="GY23" i="1"/>
  <c r="GY24" i="1"/>
  <c r="GY25" i="1"/>
  <c r="GY26" i="1"/>
  <c r="GY27" i="1"/>
  <c r="GY28" i="1"/>
  <c r="GY29" i="1"/>
  <c r="GY30" i="1"/>
  <c r="GY31" i="1"/>
  <c r="GY32" i="1"/>
  <c r="GY33" i="1"/>
  <c r="GY34" i="1"/>
  <c r="GY35" i="1"/>
  <c r="GY36" i="1"/>
  <c r="GY37" i="1"/>
  <c r="GY38" i="1"/>
  <c r="GY39" i="1"/>
  <c r="GY40" i="1"/>
  <c r="GY41" i="1"/>
  <c r="GY42" i="1"/>
  <c r="GY43" i="1"/>
  <c r="GY44" i="1"/>
  <c r="GY45" i="1"/>
  <c r="GY46" i="1"/>
  <c r="GY47" i="1"/>
  <c r="GY48" i="1"/>
  <c r="GY49" i="1"/>
  <c r="GY50" i="1"/>
  <c r="GY51" i="1"/>
  <c r="GY52" i="1"/>
  <c r="GY53" i="1"/>
  <c r="GY54" i="1"/>
  <c r="GY55" i="1"/>
  <c r="GY56" i="1"/>
  <c r="GY57" i="1"/>
  <c r="GY58" i="1"/>
  <c r="GY59" i="1"/>
  <c r="GY60" i="1"/>
  <c r="GY61" i="1"/>
  <c r="GY62" i="1"/>
  <c r="GY63" i="1"/>
  <c r="GY64" i="1"/>
  <c r="GY65" i="1"/>
  <c r="GY66" i="1"/>
  <c r="GY67" i="1"/>
  <c r="GY68" i="1"/>
  <c r="GY69" i="1"/>
  <c r="GY70" i="1"/>
  <c r="GY71" i="1"/>
  <c r="GY72" i="1"/>
  <c r="GY73" i="1"/>
  <c r="GY74" i="1"/>
  <c r="GY75" i="1"/>
  <c r="GY76" i="1"/>
  <c r="GY77" i="1"/>
  <c r="GY78" i="1"/>
  <c r="GY79" i="1"/>
  <c r="GY80" i="1"/>
  <c r="GY81" i="1"/>
  <c r="GY82" i="1"/>
  <c r="GY83" i="1"/>
  <c r="GY84" i="1"/>
  <c r="GY85" i="1"/>
  <c r="GY86" i="1"/>
  <c r="GY87" i="1"/>
  <c r="GY88" i="1"/>
  <c r="GY89" i="1"/>
  <c r="GY90" i="1"/>
  <c r="GY91" i="1"/>
  <c r="GY92" i="1"/>
  <c r="GY93" i="1"/>
  <c r="GY94" i="1"/>
  <c r="GY95" i="1"/>
  <c r="GY96" i="1"/>
  <c r="GY97" i="1"/>
  <c r="GY98" i="1"/>
  <c r="GY99" i="1"/>
  <c r="GY100" i="1"/>
  <c r="GY101" i="1"/>
  <c r="GY103" i="1"/>
  <c r="GY104" i="1"/>
  <c r="GY105" i="1"/>
  <c r="GY106" i="1"/>
  <c r="GY107" i="1"/>
  <c r="GY108" i="1"/>
  <c r="GY109" i="1"/>
  <c r="GY110" i="1"/>
  <c r="GY111" i="1"/>
  <c r="GY112" i="1"/>
  <c r="GY113" i="1"/>
  <c r="GY114" i="1"/>
  <c r="GY115" i="1"/>
  <c r="GY116" i="1"/>
  <c r="GY117" i="1"/>
  <c r="GY118" i="1"/>
  <c r="GY119" i="1"/>
  <c r="GY120" i="1"/>
  <c r="GY121" i="1"/>
  <c r="GY122" i="1"/>
  <c r="GY123" i="1"/>
  <c r="GY124" i="1"/>
  <c r="GY125" i="1"/>
  <c r="GY126" i="1"/>
  <c r="GY127" i="1"/>
  <c r="GY128" i="1"/>
  <c r="GY129" i="1"/>
  <c r="GY130" i="1"/>
  <c r="GY131" i="1"/>
  <c r="GY132" i="1"/>
  <c r="GY133" i="1"/>
  <c r="GY134" i="1"/>
  <c r="GY135" i="1"/>
  <c r="GY136" i="1"/>
  <c r="GY137" i="1"/>
  <c r="GY138" i="1"/>
  <c r="GY139" i="1"/>
  <c r="GY140" i="1"/>
  <c r="GY141" i="1"/>
  <c r="GY142" i="1"/>
  <c r="GY143" i="1"/>
  <c r="GY144" i="1"/>
  <c r="GY145" i="1"/>
  <c r="GY146" i="1"/>
  <c r="GY147" i="1"/>
  <c r="GY148" i="1"/>
  <c r="GY149" i="1"/>
  <c r="GY150" i="1"/>
  <c r="GY151" i="1"/>
  <c r="GY152" i="1"/>
  <c r="GY153" i="1"/>
  <c r="GY154" i="1"/>
  <c r="GY155" i="1"/>
  <c r="GY156" i="1"/>
  <c r="GY157" i="1"/>
  <c r="GY158" i="1"/>
  <c r="GY159" i="1"/>
  <c r="GY160" i="1"/>
  <c r="GY161" i="1"/>
  <c r="GY162" i="1"/>
  <c r="GY163" i="1"/>
  <c r="GY164" i="1"/>
  <c r="GY165" i="1"/>
  <c r="GY166" i="1"/>
  <c r="GY167" i="1"/>
  <c r="GY168" i="1"/>
  <c r="GY169" i="1"/>
  <c r="GY170" i="1"/>
  <c r="GY171" i="1"/>
  <c r="GY172" i="1"/>
  <c r="GY173" i="1"/>
  <c r="GY174" i="1"/>
  <c r="GY175" i="1"/>
  <c r="GY176" i="1"/>
  <c r="GY177" i="1"/>
  <c r="GY178" i="1"/>
  <c r="GY179" i="1"/>
  <c r="GY180" i="1"/>
  <c r="GY181" i="1"/>
  <c r="GY182" i="1"/>
  <c r="GY183" i="1"/>
  <c r="GY184" i="1"/>
  <c r="GY185" i="1"/>
  <c r="GY186" i="1"/>
  <c r="GY187" i="1"/>
  <c r="GY188" i="1"/>
  <c r="GY189" i="1"/>
  <c r="GY190" i="1"/>
  <c r="GY191" i="1"/>
  <c r="GY192" i="1"/>
  <c r="GY193" i="1"/>
  <c r="GY194" i="1"/>
  <c r="GY195" i="1"/>
  <c r="GY196" i="1"/>
  <c r="GY197" i="1"/>
  <c r="GY198" i="1"/>
  <c r="GY199" i="1"/>
  <c r="GY200" i="1"/>
  <c r="GY201" i="1"/>
  <c r="GY202" i="1"/>
  <c r="GY203" i="1"/>
  <c r="GY204" i="1"/>
  <c r="GY205" i="1"/>
  <c r="GY206" i="1"/>
  <c r="GY207" i="1"/>
  <c r="GY208" i="1"/>
  <c r="GY209" i="1"/>
  <c r="GY210" i="1"/>
  <c r="GY211" i="1"/>
  <c r="GY212" i="1"/>
  <c r="GY213" i="1"/>
  <c r="GY214" i="1"/>
  <c r="GY215" i="1"/>
  <c r="GY216" i="1"/>
  <c r="GY217" i="1"/>
  <c r="GY218" i="1"/>
  <c r="GY219" i="1"/>
  <c r="GY220" i="1"/>
  <c r="GY221" i="1"/>
  <c r="GY222" i="1"/>
  <c r="GY223" i="1"/>
  <c r="GY224" i="1"/>
  <c r="GY225" i="1"/>
  <c r="GY226" i="1"/>
  <c r="GY227" i="1"/>
  <c r="GY228" i="1"/>
  <c r="GY229" i="1"/>
  <c r="GY230" i="1"/>
  <c r="GY231" i="1"/>
  <c r="GY232" i="1"/>
  <c r="GY233" i="1"/>
  <c r="GY234" i="1"/>
  <c r="GY235" i="1"/>
  <c r="GY236" i="1"/>
  <c r="GY237" i="1"/>
  <c r="GY238" i="1"/>
  <c r="GY239" i="1"/>
  <c r="GY240" i="1"/>
  <c r="GY241" i="1"/>
  <c r="GY242" i="1"/>
  <c r="GY243" i="1"/>
  <c r="GY244" i="1"/>
  <c r="GY245" i="1"/>
  <c r="GY246" i="1"/>
  <c r="GY247" i="1"/>
  <c r="GY248" i="1"/>
  <c r="GY249" i="1"/>
  <c r="GY250" i="1"/>
  <c r="GY251" i="1"/>
  <c r="GY252" i="1"/>
  <c r="GY253" i="1"/>
  <c r="GY254" i="1"/>
  <c r="GY255" i="1"/>
  <c r="GY256" i="1"/>
  <c r="GY257" i="1"/>
  <c r="GY258" i="1"/>
  <c r="GY259" i="1"/>
  <c r="GY260" i="1"/>
  <c r="GY261" i="1"/>
  <c r="GY262" i="1"/>
  <c r="GY263" i="1"/>
  <c r="GY264" i="1"/>
  <c r="GY265" i="1"/>
  <c r="GY266" i="1"/>
  <c r="GY267" i="1"/>
  <c r="GY268" i="1"/>
  <c r="GY269" i="1"/>
  <c r="GY270" i="1"/>
  <c r="GY271" i="1"/>
  <c r="GY272" i="1"/>
  <c r="GY273" i="1"/>
  <c r="GY274" i="1"/>
  <c r="GY275" i="1"/>
  <c r="GY276" i="1"/>
  <c r="GY277" i="1"/>
  <c r="GY278" i="1"/>
  <c r="GY279" i="1"/>
  <c r="GY280" i="1"/>
  <c r="GY281" i="1"/>
  <c r="GX3" i="1"/>
  <c r="GX4" i="1"/>
  <c r="GX5" i="1"/>
  <c r="GX6" i="1"/>
  <c r="GX7" i="1"/>
  <c r="GX8" i="1"/>
  <c r="GX9" i="1"/>
  <c r="GX10" i="1"/>
  <c r="GX11" i="1"/>
  <c r="GX12" i="1"/>
  <c r="GX13" i="1"/>
  <c r="GX14" i="1"/>
  <c r="GX15" i="1"/>
  <c r="GX16" i="1"/>
  <c r="GX17" i="1"/>
  <c r="GX18" i="1"/>
  <c r="GX19" i="1"/>
  <c r="GX20" i="1"/>
  <c r="GX21" i="1"/>
  <c r="GX22" i="1"/>
  <c r="GX23" i="1"/>
  <c r="GX24" i="1"/>
  <c r="GX25" i="1"/>
  <c r="GX26" i="1"/>
  <c r="GX27" i="1"/>
  <c r="GX28" i="1"/>
  <c r="GX29" i="1"/>
  <c r="GX30" i="1"/>
  <c r="GX31" i="1"/>
  <c r="GX32" i="1"/>
  <c r="GX33" i="1"/>
  <c r="GX34" i="1"/>
  <c r="GX35" i="1"/>
  <c r="GX36" i="1"/>
  <c r="GX37" i="1"/>
  <c r="GX38" i="1"/>
  <c r="GX39" i="1"/>
  <c r="GX40" i="1"/>
  <c r="GX41" i="1"/>
  <c r="GX42" i="1"/>
  <c r="GX43" i="1"/>
  <c r="GX44" i="1"/>
  <c r="GX45" i="1"/>
  <c r="GX46" i="1"/>
  <c r="GX47" i="1"/>
  <c r="GX48" i="1"/>
  <c r="GX49" i="1"/>
  <c r="GX50" i="1"/>
  <c r="GX51" i="1"/>
  <c r="GX52" i="1"/>
  <c r="GX53" i="1"/>
  <c r="GX54" i="1"/>
  <c r="GX55" i="1"/>
  <c r="GX56" i="1"/>
  <c r="GX57" i="1"/>
  <c r="GX58" i="1"/>
  <c r="GX59" i="1"/>
  <c r="GX60" i="1"/>
  <c r="GX61" i="1"/>
  <c r="GX62" i="1"/>
  <c r="GX63" i="1"/>
  <c r="GX64" i="1"/>
  <c r="GX65" i="1"/>
  <c r="GX66" i="1"/>
  <c r="GX67" i="1"/>
  <c r="GX68" i="1"/>
  <c r="GX69" i="1"/>
  <c r="GX70" i="1"/>
  <c r="GX71" i="1"/>
  <c r="GX72" i="1"/>
  <c r="GX73" i="1"/>
  <c r="GX74" i="1"/>
  <c r="GX75" i="1"/>
  <c r="GX76" i="1"/>
  <c r="GX77" i="1"/>
  <c r="GX78" i="1"/>
  <c r="GX79" i="1"/>
  <c r="GX80" i="1"/>
  <c r="GX81" i="1"/>
  <c r="GX82" i="1"/>
  <c r="GX83" i="1"/>
  <c r="GX84" i="1"/>
  <c r="GX85" i="1"/>
  <c r="GX86" i="1"/>
  <c r="GX87" i="1"/>
  <c r="GX88" i="1"/>
  <c r="GX89" i="1"/>
  <c r="GX90" i="1"/>
  <c r="GX91" i="1"/>
  <c r="GX92" i="1"/>
  <c r="GX93" i="1"/>
  <c r="GX94" i="1"/>
  <c r="GX95" i="1"/>
  <c r="GX96" i="1"/>
  <c r="GX97" i="1"/>
  <c r="GX98" i="1"/>
  <c r="GX99" i="1"/>
  <c r="GX100" i="1"/>
  <c r="GX101" i="1"/>
  <c r="GX103" i="1"/>
  <c r="GX104" i="1"/>
  <c r="GX105" i="1"/>
  <c r="GX106" i="1"/>
  <c r="GX107" i="1"/>
  <c r="GX108" i="1"/>
  <c r="GX109" i="1"/>
  <c r="GX110" i="1"/>
  <c r="GX111" i="1"/>
  <c r="GX112" i="1"/>
  <c r="GX113" i="1"/>
  <c r="GX114" i="1"/>
  <c r="GX115" i="1"/>
  <c r="GX116" i="1"/>
  <c r="GX117" i="1"/>
  <c r="GX118" i="1"/>
  <c r="GX119" i="1"/>
  <c r="GX120" i="1"/>
  <c r="GX121" i="1"/>
  <c r="GX122" i="1"/>
  <c r="GX123" i="1"/>
  <c r="GX124" i="1"/>
  <c r="GX125" i="1"/>
  <c r="GX126" i="1"/>
  <c r="GX127" i="1"/>
  <c r="GX128" i="1"/>
  <c r="GX129" i="1"/>
  <c r="GX130" i="1"/>
  <c r="GX131" i="1"/>
  <c r="GX132" i="1"/>
  <c r="GX133" i="1"/>
  <c r="GX134" i="1"/>
  <c r="GX135" i="1"/>
  <c r="GX136" i="1"/>
  <c r="GX137" i="1"/>
  <c r="GX138" i="1"/>
  <c r="GX139" i="1"/>
  <c r="GX140" i="1"/>
  <c r="GX141" i="1"/>
  <c r="GX142" i="1"/>
  <c r="GX143" i="1"/>
  <c r="GX144" i="1"/>
  <c r="GX145" i="1"/>
  <c r="GX146" i="1"/>
  <c r="GX147" i="1"/>
  <c r="GX148" i="1"/>
  <c r="GX149" i="1"/>
  <c r="GX150" i="1"/>
  <c r="GX151" i="1"/>
  <c r="GX152" i="1"/>
  <c r="GX153" i="1"/>
  <c r="GX154" i="1"/>
  <c r="GX155" i="1"/>
  <c r="GX156" i="1"/>
  <c r="GX157" i="1"/>
  <c r="GX158" i="1"/>
  <c r="GX159" i="1"/>
  <c r="GX160" i="1"/>
  <c r="GX161" i="1"/>
  <c r="GX162" i="1"/>
  <c r="GX163" i="1"/>
  <c r="GX164" i="1"/>
  <c r="GX165" i="1"/>
  <c r="GX166" i="1"/>
  <c r="GX167" i="1"/>
  <c r="GX168" i="1"/>
  <c r="GX169" i="1"/>
  <c r="GX170" i="1"/>
  <c r="GX171" i="1"/>
  <c r="GX172" i="1"/>
  <c r="GX173" i="1"/>
  <c r="GX174" i="1"/>
  <c r="GX175" i="1"/>
  <c r="GX176" i="1"/>
  <c r="GX177" i="1"/>
  <c r="GX178" i="1"/>
  <c r="GX179" i="1"/>
  <c r="GX180" i="1"/>
  <c r="GX181" i="1"/>
  <c r="GX182" i="1"/>
  <c r="GX183" i="1"/>
  <c r="GX184" i="1"/>
  <c r="GX185" i="1"/>
  <c r="GX186" i="1"/>
  <c r="GX187" i="1"/>
  <c r="GX188" i="1"/>
  <c r="GX189" i="1"/>
  <c r="GX190" i="1"/>
  <c r="GX191" i="1"/>
  <c r="GX192" i="1"/>
  <c r="GX193" i="1"/>
  <c r="GX194" i="1"/>
  <c r="GX195" i="1"/>
  <c r="GX196" i="1"/>
  <c r="GX197" i="1"/>
  <c r="GX198" i="1"/>
  <c r="GX199" i="1"/>
  <c r="GX200" i="1"/>
  <c r="GX201" i="1"/>
  <c r="GX202" i="1"/>
  <c r="GX203" i="1"/>
  <c r="GX204" i="1"/>
  <c r="GX205" i="1"/>
  <c r="GX206" i="1"/>
  <c r="GX207" i="1"/>
  <c r="GX208" i="1"/>
  <c r="GX209" i="1"/>
  <c r="GX210" i="1"/>
  <c r="GX211" i="1"/>
  <c r="GX212" i="1"/>
  <c r="GX213" i="1"/>
  <c r="GX214" i="1"/>
  <c r="GX215" i="1"/>
  <c r="GX216" i="1"/>
  <c r="GX217" i="1"/>
  <c r="GX218" i="1"/>
  <c r="GX219" i="1"/>
  <c r="GX220" i="1"/>
  <c r="GX221" i="1"/>
  <c r="GX222" i="1"/>
  <c r="GX223" i="1"/>
  <c r="GX224" i="1"/>
  <c r="GX225" i="1"/>
  <c r="GX226" i="1"/>
  <c r="GX227" i="1"/>
  <c r="GX228" i="1"/>
  <c r="GX229" i="1"/>
  <c r="GX230" i="1"/>
  <c r="GX231" i="1"/>
  <c r="GX232" i="1"/>
  <c r="GX233" i="1"/>
  <c r="GX234" i="1"/>
  <c r="GX235" i="1"/>
  <c r="GX236" i="1"/>
  <c r="GX237" i="1"/>
  <c r="GX238" i="1"/>
  <c r="GX239" i="1"/>
  <c r="GX240" i="1"/>
  <c r="GX241" i="1"/>
  <c r="GX242" i="1"/>
  <c r="GX243" i="1"/>
  <c r="GX244" i="1"/>
  <c r="GX245" i="1"/>
  <c r="GX246" i="1"/>
  <c r="GX247" i="1"/>
  <c r="GX248" i="1"/>
  <c r="GX249" i="1"/>
  <c r="GX250" i="1"/>
  <c r="GX251" i="1"/>
  <c r="GX252" i="1"/>
  <c r="GX253" i="1"/>
  <c r="GX254" i="1"/>
  <c r="GX255" i="1"/>
  <c r="GX256" i="1"/>
  <c r="GX257" i="1"/>
  <c r="GX258" i="1"/>
  <c r="GX259" i="1"/>
  <c r="GX260" i="1"/>
  <c r="GX261" i="1"/>
  <c r="GX262" i="1"/>
  <c r="GX263" i="1"/>
  <c r="GX264" i="1"/>
  <c r="GX265" i="1"/>
  <c r="GX266" i="1"/>
  <c r="GX267" i="1"/>
  <c r="GX268" i="1"/>
  <c r="GX269" i="1"/>
  <c r="GX270" i="1"/>
  <c r="GX271" i="1"/>
  <c r="GX272" i="1"/>
  <c r="GX273" i="1"/>
  <c r="GX274" i="1"/>
  <c r="GX275" i="1"/>
  <c r="GX276" i="1"/>
  <c r="GX277" i="1"/>
  <c r="GX278" i="1"/>
  <c r="GX279" i="1"/>
  <c r="GX280" i="1"/>
  <c r="GX281" i="1"/>
  <c r="GW3" i="1"/>
  <c r="GW4" i="1"/>
  <c r="GW5" i="1"/>
  <c r="GW6" i="1"/>
  <c r="GW7" i="1"/>
  <c r="GW8" i="1"/>
  <c r="GW9" i="1"/>
  <c r="GW10" i="1"/>
  <c r="GW11" i="1"/>
  <c r="GW12" i="1"/>
  <c r="GW13" i="1"/>
  <c r="GW14" i="1"/>
  <c r="GW15" i="1"/>
  <c r="GW16" i="1"/>
  <c r="GW17" i="1"/>
  <c r="GW18" i="1"/>
  <c r="GW19" i="1"/>
  <c r="GW20" i="1"/>
  <c r="GW21" i="1"/>
  <c r="GW22" i="1"/>
  <c r="GW23" i="1"/>
  <c r="GW24" i="1"/>
  <c r="GW25" i="1"/>
  <c r="GW26" i="1"/>
  <c r="GW27" i="1"/>
  <c r="GW28" i="1"/>
  <c r="GW29" i="1"/>
  <c r="GW30" i="1"/>
  <c r="GW31" i="1"/>
  <c r="GW32" i="1"/>
  <c r="GW33" i="1"/>
  <c r="GW34" i="1"/>
  <c r="GW35" i="1"/>
  <c r="GW36" i="1"/>
  <c r="GW37" i="1"/>
  <c r="GW38" i="1"/>
  <c r="GW39" i="1"/>
  <c r="GW40" i="1"/>
  <c r="GW41" i="1"/>
  <c r="GW42" i="1"/>
  <c r="GW43" i="1"/>
  <c r="GW44" i="1"/>
  <c r="GW45" i="1"/>
  <c r="GW46" i="1"/>
  <c r="GW47" i="1"/>
  <c r="GW48" i="1"/>
  <c r="GW49" i="1"/>
  <c r="GW50" i="1"/>
  <c r="GW51" i="1"/>
  <c r="GW52" i="1"/>
  <c r="GW53" i="1"/>
  <c r="GW54" i="1"/>
  <c r="GW55" i="1"/>
  <c r="GW56" i="1"/>
  <c r="GW57" i="1"/>
  <c r="GW58" i="1"/>
  <c r="GW59" i="1"/>
  <c r="GW60" i="1"/>
  <c r="GW61" i="1"/>
  <c r="GW62" i="1"/>
  <c r="GW63" i="1"/>
  <c r="GW64" i="1"/>
  <c r="GW65" i="1"/>
  <c r="GW66" i="1"/>
  <c r="GW67" i="1"/>
  <c r="GW68" i="1"/>
  <c r="GW69" i="1"/>
  <c r="GW70" i="1"/>
  <c r="GW71" i="1"/>
  <c r="GW72" i="1"/>
  <c r="GW73" i="1"/>
  <c r="GW74" i="1"/>
  <c r="GW75" i="1"/>
  <c r="GW76" i="1"/>
  <c r="GW77" i="1"/>
  <c r="GW78" i="1"/>
  <c r="GW79" i="1"/>
  <c r="GW80" i="1"/>
  <c r="GW81" i="1"/>
  <c r="GW82" i="1"/>
  <c r="GW83" i="1"/>
  <c r="GW84" i="1"/>
  <c r="GW85" i="1"/>
  <c r="GW86" i="1"/>
  <c r="GW87" i="1"/>
  <c r="GW88" i="1"/>
  <c r="GW89" i="1"/>
  <c r="GW90" i="1"/>
  <c r="GW91" i="1"/>
  <c r="GW92" i="1"/>
  <c r="GW93" i="1"/>
  <c r="GW94" i="1"/>
  <c r="GW95" i="1"/>
  <c r="GW96" i="1"/>
  <c r="GW97" i="1"/>
  <c r="GW98" i="1"/>
  <c r="GW99" i="1"/>
  <c r="GW100" i="1"/>
  <c r="GW101" i="1"/>
  <c r="GW103" i="1"/>
  <c r="GW104" i="1"/>
  <c r="GW105" i="1"/>
  <c r="GW106" i="1"/>
  <c r="GW107" i="1"/>
  <c r="GW108" i="1"/>
  <c r="GW109" i="1"/>
  <c r="GW110" i="1"/>
  <c r="GW111" i="1"/>
  <c r="GW112" i="1"/>
  <c r="GW113" i="1"/>
  <c r="GW114" i="1"/>
  <c r="GW115" i="1"/>
  <c r="GW116" i="1"/>
  <c r="GW117" i="1"/>
  <c r="GW118" i="1"/>
  <c r="GW119" i="1"/>
  <c r="GW120" i="1"/>
  <c r="GW121" i="1"/>
  <c r="GW122" i="1"/>
  <c r="GW123" i="1"/>
  <c r="GW124" i="1"/>
  <c r="GW125" i="1"/>
  <c r="GW126" i="1"/>
  <c r="GW127" i="1"/>
  <c r="GW128" i="1"/>
  <c r="GW129" i="1"/>
  <c r="GW130" i="1"/>
  <c r="GW131" i="1"/>
  <c r="GW132" i="1"/>
  <c r="GW133" i="1"/>
  <c r="GW134" i="1"/>
  <c r="GW135" i="1"/>
  <c r="GW136" i="1"/>
  <c r="GW137" i="1"/>
  <c r="GW138" i="1"/>
  <c r="GW139" i="1"/>
  <c r="GW140" i="1"/>
  <c r="GW141" i="1"/>
  <c r="GW142" i="1"/>
  <c r="GW143" i="1"/>
  <c r="GW144" i="1"/>
  <c r="GW145" i="1"/>
  <c r="GW146" i="1"/>
  <c r="GW147" i="1"/>
  <c r="GW148" i="1"/>
  <c r="GW149" i="1"/>
  <c r="GW150" i="1"/>
  <c r="GW151" i="1"/>
  <c r="GW152" i="1"/>
  <c r="GW153" i="1"/>
  <c r="GW154" i="1"/>
  <c r="GW155" i="1"/>
  <c r="GW156" i="1"/>
  <c r="GW157" i="1"/>
  <c r="GW158" i="1"/>
  <c r="GW159" i="1"/>
  <c r="GW160" i="1"/>
  <c r="GW161" i="1"/>
  <c r="GW162" i="1"/>
  <c r="GW163" i="1"/>
  <c r="GW164" i="1"/>
  <c r="GW165" i="1"/>
  <c r="GW166" i="1"/>
  <c r="GW167" i="1"/>
  <c r="GW168" i="1"/>
  <c r="GW169" i="1"/>
  <c r="GW170" i="1"/>
  <c r="GW171" i="1"/>
  <c r="GW172" i="1"/>
  <c r="GW173" i="1"/>
  <c r="GW174" i="1"/>
  <c r="GW175" i="1"/>
  <c r="GW176" i="1"/>
  <c r="GW177" i="1"/>
  <c r="GW178" i="1"/>
  <c r="GW179" i="1"/>
  <c r="GW180" i="1"/>
  <c r="GW181" i="1"/>
  <c r="GW182" i="1"/>
  <c r="GW183" i="1"/>
  <c r="GW184" i="1"/>
  <c r="GW185" i="1"/>
  <c r="GW186" i="1"/>
  <c r="GW187" i="1"/>
  <c r="GW188" i="1"/>
  <c r="GW189" i="1"/>
  <c r="GW190" i="1"/>
  <c r="GW191" i="1"/>
  <c r="GW192" i="1"/>
  <c r="GW193" i="1"/>
  <c r="GW194" i="1"/>
  <c r="GW195" i="1"/>
  <c r="GW196" i="1"/>
  <c r="GW197" i="1"/>
  <c r="GW198" i="1"/>
  <c r="GW199" i="1"/>
  <c r="GW200" i="1"/>
  <c r="GW201" i="1"/>
  <c r="GW202" i="1"/>
  <c r="GW203" i="1"/>
  <c r="GW204" i="1"/>
  <c r="GW205" i="1"/>
  <c r="GW206" i="1"/>
  <c r="GW207" i="1"/>
  <c r="GW208" i="1"/>
  <c r="GW209" i="1"/>
  <c r="GW210" i="1"/>
  <c r="GW211" i="1"/>
  <c r="GW212" i="1"/>
  <c r="GW213" i="1"/>
  <c r="GW214" i="1"/>
  <c r="GW215" i="1"/>
  <c r="GW216" i="1"/>
  <c r="GW217" i="1"/>
  <c r="GW218" i="1"/>
  <c r="GW219" i="1"/>
  <c r="GW220" i="1"/>
  <c r="GW221" i="1"/>
  <c r="GW222" i="1"/>
  <c r="GW223" i="1"/>
  <c r="GW224" i="1"/>
  <c r="GW225" i="1"/>
  <c r="GW226" i="1"/>
  <c r="GW227" i="1"/>
  <c r="GW228" i="1"/>
  <c r="GW229" i="1"/>
  <c r="GW230" i="1"/>
  <c r="GW231" i="1"/>
  <c r="GW232" i="1"/>
  <c r="GW233" i="1"/>
  <c r="GW234" i="1"/>
  <c r="GW235" i="1"/>
  <c r="GW236" i="1"/>
  <c r="GW237" i="1"/>
  <c r="GW238" i="1"/>
  <c r="GW239" i="1"/>
  <c r="GW240" i="1"/>
  <c r="GW241" i="1"/>
  <c r="GW242" i="1"/>
  <c r="GW243" i="1"/>
  <c r="GW244" i="1"/>
  <c r="GW245" i="1"/>
  <c r="GW246" i="1"/>
  <c r="GW247" i="1"/>
  <c r="GW248" i="1"/>
  <c r="GW249" i="1"/>
  <c r="GW250" i="1"/>
  <c r="GW251" i="1"/>
  <c r="GW252" i="1"/>
  <c r="GW253" i="1"/>
  <c r="GW254" i="1"/>
  <c r="GW255" i="1"/>
  <c r="GW256" i="1"/>
  <c r="GW257" i="1"/>
  <c r="GW258" i="1"/>
  <c r="GW259" i="1"/>
  <c r="GW260" i="1"/>
  <c r="GW261" i="1"/>
  <c r="GW262" i="1"/>
  <c r="GW263" i="1"/>
  <c r="GW264" i="1"/>
  <c r="GW265" i="1"/>
  <c r="GW266" i="1"/>
  <c r="GW267" i="1"/>
  <c r="GW268" i="1"/>
  <c r="GW269" i="1"/>
  <c r="GW270" i="1"/>
  <c r="GW271" i="1"/>
  <c r="GW272" i="1"/>
  <c r="GW273" i="1"/>
  <c r="GW274" i="1"/>
  <c r="GW275" i="1"/>
  <c r="GW276" i="1"/>
  <c r="GW277" i="1"/>
  <c r="GW278" i="1"/>
  <c r="GW279" i="1"/>
  <c r="GW280" i="1"/>
  <c r="GW281" i="1"/>
  <c r="GV3" i="1"/>
  <c r="GV4" i="1"/>
  <c r="GV5" i="1"/>
  <c r="GV6" i="1"/>
  <c r="GV7" i="1"/>
  <c r="GV8" i="1"/>
  <c r="GV9" i="1"/>
  <c r="GV10" i="1"/>
  <c r="GV11" i="1"/>
  <c r="GV12" i="1"/>
  <c r="GV13" i="1"/>
  <c r="GV14" i="1"/>
  <c r="GV15" i="1"/>
  <c r="GV16" i="1"/>
  <c r="GV17" i="1"/>
  <c r="GV18" i="1"/>
  <c r="GV19" i="1"/>
  <c r="GV20" i="1"/>
  <c r="GV21" i="1"/>
  <c r="GV22" i="1"/>
  <c r="GV23" i="1"/>
  <c r="GV24" i="1"/>
  <c r="GV25" i="1"/>
  <c r="GV26" i="1"/>
  <c r="GV27" i="1"/>
  <c r="GV28" i="1"/>
  <c r="GV29" i="1"/>
  <c r="GV30" i="1"/>
  <c r="GV31" i="1"/>
  <c r="GV32" i="1"/>
  <c r="GV33" i="1"/>
  <c r="GV34" i="1"/>
  <c r="GV35" i="1"/>
  <c r="GV36" i="1"/>
  <c r="GV37" i="1"/>
  <c r="GV38" i="1"/>
  <c r="GV39" i="1"/>
  <c r="GV40" i="1"/>
  <c r="GV41" i="1"/>
  <c r="GV42" i="1"/>
  <c r="GV43" i="1"/>
  <c r="GV44" i="1"/>
  <c r="GV45" i="1"/>
  <c r="GV46" i="1"/>
  <c r="GV47" i="1"/>
  <c r="GV48" i="1"/>
  <c r="GV49" i="1"/>
  <c r="GV50" i="1"/>
  <c r="GV51" i="1"/>
  <c r="GV52" i="1"/>
  <c r="GV53" i="1"/>
  <c r="GV54" i="1"/>
  <c r="GV55" i="1"/>
  <c r="GV56" i="1"/>
  <c r="GV57" i="1"/>
  <c r="GV58" i="1"/>
  <c r="GV59" i="1"/>
  <c r="GV60" i="1"/>
  <c r="GV61" i="1"/>
  <c r="GV62" i="1"/>
  <c r="GV63" i="1"/>
  <c r="GV64" i="1"/>
  <c r="GV65" i="1"/>
  <c r="GV66" i="1"/>
  <c r="GV67" i="1"/>
  <c r="GV68" i="1"/>
  <c r="GV69" i="1"/>
  <c r="GV70" i="1"/>
  <c r="GV71" i="1"/>
  <c r="GV72" i="1"/>
  <c r="GV73" i="1"/>
  <c r="GV74" i="1"/>
  <c r="GV75" i="1"/>
  <c r="GV76" i="1"/>
  <c r="GV77" i="1"/>
  <c r="GV78" i="1"/>
  <c r="GV79" i="1"/>
  <c r="GV80" i="1"/>
  <c r="GV81" i="1"/>
  <c r="GV82" i="1"/>
  <c r="GV83" i="1"/>
  <c r="GV84" i="1"/>
  <c r="GV85" i="1"/>
  <c r="GV86" i="1"/>
  <c r="GV87" i="1"/>
  <c r="GV88" i="1"/>
  <c r="GV89" i="1"/>
  <c r="GV90" i="1"/>
  <c r="GV91" i="1"/>
  <c r="GV92" i="1"/>
  <c r="GV93" i="1"/>
  <c r="GV94" i="1"/>
  <c r="GV95" i="1"/>
  <c r="GV96" i="1"/>
  <c r="GV97" i="1"/>
  <c r="GV98" i="1"/>
  <c r="GV99" i="1"/>
  <c r="GV100" i="1"/>
  <c r="GV101" i="1"/>
  <c r="GV103" i="1"/>
  <c r="GV104" i="1"/>
  <c r="GV105" i="1"/>
  <c r="GV106" i="1"/>
  <c r="GV107" i="1"/>
  <c r="GV108" i="1"/>
  <c r="GV109" i="1"/>
  <c r="GV110" i="1"/>
  <c r="GV111" i="1"/>
  <c r="GV112" i="1"/>
  <c r="GV113" i="1"/>
  <c r="GV114" i="1"/>
  <c r="GV115" i="1"/>
  <c r="GV116" i="1"/>
  <c r="GV117" i="1"/>
  <c r="GV118" i="1"/>
  <c r="GV119" i="1"/>
  <c r="GV120" i="1"/>
  <c r="GV121" i="1"/>
  <c r="GV122" i="1"/>
  <c r="GV123" i="1"/>
  <c r="GV124" i="1"/>
  <c r="GV125" i="1"/>
  <c r="GV126" i="1"/>
  <c r="GV127" i="1"/>
  <c r="GV128" i="1"/>
  <c r="GV129" i="1"/>
  <c r="GV130" i="1"/>
  <c r="GV131" i="1"/>
  <c r="GV132" i="1"/>
  <c r="GV133" i="1"/>
  <c r="GV134" i="1"/>
  <c r="GV135" i="1"/>
  <c r="GV136" i="1"/>
  <c r="GV137" i="1"/>
  <c r="GV138" i="1"/>
  <c r="GV139" i="1"/>
  <c r="GV140" i="1"/>
  <c r="GV141" i="1"/>
  <c r="GV142" i="1"/>
  <c r="GV143" i="1"/>
  <c r="GV144" i="1"/>
  <c r="GV145" i="1"/>
  <c r="GV146" i="1"/>
  <c r="GV147" i="1"/>
  <c r="GV148" i="1"/>
  <c r="GV149" i="1"/>
  <c r="GV150" i="1"/>
  <c r="GV151" i="1"/>
  <c r="GV152" i="1"/>
  <c r="GV153" i="1"/>
  <c r="GV154" i="1"/>
  <c r="GV155" i="1"/>
  <c r="GV156" i="1"/>
  <c r="GV157" i="1"/>
  <c r="GV158" i="1"/>
  <c r="GV159" i="1"/>
  <c r="GV160" i="1"/>
  <c r="GV161" i="1"/>
  <c r="GV162" i="1"/>
  <c r="GV163" i="1"/>
  <c r="GV164" i="1"/>
  <c r="GV165" i="1"/>
  <c r="GV166" i="1"/>
  <c r="GV167" i="1"/>
  <c r="GV168" i="1"/>
  <c r="GV169" i="1"/>
  <c r="GV170" i="1"/>
  <c r="GV171" i="1"/>
  <c r="GV172" i="1"/>
  <c r="GV173" i="1"/>
  <c r="GV174" i="1"/>
  <c r="GV175" i="1"/>
  <c r="GV176" i="1"/>
  <c r="GV177" i="1"/>
  <c r="GV178" i="1"/>
  <c r="GV179" i="1"/>
  <c r="GV180" i="1"/>
  <c r="GV181" i="1"/>
  <c r="GV182" i="1"/>
  <c r="GV183" i="1"/>
  <c r="GV184" i="1"/>
  <c r="GV185" i="1"/>
  <c r="GV186" i="1"/>
  <c r="GV187" i="1"/>
  <c r="GV188" i="1"/>
  <c r="GV189" i="1"/>
  <c r="GV190" i="1"/>
  <c r="GV191" i="1"/>
  <c r="GV192" i="1"/>
  <c r="GV193" i="1"/>
  <c r="GV194" i="1"/>
  <c r="GV195" i="1"/>
  <c r="GV196" i="1"/>
  <c r="GV197" i="1"/>
  <c r="GV198" i="1"/>
  <c r="GV199" i="1"/>
  <c r="GV200" i="1"/>
  <c r="GV201" i="1"/>
  <c r="GV202" i="1"/>
  <c r="GV203" i="1"/>
  <c r="GV204" i="1"/>
  <c r="GV205" i="1"/>
  <c r="GV206" i="1"/>
  <c r="GV207" i="1"/>
  <c r="GV208" i="1"/>
  <c r="GV209" i="1"/>
  <c r="GV210" i="1"/>
  <c r="GV211" i="1"/>
  <c r="GV212" i="1"/>
  <c r="GV213" i="1"/>
  <c r="GV214" i="1"/>
  <c r="GV215" i="1"/>
  <c r="GV216" i="1"/>
  <c r="GV217" i="1"/>
  <c r="GV218" i="1"/>
  <c r="GV219" i="1"/>
  <c r="GV220" i="1"/>
  <c r="GV221" i="1"/>
  <c r="GV222" i="1"/>
  <c r="GV223" i="1"/>
  <c r="GV224" i="1"/>
  <c r="GV225" i="1"/>
  <c r="GV226" i="1"/>
  <c r="GV227" i="1"/>
  <c r="GV228" i="1"/>
  <c r="GV229" i="1"/>
  <c r="GV230" i="1"/>
  <c r="GV231" i="1"/>
  <c r="GV232" i="1"/>
  <c r="GV233" i="1"/>
  <c r="GV234" i="1"/>
  <c r="GV235" i="1"/>
  <c r="GV236" i="1"/>
  <c r="GV237" i="1"/>
  <c r="GV238" i="1"/>
  <c r="GV239" i="1"/>
  <c r="GV240" i="1"/>
  <c r="GV241" i="1"/>
  <c r="GV242" i="1"/>
  <c r="GV243" i="1"/>
  <c r="GV244" i="1"/>
  <c r="GV245" i="1"/>
  <c r="GV246" i="1"/>
  <c r="GV247" i="1"/>
  <c r="GV248" i="1"/>
  <c r="GV249" i="1"/>
  <c r="GV250" i="1"/>
  <c r="GV251" i="1"/>
  <c r="GV252" i="1"/>
  <c r="GV253" i="1"/>
  <c r="GV254" i="1"/>
  <c r="GV255" i="1"/>
  <c r="GV256" i="1"/>
  <c r="GV257" i="1"/>
  <c r="GV258" i="1"/>
  <c r="GV259" i="1"/>
  <c r="GV260" i="1"/>
  <c r="GV261" i="1"/>
  <c r="GV262" i="1"/>
  <c r="GV263" i="1"/>
  <c r="GV264" i="1"/>
  <c r="GV265" i="1"/>
  <c r="GV266" i="1"/>
  <c r="GV267" i="1"/>
  <c r="GV268" i="1"/>
  <c r="GV269" i="1"/>
  <c r="GV270" i="1"/>
  <c r="GV271" i="1"/>
  <c r="GV272" i="1"/>
  <c r="GV273" i="1"/>
  <c r="GV274" i="1"/>
  <c r="GV275" i="1"/>
  <c r="GV276" i="1"/>
  <c r="GV277" i="1"/>
  <c r="GV278" i="1"/>
  <c r="GV279" i="1"/>
  <c r="GV280" i="1"/>
  <c r="GV281" i="1"/>
  <c r="GU3" i="1"/>
  <c r="GU4" i="1"/>
  <c r="GU5" i="1"/>
  <c r="GU6" i="1"/>
  <c r="GU7" i="1"/>
  <c r="GU8" i="1"/>
  <c r="GU9" i="1"/>
  <c r="GU10" i="1"/>
  <c r="GU11" i="1"/>
  <c r="GU12" i="1"/>
  <c r="GU13" i="1"/>
  <c r="GU14" i="1"/>
  <c r="GU15" i="1"/>
  <c r="GU16" i="1"/>
  <c r="GU17" i="1"/>
  <c r="GU18" i="1"/>
  <c r="GU19" i="1"/>
  <c r="GU20" i="1"/>
  <c r="GU21" i="1"/>
  <c r="GU22" i="1"/>
  <c r="GU23" i="1"/>
  <c r="GU24" i="1"/>
  <c r="GU25" i="1"/>
  <c r="GU26" i="1"/>
  <c r="GU27" i="1"/>
  <c r="GU28" i="1"/>
  <c r="GU29" i="1"/>
  <c r="GU30" i="1"/>
  <c r="GU31" i="1"/>
  <c r="GU32" i="1"/>
  <c r="GU33" i="1"/>
  <c r="GU34" i="1"/>
  <c r="GU35" i="1"/>
  <c r="GU36" i="1"/>
  <c r="GU37" i="1"/>
  <c r="GU38" i="1"/>
  <c r="GU39" i="1"/>
  <c r="GU40" i="1"/>
  <c r="GU41" i="1"/>
  <c r="GU42" i="1"/>
  <c r="GU43" i="1"/>
  <c r="GU44" i="1"/>
  <c r="GU45" i="1"/>
  <c r="GU46" i="1"/>
  <c r="GU47" i="1"/>
  <c r="GU48" i="1"/>
  <c r="GU49" i="1"/>
  <c r="GU50" i="1"/>
  <c r="GU51" i="1"/>
  <c r="GU52" i="1"/>
  <c r="GU53" i="1"/>
  <c r="GU54" i="1"/>
  <c r="GU55" i="1"/>
  <c r="GU56" i="1"/>
  <c r="GU57" i="1"/>
  <c r="GU58" i="1"/>
  <c r="GU59" i="1"/>
  <c r="GU60" i="1"/>
  <c r="GU61" i="1"/>
  <c r="GU62" i="1"/>
  <c r="GU63" i="1"/>
  <c r="GU64" i="1"/>
  <c r="GU65" i="1"/>
  <c r="GU66" i="1"/>
  <c r="GU67" i="1"/>
  <c r="GU68" i="1"/>
  <c r="GU69" i="1"/>
  <c r="GU70" i="1"/>
  <c r="GU71" i="1"/>
  <c r="GU72" i="1"/>
  <c r="GU73" i="1"/>
  <c r="GU74" i="1"/>
  <c r="GU75" i="1"/>
  <c r="GU76" i="1"/>
  <c r="GU77" i="1"/>
  <c r="GU78" i="1"/>
  <c r="GU79" i="1"/>
  <c r="GU80" i="1"/>
  <c r="GU81" i="1"/>
  <c r="GU82" i="1"/>
  <c r="GU83" i="1"/>
  <c r="GU84" i="1"/>
  <c r="GU85" i="1"/>
  <c r="GU86" i="1"/>
  <c r="GU87" i="1"/>
  <c r="GU88" i="1"/>
  <c r="GU89" i="1"/>
  <c r="GU90" i="1"/>
  <c r="GU91" i="1"/>
  <c r="GU92" i="1"/>
  <c r="GU93" i="1"/>
  <c r="GU94" i="1"/>
  <c r="GU95" i="1"/>
  <c r="GU96" i="1"/>
  <c r="GU97" i="1"/>
  <c r="GU98" i="1"/>
  <c r="GU99" i="1"/>
  <c r="GU100" i="1"/>
  <c r="GU101" i="1"/>
  <c r="GU103" i="1"/>
  <c r="GU104" i="1"/>
  <c r="GU105" i="1"/>
  <c r="GU106" i="1"/>
  <c r="GU107" i="1"/>
  <c r="GU108" i="1"/>
  <c r="GU109" i="1"/>
  <c r="GU110" i="1"/>
  <c r="GU111" i="1"/>
  <c r="GU112" i="1"/>
  <c r="GU113" i="1"/>
  <c r="GU114" i="1"/>
  <c r="GU115" i="1"/>
  <c r="GU116" i="1"/>
  <c r="GU117" i="1"/>
  <c r="GU118" i="1"/>
  <c r="GU119" i="1"/>
  <c r="GU120" i="1"/>
  <c r="GU121" i="1"/>
  <c r="GU122" i="1"/>
  <c r="GU123" i="1"/>
  <c r="GU124" i="1"/>
  <c r="GU125" i="1"/>
  <c r="GU126" i="1"/>
  <c r="GU127" i="1"/>
  <c r="GU128" i="1"/>
  <c r="GU129" i="1"/>
  <c r="GU130" i="1"/>
  <c r="GU131" i="1"/>
  <c r="GU132" i="1"/>
  <c r="GU133" i="1"/>
  <c r="GU134" i="1"/>
  <c r="GU135" i="1"/>
  <c r="GU136" i="1"/>
  <c r="GU137" i="1"/>
  <c r="GU138" i="1"/>
  <c r="GU139" i="1"/>
  <c r="GU140" i="1"/>
  <c r="GU141" i="1"/>
  <c r="GU142" i="1"/>
  <c r="GU143" i="1"/>
  <c r="GU144" i="1"/>
  <c r="GU145" i="1"/>
  <c r="GU146" i="1"/>
  <c r="GU147" i="1"/>
  <c r="GU148" i="1"/>
  <c r="GU149" i="1"/>
  <c r="GU150" i="1"/>
  <c r="GU151" i="1"/>
  <c r="GU152" i="1"/>
  <c r="GU153" i="1"/>
  <c r="GU154" i="1"/>
  <c r="GU155" i="1"/>
  <c r="GU156" i="1"/>
  <c r="GU157" i="1"/>
  <c r="GU158" i="1"/>
  <c r="GU159" i="1"/>
  <c r="GU160" i="1"/>
  <c r="GU161" i="1"/>
  <c r="GU162" i="1"/>
  <c r="GU163" i="1"/>
  <c r="GU164" i="1"/>
  <c r="GU165" i="1"/>
  <c r="GU166" i="1"/>
  <c r="GU167" i="1"/>
  <c r="GU168" i="1"/>
  <c r="GU169" i="1"/>
  <c r="GU170" i="1"/>
  <c r="GU171" i="1"/>
  <c r="GU172" i="1"/>
  <c r="GU173" i="1"/>
  <c r="GU174" i="1"/>
  <c r="GU175" i="1"/>
  <c r="GU176" i="1"/>
  <c r="GU177" i="1"/>
  <c r="GU178" i="1"/>
  <c r="GU179" i="1"/>
  <c r="GU180" i="1"/>
  <c r="GU181" i="1"/>
  <c r="GU182" i="1"/>
  <c r="GU183" i="1"/>
  <c r="GU184" i="1"/>
  <c r="GU185" i="1"/>
  <c r="GU186" i="1"/>
  <c r="GU187" i="1"/>
  <c r="GU188" i="1"/>
  <c r="GU189" i="1"/>
  <c r="GU190" i="1"/>
  <c r="GU191" i="1"/>
  <c r="GU192" i="1"/>
  <c r="GU193" i="1"/>
  <c r="GU194" i="1"/>
  <c r="GU195" i="1"/>
  <c r="GU196" i="1"/>
  <c r="GU197" i="1"/>
  <c r="GU198" i="1"/>
  <c r="GU199" i="1"/>
  <c r="GU200" i="1"/>
  <c r="GU201" i="1"/>
  <c r="GU202" i="1"/>
  <c r="GU203" i="1"/>
  <c r="GU204" i="1"/>
  <c r="GU205" i="1"/>
  <c r="GU206" i="1"/>
  <c r="GU207" i="1"/>
  <c r="GU208" i="1"/>
  <c r="GU209" i="1"/>
  <c r="GU210" i="1"/>
  <c r="GU211" i="1"/>
  <c r="GU212" i="1"/>
  <c r="GU213" i="1"/>
  <c r="GU214" i="1"/>
  <c r="GU215" i="1"/>
  <c r="GU216" i="1"/>
  <c r="GU217" i="1"/>
  <c r="GU218" i="1"/>
  <c r="GU219" i="1"/>
  <c r="GU220" i="1"/>
  <c r="GU221" i="1"/>
  <c r="GU222" i="1"/>
  <c r="GU223" i="1"/>
  <c r="GU224" i="1"/>
  <c r="GU225" i="1"/>
  <c r="GU226" i="1"/>
  <c r="GU227" i="1"/>
  <c r="GU228" i="1"/>
  <c r="GU229" i="1"/>
  <c r="GU230" i="1"/>
  <c r="GU231" i="1"/>
  <c r="GU232" i="1"/>
  <c r="GU233" i="1"/>
  <c r="GU234" i="1"/>
  <c r="GU235" i="1"/>
  <c r="GU236" i="1"/>
  <c r="GU237" i="1"/>
  <c r="GU238" i="1"/>
  <c r="GU239" i="1"/>
  <c r="GU240" i="1"/>
  <c r="GU241" i="1"/>
  <c r="GU242" i="1"/>
  <c r="GU243" i="1"/>
  <c r="GU244" i="1"/>
  <c r="GU245" i="1"/>
  <c r="GU246" i="1"/>
  <c r="GU247" i="1"/>
  <c r="GU248" i="1"/>
  <c r="GU249" i="1"/>
  <c r="GU250" i="1"/>
  <c r="GU251" i="1"/>
  <c r="GU252" i="1"/>
  <c r="GU253" i="1"/>
  <c r="GU254" i="1"/>
  <c r="GU255" i="1"/>
  <c r="GU256" i="1"/>
  <c r="GU257" i="1"/>
  <c r="GU258" i="1"/>
  <c r="GU259" i="1"/>
  <c r="GU260" i="1"/>
  <c r="GU261" i="1"/>
  <c r="GU262" i="1"/>
  <c r="GU263" i="1"/>
  <c r="GU264" i="1"/>
  <c r="GU265" i="1"/>
  <c r="GU266" i="1"/>
  <c r="GU267" i="1"/>
  <c r="GU268" i="1"/>
  <c r="GU269" i="1"/>
  <c r="GU270" i="1"/>
  <c r="GU271" i="1"/>
  <c r="GU272" i="1"/>
  <c r="GU273" i="1"/>
  <c r="GU274" i="1"/>
  <c r="GU275" i="1"/>
  <c r="GU276" i="1"/>
  <c r="GU277" i="1"/>
  <c r="GU278" i="1"/>
  <c r="GU279" i="1"/>
  <c r="GU280" i="1"/>
  <c r="GU281" i="1"/>
  <c r="GT3" i="1"/>
  <c r="GT4" i="1"/>
  <c r="GT5" i="1"/>
  <c r="GT6" i="1"/>
  <c r="GT7" i="1"/>
  <c r="GT8" i="1"/>
  <c r="GT9" i="1"/>
  <c r="GT10" i="1"/>
  <c r="GT11" i="1"/>
  <c r="GT12" i="1"/>
  <c r="GT13" i="1"/>
  <c r="GT14" i="1"/>
  <c r="GT15" i="1"/>
  <c r="GT16" i="1"/>
  <c r="GT17" i="1"/>
  <c r="GT18" i="1"/>
  <c r="GT19" i="1"/>
  <c r="GT20" i="1"/>
  <c r="GT21" i="1"/>
  <c r="GT22" i="1"/>
  <c r="GT23" i="1"/>
  <c r="GT24" i="1"/>
  <c r="GT25" i="1"/>
  <c r="GT26" i="1"/>
  <c r="GT27" i="1"/>
  <c r="GT28" i="1"/>
  <c r="GT29" i="1"/>
  <c r="GT30" i="1"/>
  <c r="GT31" i="1"/>
  <c r="GT32" i="1"/>
  <c r="GT33" i="1"/>
  <c r="GT34" i="1"/>
  <c r="GT35" i="1"/>
  <c r="GT36" i="1"/>
  <c r="GT37" i="1"/>
  <c r="GT38" i="1"/>
  <c r="GT39" i="1"/>
  <c r="GT40" i="1"/>
  <c r="GT41" i="1"/>
  <c r="GT42" i="1"/>
  <c r="GT43" i="1"/>
  <c r="GT44" i="1"/>
  <c r="GT45" i="1"/>
  <c r="GT46" i="1"/>
  <c r="GT47" i="1"/>
  <c r="GT48" i="1"/>
  <c r="GT49" i="1"/>
  <c r="GT50" i="1"/>
  <c r="GT51" i="1"/>
  <c r="GT52" i="1"/>
  <c r="GT53" i="1"/>
  <c r="GT54" i="1"/>
  <c r="GT55" i="1"/>
  <c r="GT56" i="1"/>
  <c r="GT57" i="1"/>
  <c r="GT58" i="1"/>
  <c r="GT59" i="1"/>
  <c r="GT60" i="1"/>
  <c r="GT61" i="1"/>
  <c r="GT62" i="1"/>
  <c r="GT63" i="1"/>
  <c r="GT64" i="1"/>
  <c r="GT65" i="1"/>
  <c r="GT66" i="1"/>
  <c r="GT67" i="1"/>
  <c r="GT68" i="1"/>
  <c r="GT69" i="1"/>
  <c r="GT70" i="1"/>
  <c r="GT71" i="1"/>
  <c r="GT72" i="1"/>
  <c r="GT73" i="1"/>
  <c r="GT74" i="1"/>
  <c r="GT75" i="1"/>
  <c r="GT76" i="1"/>
  <c r="GT77" i="1"/>
  <c r="GT78" i="1"/>
  <c r="GT79" i="1"/>
  <c r="GT80" i="1"/>
  <c r="GT81" i="1"/>
  <c r="GT82" i="1"/>
  <c r="GT83" i="1"/>
  <c r="GT84" i="1"/>
  <c r="GT85" i="1"/>
  <c r="GT86" i="1"/>
  <c r="GT87" i="1"/>
  <c r="GT88" i="1"/>
  <c r="GT89" i="1"/>
  <c r="GT90" i="1"/>
  <c r="GT91" i="1"/>
  <c r="GT92" i="1"/>
  <c r="GT93" i="1"/>
  <c r="GT94" i="1"/>
  <c r="GT95" i="1"/>
  <c r="GT96" i="1"/>
  <c r="GT97" i="1"/>
  <c r="GT98" i="1"/>
  <c r="GT99" i="1"/>
  <c r="GT100" i="1"/>
  <c r="GT101" i="1"/>
  <c r="GT103" i="1"/>
  <c r="GT104" i="1"/>
  <c r="GT105" i="1"/>
  <c r="GT106" i="1"/>
  <c r="GT107" i="1"/>
  <c r="GT108" i="1"/>
  <c r="GT109" i="1"/>
  <c r="GT110" i="1"/>
  <c r="GT111" i="1"/>
  <c r="GT112" i="1"/>
  <c r="GT113" i="1"/>
  <c r="GT114" i="1"/>
  <c r="GT115" i="1"/>
  <c r="GT116" i="1"/>
  <c r="GT117" i="1"/>
  <c r="GT118" i="1"/>
  <c r="GT119" i="1"/>
  <c r="GT120" i="1"/>
  <c r="GT121" i="1"/>
  <c r="GT122" i="1"/>
  <c r="GT123" i="1"/>
  <c r="GT124" i="1"/>
  <c r="GT125" i="1"/>
  <c r="GT126" i="1"/>
  <c r="GT127" i="1"/>
  <c r="GT128" i="1"/>
  <c r="GT129" i="1"/>
  <c r="GT130" i="1"/>
  <c r="GT131" i="1"/>
  <c r="GT132" i="1"/>
  <c r="GT133" i="1"/>
  <c r="GT134" i="1"/>
  <c r="GT135" i="1"/>
  <c r="GT136" i="1"/>
  <c r="GT137" i="1"/>
  <c r="GT138" i="1"/>
  <c r="GT139" i="1"/>
  <c r="GT140" i="1"/>
  <c r="GT141" i="1"/>
  <c r="GT142" i="1"/>
  <c r="GT143" i="1"/>
  <c r="GT144" i="1"/>
  <c r="GT145" i="1"/>
  <c r="GT146" i="1"/>
  <c r="GT147" i="1"/>
  <c r="GT148" i="1"/>
  <c r="GT149" i="1"/>
  <c r="GT150" i="1"/>
  <c r="GT151" i="1"/>
  <c r="GT152" i="1"/>
  <c r="GT153" i="1"/>
  <c r="GT154" i="1"/>
  <c r="GT155" i="1"/>
  <c r="GT156" i="1"/>
  <c r="GT157" i="1"/>
  <c r="GT158" i="1"/>
  <c r="GT159" i="1"/>
  <c r="GT160" i="1"/>
  <c r="GT161" i="1"/>
  <c r="GT162" i="1"/>
  <c r="GT163" i="1"/>
  <c r="GT164" i="1"/>
  <c r="GT165" i="1"/>
  <c r="GT166" i="1"/>
  <c r="GT167" i="1"/>
  <c r="GT168" i="1"/>
  <c r="GT169" i="1"/>
  <c r="GT170" i="1"/>
  <c r="GT171" i="1"/>
  <c r="GT172" i="1"/>
  <c r="GT173" i="1"/>
  <c r="GT174" i="1"/>
  <c r="GT175" i="1"/>
  <c r="GT176" i="1"/>
  <c r="GT177" i="1"/>
  <c r="GT178" i="1"/>
  <c r="GT179" i="1"/>
  <c r="GT180" i="1"/>
  <c r="GT181" i="1"/>
  <c r="GT182" i="1"/>
  <c r="GT183" i="1"/>
  <c r="GT184" i="1"/>
  <c r="GT185" i="1"/>
  <c r="GT186" i="1"/>
  <c r="GT187" i="1"/>
  <c r="GT188" i="1"/>
  <c r="GT189" i="1"/>
  <c r="GT190" i="1"/>
  <c r="GT191" i="1"/>
  <c r="GT192" i="1"/>
  <c r="GT193" i="1"/>
  <c r="GT194" i="1"/>
  <c r="GT195" i="1"/>
  <c r="GT196" i="1"/>
  <c r="GT197" i="1"/>
  <c r="GT198" i="1"/>
  <c r="GT199" i="1"/>
  <c r="GT200" i="1"/>
  <c r="GT201" i="1"/>
  <c r="GT202" i="1"/>
  <c r="GT203" i="1"/>
  <c r="GT204" i="1"/>
  <c r="GT205" i="1"/>
  <c r="GT206" i="1"/>
  <c r="GT207" i="1"/>
  <c r="GT208" i="1"/>
  <c r="GT209" i="1"/>
  <c r="GT210" i="1"/>
  <c r="GT211" i="1"/>
  <c r="GT212" i="1"/>
  <c r="GT213" i="1"/>
  <c r="GT214" i="1"/>
  <c r="GT215" i="1"/>
  <c r="GT216" i="1"/>
  <c r="GT217" i="1"/>
  <c r="GT218" i="1"/>
  <c r="GT219" i="1"/>
  <c r="GT220" i="1"/>
  <c r="GT221" i="1"/>
  <c r="GT222" i="1"/>
  <c r="GT223" i="1"/>
  <c r="GT224" i="1"/>
  <c r="GT225" i="1"/>
  <c r="GT226" i="1"/>
  <c r="GT227" i="1"/>
  <c r="GT228" i="1"/>
  <c r="GT229" i="1"/>
  <c r="GT230" i="1"/>
  <c r="GT231" i="1"/>
  <c r="GT232" i="1"/>
  <c r="GT233" i="1"/>
  <c r="GT234" i="1"/>
  <c r="GT235" i="1"/>
  <c r="GT236" i="1"/>
  <c r="GT237" i="1"/>
  <c r="GT238" i="1"/>
  <c r="GT239" i="1"/>
  <c r="GT240" i="1"/>
  <c r="GT241" i="1"/>
  <c r="GT242" i="1"/>
  <c r="GT243" i="1"/>
  <c r="GT244" i="1"/>
  <c r="GT245" i="1"/>
  <c r="GT246" i="1"/>
  <c r="GT247" i="1"/>
  <c r="GT248" i="1"/>
  <c r="GT249" i="1"/>
  <c r="GT250" i="1"/>
  <c r="GT251" i="1"/>
  <c r="GT252" i="1"/>
  <c r="GT253" i="1"/>
  <c r="GT254" i="1"/>
  <c r="GT255" i="1"/>
  <c r="GT256" i="1"/>
  <c r="GT257" i="1"/>
  <c r="GT258" i="1"/>
  <c r="GT259" i="1"/>
  <c r="GT260" i="1"/>
  <c r="GT261" i="1"/>
  <c r="GT262" i="1"/>
  <c r="GT263" i="1"/>
  <c r="GT264" i="1"/>
  <c r="GT265" i="1"/>
  <c r="GT266" i="1"/>
  <c r="GT267" i="1"/>
  <c r="GT268" i="1"/>
  <c r="GT269" i="1"/>
  <c r="GT270" i="1"/>
  <c r="GT271" i="1"/>
  <c r="GT272" i="1"/>
  <c r="GT273" i="1"/>
  <c r="GT274" i="1"/>
  <c r="GT275" i="1"/>
  <c r="GT276" i="1"/>
  <c r="GT277" i="1"/>
  <c r="GT278" i="1"/>
  <c r="GT279" i="1"/>
  <c r="GT280" i="1"/>
  <c r="GT281" i="1"/>
  <c r="GS3" i="1"/>
  <c r="GS4" i="1"/>
  <c r="GS5" i="1"/>
  <c r="GS6" i="1"/>
  <c r="GS7" i="1"/>
  <c r="GS8" i="1"/>
  <c r="GS9" i="1"/>
  <c r="GS10" i="1"/>
  <c r="GS11" i="1"/>
  <c r="GS12" i="1"/>
  <c r="GS13" i="1"/>
  <c r="GS14" i="1"/>
  <c r="GS15" i="1"/>
  <c r="GS16" i="1"/>
  <c r="GS17" i="1"/>
  <c r="GS18" i="1"/>
  <c r="GS19" i="1"/>
  <c r="GS20" i="1"/>
  <c r="GS21" i="1"/>
  <c r="GS22" i="1"/>
  <c r="GS23" i="1"/>
  <c r="GS24" i="1"/>
  <c r="GS25" i="1"/>
  <c r="GS26" i="1"/>
  <c r="GS27" i="1"/>
  <c r="GS28" i="1"/>
  <c r="GS29" i="1"/>
  <c r="GS30" i="1"/>
  <c r="GS31" i="1"/>
  <c r="GS32" i="1"/>
  <c r="GS33" i="1"/>
  <c r="GS34" i="1"/>
  <c r="GS35" i="1"/>
  <c r="GS36" i="1"/>
  <c r="GS37" i="1"/>
  <c r="GS38" i="1"/>
  <c r="GS39" i="1"/>
  <c r="GS40" i="1"/>
  <c r="GS41" i="1"/>
  <c r="GS42" i="1"/>
  <c r="GS43" i="1"/>
  <c r="GS44" i="1"/>
  <c r="GS45" i="1"/>
  <c r="GS46" i="1"/>
  <c r="GS47" i="1"/>
  <c r="GS48" i="1"/>
  <c r="GS49" i="1"/>
  <c r="GS50" i="1"/>
  <c r="GS51" i="1"/>
  <c r="GS52" i="1"/>
  <c r="GS53" i="1"/>
  <c r="GS54" i="1"/>
  <c r="GS55" i="1"/>
  <c r="GS56" i="1"/>
  <c r="GS57" i="1"/>
  <c r="GS58" i="1"/>
  <c r="GS59" i="1"/>
  <c r="GS60" i="1"/>
  <c r="GS61" i="1"/>
  <c r="GS62" i="1"/>
  <c r="GS63" i="1"/>
  <c r="GS64" i="1"/>
  <c r="GS65" i="1"/>
  <c r="GS66" i="1"/>
  <c r="GS67" i="1"/>
  <c r="GS68" i="1"/>
  <c r="GS69" i="1"/>
  <c r="GS70" i="1"/>
  <c r="GS71" i="1"/>
  <c r="GS72" i="1"/>
  <c r="GS73" i="1"/>
  <c r="GS74" i="1"/>
  <c r="GS75" i="1"/>
  <c r="GS76" i="1"/>
  <c r="GS77" i="1"/>
  <c r="GS78" i="1"/>
  <c r="GS79" i="1"/>
  <c r="GS80" i="1"/>
  <c r="GS81" i="1"/>
  <c r="GS82" i="1"/>
  <c r="GS83" i="1"/>
  <c r="GS84" i="1"/>
  <c r="GS85" i="1"/>
  <c r="GS86" i="1"/>
  <c r="GS87" i="1"/>
  <c r="GS88" i="1"/>
  <c r="GS89" i="1"/>
  <c r="GS90" i="1"/>
  <c r="GS91" i="1"/>
  <c r="GS92" i="1"/>
  <c r="GS93" i="1"/>
  <c r="GS94" i="1"/>
  <c r="GS95" i="1"/>
  <c r="GS96" i="1"/>
  <c r="GS97" i="1"/>
  <c r="GS98" i="1"/>
  <c r="GS99" i="1"/>
  <c r="GS100" i="1"/>
  <c r="GS101" i="1"/>
  <c r="GS103" i="1"/>
  <c r="GS104" i="1"/>
  <c r="GS105" i="1"/>
  <c r="GS106" i="1"/>
  <c r="GS107" i="1"/>
  <c r="GS108" i="1"/>
  <c r="GS109" i="1"/>
  <c r="GS110" i="1"/>
  <c r="GS111" i="1"/>
  <c r="GS112" i="1"/>
  <c r="GS113" i="1"/>
  <c r="GS114" i="1"/>
  <c r="GS115" i="1"/>
  <c r="GS116" i="1"/>
  <c r="GS117" i="1"/>
  <c r="GS118" i="1"/>
  <c r="GS119" i="1"/>
  <c r="GS120" i="1"/>
  <c r="GS121" i="1"/>
  <c r="GS122" i="1"/>
  <c r="GS123" i="1"/>
  <c r="GS124" i="1"/>
  <c r="GS125" i="1"/>
  <c r="GS126" i="1"/>
  <c r="GS127" i="1"/>
  <c r="GS128" i="1"/>
  <c r="GS129" i="1"/>
  <c r="GS130" i="1"/>
  <c r="GS131" i="1"/>
  <c r="GS132" i="1"/>
  <c r="GS133" i="1"/>
  <c r="GS134" i="1"/>
  <c r="GS135" i="1"/>
  <c r="GS136" i="1"/>
  <c r="GS137" i="1"/>
  <c r="GS138" i="1"/>
  <c r="GS139" i="1"/>
  <c r="GS140" i="1"/>
  <c r="GS141" i="1"/>
  <c r="GS142" i="1"/>
  <c r="GS143" i="1"/>
  <c r="GS144" i="1"/>
  <c r="GS145" i="1"/>
  <c r="GS146" i="1"/>
  <c r="GS147" i="1"/>
  <c r="GS148" i="1"/>
  <c r="GS149" i="1"/>
  <c r="GS150" i="1"/>
  <c r="GS151" i="1"/>
  <c r="GS152" i="1"/>
  <c r="GS153" i="1"/>
  <c r="GS154" i="1"/>
  <c r="GS155" i="1"/>
  <c r="GS156" i="1"/>
  <c r="GS157" i="1"/>
  <c r="GS158" i="1"/>
  <c r="GS159" i="1"/>
  <c r="GS160" i="1"/>
  <c r="GS161" i="1"/>
  <c r="GS162" i="1"/>
  <c r="GS163" i="1"/>
  <c r="GS164" i="1"/>
  <c r="GS165" i="1"/>
  <c r="GS166" i="1"/>
  <c r="GS167" i="1"/>
  <c r="GS168" i="1"/>
  <c r="GS169" i="1"/>
  <c r="GS170" i="1"/>
  <c r="GS171" i="1"/>
  <c r="GS172" i="1"/>
  <c r="GS173" i="1"/>
  <c r="GS174" i="1"/>
  <c r="GS175" i="1"/>
  <c r="GS176" i="1"/>
  <c r="GS177" i="1"/>
  <c r="GS178" i="1"/>
  <c r="GS179" i="1"/>
  <c r="GS180" i="1"/>
  <c r="GS181" i="1"/>
  <c r="GS182" i="1"/>
  <c r="GS183" i="1"/>
  <c r="GS184" i="1"/>
  <c r="GS185" i="1"/>
  <c r="GS186" i="1"/>
  <c r="GS187" i="1"/>
  <c r="GS188" i="1"/>
  <c r="GS189" i="1"/>
  <c r="GS190" i="1"/>
  <c r="GS191" i="1"/>
  <c r="GS192" i="1"/>
  <c r="GS193" i="1"/>
  <c r="GS194" i="1"/>
  <c r="GS195" i="1"/>
  <c r="GS196" i="1"/>
  <c r="GS197" i="1"/>
  <c r="GS198" i="1"/>
  <c r="GS199" i="1"/>
  <c r="GS200" i="1"/>
  <c r="GS201" i="1"/>
  <c r="GS202" i="1"/>
  <c r="GS203" i="1"/>
  <c r="GS204" i="1"/>
  <c r="GS205" i="1"/>
  <c r="GS206" i="1"/>
  <c r="GS207" i="1"/>
  <c r="GS208" i="1"/>
  <c r="GS209" i="1"/>
  <c r="GS210" i="1"/>
  <c r="GS211" i="1"/>
  <c r="GS212" i="1"/>
  <c r="GS213" i="1"/>
  <c r="GS214" i="1"/>
  <c r="GS215" i="1"/>
  <c r="GS216" i="1"/>
  <c r="GS217" i="1"/>
  <c r="GS218" i="1"/>
  <c r="GS219" i="1"/>
  <c r="GS220" i="1"/>
  <c r="GS221" i="1"/>
  <c r="GS222" i="1"/>
  <c r="GS223" i="1"/>
  <c r="GS224" i="1"/>
  <c r="GS225" i="1"/>
  <c r="GS226" i="1"/>
  <c r="GS227" i="1"/>
  <c r="GS228" i="1"/>
  <c r="GS229" i="1"/>
  <c r="GS230" i="1"/>
  <c r="GS231" i="1"/>
  <c r="GS232" i="1"/>
  <c r="GS233" i="1"/>
  <c r="GS234" i="1"/>
  <c r="GS235" i="1"/>
  <c r="GS236" i="1"/>
  <c r="GS237" i="1"/>
  <c r="GS238" i="1"/>
  <c r="GS239" i="1"/>
  <c r="GS240" i="1"/>
  <c r="GS241" i="1"/>
  <c r="GS242" i="1"/>
  <c r="GS243" i="1"/>
  <c r="GS244" i="1"/>
  <c r="GS245" i="1"/>
  <c r="GS246" i="1"/>
  <c r="GS247" i="1"/>
  <c r="GS248" i="1"/>
  <c r="GS249" i="1"/>
  <c r="GS250" i="1"/>
  <c r="GS251" i="1"/>
  <c r="GS252" i="1"/>
  <c r="GS253" i="1"/>
  <c r="GS254" i="1"/>
  <c r="GS255" i="1"/>
  <c r="GS256" i="1"/>
  <c r="GS257" i="1"/>
  <c r="GS258" i="1"/>
  <c r="GS259" i="1"/>
  <c r="GS260" i="1"/>
  <c r="GS261" i="1"/>
  <c r="GS262" i="1"/>
  <c r="GS263" i="1"/>
  <c r="GS264" i="1"/>
  <c r="GS265" i="1"/>
  <c r="GS266" i="1"/>
  <c r="GS267" i="1"/>
  <c r="GS268" i="1"/>
  <c r="GS269" i="1"/>
  <c r="GS270" i="1"/>
  <c r="GS271" i="1"/>
  <c r="GS272" i="1"/>
  <c r="GS273" i="1"/>
  <c r="GS274" i="1"/>
  <c r="GS275" i="1"/>
  <c r="GS276" i="1"/>
  <c r="GS277" i="1"/>
  <c r="GS278" i="1"/>
  <c r="GS279" i="1"/>
  <c r="GS280" i="1"/>
  <c r="GS281" i="1"/>
  <c r="GR3" i="1"/>
  <c r="GR4" i="1"/>
  <c r="GR5" i="1"/>
  <c r="GR6" i="1"/>
  <c r="GR7" i="1"/>
  <c r="GR8" i="1"/>
  <c r="GR9" i="1"/>
  <c r="GR10" i="1"/>
  <c r="GR11" i="1"/>
  <c r="GR12" i="1"/>
  <c r="GR13" i="1"/>
  <c r="GR14" i="1"/>
  <c r="GR15" i="1"/>
  <c r="GR16" i="1"/>
  <c r="GR17" i="1"/>
  <c r="GR18" i="1"/>
  <c r="GR19" i="1"/>
  <c r="GR20" i="1"/>
  <c r="GR21" i="1"/>
  <c r="GR22" i="1"/>
  <c r="GR23" i="1"/>
  <c r="GR24" i="1"/>
  <c r="GR25" i="1"/>
  <c r="GR26" i="1"/>
  <c r="GR27" i="1"/>
  <c r="GR28" i="1"/>
  <c r="GR29" i="1"/>
  <c r="GR30" i="1"/>
  <c r="GR31" i="1"/>
  <c r="GR32" i="1"/>
  <c r="GR33" i="1"/>
  <c r="GR34" i="1"/>
  <c r="GR35" i="1"/>
  <c r="GR36" i="1"/>
  <c r="GR37" i="1"/>
  <c r="GR38" i="1"/>
  <c r="GR39" i="1"/>
  <c r="GR40" i="1"/>
  <c r="GR41" i="1"/>
  <c r="GR42" i="1"/>
  <c r="GR43" i="1"/>
  <c r="GR44" i="1"/>
  <c r="GR45" i="1"/>
  <c r="GR46" i="1"/>
  <c r="GR47" i="1"/>
  <c r="GR48" i="1"/>
  <c r="GR49" i="1"/>
  <c r="GR50" i="1"/>
  <c r="GR51" i="1"/>
  <c r="GR52" i="1"/>
  <c r="GR53" i="1"/>
  <c r="GR54" i="1"/>
  <c r="GR55" i="1"/>
  <c r="GR56" i="1"/>
  <c r="GR57" i="1"/>
  <c r="GR58" i="1"/>
  <c r="GR59" i="1"/>
  <c r="GR60" i="1"/>
  <c r="GR61" i="1"/>
  <c r="GR62" i="1"/>
  <c r="GR63" i="1"/>
  <c r="GR64" i="1"/>
  <c r="GR65" i="1"/>
  <c r="GR66" i="1"/>
  <c r="GR67" i="1"/>
  <c r="GR68" i="1"/>
  <c r="GR69" i="1"/>
  <c r="GR70" i="1"/>
  <c r="GR71" i="1"/>
  <c r="GR72" i="1"/>
  <c r="GR73" i="1"/>
  <c r="GR74" i="1"/>
  <c r="GR75" i="1"/>
  <c r="GR76" i="1"/>
  <c r="GR77" i="1"/>
  <c r="GR78" i="1"/>
  <c r="GR79" i="1"/>
  <c r="GR80" i="1"/>
  <c r="GR81" i="1"/>
  <c r="GR82" i="1"/>
  <c r="GR83" i="1"/>
  <c r="GR84" i="1"/>
  <c r="GR85" i="1"/>
  <c r="GR86" i="1"/>
  <c r="GR87" i="1"/>
  <c r="GR88" i="1"/>
  <c r="GR89" i="1"/>
  <c r="GR90" i="1"/>
  <c r="GR91" i="1"/>
  <c r="GR92" i="1"/>
  <c r="GR93" i="1"/>
  <c r="GR94" i="1"/>
  <c r="GR95" i="1"/>
  <c r="GR96" i="1"/>
  <c r="GR97" i="1"/>
  <c r="GR98" i="1"/>
  <c r="GR99" i="1"/>
  <c r="GR100" i="1"/>
  <c r="GR101" i="1"/>
  <c r="GR103" i="1"/>
  <c r="GR104" i="1"/>
  <c r="GR105" i="1"/>
  <c r="GR106" i="1"/>
  <c r="GR107" i="1"/>
  <c r="GR108" i="1"/>
  <c r="GR109" i="1"/>
  <c r="GR110" i="1"/>
  <c r="GR111" i="1"/>
  <c r="GR112" i="1"/>
  <c r="GR113" i="1"/>
  <c r="GR114" i="1"/>
  <c r="GR115" i="1"/>
  <c r="GR116" i="1"/>
  <c r="GR117" i="1"/>
  <c r="GR118" i="1"/>
  <c r="GR119" i="1"/>
  <c r="GR120" i="1"/>
  <c r="GR121" i="1"/>
  <c r="GR122" i="1"/>
  <c r="GR123" i="1"/>
  <c r="GR124" i="1"/>
  <c r="GR125" i="1"/>
  <c r="GR126" i="1"/>
  <c r="GR127" i="1"/>
  <c r="GR128" i="1"/>
  <c r="GR129" i="1"/>
  <c r="GR130" i="1"/>
  <c r="GR131" i="1"/>
  <c r="GR132" i="1"/>
  <c r="GR133" i="1"/>
  <c r="GR134" i="1"/>
  <c r="GR135" i="1"/>
  <c r="GR136" i="1"/>
  <c r="GR137" i="1"/>
  <c r="GR138" i="1"/>
  <c r="GR139" i="1"/>
  <c r="GR140" i="1"/>
  <c r="GR141" i="1"/>
  <c r="GR142" i="1"/>
  <c r="GR143" i="1"/>
  <c r="GR144" i="1"/>
  <c r="GR145" i="1"/>
  <c r="GR146" i="1"/>
  <c r="GR147" i="1"/>
  <c r="GR148" i="1"/>
  <c r="GR149" i="1"/>
  <c r="GR150" i="1"/>
  <c r="GR151" i="1"/>
  <c r="GR152" i="1"/>
  <c r="GR153" i="1"/>
  <c r="GR154" i="1"/>
  <c r="GR155" i="1"/>
  <c r="GR156" i="1"/>
  <c r="GR157" i="1"/>
  <c r="GR158" i="1"/>
  <c r="GR159" i="1"/>
  <c r="GR160" i="1"/>
  <c r="GR161" i="1"/>
  <c r="GR162" i="1"/>
  <c r="GR163" i="1"/>
  <c r="GR164" i="1"/>
  <c r="GR165" i="1"/>
  <c r="GR166" i="1"/>
  <c r="GR167" i="1"/>
  <c r="GR168" i="1"/>
  <c r="GR169" i="1"/>
  <c r="GR170" i="1"/>
  <c r="GR171" i="1"/>
  <c r="GR172" i="1"/>
  <c r="GR173" i="1"/>
  <c r="GR174" i="1"/>
  <c r="GR175" i="1"/>
  <c r="GR176" i="1"/>
  <c r="GR177" i="1"/>
  <c r="GR178" i="1"/>
  <c r="GR179" i="1"/>
  <c r="GR180" i="1"/>
  <c r="GR181" i="1"/>
  <c r="GR182" i="1"/>
  <c r="GR183" i="1"/>
  <c r="GR184" i="1"/>
  <c r="GR185" i="1"/>
  <c r="GR186" i="1"/>
  <c r="GR187" i="1"/>
  <c r="GR188" i="1"/>
  <c r="GR189" i="1"/>
  <c r="GR190" i="1"/>
  <c r="GR191" i="1"/>
  <c r="GR192" i="1"/>
  <c r="GR193" i="1"/>
  <c r="GR194" i="1"/>
  <c r="GR195" i="1"/>
  <c r="GR196" i="1"/>
  <c r="GR197" i="1"/>
  <c r="GR198" i="1"/>
  <c r="GR199" i="1"/>
  <c r="GR200" i="1"/>
  <c r="GR201" i="1"/>
  <c r="GR202" i="1"/>
  <c r="GR203" i="1"/>
  <c r="GR204" i="1"/>
  <c r="GR205" i="1"/>
  <c r="GR206" i="1"/>
  <c r="GR207" i="1"/>
  <c r="GR208" i="1"/>
  <c r="GR209" i="1"/>
  <c r="GR210" i="1"/>
  <c r="GR211" i="1"/>
  <c r="GR212" i="1"/>
  <c r="GR213" i="1"/>
  <c r="GR214" i="1"/>
  <c r="GR215" i="1"/>
  <c r="GR216" i="1"/>
  <c r="GR217" i="1"/>
  <c r="GR218" i="1"/>
  <c r="GR219" i="1"/>
  <c r="GR220" i="1"/>
  <c r="GR221" i="1"/>
  <c r="GR222" i="1"/>
  <c r="GR223" i="1"/>
  <c r="GR224" i="1"/>
  <c r="GR225" i="1"/>
  <c r="GR226" i="1"/>
  <c r="GR227" i="1"/>
  <c r="GR228" i="1"/>
  <c r="GR229" i="1"/>
  <c r="GR230" i="1"/>
  <c r="GR231" i="1"/>
  <c r="GR232" i="1"/>
  <c r="GR233" i="1"/>
  <c r="GR234" i="1"/>
  <c r="GR235" i="1"/>
  <c r="GR236" i="1"/>
  <c r="GR237" i="1"/>
  <c r="GR238" i="1"/>
  <c r="GR239" i="1"/>
  <c r="GR240" i="1"/>
  <c r="GR241" i="1"/>
  <c r="GR242" i="1"/>
  <c r="GR243" i="1"/>
  <c r="GR244" i="1"/>
  <c r="GR245" i="1"/>
  <c r="GR246" i="1"/>
  <c r="GR247" i="1"/>
  <c r="GR248" i="1"/>
  <c r="GR249" i="1"/>
  <c r="GR250" i="1"/>
  <c r="GR251" i="1"/>
  <c r="GR252" i="1"/>
  <c r="GR253" i="1"/>
  <c r="GR254" i="1"/>
  <c r="GR255" i="1"/>
  <c r="GR256" i="1"/>
  <c r="GR257" i="1"/>
  <c r="GR258" i="1"/>
  <c r="GR259" i="1"/>
  <c r="GR260" i="1"/>
  <c r="GR261" i="1"/>
  <c r="GR262" i="1"/>
  <c r="GR263" i="1"/>
  <c r="GR264" i="1"/>
  <c r="GR265" i="1"/>
  <c r="GR266" i="1"/>
  <c r="GR267" i="1"/>
  <c r="GR268" i="1"/>
  <c r="GR269" i="1"/>
  <c r="GR270" i="1"/>
  <c r="GR271" i="1"/>
  <c r="GR272" i="1"/>
  <c r="GR273" i="1"/>
  <c r="GR274" i="1"/>
  <c r="GR275" i="1"/>
  <c r="GR276" i="1"/>
  <c r="GR277" i="1"/>
  <c r="GR278" i="1"/>
  <c r="GR279" i="1"/>
  <c r="GR280" i="1"/>
  <c r="GR281" i="1"/>
  <c r="GQ3" i="1"/>
  <c r="GQ4" i="1"/>
  <c r="GQ5" i="1"/>
  <c r="GQ6" i="1"/>
  <c r="GQ7" i="1"/>
  <c r="GQ8" i="1"/>
  <c r="GQ9" i="1"/>
  <c r="GQ10" i="1"/>
  <c r="GQ11" i="1"/>
  <c r="GQ12" i="1"/>
  <c r="GQ13" i="1"/>
  <c r="GQ14" i="1"/>
  <c r="GQ15" i="1"/>
  <c r="GQ16" i="1"/>
  <c r="GQ17" i="1"/>
  <c r="GQ18" i="1"/>
  <c r="GQ19" i="1"/>
  <c r="GQ20" i="1"/>
  <c r="GQ21" i="1"/>
  <c r="GQ22" i="1"/>
  <c r="GQ23" i="1"/>
  <c r="GQ24" i="1"/>
  <c r="GQ25" i="1"/>
  <c r="GQ26" i="1"/>
  <c r="GQ27" i="1"/>
  <c r="GQ28" i="1"/>
  <c r="GQ29" i="1"/>
  <c r="GQ30" i="1"/>
  <c r="GQ31" i="1"/>
  <c r="GQ32" i="1"/>
  <c r="GQ33" i="1"/>
  <c r="GQ34" i="1"/>
  <c r="GQ35" i="1"/>
  <c r="GQ36" i="1"/>
  <c r="GQ37" i="1"/>
  <c r="GQ38" i="1"/>
  <c r="GQ39" i="1"/>
  <c r="GQ40" i="1"/>
  <c r="GQ41" i="1"/>
  <c r="GQ42" i="1"/>
  <c r="GQ43" i="1"/>
  <c r="GQ44" i="1"/>
  <c r="GQ45" i="1"/>
  <c r="GQ46" i="1"/>
  <c r="GQ47" i="1"/>
  <c r="GQ48" i="1"/>
  <c r="GQ49" i="1"/>
  <c r="GQ50" i="1"/>
  <c r="GQ51" i="1"/>
  <c r="GQ52" i="1"/>
  <c r="GQ53" i="1"/>
  <c r="GQ54" i="1"/>
  <c r="GQ55" i="1"/>
  <c r="GQ56" i="1"/>
  <c r="GQ57" i="1"/>
  <c r="GQ58" i="1"/>
  <c r="GQ59" i="1"/>
  <c r="GQ60" i="1"/>
  <c r="GQ61" i="1"/>
  <c r="GQ62" i="1"/>
  <c r="GQ63" i="1"/>
  <c r="GQ64" i="1"/>
  <c r="GQ65" i="1"/>
  <c r="GQ66" i="1"/>
  <c r="GQ67" i="1"/>
  <c r="GQ68" i="1"/>
  <c r="GQ69" i="1"/>
  <c r="GQ70" i="1"/>
  <c r="GQ71" i="1"/>
  <c r="GQ72" i="1"/>
  <c r="GQ73" i="1"/>
  <c r="GQ74" i="1"/>
  <c r="GQ75" i="1"/>
  <c r="GQ76" i="1"/>
  <c r="GQ77" i="1"/>
  <c r="GQ78" i="1"/>
  <c r="GQ79" i="1"/>
  <c r="GQ80" i="1"/>
  <c r="GQ81" i="1"/>
  <c r="GQ82" i="1"/>
  <c r="GQ83" i="1"/>
  <c r="GQ84" i="1"/>
  <c r="GQ85" i="1"/>
  <c r="GQ86" i="1"/>
  <c r="GQ87" i="1"/>
  <c r="GQ88" i="1"/>
  <c r="GQ89" i="1"/>
  <c r="GQ90" i="1"/>
  <c r="GQ91" i="1"/>
  <c r="GQ92" i="1"/>
  <c r="GQ93" i="1"/>
  <c r="GQ94" i="1"/>
  <c r="GQ95" i="1"/>
  <c r="GQ96" i="1"/>
  <c r="GQ97" i="1"/>
  <c r="GQ98" i="1"/>
  <c r="GQ99" i="1"/>
  <c r="GQ100" i="1"/>
  <c r="GQ101" i="1"/>
  <c r="GQ103" i="1"/>
  <c r="GQ104" i="1"/>
  <c r="GQ105" i="1"/>
  <c r="GQ106" i="1"/>
  <c r="GQ107" i="1"/>
  <c r="GQ108" i="1"/>
  <c r="GQ109" i="1"/>
  <c r="GQ110" i="1"/>
  <c r="GQ111" i="1"/>
  <c r="GQ112" i="1"/>
  <c r="GQ113" i="1"/>
  <c r="GQ114" i="1"/>
  <c r="GQ115" i="1"/>
  <c r="GQ116" i="1"/>
  <c r="GQ117" i="1"/>
  <c r="GQ118" i="1"/>
  <c r="GQ119" i="1"/>
  <c r="GQ120" i="1"/>
  <c r="GQ121" i="1"/>
  <c r="GQ122" i="1"/>
  <c r="GQ123" i="1"/>
  <c r="GQ124" i="1"/>
  <c r="GQ125" i="1"/>
  <c r="GQ126" i="1"/>
  <c r="GQ127" i="1"/>
  <c r="GQ128" i="1"/>
  <c r="GQ129" i="1"/>
  <c r="GQ130" i="1"/>
  <c r="GQ131" i="1"/>
  <c r="GQ132" i="1"/>
  <c r="GQ133" i="1"/>
  <c r="GQ134" i="1"/>
  <c r="GQ135" i="1"/>
  <c r="GQ136" i="1"/>
  <c r="GQ137" i="1"/>
  <c r="GQ138" i="1"/>
  <c r="GQ139" i="1"/>
  <c r="GQ140" i="1"/>
  <c r="GQ141" i="1"/>
  <c r="GQ142" i="1"/>
  <c r="GQ143" i="1"/>
  <c r="GQ144" i="1"/>
  <c r="GQ145" i="1"/>
  <c r="GQ146" i="1"/>
  <c r="GQ147" i="1"/>
  <c r="GQ148" i="1"/>
  <c r="GQ149" i="1"/>
  <c r="GQ150" i="1"/>
  <c r="GQ151" i="1"/>
  <c r="GQ152" i="1"/>
  <c r="GQ153" i="1"/>
  <c r="GQ154" i="1"/>
  <c r="GQ155" i="1"/>
  <c r="GQ156" i="1"/>
  <c r="GQ157" i="1"/>
  <c r="GQ158" i="1"/>
  <c r="GQ159" i="1"/>
  <c r="GQ160" i="1"/>
  <c r="GQ161" i="1"/>
  <c r="GQ162" i="1"/>
  <c r="GQ163" i="1"/>
  <c r="GQ164" i="1"/>
  <c r="GQ165" i="1"/>
  <c r="GQ166" i="1"/>
  <c r="GQ167" i="1"/>
  <c r="GQ168" i="1"/>
  <c r="GQ169" i="1"/>
  <c r="GQ170" i="1"/>
  <c r="GQ171" i="1"/>
  <c r="GQ172" i="1"/>
  <c r="GQ173" i="1"/>
  <c r="GQ174" i="1"/>
  <c r="GQ175" i="1"/>
  <c r="GQ176" i="1"/>
  <c r="GQ177" i="1"/>
  <c r="GQ178" i="1"/>
  <c r="GQ179" i="1"/>
  <c r="GQ180" i="1"/>
  <c r="GQ181" i="1"/>
  <c r="GQ182" i="1"/>
  <c r="GQ183" i="1"/>
  <c r="GQ184" i="1"/>
  <c r="GQ185" i="1"/>
  <c r="GQ186" i="1"/>
  <c r="GQ187" i="1"/>
  <c r="GQ188" i="1"/>
  <c r="GQ189" i="1"/>
  <c r="GQ190" i="1"/>
  <c r="GQ191" i="1"/>
  <c r="GQ192" i="1"/>
  <c r="GQ193" i="1"/>
  <c r="GQ194" i="1"/>
  <c r="GQ195" i="1"/>
  <c r="GQ196" i="1"/>
  <c r="GQ197" i="1"/>
  <c r="GQ198" i="1"/>
  <c r="GQ199" i="1"/>
  <c r="GQ200" i="1"/>
  <c r="GQ201" i="1"/>
  <c r="GQ202" i="1"/>
  <c r="GQ203" i="1"/>
  <c r="GQ204" i="1"/>
  <c r="GQ205" i="1"/>
  <c r="GQ206" i="1"/>
  <c r="GQ207" i="1"/>
  <c r="GQ208" i="1"/>
  <c r="GQ209" i="1"/>
  <c r="GQ210" i="1"/>
  <c r="GQ211" i="1"/>
  <c r="GQ212" i="1"/>
  <c r="GQ213" i="1"/>
  <c r="GQ214" i="1"/>
  <c r="GQ215" i="1"/>
  <c r="GQ216" i="1"/>
  <c r="GQ217" i="1"/>
  <c r="GQ218" i="1"/>
  <c r="GQ219" i="1"/>
  <c r="GQ220" i="1"/>
  <c r="GQ221" i="1"/>
  <c r="GQ222" i="1"/>
  <c r="GQ223" i="1"/>
  <c r="GQ224" i="1"/>
  <c r="GQ225" i="1"/>
  <c r="GQ226" i="1"/>
  <c r="GQ227" i="1"/>
  <c r="GQ228" i="1"/>
  <c r="GQ229" i="1"/>
  <c r="GQ230" i="1"/>
  <c r="GQ231" i="1"/>
  <c r="GQ232" i="1"/>
  <c r="GQ233" i="1"/>
  <c r="GQ234" i="1"/>
  <c r="GQ235" i="1"/>
  <c r="GQ236" i="1"/>
  <c r="GQ237" i="1"/>
  <c r="GQ238" i="1"/>
  <c r="GQ239" i="1"/>
  <c r="GQ240" i="1"/>
  <c r="GQ241" i="1"/>
  <c r="GQ242" i="1"/>
  <c r="GQ243" i="1"/>
  <c r="GQ244" i="1"/>
  <c r="GQ245" i="1"/>
  <c r="GQ246" i="1"/>
  <c r="GQ247" i="1"/>
  <c r="GQ248" i="1"/>
  <c r="GQ249" i="1"/>
  <c r="GQ250" i="1"/>
  <c r="GQ251" i="1"/>
  <c r="GQ252" i="1"/>
  <c r="GQ253" i="1"/>
  <c r="GQ254" i="1"/>
  <c r="GQ255" i="1"/>
  <c r="GQ256" i="1"/>
  <c r="GQ257" i="1"/>
  <c r="GQ258" i="1"/>
  <c r="GQ259" i="1"/>
  <c r="GQ260" i="1"/>
  <c r="GQ261" i="1"/>
  <c r="GQ262" i="1"/>
  <c r="GQ263" i="1"/>
  <c r="GQ264" i="1"/>
  <c r="GQ265" i="1"/>
  <c r="GQ266" i="1"/>
  <c r="GQ267" i="1"/>
  <c r="GQ268" i="1"/>
  <c r="GQ269" i="1"/>
  <c r="GQ270" i="1"/>
  <c r="GQ271" i="1"/>
  <c r="GQ272" i="1"/>
  <c r="GQ273" i="1"/>
  <c r="GQ274" i="1"/>
  <c r="GQ275" i="1"/>
  <c r="GQ276" i="1"/>
  <c r="GQ277" i="1"/>
  <c r="GQ278" i="1"/>
  <c r="GQ279" i="1"/>
  <c r="GQ280" i="1"/>
  <c r="GQ281" i="1"/>
  <c r="GP3" i="1"/>
  <c r="GP4" i="1"/>
  <c r="GP5" i="1"/>
  <c r="GP6" i="1"/>
  <c r="GP7" i="1"/>
  <c r="GP8" i="1"/>
  <c r="GP9" i="1"/>
  <c r="GP10" i="1"/>
  <c r="GP11" i="1"/>
  <c r="GP12" i="1"/>
  <c r="GP13" i="1"/>
  <c r="GP14" i="1"/>
  <c r="GP15" i="1"/>
  <c r="GP16" i="1"/>
  <c r="GP17" i="1"/>
  <c r="GP18" i="1"/>
  <c r="GP19" i="1"/>
  <c r="GP20" i="1"/>
  <c r="GP21" i="1"/>
  <c r="GP22" i="1"/>
  <c r="GP23" i="1"/>
  <c r="GP24" i="1"/>
  <c r="GP25" i="1"/>
  <c r="GP26" i="1"/>
  <c r="GP27" i="1"/>
  <c r="GP28" i="1"/>
  <c r="GP29" i="1"/>
  <c r="GP30" i="1"/>
  <c r="GP31" i="1"/>
  <c r="GP32" i="1"/>
  <c r="GP33" i="1"/>
  <c r="GP34" i="1"/>
  <c r="GP35" i="1"/>
  <c r="GP36" i="1"/>
  <c r="GP37" i="1"/>
  <c r="GP38" i="1"/>
  <c r="GP39" i="1"/>
  <c r="GP40" i="1"/>
  <c r="GP41" i="1"/>
  <c r="GP42" i="1"/>
  <c r="GP43" i="1"/>
  <c r="GP44" i="1"/>
  <c r="GP45" i="1"/>
  <c r="GP46" i="1"/>
  <c r="GP47" i="1"/>
  <c r="GP48" i="1"/>
  <c r="GP49" i="1"/>
  <c r="GP50" i="1"/>
  <c r="GP51" i="1"/>
  <c r="GP52" i="1"/>
  <c r="GP53" i="1"/>
  <c r="GP54" i="1"/>
  <c r="GP55" i="1"/>
  <c r="GP56" i="1"/>
  <c r="GP57" i="1"/>
  <c r="GP58" i="1"/>
  <c r="GP59" i="1"/>
  <c r="GP60" i="1"/>
  <c r="GP61" i="1"/>
  <c r="GP62" i="1"/>
  <c r="GP63" i="1"/>
  <c r="GP64" i="1"/>
  <c r="GP65" i="1"/>
  <c r="GP66" i="1"/>
  <c r="GP67" i="1"/>
  <c r="GP68" i="1"/>
  <c r="GP69" i="1"/>
  <c r="GP70" i="1"/>
  <c r="GP71" i="1"/>
  <c r="GP72" i="1"/>
  <c r="GP73" i="1"/>
  <c r="GP74" i="1"/>
  <c r="GP75" i="1"/>
  <c r="GP76" i="1"/>
  <c r="GP77" i="1"/>
  <c r="GP78" i="1"/>
  <c r="GP79" i="1"/>
  <c r="GP80" i="1"/>
  <c r="GP81" i="1"/>
  <c r="GP82" i="1"/>
  <c r="GP83" i="1"/>
  <c r="GP84" i="1"/>
  <c r="GP85" i="1"/>
  <c r="GP86" i="1"/>
  <c r="GP87" i="1"/>
  <c r="GP88" i="1"/>
  <c r="GP89" i="1"/>
  <c r="GP90" i="1"/>
  <c r="GP91" i="1"/>
  <c r="GP92" i="1"/>
  <c r="GP93" i="1"/>
  <c r="GP94" i="1"/>
  <c r="GP95" i="1"/>
  <c r="GP96" i="1"/>
  <c r="GP97" i="1"/>
  <c r="GP98" i="1"/>
  <c r="GP99" i="1"/>
  <c r="GP100" i="1"/>
  <c r="GP101" i="1"/>
  <c r="GP103" i="1"/>
  <c r="GP104" i="1"/>
  <c r="GP105" i="1"/>
  <c r="GP106" i="1"/>
  <c r="GP107" i="1"/>
  <c r="GP108" i="1"/>
  <c r="GP109" i="1"/>
  <c r="GP110" i="1"/>
  <c r="GP111" i="1"/>
  <c r="GP112" i="1"/>
  <c r="GP113" i="1"/>
  <c r="GP114" i="1"/>
  <c r="GP115" i="1"/>
  <c r="GP116" i="1"/>
  <c r="GP117" i="1"/>
  <c r="GP118" i="1"/>
  <c r="GP119" i="1"/>
  <c r="GP120" i="1"/>
  <c r="GP121" i="1"/>
  <c r="GP122" i="1"/>
  <c r="GP123" i="1"/>
  <c r="GP124" i="1"/>
  <c r="GP125" i="1"/>
  <c r="GP126" i="1"/>
  <c r="GP127" i="1"/>
  <c r="GP128" i="1"/>
  <c r="GP129" i="1"/>
  <c r="GP130" i="1"/>
  <c r="GP131" i="1"/>
  <c r="GP132" i="1"/>
  <c r="GP133" i="1"/>
  <c r="GP134" i="1"/>
  <c r="GP135" i="1"/>
  <c r="GP136" i="1"/>
  <c r="GP137" i="1"/>
  <c r="GP138" i="1"/>
  <c r="GP139" i="1"/>
  <c r="GP140" i="1"/>
  <c r="GP141" i="1"/>
  <c r="GP142" i="1"/>
  <c r="GP143" i="1"/>
  <c r="GP144" i="1"/>
  <c r="GP145" i="1"/>
  <c r="GP146" i="1"/>
  <c r="GP147" i="1"/>
  <c r="GP148" i="1"/>
  <c r="GP149" i="1"/>
  <c r="GP150" i="1"/>
  <c r="GP151" i="1"/>
  <c r="GP152" i="1"/>
  <c r="GP153" i="1"/>
  <c r="GP154" i="1"/>
  <c r="GP155" i="1"/>
  <c r="GP156" i="1"/>
  <c r="GP157" i="1"/>
  <c r="GP158" i="1"/>
  <c r="GP159" i="1"/>
  <c r="GP160" i="1"/>
  <c r="GP161" i="1"/>
  <c r="GP162" i="1"/>
  <c r="GP163" i="1"/>
  <c r="GP164" i="1"/>
  <c r="GP165" i="1"/>
  <c r="GP166" i="1"/>
  <c r="GP167" i="1"/>
  <c r="GP168" i="1"/>
  <c r="GP169" i="1"/>
  <c r="GP170" i="1"/>
  <c r="GP171" i="1"/>
  <c r="GP172" i="1"/>
  <c r="GP173" i="1"/>
  <c r="GP174" i="1"/>
  <c r="GP175" i="1"/>
  <c r="GP176" i="1"/>
  <c r="GP177" i="1"/>
  <c r="GP178" i="1"/>
  <c r="GP179" i="1"/>
  <c r="GP180" i="1"/>
  <c r="GP181" i="1"/>
  <c r="GP182" i="1"/>
  <c r="GP183" i="1"/>
  <c r="GP184" i="1"/>
  <c r="GP185" i="1"/>
  <c r="GP186" i="1"/>
  <c r="GP187" i="1"/>
  <c r="GP188" i="1"/>
  <c r="GP189" i="1"/>
  <c r="GP190" i="1"/>
  <c r="GP191" i="1"/>
  <c r="GP192" i="1"/>
  <c r="GP193" i="1"/>
  <c r="GP194" i="1"/>
  <c r="GP195" i="1"/>
  <c r="GP196" i="1"/>
  <c r="GP197" i="1"/>
  <c r="GP198" i="1"/>
  <c r="GP199" i="1"/>
  <c r="GP200" i="1"/>
  <c r="GP201" i="1"/>
  <c r="GP202" i="1"/>
  <c r="GP203" i="1"/>
  <c r="GP204" i="1"/>
  <c r="GP205" i="1"/>
  <c r="GP206" i="1"/>
  <c r="GP207" i="1"/>
  <c r="GP208" i="1"/>
  <c r="GP209" i="1"/>
  <c r="GP210" i="1"/>
  <c r="GP211" i="1"/>
  <c r="GP212" i="1"/>
  <c r="GP213" i="1"/>
  <c r="GP214" i="1"/>
  <c r="GP215" i="1"/>
  <c r="GP216" i="1"/>
  <c r="GP217" i="1"/>
  <c r="GP218" i="1"/>
  <c r="GP219" i="1"/>
  <c r="GP220" i="1"/>
  <c r="GP221" i="1"/>
  <c r="GP222" i="1"/>
  <c r="GP223" i="1"/>
  <c r="GP224" i="1"/>
  <c r="GP225" i="1"/>
  <c r="GP226" i="1"/>
  <c r="GP227" i="1"/>
  <c r="GP228" i="1"/>
  <c r="GP229" i="1"/>
  <c r="GP230" i="1"/>
  <c r="GP231" i="1"/>
  <c r="GP232" i="1"/>
  <c r="GP233" i="1"/>
  <c r="GP234" i="1"/>
  <c r="GP235" i="1"/>
  <c r="GP236" i="1"/>
  <c r="GP237" i="1"/>
  <c r="GP238" i="1"/>
  <c r="GP239" i="1"/>
  <c r="GP240" i="1"/>
  <c r="GP241" i="1"/>
  <c r="GP242" i="1"/>
  <c r="GP243" i="1"/>
  <c r="GP244" i="1"/>
  <c r="GP245" i="1"/>
  <c r="GP246" i="1"/>
  <c r="GP247" i="1"/>
  <c r="GP248" i="1"/>
  <c r="GP249" i="1"/>
  <c r="GP250" i="1"/>
  <c r="GP251" i="1"/>
  <c r="GP252" i="1"/>
  <c r="GP253" i="1"/>
  <c r="GP254" i="1"/>
  <c r="GP255" i="1"/>
  <c r="GP256" i="1"/>
  <c r="GP257" i="1"/>
  <c r="GP258" i="1"/>
  <c r="GP259" i="1"/>
  <c r="GP260" i="1"/>
  <c r="GP261" i="1"/>
  <c r="GP262" i="1"/>
  <c r="GP263" i="1"/>
  <c r="GP264" i="1"/>
  <c r="GP265" i="1"/>
  <c r="GP266" i="1"/>
  <c r="GP267" i="1"/>
  <c r="GP268" i="1"/>
  <c r="GP269" i="1"/>
  <c r="GP270" i="1"/>
  <c r="GP271" i="1"/>
  <c r="GP272" i="1"/>
  <c r="GP273" i="1"/>
  <c r="GP274" i="1"/>
  <c r="GP275" i="1"/>
  <c r="GP276" i="1"/>
  <c r="GP277" i="1"/>
  <c r="GP278" i="1"/>
  <c r="GP279" i="1"/>
  <c r="GP280" i="1"/>
  <c r="GP281" i="1"/>
  <c r="GO3" i="1"/>
  <c r="GO4" i="1"/>
  <c r="GO5" i="1"/>
  <c r="GO6" i="1"/>
  <c r="GO7" i="1"/>
  <c r="GO8" i="1"/>
  <c r="GO9" i="1"/>
  <c r="GO10" i="1"/>
  <c r="GO11" i="1"/>
  <c r="GO12" i="1"/>
  <c r="GO13" i="1"/>
  <c r="GO14" i="1"/>
  <c r="GO15" i="1"/>
  <c r="GO16" i="1"/>
  <c r="GO17" i="1"/>
  <c r="GO18" i="1"/>
  <c r="GO19" i="1"/>
  <c r="GO20" i="1"/>
  <c r="GO21" i="1"/>
  <c r="GO22" i="1"/>
  <c r="GO23" i="1"/>
  <c r="GO24" i="1"/>
  <c r="GO25" i="1"/>
  <c r="GO26" i="1"/>
  <c r="GO27" i="1"/>
  <c r="GO28" i="1"/>
  <c r="GO29" i="1"/>
  <c r="GO30" i="1"/>
  <c r="GO31" i="1"/>
  <c r="GO32" i="1"/>
  <c r="GO33" i="1"/>
  <c r="GO34" i="1"/>
  <c r="GO35" i="1"/>
  <c r="GO36" i="1"/>
  <c r="GO37" i="1"/>
  <c r="GO38" i="1"/>
  <c r="GO39" i="1"/>
  <c r="GO40" i="1"/>
  <c r="GO41" i="1"/>
  <c r="GO42" i="1"/>
  <c r="GO43" i="1"/>
  <c r="GO44" i="1"/>
  <c r="GO45" i="1"/>
  <c r="GO46" i="1"/>
  <c r="GO47" i="1"/>
  <c r="GO48" i="1"/>
  <c r="GO49" i="1"/>
  <c r="GO50" i="1"/>
  <c r="GO51" i="1"/>
  <c r="GO52" i="1"/>
  <c r="GO53" i="1"/>
  <c r="GO54" i="1"/>
  <c r="GO55" i="1"/>
  <c r="GO56" i="1"/>
  <c r="GO57" i="1"/>
  <c r="GO58" i="1"/>
  <c r="GO59" i="1"/>
  <c r="GO60" i="1"/>
  <c r="GO61" i="1"/>
  <c r="GO62" i="1"/>
  <c r="GO63" i="1"/>
  <c r="GO64" i="1"/>
  <c r="GO65" i="1"/>
  <c r="GO66" i="1"/>
  <c r="GO67" i="1"/>
  <c r="GO68" i="1"/>
  <c r="GO69" i="1"/>
  <c r="GO70" i="1"/>
  <c r="GO71" i="1"/>
  <c r="GO72" i="1"/>
  <c r="GO73" i="1"/>
  <c r="GO74" i="1"/>
  <c r="GO75" i="1"/>
  <c r="GO76" i="1"/>
  <c r="GO77" i="1"/>
  <c r="GO78" i="1"/>
  <c r="GO79" i="1"/>
  <c r="GO80" i="1"/>
  <c r="GO81" i="1"/>
  <c r="GO82" i="1"/>
  <c r="GO83" i="1"/>
  <c r="GO84" i="1"/>
  <c r="GO85" i="1"/>
  <c r="GO86" i="1"/>
  <c r="GO87" i="1"/>
  <c r="GO88" i="1"/>
  <c r="GO89" i="1"/>
  <c r="GO90" i="1"/>
  <c r="GO91" i="1"/>
  <c r="GO92" i="1"/>
  <c r="GO93" i="1"/>
  <c r="GO94" i="1"/>
  <c r="GO95" i="1"/>
  <c r="GO96" i="1"/>
  <c r="GO97" i="1"/>
  <c r="GO98" i="1"/>
  <c r="GO99" i="1"/>
  <c r="GO100" i="1"/>
  <c r="GO101" i="1"/>
  <c r="GO103" i="1"/>
  <c r="GO104" i="1"/>
  <c r="GO105" i="1"/>
  <c r="GO106" i="1"/>
  <c r="GO107" i="1"/>
  <c r="GO108" i="1"/>
  <c r="GO109" i="1"/>
  <c r="GO110" i="1"/>
  <c r="GO111" i="1"/>
  <c r="GO112" i="1"/>
  <c r="GO113" i="1"/>
  <c r="GO114" i="1"/>
  <c r="GO115" i="1"/>
  <c r="GO116" i="1"/>
  <c r="GO117" i="1"/>
  <c r="GO118" i="1"/>
  <c r="GO119" i="1"/>
  <c r="GO120" i="1"/>
  <c r="GO121" i="1"/>
  <c r="GO122" i="1"/>
  <c r="GO123" i="1"/>
  <c r="GO124" i="1"/>
  <c r="GO125" i="1"/>
  <c r="GO126" i="1"/>
  <c r="GO127" i="1"/>
  <c r="GO128" i="1"/>
  <c r="GO129" i="1"/>
  <c r="GO130" i="1"/>
  <c r="GO131" i="1"/>
  <c r="GO132" i="1"/>
  <c r="GO133" i="1"/>
  <c r="GO134" i="1"/>
  <c r="GO135" i="1"/>
  <c r="GO136" i="1"/>
  <c r="GO137" i="1"/>
  <c r="GO138" i="1"/>
  <c r="GO139" i="1"/>
  <c r="GO140" i="1"/>
  <c r="GO141" i="1"/>
  <c r="GO142" i="1"/>
  <c r="GO143" i="1"/>
  <c r="GO144" i="1"/>
  <c r="GO145" i="1"/>
  <c r="GO146" i="1"/>
  <c r="GO147" i="1"/>
  <c r="GO148" i="1"/>
  <c r="GO149" i="1"/>
  <c r="GO150" i="1"/>
  <c r="GO151" i="1"/>
  <c r="GO152" i="1"/>
  <c r="GO153" i="1"/>
  <c r="GO154" i="1"/>
  <c r="GO155" i="1"/>
  <c r="GO156" i="1"/>
  <c r="GO157" i="1"/>
  <c r="GO158" i="1"/>
  <c r="GO159" i="1"/>
  <c r="GO160" i="1"/>
  <c r="GO161" i="1"/>
  <c r="GO162" i="1"/>
  <c r="GO163" i="1"/>
  <c r="GO164" i="1"/>
  <c r="GO165" i="1"/>
  <c r="GO166" i="1"/>
  <c r="GO167" i="1"/>
  <c r="GO168" i="1"/>
  <c r="GO169" i="1"/>
  <c r="GO170" i="1"/>
  <c r="GO171" i="1"/>
  <c r="GO172" i="1"/>
  <c r="GO173" i="1"/>
  <c r="GO174" i="1"/>
  <c r="GO175" i="1"/>
  <c r="GO176" i="1"/>
  <c r="GO177" i="1"/>
  <c r="GO178" i="1"/>
  <c r="GO179" i="1"/>
  <c r="GO180" i="1"/>
  <c r="GO181" i="1"/>
  <c r="GO182" i="1"/>
  <c r="GO183" i="1"/>
  <c r="GO184" i="1"/>
  <c r="GO185" i="1"/>
  <c r="GO186" i="1"/>
  <c r="GO187" i="1"/>
  <c r="GO188" i="1"/>
  <c r="GO189" i="1"/>
  <c r="GO190" i="1"/>
  <c r="GO191" i="1"/>
  <c r="GO192" i="1"/>
  <c r="GO193" i="1"/>
  <c r="GO194" i="1"/>
  <c r="GO195" i="1"/>
  <c r="GO196" i="1"/>
  <c r="GO197" i="1"/>
  <c r="GO198" i="1"/>
  <c r="GO199" i="1"/>
  <c r="GO200" i="1"/>
  <c r="GO201" i="1"/>
  <c r="GO202" i="1"/>
  <c r="GO203" i="1"/>
  <c r="GO204" i="1"/>
  <c r="GO205" i="1"/>
  <c r="GO206" i="1"/>
  <c r="GO207" i="1"/>
  <c r="GO208" i="1"/>
  <c r="GO209" i="1"/>
  <c r="GO210" i="1"/>
  <c r="GO211" i="1"/>
  <c r="GO212" i="1"/>
  <c r="GO213" i="1"/>
  <c r="GO214" i="1"/>
  <c r="GO215" i="1"/>
  <c r="GO216" i="1"/>
  <c r="GO217" i="1"/>
  <c r="GO218" i="1"/>
  <c r="GO219" i="1"/>
  <c r="GO220" i="1"/>
  <c r="GO221" i="1"/>
  <c r="GO222" i="1"/>
  <c r="GO223" i="1"/>
  <c r="GO224" i="1"/>
  <c r="GO225" i="1"/>
  <c r="GO226" i="1"/>
  <c r="GO227" i="1"/>
  <c r="GO228" i="1"/>
  <c r="GO229" i="1"/>
  <c r="GO230" i="1"/>
  <c r="GO231" i="1"/>
  <c r="GO232" i="1"/>
  <c r="GO233" i="1"/>
  <c r="GO234" i="1"/>
  <c r="GO235" i="1"/>
  <c r="GO236" i="1"/>
  <c r="GO237" i="1"/>
  <c r="GO238" i="1"/>
  <c r="GO239" i="1"/>
  <c r="GO240" i="1"/>
  <c r="GO241" i="1"/>
  <c r="GO242" i="1"/>
  <c r="GO243" i="1"/>
  <c r="GO244" i="1"/>
  <c r="GO245" i="1"/>
  <c r="GO246" i="1"/>
  <c r="GO247" i="1"/>
  <c r="GO248" i="1"/>
  <c r="GO249" i="1"/>
  <c r="GO250" i="1"/>
  <c r="GO251" i="1"/>
  <c r="GO252" i="1"/>
  <c r="GO253" i="1"/>
  <c r="GO254" i="1"/>
  <c r="GO255" i="1"/>
  <c r="GO256" i="1"/>
  <c r="GO257" i="1"/>
  <c r="GO258" i="1"/>
  <c r="GO259" i="1"/>
  <c r="GO260" i="1"/>
  <c r="GO261" i="1"/>
  <c r="GO262" i="1"/>
  <c r="GO263" i="1"/>
  <c r="GO264" i="1"/>
  <c r="GO265" i="1"/>
  <c r="GO266" i="1"/>
  <c r="GO267" i="1"/>
  <c r="GO268" i="1"/>
  <c r="GO269" i="1"/>
  <c r="GO270" i="1"/>
  <c r="GO271" i="1"/>
  <c r="GO272" i="1"/>
  <c r="GO273" i="1"/>
  <c r="GO274" i="1"/>
  <c r="GO275" i="1"/>
  <c r="GO276" i="1"/>
  <c r="GO277" i="1"/>
  <c r="GO278" i="1"/>
  <c r="GO279" i="1"/>
  <c r="GO280" i="1"/>
  <c r="GO281" i="1"/>
  <c r="GN3" i="1"/>
  <c r="GN4" i="1"/>
  <c r="GN5" i="1"/>
  <c r="GN6" i="1"/>
  <c r="GN7" i="1"/>
  <c r="GN8" i="1"/>
  <c r="GN9" i="1"/>
  <c r="GN10" i="1"/>
  <c r="GN11" i="1"/>
  <c r="GN12" i="1"/>
  <c r="GN13" i="1"/>
  <c r="GN14" i="1"/>
  <c r="GN15" i="1"/>
  <c r="GN16" i="1"/>
  <c r="GN17" i="1"/>
  <c r="GN18" i="1"/>
  <c r="GN19" i="1"/>
  <c r="GN20" i="1"/>
  <c r="GN21" i="1"/>
  <c r="GN22" i="1"/>
  <c r="GN23" i="1"/>
  <c r="GN24" i="1"/>
  <c r="GN25" i="1"/>
  <c r="GN26" i="1"/>
  <c r="GN27" i="1"/>
  <c r="GN28" i="1"/>
  <c r="GN29" i="1"/>
  <c r="GN30" i="1"/>
  <c r="GN31" i="1"/>
  <c r="GN32" i="1"/>
  <c r="GN33" i="1"/>
  <c r="GN34" i="1"/>
  <c r="GN35" i="1"/>
  <c r="GN36" i="1"/>
  <c r="GN37" i="1"/>
  <c r="GN38" i="1"/>
  <c r="GN39" i="1"/>
  <c r="GN40" i="1"/>
  <c r="GN41" i="1"/>
  <c r="GN42" i="1"/>
  <c r="GN43" i="1"/>
  <c r="GN44" i="1"/>
  <c r="GN45" i="1"/>
  <c r="GN46" i="1"/>
  <c r="GN47" i="1"/>
  <c r="GN48" i="1"/>
  <c r="GN49" i="1"/>
  <c r="GN50" i="1"/>
  <c r="GN51" i="1"/>
  <c r="GN52" i="1"/>
  <c r="GN53" i="1"/>
  <c r="GN54" i="1"/>
  <c r="GN55" i="1"/>
  <c r="GN56" i="1"/>
  <c r="GN57" i="1"/>
  <c r="GN58" i="1"/>
  <c r="GN59" i="1"/>
  <c r="GN60" i="1"/>
  <c r="GN61" i="1"/>
  <c r="GN62" i="1"/>
  <c r="GN63" i="1"/>
  <c r="GN64" i="1"/>
  <c r="GN65" i="1"/>
  <c r="GN66" i="1"/>
  <c r="GN67" i="1"/>
  <c r="GN68" i="1"/>
  <c r="GN69" i="1"/>
  <c r="GN70" i="1"/>
  <c r="GN71" i="1"/>
  <c r="GN72" i="1"/>
  <c r="GN73" i="1"/>
  <c r="GN74" i="1"/>
  <c r="GN75" i="1"/>
  <c r="GN76" i="1"/>
  <c r="GN77" i="1"/>
  <c r="GN78" i="1"/>
  <c r="GN79" i="1"/>
  <c r="GN80" i="1"/>
  <c r="GN81" i="1"/>
  <c r="GN82" i="1"/>
  <c r="GN83" i="1"/>
  <c r="GN84" i="1"/>
  <c r="GN85" i="1"/>
  <c r="GN86" i="1"/>
  <c r="GN87" i="1"/>
  <c r="GN88" i="1"/>
  <c r="GN89" i="1"/>
  <c r="GN90" i="1"/>
  <c r="GN91" i="1"/>
  <c r="GN92" i="1"/>
  <c r="GN93" i="1"/>
  <c r="GN94" i="1"/>
  <c r="GN95" i="1"/>
  <c r="GN96" i="1"/>
  <c r="GN97" i="1"/>
  <c r="GN98" i="1"/>
  <c r="GN99" i="1"/>
  <c r="GN100" i="1"/>
  <c r="GN101" i="1"/>
  <c r="GN103" i="1"/>
  <c r="GN104" i="1"/>
  <c r="GN105" i="1"/>
  <c r="GN106" i="1"/>
  <c r="GN107" i="1"/>
  <c r="GN108" i="1"/>
  <c r="GN109" i="1"/>
  <c r="GN110" i="1"/>
  <c r="GN111" i="1"/>
  <c r="GN112" i="1"/>
  <c r="GN113" i="1"/>
  <c r="GN114" i="1"/>
  <c r="GN115" i="1"/>
  <c r="GN116" i="1"/>
  <c r="GN117" i="1"/>
  <c r="GN118" i="1"/>
  <c r="GN119" i="1"/>
  <c r="GN120" i="1"/>
  <c r="GN121" i="1"/>
  <c r="GN122" i="1"/>
  <c r="GN123" i="1"/>
  <c r="GN124" i="1"/>
  <c r="GN125" i="1"/>
  <c r="GN126" i="1"/>
  <c r="GN127" i="1"/>
  <c r="GN128" i="1"/>
  <c r="GN129" i="1"/>
  <c r="GN130" i="1"/>
  <c r="GN131" i="1"/>
  <c r="GN132" i="1"/>
  <c r="GN133" i="1"/>
  <c r="GN134" i="1"/>
  <c r="GN135" i="1"/>
  <c r="GN136" i="1"/>
  <c r="GN137" i="1"/>
  <c r="GN138" i="1"/>
  <c r="GN139" i="1"/>
  <c r="GN140" i="1"/>
  <c r="GN141" i="1"/>
  <c r="GN142" i="1"/>
  <c r="GN143" i="1"/>
  <c r="GN144" i="1"/>
  <c r="GN145" i="1"/>
  <c r="GN146" i="1"/>
  <c r="GN147" i="1"/>
  <c r="GN148" i="1"/>
  <c r="GN149" i="1"/>
  <c r="GN150" i="1"/>
  <c r="GN151" i="1"/>
  <c r="GN152" i="1"/>
  <c r="GN153" i="1"/>
  <c r="GN154" i="1"/>
  <c r="GN155" i="1"/>
  <c r="GN156" i="1"/>
  <c r="GN157" i="1"/>
  <c r="GN158" i="1"/>
  <c r="GN159" i="1"/>
  <c r="GN160" i="1"/>
  <c r="GN161" i="1"/>
  <c r="GN162" i="1"/>
  <c r="GN163" i="1"/>
  <c r="GN164" i="1"/>
  <c r="GN165" i="1"/>
  <c r="GN166" i="1"/>
  <c r="GN167" i="1"/>
  <c r="GN168" i="1"/>
  <c r="GN169" i="1"/>
  <c r="GN170" i="1"/>
  <c r="GN171" i="1"/>
  <c r="GN172" i="1"/>
  <c r="GN173" i="1"/>
  <c r="GN174" i="1"/>
  <c r="GN175" i="1"/>
  <c r="GN176" i="1"/>
  <c r="GN177" i="1"/>
  <c r="GN178" i="1"/>
  <c r="GN179" i="1"/>
  <c r="GN180" i="1"/>
  <c r="GN181" i="1"/>
  <c r="GN182" i="1"/>
  <c r="GN183" i="1"/>
  <c r="GN184" i="1"/>
  <c r="GN185" i="1"/>
  <c r="GN186" i="1"/>
  <c r="GN187" i="1"/>
  <c r="GN188" i="1"/>
  <c r="GN189" i="1"/>
  <c r="GN190" i="1"/>
  <c r="GN191" i="1"/>
  <c r="GN192" i="1"/>
  <c r="GN193" i="1"/>
  <c r="GN194" i="1"/>
  <c r="GN195" i="1"/>
  <c r="GN196" i="1"/>
  <c r="GN197" i="1"/>
  <c r="GN198" i="1"/>
  <c r="GN199" i="1"/>
  <c r="GN200" i="1"/>
  <c r="GN201" i="1"/>
  <c r="GN202" i="1"/>
  <c r="GN203" i="1"/>
  <c r="GN204" i="1"/>
  <c r="GN205" i="1"/>
  <c r="GN206" i="1"/>
  <c r="GN207" i="1"/>
  <c r="GN208" i="1"/>
  <c r="GN209" i="1"/>
  <c r="GN210" i="1"/>
  <c r="GN211" i="1"/>
  <c r="GN212" i="1"/>
  <c r="GN213" i="1"/>
  <c r="GN214" i="1"/>
  <c r="GN215" i="1"/>
  <c r="GN216" i="1"/>
  <c r="GN217" i="1"/>
  <c r="GN218" i="1"/>
  <c r="GN219" i="1"/>
  <c r="GN220" i="1"/>
  <c r="GN221" i="1"/>
  <c r="GN222" i="1"/>
  <c r="GN223" i="1"/>
  <c r="GN224" i="1"/>
  <c r="GN225" i="1"/>
  <c r="GN226" i="1"/>
  <c r="GN227" i="1"/>
  <c r="GN228" i="1"/>
  <c r="GN229" i="1"/>
  <c r="GN230" i="1"/>
  <c r="GN231" i="1"/>
  <c r="GN232" i="1"/>
  <c r="GN233" i="1"/>
  <c r="GN234" i="1"/>
  <c r="GN235" i="1"/>
  <c r="GN236" i="1"/>
  <c r="GN237" i="1"/>
  <c r="GN238" i="1"/>
  <c r="GN239" i="1"/>
  <c r="GN240" i="1"/>
  <c r="GN241" i="1"/>
  <c r="GN242" i="1"/>
  <c r="GN243" i="1"/>
  <c r="GN244" i="1"/>
  <c r="GN245" i="1"/>
  <c r="GN246" i="1"/>
  <c r="GN247" i="1"/>
  <c r="GN248" i="1"/>
  <c r="GN249" i="1"/>
  <c r="GN250" i="1"/>
  <c r="GN251" i="1"/>
  <c r="GN252" i="1"/>
  <c r="GN253" i="1"/>
  <c r="GN254" i="1"/>
  <c r="GN255" i="1"/>
  <c r="GN256" i="1"/>
  <c r="GN257" i="1"/>
  <c r="GN258" i="1"/>
  <c r="GN259" i="1"/>
  <c r="GN260" i="1"/>
  <c r="GN261" i="1"/>
  <c r="GN262" i="1"/>
  <c r="GN263" i="1"/>
  <c r="GN264" i="1"/>
  <c r="GN265" i="1"/>
  <c r="GN266" i="1"/>
  <c r="GN267" i="1"/>
  <c r="GN268" i="1"/>
  <c r="GN269" i="1"/>
  <c r="GN270" i="1"/>
  <c r="GN271" i="1"/>
  <c r="GN272" i="1"/>
  <c r="GN273" i="1"/>
  <c r="GN274" i="1"/>
  <c r="GN275" i="1"/>
  <c r="GN276" i="1"/>
  <c r="GN277" i="1"/>
  <c r="GN278" i="1"/>
  <c r="GN279" i="1"/>
  <c r="GN280" i="1"/>
  <c r="GN281" i="1"/>
  <c r="GM3" i="1"/>
  <c r="GM4" i="1"/>
  <c r="GM5" i="1"/>
  <c r="GM6" i="1"/>
  <c r="GM7" i="1"/>
  <c r="GM8" i="1"/>
  <c r="GM9" i="1"/>
  <c r="GM10" i="1"/>
  <c r="GM11" i="1"/>
  <c r="GM12" i="1"/>
  <c r="GM13" i="1"/>
  <c r="GM14" i="1"/>
  <c r="GM15" i="1"/>
  <c r="GM16" i="1"/>
  <c r="GM17" i="1"/>
  <c r="GM18" i="1"/>
  <c r="GM19" i="1"/>
  <c r="GM20" i="1"/>
  <c r="GM21" i="1"/>
  <c r="GM22" i="1"/>
  <c r="GM23" i="1"/>
  <c r="GM24" i="1"/>
  <c r="GM25" i="1"/>
  <c r="GM26" i="1"/>
  <c r="GM27" i="1"/>
  <c r="GM28" i="1"/>
  <c r="GM29" i="1"/>
  <c r="GM30" i="1"/>
  <c r="GM31" i="1"/>
  <c r="GM32" i="1"/>
  <c r="GM33" i="1"/>
  <c r="GM34" i="1"/>
  <c r="GM35" i="1"/>
  <c r="GM36" i="1"/>
  <c r="GM37" i="1"/>
  <c r="GM38" i="1"/>
  <c r="GM39" i="1"/>
  <c r="GM40" i="1"/>
  <c r="GM41" i="1"/>
  <c r="GM42" i="1"/>
  <c r="GM43" i="1"/>
  <c r="GM44" i="1"/>
  <c r="GM45" i="1"/>
  <c r="GM46" i="1"/>
  <c r="GM47" i="1"/>
  <c r="GM48" i="1"/>
  <c r="GM49" i="1"/>
  <c r="GM50" i="1"/>
  <c r="GM51" i="1"/>
  <c r="GM52" i="1"/>
  <c r="GM53" i="1"/>
  <c r="GM54" i="1"/>
  <c r="GM55" i="1"/>
  <c r="GM56" i="1"/>
  <c r="GM57" i="1"/>
  <c r="GM58" i="1"/>
  <c r="GM59" i="1"/>
  <c r="GM60" i="1"/>
  <c r="GM61" i="1"/>
  <c r="GM62" i="1"/>
  <c r="GM63" i="1"/>
  <c r="GM64" i="1"/>
  <c r="GM65" i="1"/>
  <c r="GM66" i="1"/>
  <c r="GM67" i="1"/>
  <c r="GM68" i="1"/>
  <c r="GM69" i="1"/>
  <c r="GM70" i="1"/>
  <c r="GM71" i="1"/>
  <c r="GM72" i="1"/>
  <c r="GM73" i="1"/>
  <c r="GM74" i="1"/>
  <c r="GM75" i="1"/>
  <c r="GM76" i="1"/>
  <c r="GM77" i="1"/>
  <c r="GM78" i="1"/>
  <c r="GM79" i="1"/>
  <c r="GM80" i="1"/>
  <c r="GM81" i="1"/>
  <c r="GM82" i="1"/>
  <c r="GM83" i="1"/>
  <c r="GM84" i="1"/>
  <c r="GM85" i="1"/>
  <c r="GM86" i="1"/>
  <c r="GM87" i="1"/>
  <c r="GM88" i="1"/>
  <c r="GM89" i="1"/>
  <c r="GM90" i="1"/>
  <c r="GM91" i="1"/>
  <c r="GM92" i="1"/>
  <c r="GM93" i="1"/>
  <c r="GM94" i="1"/>
  <c r="GM95" i="1"/>
  <c r="GM96" i="1"/>
  <c r="GM97" i="1"/>
  <c r="GM98" i="1"/>
  <c r="GM99" i="1"/>
  <c r="GM100" i="1"/>
  <c r="GM101" i="1"/>
  <c r="GM103" i="1"/>
  <c r="GM104" i="1"/>
  <c r="GM105" i="1"/>
  <c r="GM106" i="1"/>
  <c r="GM107" i="1"/>
  <c r="GM108" i="1"/>
  <c r="GM109" i="1"/>
  <c r="GM110" i="1"/>
  <c r="GM111" i="1"/>
  <c r="GM112" i="1"/>
  <c r="GM113" i="1"/>
  <c r="GM114" i="1"/>
  <c r="GM115" i="1"/>
  <c r="GM116" i="1"/>
  <c r="GM117" i="1"/>
  <c r="GM118" i="1"/>
  <c r="GM119" i="1"/>
  <c r="GM120" i="1"/>
  <c r="GM121" i="1"/>
  <c r="GM122" i="1"/>
  <c r="GM123" i="1"/>
  <c r="GM124" i="1"/>
  <c r="GM125" i="1"/>
  <c r="GM126" i="1"/>
  <c r="GM127" i="1"/>
  <c r="GM128" i="1"/>
  <c r="GM129" i="1"/>
  <c r="GM130" i="1"/>
  <c r="GM131" i="1"/>
  <c r="GM132" i="1"/>
  <c r="GM133" i="1"/>
  <c r="GM134" i="1"/>
  <c r="GM135" i="1"/>
  <c r="GM136" i="1"/>
  <c r="GM137" i="1"/>
  <c r="GM138" i="1"/>
  <c r="GM139" i="1"/>
  <c r="GM140" i="1"/>
  <c r="GM141" i="1"/>
  <c r="GM142" i="1"/>
  <c r="GM143" i="1"/>
  <c r="GM144" i="1"/>
  <c r="GM145" i="1"/>
  <c r="GM146" i="1"/>
  <c r="GM147" i="1"/>
  <c r="GM148" i="1"/>
  <c r="GM149" i="1"/>
  <c r="GM150" i="1"/>
  <c r="GM151" i="1"/>
  <c r="GM152" i="1"/>
  <c r="GM153" i="1"/>
  <c r="GM154" i="1"/>
  <c r="GM155" i="1"/>
  <c r="GM156" i="1"/>
  <c r="GM157" i="1"/>
  <c r="GM158" i="1"/>
  <c r="GM159" i="1"/>
  <c r="GM160" i="1"/>
  <c r="GM161" i="1"/>
  <c r="GM162" i="1"/>
  <c r="GM163" i="1"/>
  <c r="GM164" i="1"/>
  <c r="GM165" i="1"/>
  <c r="GM166" i="1"/>
  <c r="GM167" i="1"/>
  <c r="GM168" i="1"/>
  <c r="GM169" i="1"/>
  <c r="GM170" i="1"/>
  <c r="GM171" i="1"/>
  <c r="GM172" i="1"/>
  <c r="GM173" i="1"/>
  <c r="GM174" i="1"/>
  <c r="GM175" i="1"/>
  <c r="GM176" i="1"/>
  <c r="GM177" i="1"/>
  <c r="GM178" i="1"/>
  <c r="GM179" i="1"/>
  <c r="GM180" i="1"/>
  <c r="GM181" i="1"/>
  <c r="GM182" i="1"/>
  <c r="GM183" i="1"/>
  <c r="GM184" i="1"/>
  <c r="GM185" i="1"/>
  <c r="GM186" i="1"/>
  <c r="GM187" i="1"/>
  <c r="GM188" i="1"/>
  <c r="GM189" i="1"/>
  <c r="GM190" i="1"/>
  <c r="GM191" i="1"/>
  <c r="GM192" i="1"/>
  <c r="GM193" i="1"/>
  <c r="GM194" i="1"/>
  <c r="GM195" i="1"/>
  <c r="GM196" i="1"/>
  <c r="GM197" i="1"/>
  <c r="GM198" i="1"/>
  <c r="GM199" i="1"/>
  <c r="GM200" i="1"/>
  <c r="GM201" i="1"/>
  <c r="GM202" i="1"/>
  <c r="GM203" i="1"/>
  <c r="GM204" i="1"/>
  <c r="GM205" i="1"/>
  <c r="GM206" i="1"/>
  <c r="GM207" i="1"/>
  <c r="GM208" i="1"/>
  <c r="GM209" i="1"/>
  <c r="GM210" i="1"/>
  <c r="GM211" i="1"/>
  <c r="GM212" i="1"/>
  <c r="GM213" i="1"/>
  <c r="GM214" i="1"/>
  <c r="GM215" i="1"/>
  <c r="GM216" i="1"/>
  <c r="GM217" i="1"/>
  <c r="GM218" i="1"/>
  <c r="GM219" i="1"/>
  <c r="GM220" i="1"/>
  <c r="GM221" i="1"/>
  <c r="GM222" i="1"/>
  <c r="GM223" i="1"/>
  <c r="GM224" i="1"/>
  <c r="GM225" i="1"/>
  <c r="GM226" i="1"/>
  <c r="GM227" i="1"/>
  <c r="GM228" i="1"/>
  <c r="GM229" i="1"/>
  <c r="GM230" i="1"/>
  <c r="GM231" i="1"/>
  <c r="GM232" i="1"/>
  <c r="GM233" i="1"/>
  <c r="GM234" i="1"/>
  <c r="GM235" i="1"/>
  <c r="GM236" i="1"/>
  <c r="GM237" i="1"/>
  <c r="GM238" i="1"/>
  <c r="GM239" i="1"/>
  <c r="GM240" i="1"/>
  <c r="GM241" i="1"/>
  <c r="GM242" i="1"/>
  <c r="GM243" i="1"/>
  <c r="GM244" i="1"/>
  <c r="GM245" i="1"/>
  <c r="GM246" i="1"/>
  <c r="GM247" i="1"/>
  <c r="GM248" i="1"/>
  <c r="GM249" i="1"/>
  <c r="GM250" i="1"/>
  <c r="GM251" i="1"/>
  <c r="GM252" i="1"/>
  <c r="GM253" i="1"/>
  <c r="GM254" i="1"/>
  <c r="GM255" i="1"/>
  <c r="GM256" i="1"/>
  <c r="GM257" i="1"/>
  <c r="GM258" i="1"/>
  <c r="GM259" i="1"/>
  <c r="GM260" i="1"/>
  <c r="GM261" i="1"/>
  <c r="GM262" i="1"/>
  <c r="GM263" i="1"/>
  <c r="GM264" i="1"/>
  <c r="GM265" i="1"/>
  <c r="GM266" i="1"/>
  <c r="GM267" i="1"/>
  <c r="GM268" i="1"/>
  <c r="GM269" i="1"/>
  <c r="GM270" i="1"/>
  <c r="GM271" i="1"/>
  <c r="GM272" i="1"/>
  <c r="GM273" i="1"/>
  <c r="GM274" i="1"/>
  <c r="GM275" i="1"/>
  <c r="GM276" i="1"/>
  <c r="GM277" i="1"/>
  <c r="GM278" i="1"/>
  <c r="GM279" i="1"/>
  <c r="GM280" i="1"/>
  <c r="GM281" i="1"/>
  <c r="GL3" i="1"/>
  <c r="GL4" i="1"/>
  <c r="GL5" i="1"/>
  <c r="GL6" i="1"/>
  <c r="GL7" i="1"/>
  <c r="GL8" i="1"/>
  <c r="GL9" i="1"/>
  <c r="GL10" i="1"/>
  <c r="GL11" i="1"/>
  <c r="GL12" i="1"/>
  <c r="GL13" i="1"/>
  <c r="GL14" i="1"/>
  <c r="GL15" i="1"/>
  <c r="GL16" i="1"/>
  <c r="GL17" i="1"/>
  <c r="GL18" i="1"/>
  <c r="GL19" i="1"/>
  <c r="GL20" i="1"/>
  <c r="GL21" i="1"/>
  <c r="GL22" i="1"/>
  <c r="GL23" i="1"/>
  <c r="GL24" i="1"/>
  <c r="GL25" i="1"/>
  <c r="GL26" i="1"/>
  <c r="GL27" i="1"/>
  <c r="GL28" i="1"/>
  <c r="GL29" i="1"/>
  <c r="GL30" i="1"/>
  <c r="GL31" i="1"/>
  <c r="GL32" i="1"/>
  <c r="GL33" i="1"/>
  <c r="GL34" i="1"/>
  <c r="GL35" i="1"/>
  <c r="GL36" i="1"/>
  <c r="GL37" i="1"/>
  <c r="GL38" i="1"/>
  <c r="GL39" i="1"/>
  <c r="GL40" i="1"/>
  <c r="GL41" i="1"/>
  <c r="GL42" i="1"/>
  <c r="GL43" i="1"/>
  <c r="GL44" i="1"/>
  <c r="GL45" i="1"/>
  <c r="GL46" i="1"/>
  <c r="GL47" i="1"/>
  <c r="GL48" i="1"/>
  <c r="GL49" i="1"/>
  <c r="GL50" i="1"/>
  <c r="GL51" i="1"/>
  <c r="GL52" i="1"/>
  <c r="GL53" i="1"/>
  <c r="GL54" i="1"/>
  <c r="GL55" i="1"/>
  <c r="GL56" i="1"/>
  <c r="GL57" i="1"/>
  <c r="GL58" i="1"/>
  <c r="GL59" i="1"/>
  <c r="GL60" i="1"/>
  <c r="GL61" i="1"/>
  <c r="GL62" i="1"/>
  <c r="GL63" i="1"/>
  <c r="GL64" i="1"/>
  <c r="GL65" i="1"/>
  <c r="GL66" i="1"/>
  <c r="GL67" i="1"/>
  <c r="GL68" i="1"/>
  <c r="GL69" i="1"/>
  <c r="GL70" i="1"/>
  <c r="GL71" i="1"/>
  <c r="GL72" i="1"/>
  <c r="GL73" i="1"/>
  <c r="GL74" i="1"/>
  <c r="GL75" i="1"/>
  <c r="GL76" i="1"/>
  <c r="GL77" i="1"/>
  <c r="GL78" i="1"/>
  <c r="GL79" i="1"/>
  <c r="GL80" i="1"/>
  <c r="GL81" i="1"/>
  <c r="GL82" i="1"/>
  <c r="GL83" i="1"/>
  <c r="GL84" i="1"/>
  <c r="GL85" i="1"/>
  <c r="GL86" i="1"/>
  <c r="GL87" i="1"/>
  <c r="GL88" i="1"/>
  <c r="GL89" i="1"/>
  <c r="GL90" i="1"/>
  <c r="GL91" i="1"/>
  <c r="GL92" i="1"/>
  <c r="GL93" i="1"/>
  <c r="GL94" i="1"/>
  <c r="GL95" i="1"/>
  <c r="GL96" i="1"/>
  <c r="GL97" i="1"/>
  <c r="GL98" i="1"/>
  <c r="GL99" i="1"/>
  <c r="GL100" i="1"/>
  <c r="GL101" i="1"/>
  <c r="GL103" i="1"/>
  <c r="GL104" i="1"/>
  <c r="GL105" i="1"/>
  <c r="GL106" i="1"/>
  <c r="GL107" i="1"/>
  <c r="GL108" i="1"/>
  <c r="GL109" i="1"/>
  <c r="GL110" i="1"/>
  <c r="GL111" i="1"/>
  <c r="GL112" i="1"/>
  <c r="GL113" i="1"/>
  <c r="GL114" i="1"/>
  <c r="GL115" i="1"/>
  <c r="GL116" i="1"/>
  <c r="GL117" i="1"/>
  <c r="GL118" i="1"/>
  <c r="GL119" i="1"/>
  <c r="GL120" i="1"/>
  <c r="GL121" i="1"/>
  <c r="GL122" i="1"/>
  <c r="GL123" i="1"/>
  <c r="GL124" i="1"/>
  <c r="GL125" i="1"/>
  <c r="GL126" i="1"/>
  <c r="GL127" i="1"/>
  <c r="GL128" i="1"/>
  <c r="GL129" i="1"/>
  <c r="GL130" i="1"/>
  <c r="GL131" i="1"/>
  <c r="GL132" i="1"/>
  <c r="GL133" i="1"/>
  <c r="GL134" i="1"/>
  <c r="GL135" i="1"/>
  <c r="GL136" i="1"/>
  <c r="GL137" i="1"/>
  <c r="GL138" i="1"/>
  <c r="GL139" i="1"/>
  <c r="GL140" i="1"/>
  <c r="GL141" i="1"/>
  <c r="GL142" i="1"/>
  <c r="GL143" i="1"/>
  <c r="GL144" i="1"/>
  <c r="GL145" i="1"/>
  <c r="GL146" i="1"/>
  <c r="GL147" i="1"/>
  <c r="GL148" i="1"/>
  <c r="GL149" i="1"/>
  <c r="GL150" i="1"/>
  <c r="GL151" i="1"/>
  <c r="GL152" i="1"/>
  <c r="GL153" i="1"/>
  <c r="GL154" i="1"/>
  <c r="GL155" i="1"/>
  <c r="GL156" i="1"/>
  <c r="GL157" i="1"/>
  <c r="GL158" i="1"/>
  <c r="GL159" i="1"/>
  <c r="GL160" i="1"/>
  <c r="GL161" i="1"/>
  <c r="GL162" i="1"/>
  <c r="GL163" i="1"/>
  <c r="GL164" i="1"/>
  <c r="GL165" i="1"/>
  <c r="GL166" i="1"/>
  <c r="GL167" i="1"/>
  <c r="GL168" i="1"/>
  <c r="GL169" i="1"/>
  <c r="GL170" i="1"/>
  <c r="GL171" i="1"/>
  <c r="GL172" i="1"/>
  <c r="GL173" i="1"/>
  <c r="GL174" i="1"/>
  <c r="GL175" i="1"/>
  <c r="GL176" i="1"/>
  <c r="GL177" i="1"/>
  <c r="GL178" i="1"/>
  <c r="GL179" i="1"/>
  <c r="GL180" i="1"/>
  <c r="GL181" i="1"/>
  <c r="GL182" i="1"/>
  <c r="GL183" i="1"/>
  <c r="GL184" i="1"/>
  <c r="GL185" i="1"/>
  <c r="GL186" i="1"/>
  <c r="GL187" i="1"/>
  <c r="GL188" i="1"/>
  <c r="GL189" i="1"/>
  <c r="GL190" i="1"/>
  <c r="GL191" i="1"/>
  <c r="GL192" i="1"/>
  <c r="GL193" i="1"/>
  <c r="GL194" i="1"/>
  <c r="GL195" i="1"/>
  <c r="GL196" i="1"/>
  <c r="GL197" i="1"/>
  <c r="GL198" i="1"/>
  <c r="GL199" i="1"/>
  <c r="GL200" i="1"/>
  <c r="GL201" i="1"/>
  <c r="GL202" i="1"/>
  <c r="GL203" i="1"/>
  <c r="GL204" i="1"/>
  <c r="GL205" i="1"/>
  <c r="GL206" i="1"/>
  <c r="GL207" i="1"/>
  <c r="GL208" i="1"/>
  <c r="GL209" i="1"/>
  <c r="GL210" i="1"/>
  <c r="GL211" i="1"/>
  <c r="GL212" i="1"/>
  <c r="GL213" i="1"/>
  <c r="GL214" i="1"/>
  <c r="GL215" i="1"/>
  <c r="GL216" i="1"/>
  <c r="GL217" i="1"/>
  <c r="GL218" i="1"/>
  <c r="GL219" i="1"/>
  <c r="GL220" i="1"/>
  <c r="GL221" i="1"/>
  <c r="GL222" i="1"/>
  <c r="GL223" i="1"/>
  <c r="GL224" i="1"/>
  <c r="GL225" i="1"/>
  <c r="GL226" i="1"/>
  <c r="GL227" i="1"/>
  <c r="GL228" i="1"/>
  <c r="GL229" i="1"/>
  <c r="GL230" i="1"/>
  <c r="GL231" i="1"/>
  <c r="GL232" i="1"/>
  <c r="GL233" i="1"/>
  <c r="GL234" i="1"/>
  <c r="GL235" i="1"/>
  <c r="GL236" i="1"/>
  <c r="GL237" i="1"/>
  <c r="GL238" i="1"/>
  <c r="GL239" i="1"/>
  <c r="GL240" i="1"/>
  <c r="GL241" i="1"/>
  <c r="GL242" i="1"/>
  <c r="GL243" i="1"/>
  <c r="GL244" i="1"/>
  <c r="GL245" i="1"/>
  <c r="GL246" i="1"/>
  <c r="GL247" i="1"/>
  <c r="GL248" i="1"/>
  <c r="GL249" i="1"/>
  <c r="GL250" i="1"/>
  <c r="GL251" i="1"/>
  <c r="GL252" i="1"/>
  <c r="GL253" i="1"/>
  <c r="GL254" i="1"/>
  <c r="GL255" i="1"/>
  <c r="GL256" i="1"/>
  <c r="GL257" i="1"/>
  <c r="GL258" i="1"/>
  <c r="GL259" i="1"/>
  <c r="GL260" i="1"/>
  <c r="GL261" i="1"/>
  <c r="GL262" i="1"/>
  <c r="GL263" i="1"/>
  <c r="GL264" i="1"/>
  <c r="GL265" i="1"/>
  <c r="GL266" i="1"/>
  <c r="GL267" i="1"/>
  <c r="GL268" i="1"/>
  <c r="GL269" i="1"/>
  <c r="GL270" i="1"/>
  <c r="GL271" i="1"/>
  <c r="GL272" i="1"/>
  <c r="GL273" i="1"/>
  <c r="GL274" i="1"/>
  <c r="GL275" i="1"/>
  <c r="GL276" i="1"/>
  <c r="GL277" i="1"/>
  <c r="GL278" i="1"/>
  <c r="GL279" i="1"/>
  <c r="GL280" i="1"/>
  <c r="GL281" i="1"/>
  <c r="GK3" i="1"/>
  <c r="GK4" i="1"/>
  <c r="GK5" i="1"/>
  <c r="GK6" i="1"/>
  <c r="GK7" i="1"/>
  <c r="GK8" i="1"/>
  <c r="GK9" i="1"/>
  <c r="GK10" i="1"/>
  <c r="GK11" i="1"/>
  <c r="GK12" i="1"/>
  <c r="GK13" i="1"/>
  <c r="GK14" i="1"/>
  <c r="GK15" i="1"/>
  <c r="GK16" i="1"/>
  <c r="GK17" i="1"/>
  <c r="GK18" i="1"/>
  <c r="GK19" i="1"/>
  <c r="GK20" i="1"/>
  <c r="GK21" i="1"/>
  <c r="GK22" i="1"/>
  <c r="GK23" i="1"/>
  <c r="GK24" i="1"/>
  <c r="GK25" i="1"/>
  <c r="GK26" i="1"/>
  <c r="GK27" i="1"/>
  <c r="GK28" i="1"/>
  <c r="GK29" i="1"/>
  <c r="GK30" i="1"/>
  <c r="GK31" i="1"/>
  <c r="GK32" i="1"/>
  <c r="GK33" i="1"/>
  <c r="GK34" i="1"/>
  <c r="GK35" i="1"/>
  <c r="GK36" i="1"/>
  <c r="GK37" i="1"/>
  <c r="GK38" i="1"/>
  <c r="GK39" i="1"/>
  <c r="GK40" i="1"/>
  <c r="GK41" i="1"/>
  <c r="GK42" i="1"/>
  <c r="GK43" i="1"/>
  <c r="GK44" i="1"/>
  <c r="GK45" i="1"/>
  <c r="GK46" i="1"/>
  <c r="GK47" i="1"/>
  <c r="GK48" i="1"/>
  <c r="GK49" i="1"/>
  <c r="GK50" i="1"/>
  <c r="GK51" i="1"/>
  <c r="GK52" i="1"/>
  <c r="GK53" i="1"/>
  <c r="GK54" i="1"/>
  <c r="GK55" i="1"/>
  <c r="GK56" i="1"/>
  <c r="GK57" i="1"/>
  <c r="GK58" i="1"/>
  <c r="GK59" i="1"/>
  <c r="GK60" i="1"/>
  <c r="GK61" i="1"/>
  <c r="GK62" i="1"/>
  <c r="GK63" i="1"/>
  <c r="GK64" i="1"/>
  <c r="GK65" i="1"/>
  <c r="GK66" i="1"/>
  <c r="GK67" i="1"/>
  <c r="GK68" i="1"/>
  <c r="GK69" i="1"/>
  <c r="GK70" i="1"/>
  <c r="GK71" i="1"/>
  <c r="GK72" i="1"/>
  <c r="GK73" i="1"/>
  <c r="GK74" i="1"/>
  <c r="GK75" i="1"/>
  <c r="GK76" i="1"/>
  <c r="GK77" i="1"/>
  <c r="GK78" i="1"/>
  <c r="GK79" i="1"/>
  <c r="GK80" i="1"/>
  <c r="GK81" i="1"/>
  <c r="GK82" i="1"/>
  <c r="GK83" i="1"/>
  <c r="GK84" i="1"/>
  <c r="GK85" i="1"/>
  <c r="GK86" i="1"/>
  <c r="GK87" i="1"/>
  <c r="GK88" i="1"/>
  <c r="GK89" i="1"/>
  <c r="GK90" i="1"/>
  <c r="GK91" i="1"/>
  <c r="GK92" i="1"/>
  <c r="GK93" i="1"/>
  <c r="GK94" i="1"/>
  <c r="GK95" i="1"/>
  <c r="GK96" i="1"/>
  <c r="GK97" i="1"/>
  <c r="GK98" i="1"/>
  <c r="GK99" i="1"/>
  <c r="GK100" i="1"/>
  <c r="GK101" i="1"/>
  <c r="GK103" i="1"/>
  <c r="GK104" i="1"/>
  <c r="GK105" i="1"/>
  <c r="GK106" i="1"/>
  <c r="GK107" i="1"/>
  <c r="GK108" i="1"/>
  <c r="GK109" i="1"/>
  <c r="GK110" i="1"/>
  <c r="GK111" i="1"/>
  <c r="GK112" i="1"/>
  <c r="GK113" i="1"/>
  <c r="GK114" i="1"/>
  <c r="GK115" i="1"/>
  <c r="GK116" i="1"/>
  <c r="GK117" i="1"/>
  <c r="GK118" i="1"/>
  <c r="GK119" i="1"/>
  <c r="GK120" i="1"/>
  <c r="GK121" i="1"/>
  <c r="GK122" i="1"/>
  <c r="GK123" i="1"/>
  <c r="GK124" i="1"/>
  <c r="GK125" i="1"/>
  <c r="GK126" i="1"/>
  <c r="GK127" i="1"/>
  <c r="GK128" i="1"/>
  <c r="GK129" i="1"/>
  <c r="GK130" i="1"/>
  <c r="GK131" i="1"/>
  <c r="GK132" i="1"/>
  <c r="GK133" i="1"/>
  <c r="GK134" i="1"/>
  <c r="GK135" i="1"/>
  <c r="GK136" i="1"/>
  <c r="GK137" i="1"/>
  <c r="GK138" i="1"/>
  <c r="GK139" i="1"/>
  <c r="GK140" i="1"/>
  <c r="GK141" i="1"/>
  <c r="GK142" i="1"/>
  <c r="GK143" i="1"/>
  <c r="GK144" i="1"/>
  <c r="GK145" i="1"/>
  <c r="GK146" i="1"/>
  <c r="GK147" i="1"/>
  <c r="GK148" i="1"/>
  <c r="GK149" i="1"/>
  <c r="GK150" i="1"/>
  <c r="GK151" i="1"/>
  <c r="GK152" i="1"/>
  <c r="GK153" i="1"/>
  <c r="GK154" i="1"/>
  <c r="GK155" i="1"/>
  <c r="GK156" i="1"/>
  <c r="GK157" i="1"/>
  <c r="GK158" i="1"/>
  <c r="GK159" i="1"/>
  <c r="GK160" i="1"/>
  <c r="GK161" i="1"/>
  <c r="GK162" i="1"/>
  <c r="GK163" i="1"/>
  <c r="GK164" i="1"/>
  <c r="GK165" i="1"/>
  <c r="GK166" i="1"/>
  <c r="GK167" i="1"/>
  <c r="GK168" i="1"/>
  <c r="GK169" i="1"/>
  <c r="GK170" i="1"/>
  <c r="GK171" i="1"/>
  <c r="GK172" i="1"/>
  <c r="GK173" i="1"/>
  <c r="GK174" i="1"/>
  <c r="GK175" i="1"/>
  <c r="GK176" i="1"/>
  <c r="GK177" i="1"/>
  <c r="GK178" i="1"/>
  <c r="GK179" i="1"/>
  <c r="GK180" i="1"/>
  <c r="GK181" i="1"/>
  <c r="GK182" i="1"/>
  <c r="GK183" i="1"/>
  <c r="GK184" i="1"/>
  <c r="GK185" i="1"/>
  <c r="GK186" i="1"/>
  <c r="GK187" i="1"/>
  <c r="GK188" i="1"/>
  <c r="GK189" i="1"/>
  <c r="GK190" i="1"/>
  <c r="GK191" i="1"/>
  <c r="GK192" i="1"/>
  <c r="GK193" i="1"/>
  <c r="GK194" i="1"/>
  <c r="GK195" i="1"/>
  <c r="GK196" i="1"/>
  <c r="GK197" i="1"/>
  <c r="GK198" i="1"/>
  <c r="GK199" i="1"/>
  <c r="GK200" i="1"/>
  <c r="GK201" i="1"/>
  <c r="GK202" i="1"/>
  <c r="GK203" i="1"/>
  <c r="GK204" i="1"/>
  <c r="GK205" i="1"/>
  <c r="GK206" i="1"/>
  <c r="GK207" i="1"/>
  <c r="GK208" i="1"/>
  <c r="GK209" i="1"/>
  <c r="GK210" i="1"/>
  <c r="GK211" i="1"/>
  <c r="GK212" i="1"/>
  <c r="GK213" i="1"/>
  <c r="GK214" i="1"/>
  <c r="GK215" i="1"/>
  <c r="GK216" i="1"/>
  <c r="GK217" i="1"/>
  <c r="GK218" i="1"/>
  <c r="GK219" i="1"/>
  <c r="GK220" i="1"/>
  <c r="GK221" i="1"/>
  <c r="GK222" i="1"/>
  <c r="GK223" i="1"/>
  <c r="GK224" i="1"/>
  <c r="GK225" i="1"/>
  <c r="GK226" i="1"/>
  <c r="GK227" i="1"/>
  <c r="GK228" i="1"/>
  <c r="GK229" i="1"/>
  <c r="GK230" i="1"/>
  <c r="GK231" i="1"/>
  <c r="GK232" i="1"/>
  <c r="GK233" i="1"/>
  <c r="GK234" i="1"/>
  <c r="GK235" i="1"/>
  <c r="GK236" i="1"/>
  <c r="GK237" i="1"/>
  <c r="GK238" i="1"/>
  <c r="GK239" i="1"/>
  <c r="GK240" i="1"/>
  <c r="GK241" i="1"/>
  <c r="GK242" i="1"/>
  <c r="GK243" i="1"/>
  <c r="GK244" i="1"/>
  <c r="GK245" i="1"/>
  <c r="GK246" i="1"/>
  <c r="GK247" i="1"/>
  <c r="GK248" i="1"/>
  <c r="GK249" i="1"/>
  <c r="GK250" i="1"/>
  <c r="GK251" i="1"/>
  <c r="GK252" i="1"/>
  <c r="GK253" i="1"/>
  <c r="GK254" i="1"/>
  <c r="GK255" i="1"/>
  <c r="GK256" i="1"/>
  <c r="GK257" i="1"/>
  <c r="GK258" i="1"/>
  <c r="GK259" i="1"/>
  <c r="GK260" i="1"/>
  <c r="GK261" i="1"/>
  <c r="GK262" i="1"/>
  <c r="GK263" i="1"/>
  <c r="GK264" i="1"/>
  <c r="GK265" i="1"/>
  <c r="GK266" i="1"/>
  <c r="GK267" i="1"/>
  <c r="GK268" i="1"/>
  <c r="GK269" i="1"/>
  <c r="GK270" i="1"/>
  <c r="GK271" i="1"/>
  <c r="GK272" i="1"/>
  <c r="GK273" i="1"/>
  <c r="GK274" i="1"/>
  <c r="GK275" i="1"/>
  <c r="GK276" i="1"/>
  <c r="GK277" i="1"/>
  <c r="GK278" i="1"/>
  <c r="GK279" i="1"/>
  <c r="GK280" i="1"/>
  <c r="GK281" i="1"/>
  <c r="GJ3" i="1"/>
  <c r="GJ4" i="1"/>
  <c r="GJ5" i="1"/>
  <c r="GJ6" i="1"/>
  <c r="GJ7" i="1"/>
  <c r="GJ8" i="1"/>
  <c r="GJ9" i="1"/>
  <c r="GJ10" i="1"/>
  <c r="GJ11" i="1"/>
  <c r="GJ12" i="1"/>
  <c r="GJ13" i="1"/>
  <c r="GJ14" i="1"/>
  <c r="GJ15" i="1"/>
  <c r="GJ16" i="1"/>
  <c r="GJ17" i="1"/>
  <c r="GJ18" i="1"/>
  <c r="GJ19" i="1"/>
  <c r="GJ20" i="1"/>
  <c r="GJ21" i="1"/>
  <c r="GJ22" i="1"/>
  <c r="GJ23" i="1"/>
  <c r="GJ24" i="1"/>
  <c r="GJ25" i="1"/>
  <c r="GJ26" i="1"/>
  <c r="GJ27" i="1"/>
  <c r="GJ28" i="1"/>
  <c r="GJ29" i="1"/>
  <c r="GJ30" i="1"/>
  <c r="GJ31" i="1"/>
  <c r="GJ32" i="1"/>
  <c r="GJ33" i="1"/>
  <c r="GJ34" i="1"/>
  <c r="GJ35" i="1"/>
  <c r="GJ36" i="1"/>
  <c r="GJ37" i="1"/>
  <c r="GJ38" i="1"/>
  <c r="GJ39" i="1"/>
  <c r="GJ40" i="1"/>
  <c r="GJ41" i="1"/>
  <c r="GJ42" i="1"/>
  <c r="GJ43" i="1"/>
  <c r="GJ44" i="1"/>
  <c r="GJ45" i="1"/>
  <c r="GJ46" i="1"/>
  <c r="GJ47" i="1"/>
  <c r="GJ48" i="1"/>
  <c r="GJ49" i="1"/>
  <c r="GJ50" i="1"/>
  <c r="GJ51" i="1"/>
  <c r="GJ52" i="1"/>
  <c r="GJ53" i="1"/>
  <c r="GJ54" i="1"/>
  <c r="GJ55" i="1"/>
  <c r="GJ56" i="1"/>
  <c r="GJ57" i="1"/>
  <c r="GJ58" i="1"/>
  <c r="GJ59" i="1"/>
  <c r="GJ60" i="1"/>
  <c r="GJ61" i="1"/>
  <c r="GJ62" i="1"/>
  <c r="GJ63" i="1"/>
  <c r="GJ64" i="1"/>
  <c r="GJ65" i="1"/>
  <c r="GJ66" i="1"/>
  <c r="GJ67" i="1"/>
  <c r="GJ68" i="1"/>
  <c r="GJ69" i="1"/>
  <c r="GJ70" i="1"/>
  <c r="GJ71" i="1"/>
  <c r="GJ72" i="1"/>
  <c r="GJ73" i="1"/>
  <c r="GJ74" i="1"/>
  <c r="GJ75" i="1"/>
  <c r="GJ76" i="1"/>
  <c r="GJ77" i="1"/>
  <c r="GJ78" i="1"/>
  <c r="GJ79" i="1"/>
  <c r="GJ80" i="1"/>
  <c r="GJ81" i="1"/>
  <c r="GJ82" i="1"/>
  <c r="GJ83" i="1"/>
  <c r="GJ84" i="1"/>
  <c r="GJ85" i="1"/>
  <c r="GJ86" i="1"/>
  <c r="GJ87" i="1"/>
  <c r="GJ88" i="1"/>
  <c r="GJ89" i="1"/>
  <c r="GJ90" i="1"/>
  <c r="GJ91" i="1"/>
  <c r="GJ92" i="1"/>
  <c r="GJ93" i="1"/>
  <c r="GJ94" i="1"/>
  <c r="GJ95" i="1"/>
  <c r="GJ96" i="1"/>
  <c r="GJ97" i="1"/>
  <c r="GJ98" i="1"/>
  <c r="GJ99" i="1"/>
  <c r="GJ100" i="1"/>
  <c r="GJ101" i="1"/>
  <c r="GJ103" i="1"/>
  <c r="GJ104" i="1"/>
  <c r="GJ105" i="1"/>
  <c r="GJ106" i="1"/>
  <c r="GJ107" i="1"/>
  <c r="GJ108" i="1"/>
  <c r="GJ109" i="1"/>
  <c r="GJ110" i="1"/>
  <c r="GJ111" i="1"/>
  <c r="GJ112" i="1"/>
  <c r="GJ113" i="1"/>
  <c r="GJ114" i="1"/>
  <c r="GJ115" i="1"/>
  <c r="GJ116" i="1"/>
  <c r="GJ117" i="1"/>
  <c r="GJ118" i="1"/>
  <c r="GJ119" i="1"/>
  <c r="GJ120" i="1"/>
  <c r="GJ121" i="1"/>
  <c r="GJ122" i="1"/>
  <c r="GJ123" i="1"/>
  <c r="GJ124" i="1"/>
  <c r="GJ125" i="1"/>
  <c r="GJ126" i="1"/>
  <c r="GJ127" i="1"/>
  <c r="GJ128" i="1"/>
  <c r="GJ129" i="1"/>
  <c r="GJ130" i="1"/>
  <c r="GJ131" i="1"/>
  <c r="GJ132" i="1"/>
  <c r="GJ133" i="1"/>
  <c r="GJ134" i="1"/>
  <c r="GJ135" i="1"/>
  <c r="GJ136" i="1"/>
  <c r="GJ137" i="1"/>
  <c r="GJ138" i="1"/>
  <c r="GJ139" i="1"/>
  <c r="GJ140" i="1"/>
  <c r="GJ141" i="1"/>
  <c r="GJ142" i="1"/>
  <c r="GJ143" i="1"/>
  <c r="GJ144" i="1"/>
  <c r="GJ145" i="1"/>
  <c r="GJ146" i="1"/>
  <c r="GJ147" i="1"/>
  <c r="GJ148" i="1"/>
  <c r="GJ149" i="1"/>
  <c r="GJ150" i="1"/>
  <c r="GJ151" i="1"/>
  <c r="GJ152" i="1"/>
  <c r="GJ153" i="1"/>
  <c r="GJ154" i="1"/>
  <c r="GJ155" i="1"/>
  <c r="GJ156" i="1"/>
  <c r="GJ157" i="1"/>
  <c r="GJ158" i="1"/>
  <c r="GJ159" i="1"/>
  <c r="GJ160" i="1"/>
  <c r="GJ161" i="1"/>
  <c r="GJ162" i="1"/>
  <c r="GJ163" i="1"/>
  <c r="GJ164" i="1"/>
  <c r="GJ165" i="1"/>
  <c r="GJ166" i="1"/>
  <c r="GJ167" i="1"/>
  <c r="GJ168" i="1"/>
  <c r="GJ169" i="1"/>
  <c r="GJ170" i="1"/>
  <c r="GJ171" i="1"/>
  <c r="GJ172" i="1"/>
  <c r="GJ173" i="1"/>
  <c r="GJ174" i="1"/>
  <c r="GJ175" i="1"/>
  <c r="GJ176" i="1"/>
  <c r="GJ177" i="1"/>
  <c r="GJ178" i="1"/>
  <c r="GJ179" i="1"/>
  <c r="GJ180" i="1"/>
  <c r="GJ181" i="1"/>
  <c r="GJ182" i="1"/>
  <c r="GJ183" i="1"/>
  <c r="GJ184" i="1"/>
  <c r="GJ185" i="1"/>
  <c r="GJ186" i="1"/>
  <c r="GJ187" i="1"/>
  <c r="GJ188" i="1"/>
  <c r="GJ189" i="1"/>
  <c r="GJ190" i="1"/>
  <c r="GJ191" i="1"/>
  <c r="GJ192" i="1"/>
  <c r="GJ193" i="1"/>
  <c r="GJ194" i="1"/>
  <c r="GJ195" i="1"/>
  <c r="GJ196" i="1"/>
  <c r="GJ197" i="1"/>
  <c r="GJ198" i="1"/>
  <c r="GJ199" i="1"/>
  <c r="GJ200" i="1"/>
  <c r="GJ201" i="1"/>
  <c r="GJ202" i="1"/>
  <c r="GJ203" i="1"/>
  <c r="GJ204" i="1"/>
  <c r="GJ205" i="1"/>
  <c r="GJ206" i="1"/>
  <c r="GJ207" i="1"/>
  <c r="GJ208" i="1"/>
  <c r="GJ209" i="1"/>
  <c r="GJ210" i="1"/>
  <c r="GJ211" i="1"/>
  <c r="GJ212" i="1"/>
  <c r="GJ213" i="1"/>
  <c r="GJ214" i="1"/>
  <c r="GJ215" i="1"/>
  <c r="GJ216" i="1"/>
  <c r="GJ217" i="1"/>
  <c r="GJ218" i="1"/>
  <c r="GJ219" i="1"/>
  <c r="GJ220" i="1"/>
  <c r="GJ221" i="1"/>
  <c r="GJ222" i="1"/>
  <c r="GJ223" i="1"/>
  <c r="GJ224" i="1"/>
  <c r="GJ225" i="1"/>
  <c r="GJ226" i="1"/>
  <c r="GJ227" i="1"/>
  <c r="GJ228" i="1"/>
  <c r="GJ229" i="1"/>
  <c r="GJ230" i="1"/>
  <c r="GJ231" i="1"/>
  <c r="GJ232" i="1"/>
  <c r="GJ233" i="1"/>
  <c r="GJ234" i="1"/>
  <c r="GJ235" i="1"/>
  <c r="GJ236" i="1"/>
  <c r="GJ237" i="1"/>
  <c r="GJ238" i="1"/>
  <c r="GJ239" i="1"/>
  <c r="GJ240" i="1"/>
  <c r="GJ241" i="1"/>
  <c r="GJ242" i="1"/>
  <c r="GJ243" i="1"/>
  <c r="GJ244" i="1"/>
  <c r="GJ245" i="1"/>
  <c r="GJ246" i="1"/>
  <c r="GJ247" i="1"/>
  <c r="GJ248" i="1"/>
  <c r="GJ249" i="1"/>
  <c r="GJ250" i="1"/>
  <c r="GJ251" i="1"/>
  <c r="GJ252" i="1"/>
  <c r="GJ253" i="1"/>
  <c r="GJ254" i="1"/>
  <c r="GJ255" i="1"/>
  <c r="GJ256" i="1"/>
  <c r="GJ257" i="1"/>
  <c r="GJ258" i="1"/>
  <c r="GJ259" i="1"/>
  <c r="GJ260" i="1"/>
  <c r="GJ261" i="1"/>
  <c r="GJ262" i="1"/>
  <c r="GJ263" i="1"/>
  <c r="GJ264" i="1"/>
  <c r="GJ265" i="1"/>
  <c r="GJ266" i="1"/>
  <c r="GJ267" i="1"/>
  <c r="GJ268" i="1"/>
  <c r="GJ269" i="1"/>
  <c r="GJ270" i="1"/>
  <c r="GJ271" i="1"/>
  <c r="GJ272" i="1"/>
  <c r="GJ273" i="1"/>
  <c r="GJ274" i="1"/>
  <c r="GJ275" i="1"/>
  <c r="GJ276" i="1"/>
  <c r="GJ277" i="1"/>
  <c r="GJ278" i="1"/>
  <c r="GJ279" i="1"/>
  <c r="GJ280" i="1"/>
  <c r="GJ281" i="1"/>
  <c r="GI3" i="1"/>
  <c r="GI4" i="1"/>
  <c r="GI5" i="1"/>
  <c r="GI6" i="1"/>
  <c r="GI7" i="1"/>
  <c r="GI8" i="1"/>
  <c r="GI9" i="1"/>
  <c r="GI10" i="1"/>
  <c r="GI11" i="1"/>
  <c r="GI12" i="1"/>
  <c r="GI13" i="1"/>
  <c r="GI14" i="1"/>
  <c r="GI15" i="1"/>
  <c r="HB15" i="1" s="1"/>
  <c r="HC15" i="1" s="1"/>
  <c r="GI16" i="1"/>
  <c r="GI17" i="1"/>
  <c r="GI18" i="1"/>
  <c r="GI19" i="1"/>
  <c r="GI20" i="1"/>
  <c r="GI21" i="1"/>
  <c r="HB21" i="1" s="1"/>
  <c r="HC21" i="1" s="1"/>
  <c r="GI22" i="1"/>
  <c r="GI23" i="1"/>
  <c r="GI24" i="1"/>
  <c r="HB24" i="1" s="1"/>
  <c r="HC24" i="1" s="1"/>
  <c r="GI25" i="1"/>
  <c r="GI26" i="1"/>
  <c r="GI27" i="1"/>
  <c r="HB27" i="1" s="1"/>
  <c r="HC27" i="1" s="1"/>
  <c r="GI28" i="1"/>
  <c r="GI29" i="1"/>
  <c r="GI30" i="1"/>
  <c r="HB30" i="1" s="1"/>
  <c r="HC30" i="1" s="1"/>
  <c r="GI31" i="1"/>
  <c r="GI32" i="1"/>
  <c r="GI33" i="1"/>
  <c r="GI34" i="1"/>
  <c r="GI35" i="1"/>
  <c r="GI36" i="1"/>
  <c r="HB36" i="1" s="1"/>
  <c r="HC36" i="1" s="1"/>
  <c r="GI37" i="1"/>
  <c r="GI38" i="1"/>
  <c r="GI39" i="1"/>
  <c r="GI40" i="1"/>
  <c r="GI41" i="1"/>
  <c r="GI42" i="1"/>
  <c r="HB42" i="1" s="1"/>
  <c r="HC42" i="1" s="1"/>
  <c r="GI43" i="1"/>
  <c r="GI44" i="1"/>
  <c r="GI45" i="1"/>
  <c r="GI46" i="1"/>
  <c r="GI47" i="1"/>
  <c r="GI48" i="1"/>
  <c r="HB48" i="1" s="1"/>
  <c r="HC48" i="1" s="1"/>
  <c r="GI49" i="1"/>
  <c r="GI50" i="1"/>
  <c r="GI51" i="1"/>
  <c r="HB51" i="1" s="1"/>
  <c r="HC51" i="1" s="1"/>
  <c r="GI52" i="1"/>
  <c r="GI53" i="1"/>
  <c r="GI54" i="1"/>
  <c r="HB54" i="1" s="1"/>
  <c r="HC54" i="1" s="1"/>
  <c r="GI55" i="1"/>
  <c r="GI56" i="1"/>
  <c r="GI57" i="1"/>
  <c r="HB57" i="1" s="1"/>
  <c r="HC57" i="1" s="1"/>
  <c r="GI58" i="1"/>
  <c r="GI59" i="1"/>
  <c r="GI60" i="1"/>
  <c r="GI61" i="1"/>
  <c r="GI62" i="1"/>
  <c r="GI63" i="1"/>
  <c r="HB63" i="1" s="1"/>
  <c r="HC63" i="1" s="1"/>
  <c r="GI64" i="1"/>
  <c r="GI65" i="1"/>
  <c r="GI66" i="1"/>
  <c r="GI67" i="1"/>
  <c r="GI68" i="1"/>
  <c r="GI69" i="1"/>
  <c r="HB69" i="1" s="1"/>
  <c r="HC69" i="1" s="1"/>
  <c r="GI70" i="1"/>
  <c r="GI71" i="1"/>
  <c r="GI72" i="1"/>
  <c r="GI73" i="1"/>
  <c r="GI74" i="1"/>
  <c r="GI75" i="1"/>
  <c r="HB75" i="1" s="1"/>
  <c r="HC75" i="1" s="1"/>
  <c r="GI76" i="1"/>
  <c r="GI77" i="1"/>
  <c r="GI78" i="1"/>
  <c r="HB78" i="1" s="1"/>
  <c r="HC78" i="1" s="1"/>
  <c r="GI79" i="1"/>
  <c r="GI80" i="1"/>
  <c r="GI81" i="1"/>
  <c r="HB81" i="1" s="1"/>
  <c r="HC81" i="1" s="1"/>
  <c r="GI82" i="1"/>
  <c r="GI83" i="1"/>
  <c r="GI84" i="1"/>
  <c r="HB84" i="1" s="1"/>
  <c r="HC84" i="1" s="1"/>
  <c r="GI85" i="1"/>
  <c r="GI86" i="1"/>
  <c r="GI87" i="1"/>
  <c r="GI88" i="1"/>
  <c r="GI89" i="1"/>
  <c r="GI90" i="1"/>
  <c r="HB90" i="1" s="1"/>
  <c r="HC90" i="1" s="1"/>
  <c r="GI91" i="1"/>
  <c r="GI92" i="1"/>
  <c r="GI93" i="1"/>
  <c r="GI94" i="1"/>
  <c r="GI95" i="1"/>
  <c r="GI96" i="1"/>
  <c r="HB96" i="1" s="1"/>
  <c r="HC96" i="1" s="1"/>
  <c r="GI97" i="1"/>
  <c r="GI98" i="1"/>
  <c r="GI99" i="1"/>
  <c r="GI100" i="1"/>
  <c r="GI101" i="1"/>
  <c r="GI103" i="1"/>
  <c r="HB103" i="1" s="1"/>
  <c r="HC103" i="1" s="1"/>
  <c r="GI104" i="1"/>
  <c r="GI105" i="1"/>
  <c r="GI106" i="1"/>
  <c r="HB106" i="1" s="1"/>
  <c r="HC106" i="1" s="1"/>
  <c r="GI107" i="1"/>
  <c r="GI108" i="1"/>
  <c r="GI109" i="1"/>
  <c r="HB109" i="1" s="1"/>
  <c r="HC109" i="1" s="1"/>
  <c r="GI110" i="1"/>
  <c r="GI111" i="1"/>
  <c r="GI112" i="1"/>
  <c r="HB112" i="1" s="1"/>
  <c r="HC112" i="1" s="1"/>
  <c r="GI113" i="1"/>
  <c r="GI114" i="1"/>
  <c r="GI115" i="1"/>
  <c r="HB115" i="1" s="1"/>
  <c r="HC115" i="1" s="1"/>
  <c r="GI116" i="1"/>
  <c r="GI117" i="1"/>
  <c r="GI118" i="1"/>
  <c r="HB118" i="1" s="1"/>
  <c r="HC118" i="1" s="1"/>
  <c r="GI119" i="1"/>
  <c r="GI120" i="1"/>
  <c r="GI121" i="1"/>
  <c r="HB121" i="1" s="1"/>
  <c r="HC121" i="1" s="1"/>
  <c r="GI122" i="1"/>
  <c r="GI123" i="1"/>
  <c r="GI124" i="1"/>
  <c r="HB124" i="1" s="1"/>
  <c r="HC124" i="1" s="1"/>
  <c r="GI125" i="1"/>
  <c r="GI126" i="1"/>
  <c r="GI127" i="1"/>
  <c r="HB127" i="1" s="1"/>
  <c r="HC127" i="1" s="1"/>
  <c r="GI128" i="1"/>
  <c r="GI129" i="1"/>
  <c r="GI130" i="1"/>
  <c r="HB130" i="1" s="1"/>
  <c r="HC130" i="1" s="1"/>
  <c r="GI131" i="1"/>
  <c r="GI132" i="1"/>
  <c r="GI133" i="1"/>
  <c r="HB133" i="1" s="1"/>
  <c r="HC133" i="1" s="1"/>
  <c r="GI134" i="1"/>
  <c r="GI135" i="1"/>
  <c r="GI136" i="1"/>
  <c r="HB136" i="1" s="1"/>
  <c r="HC136" i="1" s="1"/>
  <c r="GI137" i="1"/>
  <c r="GI138" i="1"/>
  <c r="GI139" i="1"/>
  <c r="HB139" i="1" s="1"/>
  <c r="HC139" i="1" s="1"/>
  <c r="GI140" i="1"/>
  <c r="GI141" i="1"/>
  <c r="GI142" i="1"/>
  <c r="HB142" i="1" s="1"/>
  <c r="HC142" i="1" s="1"/>
  <c r="GI143" i="1"/>
  <c r="GI144" i="1"/>
  <c r="GI145" i="1"/>
  <c r="HB145" i="1" s="1"/>
  <c r="HC145" i="1" s="1"/>
  <c r="GI146" i="1"/>
  <c r="GI147" i="1"/>
  <c r="GI148" i="1"/>
  <c r="HB148" i="1" s="1"/>
  <c r="HC148" i="1" s="1"/>
  <c r="GI149" i="1"/>
  <c r="GI150" i="1"/>
  <c r="GI151" i="1"/>
  <c r="HB151" i="1" s="1"/>
  <c r="HC151" i="1" s="1"/>
  <c r="GI152" i="1"/>
  <c r="GI153" i="1"/>
  <c r="GI154" i="1"/>
  <c r="HB154" i="1" s="1"/>
  <c r="HC154" i="1" s="1"/>
  <c r="GI155" i="1"/>
  <c r="GI156" i="1"/>
  <c r="GI157" i="1"/>
  <c r="HB157" i="1" s="1"/>
  <c r="HC157" i="1" s="1"/>
  <c r="GI158" i="1"/>
  <c r="GI159" i="1"/>
  <c r="GI160" i="1"/>
  <c r="HB160" i="1" s="1"/>
  <c r="HC160" i="1" s="1"/>
  <c r="GI161" i="1"/>
  <c r="GI162" i="1"/>
  <c r="GI163" i="1"/>
  <c r="HB163" i="1" s="1"/>
  <c r="HC163" i="1" s="1"/>
  <c r="GI164" i="1"/>
  <c r="GI165" i="1"/>
  <c r="GI166" i="1"/>
  <c r="HB166" i="1" s="1"/>
  <c r="HC166" i="1" s="1"/>
  <c r="GI167" i="1"/>
  <c r="GI168" i="1"/>
  <c r="GI169" i="1"/>
  <c r="HB169" i="1" s="1"/>
  <c r="HC169" i="1" s="1"/>
  <c r="GI170" i="1"/>
  <c r="GI171" i="1"/>
  <c r="GI172" i="1"/>
  <c r="HB172" i="1" s="1"/>
  <c r="HC172" i="1" s="1"/>
  <c r="GI173" i="1"/>
  <c r="GI174" i="1"/>
  <c r="GI175" i="1"/>
  <c r="HB175" i="1" s="1"/>
  <c r="HC175" i="1" s="1"/>
  <c r="GI176" i="1"/>
  <c r="GI177" i="1"/>
  <c r="GI178" i="1"/>
  <c r="HB178" i="1" s="1"/>
  <c r="HC178" i="1" s="1"/>
  <c r="GI179" i="1"/>
  <c r="GI180" i="1"/>
  <c r="GI181" i="1"/>
  <c r="HB181" i="1" s="1"/>
  <c r="HC181" i="1" s="1"/>
  <c r="GI182" i="1"/>
  <c r="GI183" i="1"/>
  <c r="GI184" i="1"/>
  <c r="HB184" i="1" s="1"/>
  <c r="HC184" i="1" s="1"/>
  <c r="GI185" i="1"/>
  <c r="GI186" i="1"/>
  <c r="GI187" i="1"/>
  <c r="HB187" i="1" s="1"/>
  <c r="HC187" i="1" s="1"/>
  <c r="GI188" i="1"/>
  <c r="GI189" i="1"/>
  <c r="GI190" i="1"/>
  <c r="HB190" i="1" s="1"/>
  <c r="HC190" i="1" s="1"/>
  <c r="GI191" i="1"/>
  <c r="GI192" i="1"/>
  <c r="GI193" i="1"/>
  <c r="HB193" i="1" s="1"/>
  <c r="HC193" i="1" s="1"/>
  <c r="GI194" i="1"/>
  <c r="GI195" i="1"/>
  <c r="GI196" i="1"/>
  <c r="HB196" i="1" s="1"/>
  <c r="HC196" i="1" s="1"/>
  <c r="GI197" i="1"/>
  <c r="GI198" i="1"/>
  <c r="GI199" i="1"/>
  <c r="HB199" i="1" s="1"/>
  <c r="HC199" i="1" s="1"/>
  <c r="GI200" i="1"/>
  <c r="GI201" i="1"/>
  <c r="GI202" i="1"/>
  <c r="HB202" i="1" s="1"/>
  <c r="GI203" i="1"/>
  <c r="GI204" i="1"/>
  <c r="GI205" i="1"/>
  <c r="HB205" i="1" s="1"/>
  <c r="HC205" i="1" s="1"/>
  <c r="GI206" i="1"/>
  <c r="GI207" i="1"/>
  <c r="GI208" i="1"/>
  <c r="HB208" i="1" s="1"/>
  <c r="HC208" i="1" s="1"/>
  <c r="GI209" i="1"/>
  <c r="GI210" i="1"/>
  <c r="GI211" i="1"/>
  <c r="GI212" i="1"/>
  <c r="GI213" i="1"/>
  <c r="GI214" i="1"/>
  <c r="HB214" i="1" s="1"/>
  <c r="HC214" i="1" s="1"/>
  <c r="GI215" i="1"/>
  <c r="GI216" i="1"/>
  <c r="GI217" i="1"/>
  <c r="HB217" i="1" s="1"/>
  <c r="HC217" i="1" s="1"/>
  <c r="GI218" i="1"/>
  <c r="GI219" i="1"/>
  <c r="GI220" i="1"/>
  <c r="GI221" i="1"/>
  <c r="GI222" i="1"/>
  <c r="GI223" i="1"/>
  <c r="GI224" i="1"/>
  <c r="GI225" i="1"/>
  <c r="GI226" i="1"/>
  <c r="HB226" i="1" s="1"/>
  <c r="HC226" i="1" s="1"/>
  <c r="GI227" i="1"/>
  <c r="GI228" i="1"/>
  <c r="GI229" i="1"/>
  <c r="GI230" i="1"/>
  <c r="GI231" i="1"/>
  <c r="GI232" i="1"/>
  <c r="HB232" i="1" s="1"/>
  <c r="HC232" i="1" s="1"/>
  <c r="GI233" i="1"/>
  <c r="GI234" i="1"/>
  <c r="GI235" i="1"/>
  <c r="GI236" i="1"/>
  <c r="GI237" i="1"/>
  <c r="GI238" i="1"/>
  <c r="GI239" i="1"/>
  <c r="GI240" i="1"/>
  <c r="GI241" i="1"/>
  <c r="GI242" i="1"/>
  <c r="GI243" i="1"/>
  <c r="GI244" i="1"/>
  <c r="GI245" i="1"/>
  <c r="GI246" i="1"/>
  <c r="GI247" i="1"/>
  <c r="HB247" i="1" s="1"/>
  <c r="HC247" i="1" s="1"/>
  <c r="GI248" i="1"/>
  <c r="GI249" i="1"/>
  <c r="GI250" i="1"/>
  <c r="HB250" i="1" s="1"/>
  <c r="HC250" i="1" s="1"/>
  <c r="GI251" i="1"/>
  <c r="GI252" i="1"/>
  <c r="GI253" i="1"/>
  <c r="HB253" i="1" s="1"/>
  <c r="HC253" i="1" s="1"/>
  <c r="GI254" i="1"/>
  <c r="GI255" i="1"/>
  <c r="GI256" i="1"/>
  <c r="GI257" i="1"/>
  <c r="GI258" i="1"/>
  <c r="GI259" i="1"/>
  <c r="HB259" i="1" s="1"/>
  <c r="HC259" i="1" s="1"/>
  <c r="GI260" i="1"/>
  <c r="GI261" i="1"/>
  <c r="GI262" i="1"/>
  <c r="HB262" i="1" s="1"/>
  <c r="HC262" i="1" s="1"/>
  <c r="GI263" i="1"/>
  <c r="GI264" i="1"/>
  <c r="GI265" i="1"/>
  <c r="GI266" i="1"/>
  <c r="GI267" i="1"/>
  <c r="GI268" i="1"/>
  <c r="GI269" i="1"/>
  <c r="GI270" i="1"/>
  <c r="GI271" i="1"/>
  <c r="GI272" i="1"/>
  <c r="GI273" i="1"/>
  <c r="GI274" i="1"/>
  <c r="GI275" i="1"/>
  <c r="GI276" i="1"/>
  <c r="GI277" i="1"/>
  <c r="GI278" i="1"/>
  <c r="GI279" i="1"/>
  <c r="GI280" i="1"/>
  <c r="HB280" i="1" s="1"/>
  <c r="HC280" i="1" s="1"/>
  <c r="GI281" i="1"/>
  <c r="GH3" i="1"/>
  <c r="GH4" i="1"/>
  <c r="HB4" i="1" s="1"/>
  <c r="HC4" i="1" s="1"/>
  <c r="GH5" i="1"/>
  <c r="GH6" i="1"/>
  <c r="GH7" i="1"/>
  <c r="HB7" i="1" s="1"/>
  <c r="HC7" i="1" s="1"/>
  <c r="GH8" i="1"/>
  <c r="GH9" i="1"/>
  <c r="GH10" i="1"/>
  <c r="HB10" i="1" s="1"/>
  <c r="HC10" i="1" s="1"/>
  <c r="HB223" i="1"/>
  <c r="HC223" i="1" s="1"/>
  <c r="HB221" i="1"/>
  <c r="HC221" i="1" s="1"/>
  <c r="HB215" i="1"/>
  <c r="HC215" i="1" s="1"/>
  <c r="HB209" i="1"/>
  <c r="HC209" i="1" s="1"/>
  <c r="HB203" i="1"/>
  <c r="HC203" i="1" s="1"/>
  <c r="HC202" i="1"/>
  <c r="HB197" i="1"/>
  <c r="HC197" i="1" s="1"/>
  <c r="HB188" i="1"/>
  <c r="HC188" i="1" s="1"/>
  <c r="HB183" i="1"/>
  <c r="HC183" i="1" s="1"/>
  <c r="HB179" i="1"/>
  <c r="HC179" i="1" s="1"/>
  <c r="HB174" i="1"/>
  <c r="HC174" i="1" s="1"/>
  <c r="HB168" i="1"/>
  <c r="HC168" i="1" s="1"/>
  <c r="HB164" i="1"/>
  <c r="HC164" i="1" s="1"/>
  <c r="HB159" i="1"/>
  <c r="HC159" i="1" s="1"/>
  <c r="HB156" i="1"/>
  <c r="HC156" i="1" s="1"/>
  <c r="HB152" i="1"/>
  <c r="HC152" i="1" s="1"/>
  <c r="HB144" i="1"/>
  <c r="HC144" i="1" s="1"/>
  <c r="HB140" i="1"/>
  <c r="HC140" i="1" s="1"/>
  <c r="HB137" i="1"/>
  <c r="HC137" i="1" s="1"/>
  <c r="HB132" i="1"/>
  <c r="HC132" i="1" s="1"/>
  <c r="HB129" i="1"/>
  <c r="HC129" i="1" s="1"/>
  <c r="HB125" i="1"/>
  <c r="HC125" i="1" s="1"/>
  <c r="HB120" i="1"/>
  <c r="HC120" i="1" s="1"/>
  <c r="HB116" i="1"/>
  <c r="HC116" i="1" s="1"/>
  <c r="HB111" i="1"/>
  <c r="HC111" i="1" s="1"/>
  <c r="HB107" i="1"/>
  <c r="HC107" i="1" s="1"/>
  <c r="HB102" i="1"/>
  <c r="HC102" i="1" s="1"/>
  <c r="HB99" i="1"/>
  <c r="HC99" i="1" s="1"/>
  <c r="HB98" i="1"/>
  <c r="HC98" i="1" s="1"/>
  <c r="HB93" i="1"/>
  <c r="HC93" i="1" s="1"/>
  <c r="HB89" i="1"/>
  <c r="HC89" i="1" s="1"/>
  <c r="HB87" i="1"/>
  <c r="HC87" i="1" s="1"/>
  <c r="HB80" i="1"/>
  <c r="HC80" i="1" s="1"/>
  <c r="HB72" i="1"/>
  <c r="HC72" i="1" s="1"/>
  <c r="HB71" i="1"/>
  <c r="HC71" i="1" s="1"/>
  <c r="HB66" i="1"/>
  <c r="HC66" i="1" s="1"/>
  <c r="HB62" i="1"/>
  <c r="HC62" i="1" s="1"/>
  <c r="HB60" i="1"/>
  <c r="HC60" i="1" s="1"/>
  <c r="HB53" i="1"/>
  <c r="HC53" i="1" s="1"/>
  <c r="HB45" i="1"/>
  <c r="HC45" i="1" s="1"/>
  <c r="HB44" i="1"/>
  <c r="HC44" i="1" s="1"/>
  <c r="HB39" i="1"/>
  <c r="HC39" i="1" s="1"/>
  <c r="HB35" i="1"/>
  <c r="HC35" i="1" s="1"/>
  <c r="HB33" i="1"/>
  <c r="HC33" i="1" s="1"/>
  <c r="HB26" i="1"/>
  <c r="HC26" i="1" s="1"/>
  <c r="HB18" i="1"/>
  <c r="HC18" i="1" s="1"/>
  <c r="HB17" i="1"/>
  <c r="HC17" i="1" s="1"/>
  <c r="HB12" i="1"/>
  <c r="HC12" i="1" s="1"/>
  <c r="DR19" i="1"/>
  <c r="DN4" i="1"/>
  <c r="DJ5" i="1"/>
  <c r="DF4" i="1"/>
  <c r="DD8" i="1"/>
  <c r="DT27" i="1"/>
  <c r="DP12" i="1"/>
  <c r="DL13" i="1"/>
  <c r="DH5" i="1"/>
  <c r="DB2" i="1"/>
  <c r="DU16" i="1"/>
  <c r="DS7" i="1"/>
  <c r="DQ3" i="1"/>
  <c r="DO13" i="1"/>
  <c r="DM5" i="1"/>
  <c r="DK7" i="1"/>
  <c r="DI10" i="1"/>
  <c r="DG12" i="1"/>
  <c r="DE4" i="1"/>
  <c r="DC4" i="1"/>
  <c r="DC35" i="1"/>
  <c r="DC27" i="1"/>
  <c r="DC19" i="1"/>
  <c r="DC11" i="1"/>
  <c r="DC3" i="1"/>
  <c r="DD31" i="1"/>
  <c r="DD23" i="1"/>
  <c r="DD15" i="1"/>
  <c r="DD7" i="1"/>
  <c r="DE35" i="1"/>
  <c r="DE27" i="1"/>
  <c r="DE18" i="1"/>
  <c r="DE9" i="1"/>
  <c r="DF36" i="1"/>
  <c r="DF27" i="1"/>
  <c r="DF18" i="1"/>
  <c r="DF9" i="1"/>
  <c r="DG36" i="1"/>
  <c r="DG26" i="1"/>
  <c r="DG17" i="1"/>
  <c r="DG8" i="1"/>
  <c r="DH35" i="1"/>
  <c r="DH26" i="1"/>
  <c r="DH17" i="1"/>
  <c r="DH8" i="1"/>
  <c r="DI34" i="1"/>
  <c r="DI25" i="1"/>
  <c r="DI16" i="1"/>
  <c r="DI7" i="1"/>
  <c r="DJ34" i="1"/>
  <c r="DJ25" i="1"/>
  <c r="DJ16" i="1"/>
  <c r="DJ6" i="1"/>
  <c r="DK33" i="1"/>
  <c r="DK24" i="1"/>
  <c r="DK13" i="1"/>
  <c r="DL2" i="1"/>
  <c r="DL28" i="1"/>
  <c r="DL14" i="1"/>
  <c r="DL3" i="1"/>
  <c r="DM25" i="1"/>
  <c r="DM13" i="1"/>
  <c r="DN36" i="1"/>
  <c r="DN22" i="1"/>
  <c r="DN11" i="1"/>
  <c r="DO33" i="1"/>
  <c r="DO21" i="1"/>
  <c r="DO8" i="1"/>
  <c r="DP30" i="1"/>
  <c r="DP19" i="1"/>
  <c r="DP5" i="1"/>
  <c r="DQ12" i="1"/>
  <c r="DQ31" i="1"/>
  <c r="DR27" i="1"/>
  <c r="DS30" i="1"/>
  <c r="DT35" i="1"/>
  <c r="DT3" i="1"/>
  <c r="DU7" i="1"/>
  <c r="DC34" i="1"/>
  <c r="DC26" i="1"/>
  <c r="DC18" i="1"/>
  <c r="DC10" i="1"/>
  <c r="DD2" i="1"/>
  <c r="DD30" i="1"/>
  <c r="DD22" i="1"/>
  <c r="DD14" i="1"/>
  <c r="DD6" i="1"/>
  <c r="DE34" i="1"/>
  <c r="DE26" i="1"/>
  <c r="DE17" i="1"/>
  <c r="DE8" i="1"/>
  <c r="DF35" i="1"/>
  <c r="DF26" i="1"/>
  <c r="DF17" i="1"/>
  <c r="DF8" i="1"/>
  <c r="DG34" i="1"/>
  <c r="DG25" i="1"/>
  <c r="DG16" i="1"/>
  <c r="DG7" i="1"/>
  <c r="DH34" i="1"/>
  <c r="DH25" i="1"/>
  <c r="DH16" i="1"/>
  <c r="DH6" i="1"/>
  <c r="DI33" i="1"/>
  <c r="DI24" i="1"/>
  <c r="DI15" i="1"/>
  <c r="DI6" i="1"/>
  <c r="DJ33" i="1"/>
  <c r="DJ24" i="1"/>
  <c r="DJ14" i="1"/>
  <c r="DK32" i="1"/>
  <c r="DK23" i="1"/>
  <c r="DK12" i="1"/>
  <c r="DL37" i="1"/>
  <c r="DL27" i="1"/>
  <c r="DM37" i="1"/>
  <c r="DM24" i="1"/>
  <c r="DM10" i="1"/>
  <c r="DN35" i="1"/>
  <c r="DN21" i="1"/>
  <c r="DN9" i="1"/>
  <c r="DO32" i="1"/>
  <c r="DO18" i="1"/>
  <c r="DO7" i="1"/>
  <c r="DP29" i="1"/>
  <c r="DP17" i="1"/>
  <c r="DP4" i="1"/>
  <c r="DQ11" i="1"/>
  <c r="DQ30" i="1"/>
  <c r="DR20" i="1"/>
  <c r="DS23" i="1"/>
  <c r="DT28" i="1"/>
  <c r="DU32" i="1"/>
  <c r="DL8" i="1"/>
  <c r="DL16" i="1"/>
  <c r="DL24" i="1"/>
  <c r="DL10" i="1"/>
  <c r="DL18" i="1"/>
  <c r="DL26" i="1"/>
  <c r="DL34" i="1"/>
  <c r="DJ7" i="1"/>
  <c r="DJ15" i="1"/>
  <c r="DJ23" i="1"/>
  <c r="DJ31" i="1"/>
  <c r="DC33" i="1"/>
  <c r="DC25" i="1"/>
  <c r="DC17" i="1"/>
  <c r="DC9" i="1"/>
  <c r="DD37" i="1"/>
  <c r="DD29" i="1"/>
  <c r="DD21" i="1"/>
  <c r="DD13" i="1"/>
  <c r="DD5" i="1"/>
  <c r="DE33" i="1"/>
  <c r="DE25" i="1"/>
  <c r="DE16" i="1"/>
  <c r="DE7" i="1"/>
  <c r="DF34" i="1"/>
  <c r="DF25" i="1"/>
  <c r="DF16" i="1"/>
  <c r="DF6" i="1"/>
  <c r="DG33" i="1"/>
  <c r="DG24" i="1"/>
  <c r="DG15" i="1"/>
  <c r="DG6" i="1"/>
  <c r="DH33" i="1"/>
  <c r="DH24" i="1"/>
  <c r="DH14" i="1"/>
  <c r="DI32" i="1"/>
  <c r="DI23" i="1"/>
  <c r="DI14" i="1"/>
  <c r="DI5" i="1"/>
  <c r="DJ32" i="1"/>
  <c r="DJ22" i="1"/>
  <c r="DJ13" i="1"/>
  <c r="DJ4" i="1"/>
  <c r="DK31" i="1"/>
  <c r="DK21" i="1"/>
  <c r="DK10" i="1"/>
  <c r="DL36" i="1"/>
  <c r="DL25" i="1"/>
  <c r="DL12" i="1"/>
  <c r="DM34" i="1"/>
  <c r="DM23" i="1"/>
  <c r="DM9" i="1"/>
  <c r="DN33" i="1"/>
  <c r="DN20" i="1"/>
  <c r="DN6" i="1"/>
  <c r="DO31" i="1"/>
  <c r="DO17" i="1"/>
  <c r="DO5" i="1"/>
  <c r="DP28" i="1"/>
  <c r="DP14" i="1"/>
  <c r="DP3" i="1"/>
  <c r="DQ10" i="1"/>
  <c r="DQ29" i="1"/>
  <c r="DS22" i="1"/>
  <c r="DU31" i="1"/>
  <c r="DT5" i="1"/>
  <c r="DT13" i="1"/>
  <c r="DT21" i="1"/>
  <c r="DT29" i="1"/>
  <c r="DT37" i="1"/>
  <c r="DT6" i="1"/>
  <c r="DT14" i="1"/>
  <c r="DT22" i="1"/>
  <c r="DT30" i="1"/>
  <c r="DT2" i="1"/>
  <c r="DT9" i="1"/>
  <c r="DT17" i="1"/>
  <c r="DT25" i="1"/>
  <c r="DT33" i="1"/>
  <c r="DR5" i="1"/>
  <c r="DR13" i="1"/>
  <c r="DR21" i="1"/>
  <c r="DR29" i="1"/>
  <c r="DR37" i="1"/>
  <c r="DR6" i="1"/>
  <c r="DR14" i="1"/>
  <c r="DR22" i="1"/>
  <c r="DR8" i="1"/>
  <c r="DR16" i="1"/>
  <c r="DR24" i="1"/>
  <c r="DR32" i="1"/>
  <c r="DR9" i="1"/>
  <c r="DR17" i="1"/>
  <c r="DR25" i="1"/>
  <c r="DR33" i="1"/>
  <c r="DH7" i="1"/>
  <c r="DH15" i="1"/>
  <c r="DH23" i="1"/>
  <c r="DH31" i="1"/>
  <c r="AP75" i="1"/>
  <c r="AP67" i="1"/>
  <c r="AP59" i="1"/>
  <c r="AP51" i="1"/>
  <c r="AP43" i="1"/>
  <c r="AP35" i="1"/>
  <c r="AP27" i="1"/>
  <c r="AQ27" i="1" s="1"/>
  <c r="AP19" i="1"/>
  <c r="AP11" i="1"/>
  <c r="AP4" i="1"/>
  <c r="DB6" i="1"/>
  <c r="DC32" i="1"/>
  <c r="DC24" i="1"/>
  <c r="DC16" i="1"/>
  <c r="DC8" i="1"/>
  <c r="DD36" i="1"/>
  <c r="DD28" i="1"/>
  <c r="DD20" i="1"/>
  <c r="DD12" i="1"/>
  <c r="DD4" i="1"/>
  <c r="DE32" i="1"/>
  <c r="DE24" i="1"/>
  <c r="DE15" i="1"/>
  <c r="DE6" i="1"/>
  <c r="DF33" i="1"/>
  <c r="DF24" i="1"/>
  <c r="DF14" i="1"/>
  <c r="DF5" i="1"/>
  <c r="DG32" i="1"/>
  <c r="DG23" i="1"/>
  <c r="DG14" i="1"/>
  <c r="DG5" i="1"/>
  <c r="DH32" i="1"/>
  <c r="DH22" i="1"/>
  <c r="DH13" i="1"/>
  <c r="DH4" i="1"/>
  <c r="DI31" i="1"/>
  <c r="DI22" i="1"/>
  <c r="DI13" i="1"/>
  <c r="DI4" i="1"/>
  <c r="DJ30" i="1"/>
  <c r="DJ21" i="1"/>
  <c r="DJ12" i="1"/>
  <c r="DJ3" i="1"/>
  <c r="DK30" i="1"/>
  <c r="DK20" i="1"/>
  <c r="DK9" i="1"/>
  <c r="DL35" i="1"/>
  <c r="DL22" i="1"/>
  <c r="DL11" i="1"/>
  <c r="DM33" i="1"/>
  <c r="DM21" i="1"/>
  <c r="DM8" i="1"/>
  <c r="DN30" i="1"/>
  <c r="DN19" i="1"/>
  <c r="DN5" i="1"/>
  <c r="DO29" i="1"/>
  <c r="DO16" i="1"/>
  <c r="DP2" i="1"/>
  <c r="DP27" i="1"/>
  <c r="DP13" i="1"/>
  <c r="DQ21" i="1"/>
  <c r="DQ5" i="1"/>
  <c r="DR2" i="1"/>
  <c r="DR12" i="1"/>
  <c r="DS15" i="1"/>
  <c r="DT20" i="1"/>
  <c r="DU24" i="1"/>
  <c r="DC2" i="1"/>
  <c r="DC31" i="1"/>
  <c r="DC23" i="1"/>
  <c r="DC15" i="1"/>
  <c r="DC7" i="1"/>
  <c r="DD35" i="1"/>
  <c r="DD27" i="1"/>
  <c r="DD19" i="1"/>
  <c r="DD11" i="1"/>
  <c r="DD3" i="1"/>
  <c r="DE31" i="1"/>
  <c r="DE23" i="1"/>
  <c r="DE14" i="1"/>
  <c r="DE5" i="1"/>
  <c r="DF32" i="1"/>
  <c r="DF22" i="1"/>
  <c r="DF13" i="1"/>
  <c r="DG31" i="1"/>
  <c r="DG22" i="1"/>
  <c r="DG13" i="1"/>
  <c r="DG4" i="1"/>
  <c r="DH30" i="1"/>
  <c r="DH21" i="1"/>
  <c r="DH12" i="1"/>
  <c r="DH3" i="1"/>
  <c r="DI30" i="1"/>
  <c r="DI21" i="1"/>
  <c r="DI12" i="1"/>
  <c r="DJ2" i="1"/>
  <c r="DJ29" i="1"/>
  <c r="DJ20" i="1"/>
  <c r="DJ11" i="1"/>
  <c r="DK2" i="1"/>
  <c r="DK29" i="1"/>
  <c r="DK18" i="1"/>
  <c r="DK8" i="1"/>
  <c r="DL33" i="1"/>
  <c r="DL21" i="1"/>
  <c r="DL9" i="1"/>
  <c r="DM32" i="1"/>
  <c r="DM18" i="1"/>
  <c r="DM7" i="1"/>
  <c r="DN29" i="1"/>
  <c r="DN17" i="1"/>
  <c r="DO26" i="1"/>
  <c r="DO15" i="1"/>
  <c r="DP37" i="1"/>
  <c r="DP25" i="1"/>
  <c r="DQ20" i="1"/>
  <c r="DQ4" i="1"/>
  <c r="DR36" i="1"/>
  <c r="DR11" i="1"/>
  <c r="DS14" i="1"/>
  <c r="DT19" i="1"/>
  <c r="DU23" i="1"/>
  <c r="DU3" i="1"/>
  <c r="DU11" i="1"/>
  <c r="DU19" i="1"/>
  <c r="DU27" i="1"/>
  <c r="DU35" i="1"/>
  <c r="DT7" i="1"/>
  <c r="DT15" i="1"/>
  <c r="DT23" i="1"/>
  <c r="DT31" i="1"/>
  <c r="DS37" i="1"/>
  <c r="DS10" i="1"/>
  <c r="DS18" i="1"/>
  <c r="DS26" i="1"/>
  <c r="DS34" i="1"/>
  <c r="DR7" i="1"/>
  <c r="DR15" i="1"/>
  <c r="DR23" i="1"/>
  <c r="DR31" i="1"/>
  <c r="DQ25" i="1"/>
  <c r="DQ33" i="1"/>
  <c r="DQ6" i="1"/>
  <c r="DQ14" i="1"/>
  <c r="DQ22" i="1"/>
  <c r="DP7" i="1"/>
  <c r="DP15" i="1"/>
  <c r="DP23" i="1"/>
  <c r="DP31" i="1"/>
  <c r="DO3" i="1"/>
  <c r="DO11" i="1"/>
  <c r="DO19" i="1"/>
  <c r="DO27" i="1"/>
  <c r="DO35" i="1"/>
  <c r="DN7" i="1"/>
  <c r="DN15" i="1"/>
  <c r="DN23" i="1"/>
  <c r="DN31" i="1"/>
  <c r="DM3" i="1"/>
  <c r="DM11" i="1"/>
  <c r="DM19" i="1"/>
  <c r="DM27" i="1"/>
  <c r="DM35" i="1"/>
  <c r="DL7" i="1"/>
  <c r="DL15" i="1"/>
  <c r="DL23" i="1"/>
  <c r="DL31" i="1"/>
  <c r="DU4" i="1"/>
  <c r="DU12" i="1"/>
  <c r="DU20" i="1"/>
  <c r="DU28" i="1"/>
  <c r="DU36" i="1"/>
  <c r="DT8" i="1"/>
  <c r="DT16" i="1"/>
  <c r="DT24" i="1"/>
  <c r="DT32" i="1"/>
  <c r="DS3" i="1"/>
  <c r="DS11" i="1"/>
  <c r="DS19" i="1"/>
  <c r="DS27" i="1"/>
  <c r="DS35" i="1"/>
  <c r="DU5" i="1"/>
  <c r="DU13" i="1"/>
  <c r="DU21" i="1"/>
  <c r="DU29" i="1"/>
  <c r="DU6" i="1"/>
  <c r="DU14" i="1"/>
  <c r="DU22" i="1"/>
  <c r="DU30" i="1"/>
  <c r="DU2" i="1"/>
  <c r="DT10" i="1"/>
  <c r="DT18" i="1"/>
  <c r="DT26" i="1"/>
  <c r="DT34" i="1"/>
  <c r="DS5" i="1"/>
  <c r="DS13" i="1"/>
  <c r="DS21" i="1"/>
  <c r="DS29" i="1"/>
  <c r="DS2" i="1"/>
  <c r="DR10" i="1"/>
  <c r="DR18" i="1"/>
  <c r="DR26" i="1"/>
  <c r="DR34" i="1"/>
  <c r="DP8" i="1"/>
  <c r="DP16" i="1"/>
  <c r="DP24" i="1"/>
  <c r="DP32" i="1"/>
  <c r="DP10" i="1"/>
  <c r="DP18" i="1"/>
  <c r="DP26" i="1"/>
  <c r="DP34" i="1"/>
  <c r="DN8" i="1"/>
  <c r="DN16" i="1"/>
  <c r="DN24" i="1"/>
  <c r="DN32" i="1"/>
  <c r="DN10" i="1"/>
  <c r="DN18" i="1"/>
  <c r="DN26" i="1"/>
  <c r="DN34" i="1"/>
  <c r="DF7" i="1"/>
  <c r="DF15" i="1"/>
  <c r="DF23" i="1"/>
  <c r="DF31" i="1"/>
  <c r="DC30" i="1"/>
  <c r="DC22" i="1"/>
  <c r="DC14" i="1"/>
  <c r="DC6" i="1"/>
  <c r="DD34" i="1"/>
  <c r="DD26" i="1"/>
  <c r="DD18" i="1"/>
  <c r="DD10" i="1"/>
  <c r="DE2" i="1"/>
  <c r="DE30" i="1"/>
  <c r="DE22" i="1"/>
  <c r="DE13" i="1"/>
  <c r="DF30" i="1"/>
  <c r="DF21" i="1"/>
  <c r="DF12" i="1"/>
  <c r="DF3" i="1"/>
  <c r="DG30" i="1"/>
  <c r="DG21" i="1"/>
  <c r="DH2" i="1"/>
  <c r="DH29" i="1"/>
  <c r="DH20" i="1"/>
  <c r="DH11" i="1"/>
  <c r="DI2" i="1"/>
  <c r="DI29" i="1"/>
  <c r="DI20" i="1"/>
  <c r="DJ37" i="1"/>
  <c r="DJ28" i="1"/>
  <c r="DJ19" i="1"/>
  <c r="DJ10" i="1"/>
  <c r="DK37" i="1"/>
  <c r="DK28" i="1"/>
  <c r="DK17" i="1"/>
  <c r="DL32" i="1"/>
  <c r="DL20" i="1"/>
  <c r="DL6" i="1"/>
  <c r="DM31" i="1"/>
  <c r="DM17" i="1"/>
  <c r="DN28" i="1"/>
  <c r="DN14" i="1"/>
  <c r="DN3" i="1"/>
  <c r="DO25" i="1"/>
  <c r="DP36" i="1"/>
  <c r="DP22" i="1"/>
  <c r="DP11" i="1"/>
  <c r="DQ19" i="1"/>
  <c r="DR35" i="1"/>
  <c r="DR4" i="1"/>
  <c r="DT12" i="1"/>
  <c r="DU9" i="1"/>
  <c r="DU17" i="1"/>
  <c r="DU25" i="1"/>
  <c r="DU33" i="1"/>
  <c r="DU10" i="1"/>
  <c r="DU18" i="1"/>
  <c r="DU26" i="1"/>
  <c r="DU34" i="1"/>
  <c r="DU37" i="1"/>
  <c r="DS8" i="1"/>
  <c r="DS16" i="1"/>
  <c r="DS24" i="1"/>
  <c r="DS32" i="1"/>
  <c r="DS9" i="1"/>
  <c r="DS17" i="1"/>
  <c r="DS25" i="1"/>
  <c r="DS33" i="1"/>
  <c r="DS4" i="1"/>
  <c r="DS12" i="1"/>
  <c r="DS20" i="1"/>
  <c r="DS28" i="1"/>
  <c r="DS36" i="1"/>
  <c r="DQ26" i="1"/>
  <c r="DQ34" i="1"/>
  <c r="DQ7" i="1"/>
  <c r="DQ15" i="1"/>
  <c r="DQ23" i="1"/>
  <c r="DQ27" i="1"/>
  <c r="DQ35" i="1"/>
  <c r="DQ8" i="1"/>
  <c r="DQ16" i="1"/>
  <c r="DQ24" i="1"/>
  <c r="DQ28" i="1"/>
  <c r="DQ36" i="1"/>
  <c r="DQ9" i="1"/>
  <c r="DQ17" i="1"/>
  <c r="DQ2" i="1"/>
  <c r="DO4" i="1"/>
  <c r="DO12" i="1"/>
  <c r="DO20" i="1"/>
  <c r="DO28" i="1"/>
  <c r="DO36" i="1"/>
  <c r="DO6" i="1"/>
  <c r="DO14" i="1"/>
  <c r="DO22" i="1"/>
  <c r="DO30" i="1"/>
  <c r="DO2" i="1"/>
  <c r="DM4" i="1"/>
  <c r="DM12" i="1"/>
  <c r="DM20" i="1"/>
  <c r="DM28" i="1"/>
  <c r="DM36" i="1"/>
  <c r="DM6" i="1"/>
  <c r="DM14" i="1"/>
  <c r="DM22" i="1"/>
  <c r="DM30" i="1"/>
  <c r="DM2" i="1"/>
  <c r="DK3" i="1"/>
  <c r="DK11" i="1"/>
  <c r="DK19" i="1"/>
  <c r="DK27" i="1"/>
  <c r="DK35" i="1"/>
  <c r="DK6" i="1"/>
  <c r="DK14" i="1"/>
  <c r="DK22" i="1"/>
  <c r="DI3" i="1"/>
  <c r="DI11" i="1"/>
  <c r="DI19" i="1"/>
  <c r="DI27" i="1"/>
  <c r="DI35" i="1"/>
  <c r="DG3" i="1"/>
  <c r="DG11" i="1"/>
  <c r="DG19" i="1"/>
  <c r="DG27" i="1"/>
  <c r="DG35" i="1"/>
  <c r="DE3" i="1"/>
  <c r="DE11" i="1"/>
  <c r="DE19" i="1"/>
  <c r="DC37" i="1"/>
  <c r="DC29" i="1"/>
  <c r="DC21" i="1"/>
  <c r="DC13" i="1"/>
  <c r="DC5" i="1"/>
  <c r="DD33" i="1"/>
  <c r="DD25" i="1"/>
  <c r="DD17" i="1"/>
  <c r="DD9" i="1"/>
  <c r="DE37" i="1"/>
  <c r="DE29" i="1"/>
  <c r="DE21" i="1"/>
  <c r="DE12" i="1"/>
  <c r="DF2" i="1"/>
  <c r="DF29" i="1"/>
  <c r="DF20" i="1"/>
  <c r="DF11" i="1"/>
  <c r="DG2" i="1"/>
  <c r="DG29" i="1"/>
  <c r="DG20" i="1"/>
  <c r="DG10" i="1"/>
  <c r="DH37" i="1"/>
  <c r="DH28" i="1"/>
  <c r="DH19" i="1"/>
  <c r="DH10" i="1"/>
  <c r="DI37" i="1"/>
  <c r="DI28" i="1"/>
  <c r="DI18" i="1"/>
  <c r="DI9" i="1"/>
  <c r="DJ36" i="1"/>
  <c r="DJ27" i="1"/>
  <c r="DJ18" i="1"/>
  <c r="DJ9" i="1"/>
  <c r="DK36" i="1"/>
  <c r="DK26" i="1"/>
  <c r="DK16" i="1"/>
  <c r="DK5" i="1"/>
  <c r="DL30" i="1"/>
  <c r="DL19" i="1"/>
  <c r="DL5" i="1"/>
  <c r="DM29" i="1"/>
  <c r="DM16" i="1"/>
  <c r="DN2" i="1"/>
  <c r="DN27" i="1"/>
  <c r="DN13" i="1"/>
  <c r="DO37" i="1"/>
  <c r="DO24" i="1"/>
  <c r="DO10" i="1"/>
  <c r="DP35" i="1"/>
  <c r="DP21" i="1"/>
  <c r="DP9" i="1"/>
  <c r="DQ18" i="1"/>
  <c r="DQ37" i="1"/>
  <c r="DR30" i="1"/>
  <c r="DR3" i="1"/>
  <c r="DS6" i="1"/>
  <c r="DT11" i="1"/>
  <c r="DU15" i="1"/>
  <c r="DC36" i="1"/>
  <c r="DC28" i="1"/>
  <c r="DC20" i="1"/>
  <c r="DC12" i="1"/>
  <c r="DD32" i="1"/>
  <c r="DD24" i="1"/>
  <c r="DD16" i="1"/>
  <c r="DE36" i="1"/>
  <c r="DE28" i="1"/>
  <c r="DE20" i="1"/>
  <c r="DE10" i="1"/>
  <c r="DF37" i="1"/>
  <c r="DF28" i="1"/>
  <c r="DF19" i="1"/>
  <c r="DF10" i="1"/>
  <c r="DG37" i="1"/>
  <c r="DG28" i="1"/>
  <c r="DG18" i="1"/>
  <c r="DG9" i="1"/>
  <c r="DH36" i="1"/>
  <c r="DH27" i="1"/>
  <c r="DH18" i="1"/>
  <c r="DH9" i="1"/>
  <c r="DI36" i="1"/>
  <c r="DI26" i="1"/>
  <c r="DI17" i="1"/>
  <c r="DI8" i="1"/>
  <c r="DJ35" i="1"/>
  <c r="DJ26" i="1"/>
  <c r="DJ17" i="1"/>
  <c r="DJ8" i="1"/>
  <c r="DK34" i="1"/>
  <c r="DK25" i="1"/>
  <c r="DK15" i="1"/>
  <c r="DK4" i="1"/>
  <c r="DL29" i="1"/>
  <c r="DL17" i="1"/>
  <c r="DL4" i="1"/>
  <c r="DM26" i="1"/>
  <c r="DM15" i="1"/>
  <c r="DN37" i="1"/>
  <c r="DN25" i="1"/>
  <c r="DN12" i="1"/>
  <c r="DO34" i="1"/>
  <c r="DO23" i="1"/>
  <c r="DO9" i="1"/>
  <c r="DP33" i="1"/>
  <c r="DP20" i="1"/>
  <c r="DP6" i="1"/>
  <c r="DQ13" i="1"/>
  <c r="DQ32" i="1"/>
  <c r="DR28" i="1"/>
  <c r="DS31" i="1"/>
  <c r="DT36" i="1"/>
  <c r="DT4" i="1"/>
  <c r="DU8" i="1"/>
  <c r="AP124" i="1"/>
  <c r="AP104" i="1"/>
  <c r="AP88" i="1"/>
  <c r="AP73" i="1"/>
  <c r="AP33" i="1"/>
  <c r="AQ33" i="1" s="1"/>
  <c r="AP63" i="1"/>
  <c r="AP39" i="1"/>
  <c r="AQ39" i="1" s="1"/>
  <c r="AP15" i="1"/>
  <c r="AP78" i="1"/>
  <c r="AQ78" i="1" s="1"/>
  <c r="AP62" i="1"/>
  <c r="AP46" i="1"/>
  <c r="AP30" i="1"/>
  <c r="AP14" i="1"/>
  <c r="AP140" i="1"/>
  <c r="AP136" i="1"/>
  <c r="AP132" i="1"/>
  <c r="AP112" i="1"/>
  <c r="AP100" i="1"/>
  <c r="AQ100" i="1" s="1"/>
  <c r="AP96" i="1"/>
  <c r="AP84" i="1"/>
  <c r="AP77" i="1"/>
  <c r="AP69" i="1"/>
  <c r="AP53" i="1"/>
  <c r="AP49" i="1"/>
  <c r="AP9" i="1"/>
  <c r="AP71" i="1"/>
  <c r="AQ71" i="1" s="1"/>
  <c r="AP47" i="1"/>
  <c r="AQ47" i="1" s="1"/>
  <c r="AP23" i="1"/>
  <c r="AP70" i="1"/>
  <c r="AP54" i="1"/>
  <c r="AP38" i="1"/>
  <c r="AP22" i="1"/>
  <c r="AP6" i="1"/>
  <c r="AP128" i="1"/>
  <c r="AQ128" i="1" s="1"/>
  <c r="AP120" i="1"/>
  <c r="AP116" i="1"/>
  <c r="AQ116" i="1" s="1"/>
  <c r="AP108" i="1"/>
  <c r="AP92" i="1"/>
  <c r="AQ92" i="1" s="1"/>
  <c r="AP61" i="1"/>
  <c r="AP74" i="1"/>
  <c r="AP66" i="1"/>
  <c r="AP58" i="1"/>
  <c r="AP50" i="1"/>
  <c r="AQ50" i="1" s="1"/>
  <c r="AP42" i="1"/>
  <c r="AP34" i="1"/>
  <c r="AP26" i="1"/>
  <c r="AP18" i="1"/>
  <c r="AP10" i="1"/>
  <c r="AP142" i="1"/>
  <c r="AQ142" i="1" s="1"/>
  <c r="AP138" i="1"/>
  <c r="AP134" i="1"/>
  <c r="AP130" i="1"/>
  <c r="AP65" i="1"/>
  <c r="AQ65" i="1" s="1"/>
  <c r="AP25" i="1"/>
  <c r="AP41" i="1"/>
  <c r="AQ41" i="1" s="1"/>
  <c r="AP80" i="1"/>
  <c r="AQ80" i="1" s="1"/>
  <c r="AP72" i="1"/>
  <c r="AQ72" i="1" s="1"/>
  <c r="AP64" i="1"/>
  <c r="AQ64" i="1" s="1"/>
  <c r="AP56" i="1"/>
  <c r="AQ56" i="1" s="1"/>
  <c r="AP48" i="1"/>
  <c r="AQ48" i="1" s="1"/>
  <c r="AP40" i="1"/>
  <c r="AQ40" i="1" s="1"/>
  <c r="AP32" i="1"/>
  <c r="AP24" i="1"/>
  <c r="AP16" i="1"/>
  <c r="AP8" i="1"/>
  <c r="AP81" i="1"/>
  <c r="AQ81" i="1" s="1"/>
  <c r="AP57" i="1"/>
  <c r="AQ57" i="1" s="1"/>
  <c r="AP17" i="1"/>
  <c r="AP79" i="1"/>
  <c r="AP55" i="1"/>
  <c r="AP31" i="1"/>
  <c r="AQ31" i="1" s="1"/>
  <c r="AP7" i="1"/>
  <c r="CT200" i="1"/>
  <c r="CU200" i="1" s="1"/>
  <c r="CT194" i="1"/>
  <c r="CU194" i="1" s="1"/>
  <c r="CT190" i="1"/>
  <c r="CT184" i="1"/>
  <c r="CT178" i="1"/>
  <c r="CT174" i="1"/>
  <c r="CT168" i="1"/>
  <c r="CT162" i="1"/>
  <c r="CT158" i="1"/>
  <c r="CT152" i="1"/>
  <c r="CT141" i="1"/>
  <c r="CT133" i="1"/>
  <c r="CT125" i="1"/>
  <c r="CT117" i="1"/>
  <c r="CT109" i="1"/>
  <c r="CT101" i="1"/>
  <c r="CT93" i="1"/>
  <c r="CT85" i="1"/>
  <c r="CT69" i="1"/>
  <c r="CT61" i="1"/>
  <c r="CT53" i="1"/>
  <c r="AP37" i="1"/>
  <c r="AP21" i="1"/>
  <c r="AP5" i="1"/>
  <c r="AP82" i="1"/>
  <c r="CT46" i="1"/>
  <c r="CU46" i="1" s="1"/>
  <c r="CT42" i="1"/>
  <c r="CU42" i="1" s="1"/>
  <c r="CT38" i="1"/>
  <c r="CU38" i="1" s="1"/>
  <c r="CT34" i="1"/>
  <c r="CU34" i="1" s="1"/>
  <c r="CT30" i="1"/>
  <c r="CU30" i="1" s="1"/>
  <c r="CT26" i="1"/>
  <c r="CU26" i="1" s="1"/>
  <c r="CT22" i="1"/>
  <c r="CU22" i="1" s="1"/>
  <c r="CT18" i="1"/>
  <c r="CT14" i="1"/>
  <c r="CU14" i="1" s="1"/>
  <c r="CT10" i="1"/>
  <c r="CU10" i="1" s="1"/>
  <c r="CT6" i="1"/>
  <c r="CU6" i="1" s="1"/>
  <c r="AP45" i="1"/>
  <c r="AQ45" i="1" s="1"/>
  <c r="AP29" i="1"/>
  <c r="AP13" i="1"/>
  <c r="AP76" i="1"/>
  <c r="AP68" i="1"/>
  <c r="AP60" i="1"/>
  <c r="AP52" i="1"/>
  <c r="AP44" i="1"/>
  <c r="AP36" i="1"/>
  <c r="AP28" i="1"/>
  <c r="AP20" i="1"/>
  <c r="AP12" i="1"/>
  <c r="AP3" i="1"/>
  <c r="AQ3" i="1" s="1"/>
  <c r="AP141" i="1"/>
  <c r="AP137" i="1"/>
  <c r="AP133" i="1"/>
  <c r="AP129" i="1"/>
  <c r="AP125" i="1"/>
  <c r="AQ125" i="1" s="1"/>
  <c r="AP121" i="1"/>
  <c r="AP117" i="1"/>
  <c r="AQ117" i="1" s="1"/>
  <c r="AP113" i="1"/>
  <c r="AP109" i="1"/>
  <c r="AQ109" i="1" s="1"/>
  <c r="AP105" i="1"/>
  <c r="AP101" i="1"/>
  <c r="AP97" i="1"/>
  <c r="AQ97" i="1" s="1"/>
  <c r="AP93" i="1"/>
  <c r="AP89" i="1"/>
  <c r="AP85" i="1"/>
  <c r="AQ85" i="1" s="1"/>
  <c r="CT197" i="1"/>
  <c r="CU197" i="1" s="1"/>
  <c r="CT195" i="1"/>
  <c r="CU195" i="1" s="1"/>
  <c r="CT193" i="1"/>
  <c r="CU193" i="1" s="1"/>
  <c r="CT191" i="1"/>
  <c r="CT185" i="1"/>
  <c r="CT181" i="1"/>
  <c r="CT179" i="1"/>
  <c r="CT177" i="1"/>
  <c r="CT175" i="1"/>
  <c r="CT169" i="1"/>
  <c r="CT165" i="1"/>
  <c r="CT163" i="1"/>
  <c r="CT161" i="1"/>
  <c r="CT159" i="1"/>
  <c r="CT153" i="1"/>
  <c r="CT146" i="1"/>
  <c r="CT145" i="1"/>
  <c r="CT142" i="1"/>
  <c r="CT138" i="1"/>
  <c r="CT137" i="1"/>
  <c r="CT134" i="1"/>
  <c r="CT130" i="1"/>
  <c r="CT129" i="1"/>
  <c r="CT126" i="1"/>
  <c r="CT122" i="1"/>
  <c r="CT121" i="1"/>
  <c r="CT118" i="1"/>
  <c r="CT114" i="1"/>
  <c r="CT113" i="1"/>
  <c r="CT110" i="1"/>
  <c r="CT106" i="1"/>
  <c r="CT105" i="1"/>
  <c r="CT102" i="1"/>
  <c r="CT98" i="1"/>
  <c r="CT97" i="1"/>
  <c r="CT94" i="1"/>
  <c r="CT90" i="1"/>
  <c r="CT89" i="1"/>
  <c r="CT86" i="1"/>
  <c r="CT82" i="1"/>
  <c r="CU82" i="1" s="1"/>
  <c r="CT81" i="1"/>
  <c r="CU81" i="1" s="1"/>
  <c r="CT74" i="1"/>
  <c r="CU74" i="1" s="1"/>
  <c r="CT73" i="1"/>
  <c r="CU73" i="1" s="1"/>
  <c r="CT70" i="1"/>
  <c r="CT66" i="1"/>
  <c r="CT65" i="1"/>
  <c r="CT62" i="1"/>
  <c r="CT58" i="1"/>
  <c r="CT57" i="1"/>
  <c r="CT54" i="1"/>
  <c r="CT50" i="1"/>
  <c r="CU50" i="1" s="1"/>
  <c r="CT49" i="1"/>
  <c r="CU49" i="1" s="1"/>
  <c r="CT41" i="1"/>
  <c r="CU41" i="1" s="1"/>
  <c r="CT33" i="1"/>
  <c r="CU33" i="1" s="1"/>
  <c r="CT25" i="1"/>
  <c r="CU25" i="1" s="1"/>
  <c r="CT17" i="1"/>
  <c r="CU17" i="1" s="1"/>
  <c r="CT9" i="1"/>
  <c r="CU9" i="1" s="1"/>
  <c r="CT47" i="1"/>
  <c r="CU47" i="1" s="1"/>
  <c r="CT43" i="1"/>
  <c r="CU43" i="1" s="1"/>
  <c r="CT39" i="1"/>
  <c r="CU39" i="1" s="1"/>
  <c r="CT35" i="1"/>
  <c r="CU35" i="1" s="1"/>
  <c r="CT31" i="1"/>
  <c r="CU31" i="1" s="1"/>
  <c r="CT27" i="1"/>
  <c r="CU27" i="1" s="1"/>
  <c r="CT23" i="1"/>
  <c r="CU23" i="1" s="1"/>
  <c r="CT19" i="1"/>
  <c r="CU19" i="1" s="1"/>
  <c r="CT15" i="1"/>
  <c r="CU15" i="1" s="1"/>
  <c r="CT11" i="1"/>
  <c r="CU11" i="1" s="1"/>
  <c r="CT7" i="1"/>
  <c r="CU7" i="1" s="1"/>
  <c r="CT3" i="1"/>
  <c r="CU3" i="1" s="1"/>
  <c r="AP126" i="1"/>
  <c r="AP122" i="1"/>
  <c r="AQ122" i="1" s="1"/>
  <c r="AP118" i="1"/>
  <c r="AP114" i="1"/>
  <c r="AP110" i="1"/>
  <c r="AP106" i="1"/>
  <c r="AQ106" i="1" s="1"/>
  <c r="AP102" i="1"/>
  <c r="AP98" i="1"/>
  <c r="AP94" i="1"/>
  <c r="AP90" i="1"/>
  <c r="AQ90" i="1" s="1"/>
  <c r="AP86" i="1"/>
  <c r="CT202" i="1"/>
  <c r="CU202" i="1" s="1"/>
  <c r="CT198" i="1"/>
  <c r="CU198" i="1" s="1"/>
  <c r="CT192" i="1"/>
  <c r="CU192" i="1" s="1"/>
  <c r="CT186" i="1"/>
  <c r="CT182" i="1"/>
  <c r="CT176" i="1"/>
  <c r="CT170" i="1"/>
  <c r="CT166" i="1"/>
  <c r="CT160" i="1"/>
  <c r="CT154" i="1"/>
  <c r="CT150" i="1"/>
  <c r="CT147" i="1"/>
  <c r="CT143" i="1"/>
  <c r="CT139" i="1"/>
  <c r="CT135" i="1"/>
  <c r="CT131" i="1"/>
  <c r="CT127" i="1"/>
  <c r="CT123" i="1"/>
  <c r="CT119" i="1"/>
  <c r="CT115" i="1"/>
  <c r="CT111" i="1"/>
  <c r="CT107" i="1"/>
  <c r="CT103" i="1"/>
  <c r="CT99" i="1"/>
  <c r="CT95" i="1"/>
  <c r="CT91" i="1"/>
  <c r="CT87" i="1"/>
  <c r="CT83" i="1"/>
  <c r="CT75" i="1"/>
  <c r="CU75" i="1" s="1"/>
  <c r="CT71" i="1"/>
  <c r="CT67" i="1"/>
  <c r="CT63" i="1"/>
  <c r="CT59" i="1"/>
  <c r="CT55" i="1"/>
  <c r="CT51" i="1"/>
  <c r="CU51" i="1" s="1"/>
  <c r="CT44" i="1"/>
  <c r="CU44" i="1" s="1"/>
  <c r="CT40" i="1"/>
  <c r="CU40" i="1" s="1"/>
  <c r="CT36" i="1"/>
  <c r="CU36" i="1" s="1"/>
  <c r="CT32" i="1"/>
  <c r="CU32" i="1" s="1"/>
  <c r="CT28" i="1"/>
  <c r="CU28" i="1" s="1"/>
  <c r="CT24" i="1"/>
  <c r="CU24" i="1" s="1"/>
  <c r="CT20" i="1"/>
  <c r="CU20" i="1" s="1"/>
  <c r="CT16" i="1"/>
  <c r="CU16" i="1" s="1"/>
  <c r="CT12" i="1"/>
  <c r="CU12" i="1" s="1"/>
  <c r="CT8" i="1"/>
  <c r="CU8" i="1" s="1"/>
  <c r="CT4" i="1"/>
  <c r="CU4" i="1" s="1"/>
  <c r="AP139" i="1"/>
  <c r="AP135" i="1"/>
  <c r="AP131" i="1"/>
  <c r="AP127" i="1"/>
  <c r="AQ127" i="1" s="1"/>
  <c r="AP123" i="1"/>
  <c r="AP119" i="1"/>
  <c r="AP115" i="1"/>
  <c r="AP111" i="1"/>
  <c r="AQ111" i="1" s="1"/>
  <c r="AP107" i="1"/>
  <c r="AQ107" i="1" s="1"/>
  <c r="AP103" i="1"/>
  <c r="AP99" i="1"/>
  <c r="AP95" i="1"/>
  <c r="AQ95" i="1" s="1"/>
  <c r="AP91" i="1"/>
  <c r="AP87" i="1"/>
  <c r="CT199" i="1"/>
  <c r="CU199" i="1" s="1"/>
  <c r="CT189" i="1"/>
  <c r="CT187" i="1"/>
  <c r="CT183" i="1"/>
  <c r="CT173" i="1"/>
  <c r="CT171" i="1"/>
  <c r="CT167" i="1"/>
  <c r="CT155" i="1"/>
  <c r="CT151" i="1"/>
  <c r="CT144" i="1"/>
  <c r="CT140" i="1"/>
  <c r="CT136" i="1"/>
  <c r="CT132" i="1"/>
  <c r="CT128" i="1"/>
  <c r="CT124" i="1"/>
  <c r="CT120" i="1"/>
  <c r="CT116" i="1"/>
  <c r="CT112" i="1"/>
  <c r="CT108" i="1"/>
  <c r="CT104" i="1"/>
  <c r="CT100" i="1"/>
  <c r="CT96" i="1"/>
  <c r="CT92" i="1"/>
  <c r="CT88" i="1"/>
  <c r="CT84" i="1"/>
  <c r="CT68" i="1"/>
  <c r="CT64" i="1"/>
  <c r="CT60" i="1"/>
  <c r="CT56" i="1"/>
  <c r="CT52" i="1"/>
  <c r="CU52" i="1" s="1"/>
  <c r="CT48" i="1"/>
  <c r="CU48" i="1" s="1"/>
  <c r="CT45" i="1"/>
  <c r="CU45" i="1" s="1"/>
  <c r="CT37" i="1"/>
  <c r="CU37" i="1" s="1"/>
  <c r="CT29" i="1"/>
  <c r="CU29" i="1" s="1"/>
  <c r="CT21" i="1"/>
  <c r="CU21" i="1" s="1"/>
  <c r="CT13" i="1"/>
  <c r="CU13" i="1" s="1"/>
  <c r="CT5" i="1"/>
  <c r="CU5" i="1" s="1"/>
  <c r="CT201" i="1"/>
  <c r="CT80" i="1"/>
  <c r="CT72" i="1"/>
  <c r="CU72" i="1" s="1"/>
  <c r="CT79" i="1"/>
  <c r="CU79" i="1" s="1"/>
  <c r="CT78" i="1"/>
  <c r="CT77" i="1"/>
  <c r="CU77" i="1" s="1"/>
  <c r="CT76" i="1"/>
  <c r="BR22" i="1"/>
  <c r="BS22" i="1" s="1"/>
  <c r="BR14" i="1"/>
  <c r="BS14" i="1" s="1"/>
  <c r="BR6" i="1"/>
  <c r="BS6" i="1" s="1"/>
  <c r="CU18" i="1"/>
  <c r="BR142" i="1"/>
  <c r="BS142" i="1" s="1"/>
  <c r="BR134" i="1"/>
  <c r="BS134" i="1" s="1"/>
  <c r="BR126" i="1"/>
  <c r="BS126" i="1" s="1"/>
  <c r="BR118" i="1"/>
  <c r="BS118" i="1" s="1"/>
  <c r="BR110" i="1"/>
  <c r="BR102" i="1"/>
  <c r="BR94" i="1"/>
  <c r="BR86" i="1"/>
  <c r="BS86" i="1" s="1"/>
  <c r="BR78" i="1"/>
  <c r="BS78" i="1" s="1"/>
  <c r="BR70" i="1"/>
  <c r="BS70" i="1" s="1"/>
  <c r="BR62" i="1"/>
  <c r="BS62" i="1" s="1"/>
  <c r="BR54" i="1"/>
  <c r="BS54" i="1" s="1"/>
  <c r="BR46" i="1"/>
  <c r="BS46" i="1" s="1"/>
  <c r="BR38" i="1"/>
  <c r="BS38" i="1" s="1"/>
  <c r="BR30" i="1"/>
  <c r="BS30" i="1" s="1"/>
  <c r="BR61" i="1"/>
  <c r="BS61" i="1" s="1"/>
  <c r="BR53" i="1"/>
  <c r="BS53" i="1" s="1"/>
  <c r="BR45" i="1"/>
  <c r="BS45" i="1" s="1"/>
  <c r="BR37" i="1"/>
  <c r="BS37" i="1" s="1"/>
  <c r="BR29" i="1"/>
  <c r="BR21" i="1"/>
  <c r="BS21" i="1" s="1"/>
  <c r="BR13" i="1"/>
  <c r="BS13" i="1" s="1"/>
  <c r="BR5" i="1"/>
  <c r="BS5" i="1" s="1"/>
  <c r="BR132" i="1"/>
  <c r="BS132" i="1" s="1"/>
  <c r="BR116" i="1"/>
  <c r="BR108" i="1"/>
  <c r="BR100" i="1"/>
  <c r="BR84" i="1"/>
  <c r="BS84" i="1" s="1"/>
  <c r="BR60" i="1"/>
  <c r="BS60" i="1" s="1"/>
  <c r="BR20" i="1"/>
  <c r="BS20" i="1" s="1"/>
  <c r="BR131" i="1"/>
  <c r="BS131" i="1" s="1"/>
  <c r="BR115" i="1"/>
  <c r="BR107" i="1"/>
  <c r="BR99" i="1"/>
  <c r="BR83" i="1"/>
  <c r="BS83" i="1" s="1"/>
  <c r="BR59" i="1"/>
  <c r="BS59" i="1" s="1"/>
  <c r="BR35" i="1"/>
  <c r="BS35" i="1" s="1"/>
  <c r="BR19" i="1"/>
  <c r="BS19" i="1" s="1"/>
  <c r="BR141" i="1"/>
  <c r="BS141" i="1" s="1"/>
  <c r="BR133" i="1"/>
  <c r="BS133" i="1" s="1"/>
  <c r="BR125" i="1"/>
  <c r="BS125" i="1" s="1"/>
  <c r="BR117" i="1"/>
  <c r="BS117" i="1" s="1"/>
  <c r="BR109" i="1"/>
  <c r="BR101" i="1"/>
  <c r="BR93" i="1"/>
  <c r="BR85" i="1"/>
  <c r="BS85" i="1" s="1"/>
  <c r="BR77" i="1"/>
  <c r="BS77" i="1" s="1"/>
  <c r="BR69" i="1"/>
  <c r="BS69" i="1" s="1"/>
  <c r="BR138" i="1"/>
  <c r="BS138" i="1" s="1"/>
  <c r="BR130" i="1"/>
  <c r="BS130" i="1" s="1"/>
  <c r="BR122" i="1"/>
  <c r="BS122" i="1" s="1"/>
  <c r="BR114" i="1"/>
  <c r="BR106" i="1"/>
  <c r="BR98" i="1"/>
  <c r="BR90" i="1"/>
  <c r="BS90" i="1" s="1"/>
  <c r="BR82" i="1"/>
  <c r="BS82" i="1" s="1"/>
  <c r="BR74" i="1"/>
  <c r="BS74" i="1" s="1"/>
  <c r="BR66" i="1"/>
  <c r="BS66" i="1" s="1"/>
  <c r="BR58" i="1"/>
  <c r="BS58" i="1" s="1"/>
  <c r="BR50" i="1"/>
  <c r="BS50" i="1" s="1"/>
  <c r="BR42" i="1"/>
  <c r="BS42" i="1" s="1"/>
  <c r="BR34" i="1"/>
  <c r="BS34" i="1" s="1"/>
  <c r="BR26" i="1"/>
  <c r="BS26" i="1" s="1"/>
  <c r="BR18" i="1"/>
  <c r="BS18" i="1" s="1"/>
  <c r="BR10" i="1"/>
  <c r="BS10" i="1" s="1"/>
  <c r="BR137" i="1"/>
  <c r="BS137" i="1" s="1"/>
  <c r="BR129" i="1"/>
  <c r="BS129" i="1" s="1"/>
  <c r="BR121" i="1"/>
  <c r="BS121" i="1" s="1"/>
  <c r="BR113" i="1"/>
  <c r="BR105" i="1"/>
  <c r="BR97" i="1"/>
  <c r="BR89" i="1"/>
  <c r="BS89" i="1" s="1"/>
  <c r="BR81" i="1"/>
  <c r="BS81" i="1" s="1"/>
  <c r="BR73" i="1"/>
  <c r="BS73" i="1" s="1"/>
  <c r="BR65" i="1"/>
  <c r="BS65" i="1" s="1"/>
  <c r="BR57" i="1"/>
  <c r="BS57" i="1" s="1"/>
  <c r="BR49" i="1"/>
  <c r="BS49" i="1" s="1"/>
  <c r="BR41" i="1"/>
  <c r="BS41" i="1" s="1"/>
  <c r="BR33" i="1"/>
  <c r="BS33" i="1" s="1"/>
  <c r="BR25" i="1"/>
  <c r="BS25" i="1" s="1"/>
  <c r="BR17" i="1"/>
  <c r="BS17" i="1" s="1"/>
  <c r="BR9" i="1"/>
  <c r="BS9" i="1" s="1"/>
  <c r="BR136" i="1"/>
  <c r="BS136" i="1" s="1"/>
  <c r="BR128" i="1"/>
  <c r="BS128" i="1" s="1"/>
  <c r="BR120" i="1"/>
  <c r="BS120" i="1" s="1"/>
  <c r="BR112" i="1"/>
  <c r="BR104" i="1"/>
  <c r="BR96" i="1"/>
  <c r="BR88" i="1"/>
  <c r="BS88" i="1" s="1"/>
  <c r="BR80" i="1"/>
  <c r="BS80" i="1" s="1"/>
  <c r="BR72" i="1"/>
  <c r="BS72" i="1" s="1"/>
  <c r="BR64" i="1"/>
  <c r="BS64" i="1" s="1"/>
  <c r="BR56" i="1"/>
  <c r="BS56" i="1" s="1"/>
  <c r="BR48" i="1"/>
  <c r="BS48" i="1" s="1"/>
  <c r="BR40" i="1"/>
  <c r="BS40" i="1" s="1"/>
  <c r="BR32" i="1"/>
  <c r="BS32" i="1" s="1"/>
  <c r="BR24" i="1"/>
  <c r="BS24" i="1" s="1"/>
  <c r="BR16" i="1"/>
  <c r="BS16" i="1" s="1"/>
  <c r="BR8" i="1"/>
  <c r="BS8" i="1" s="1"/>
  <c r="BR135" i="1"/>
  <c r="BS135" i="1" s="1"/>
  <c r="BR127" i="1"/>
  <c r="BS127" i="1" s="1"/>
  <c r="BR119" i="1"/>
  <c r="BS119" i="1" s="1"/>
  <c r="BR111" i="1"/>
  <c r="BR103" i="1"/>
  <c r="BR95" i="1"/>
  <c r="BR87" i="1"/>
  <c r="BS87" i="1" s="1"/>
  <c r="BR79" i="1"/>
  <c r="BS79" i="1" s="1"/>
  <c r="BR71" i="1"/>
  <c r="BS71" i="1" s="1"/>
  <c r="BR63" i="1"/>
  <c r="BS63" i="1" s="1"/>
  <c r="BR55" i="1"/>
  <c r="BS55" i="1" s="1"/>
  <c r="BR39" i="1"/>
  <c r="BS39" i="1" s="1"/>
  <c r="BR31" i="1"/>
  <c r="BS31" i="1" s="1"/>
  <c r="BR23" i="1"/>
  <c r="BS23" i="1" s="1"/>
  <c r="BR15" i="1"/>
  <c r="BS15" i="1" s="1"/>
  <c r="BR7" i="1"/>
  <c r="BS7" i="1" s="1"/>
  <c r="BS29" i="1"/>
  <c r="BR140" i="1"/>
  <c r="BR124" i="1"/>
  <c r="BR92" i="1"/>
  <c r="BS92" i="1" s="1"/>
  <c r="BR76" i="1"/>
  <c r="BR68" i="1"/>
  <c r="BR52" i="1"/>
  <c r="BR44" i="1"/>
  <c r="BS44" i="1" s="1"/>
  <c r="BR36" i="1"/>
  <c r="BS36" i="1" s="1"/>
  <c r="BR28" i="1"/>
  <c r="BR12" i="1"/>
  <c r="BR4" i="1"/>
  <c r="BR139" i="1"/>
  <c r="BR123" i="1"/>
  <c r="BR91" i="1"/>
  <c r="BS91" i="1" s="1"/>
  <c r="BR75" i="1"/>
  <c r="BR67" i="1"/>
  <c r="BR51" i="1"/>
  <c r="BS51" i="1" s="1"/>
  <c r="BR43" i="1"/>
  <c r="BS43" i="1" s="1"/>
  <c r="BR27" i="1"/>
  <c r="BS27" i="1" s="1"/>
  <c r="BR11" i="1"/>
  <c r="BS11" i="1" s="1"/>
  <c r="BR3" i="1"/>
  <c r="BS3" i="1" s="1"/>
  <c r="BR47" i="1"/>
  <c r="CL196" i="1"/>
  <c r="CD196" i="1"/>
  <c r="CL188" i="1"/>
  <c r="CD188" i="1"/>
  <c r="CL180" i="1"/>
  <c r="CD180" i="1"/>
  <c r="CL172" i="1"/>
  <c r="CD172" i="1"/>
  <c r="CL164" i="1"/>
  <c r="CD164" i="1"/>
  <c r="CL156" i="1"/>
  <c r="CD156" i="1"/>
  <c r="CN149" i="1"/>
  <c r="CF149" i="1"/>
  <c r="BX149" i="1"/>
  <c r="CL148" i="1"/>
  <c r="CD148" i="1"/>
  <c r="CS196" i="1"/>
  <c r="CK196" i="1"/>
  <c r="CC196" i="1"/>
  <c r="CS188" i="1"/>
  <c r="CK188" i="1"/>
  <c r="CC188" i="1"/>
  <c r="CS180" i="1"/>
  <c r="CK180" i="1"/>
  <c r="CC180" i="1"/>
  <c r="CS172" i="1"/>
  <c r="CK172" i="1"/>
  <c r="CC172" i="1"/>
  <c r="CS164" i="1"/>
  <c r="CK164" i="1"/>
  <c r="CC164" i="1"/>
  <c r="CM157" i="1"/>
  <c r="CE157" i="1"/>
  <c r="CS156" i="1"/>
  <c r="CK156" i="1"/>
  <c r="CC156" i="1"/>
  <c r="CM149" i="1"/>
  <c r="CE149" i="1"/>
  <c r="CS148" i="1"/>
  <c r="CK148" i="1"/>
  <c r="CC148" i="1"/>
  <c r="CR188" i="1"/>
  <c r="CJ188" i="1"/>
  <c r="CB188" i="1"/>
  <c r="CR180" i="1"/>
  <c r="CJ180" i="1"/>
  <c r="CB180" i="1"/>
  <c r="CR172" i="1"/>
  <c r="CJ172" i="1"/>
  <c r="CB172" i="1"/>
  <c r="CR164" i="1"/>
  <c r="CJ164" i="1"/>
  <c r="CB164" i="1"/>
  <c r="CR156" i="1"/>
  <c r="CJ156" i="1"/>
  <c r="CB156" i="1"/>
  <c r="CR148" i="1"/>
  <c r="CJ148" i="1"/>
  <c r="CB148" i="1"/>
  <c r="CR196" i="1"/>
  <c r="CJ196" i="1"/>
  <c r="CB196" i="1"/>
  <c r="CQ196" i="1"/>
  <c r="CI196" i="1"/>
  <c r="CA196" i="1"/>
  <c r="CQ188" i="1"/>
  <c r="CI188" i="1"/>
  <c r="CA188" i="1"/>
  <c r="CQ180" i="1"/>
  <c r="CI180" i="1"/>
  <c r="CA180" i="1"/>
  <c r="CQ172" i="1"/>
  <c r="CI172" i="1"/>
  <c r="CA172" i="1"/>
  <c r="CQ164" i="1"/>
  <c r="CI164" i="1"/>
  <c r="CA164" i="1"/>
  <c r="CS157" i="1"/>
  <c r="CK157" i="1"/>
  <c r="CC157" i="1"/>
  <c r="CQ156" i="1"/>
  <c r="CI156" i="1"/>
  <c r="CA156" i="1"/>
  <c r="CS149" i="1"/>
  <c r="CK149" i="1"/>
  <c r="CC149" i="1"/>
  <c r="CQ148" i="1"/>
  <c r="CI148" i="1"/>
  <c r="CA148" i="1"/>
  <c r="CP196" i="1"/>
  <c r="CH196" i="1"/>
  <c r="CP188" i="1"/>
  <c r="CH188" i="1"/>
  <c r="BZ188" i="1"/>
  <c r="CP180" i="1"/>
  <c r="CH180" i="1"/>
  <c r="BZ180" i="1"/>
  <c r="CP172" i="1"/>
  <c r="CH172" i="1"/>
  <c r="BZ172" i="1"/>
  <c r="CP164" i="1"/>
  <c r="CH164" i="1"/>
  <c r="BZ164" i="1"/>
  <c r="CP156" i="1"/>
  <c r="CH156" i="1"/>
  <c r="BZ156" i="1"/>
  <c r="CP148" i="1"/>
  <c r="CH148" i="1"/>
  <c r="BZ148" i="1"/>
  <c r="BZ196" i="1"/>
  <c r="CO196" i="1"/>
  <c r="CG196" i="1"/>
  <c r="BY196" i="1"/>
  <c r="CO188" i="1"/>
  <c r="CG188" i="1"/>
  <c r="BY188" i="1"/>
  <c r="CO180" i="1"/>
  <c r="CG180" i="1"/>
  <c r="BY180" i="1"/>
  <c r="CO172" i="1"/>
  <c r="CG172" i="1"/>
  <c r="BY172" i="1"/>
  <c r="CO164" i="1"/>
  <c r="CG164" i="1"/>
  <c r="BY164" i="1"/>
  <c r="CQ157" i="1"/>
  <c r="CI157" i="1"/>
  <c r="CO156" i="1"/>
  <c r="CG156" i="1"/>
  <c r="BY156" i="1"/>
  <c r="CQ149" i="1"/>
  <c r="CI149" i="1"/>
  <c r="CA149" i="1"/>
  <c r="CO148" i="1"/>
  <c r="CG148" i="1"/>
  <c r="BY148" i="1"/>
  <c r="CN196" i="1"/>
  <c r="CF196" i="1"/>
  <c r="CN188" i="1"/>
  <c r="CF188" i="1"/>
  <c r="CN180" i="1"/>
  <c r="CF180" i="1"/>
  <c r="CN172" i="1"/>
  <c r="CF172" i="1"/>
  <c r="CN164" i="1"/>
  <c r="CF164" i="1"/>
  <c r="CN156" i="1"/>
  <c r="CF156" i="1"/>
  <c r="CP149" i="1"/>
  <c r="CH149" i="1"/>
  <c r="CN148" i="1"/>
  <c r="CF148" i="1"/>
  <c r="AQ140" i="1"/>
  <c r="AR140" i="1"/>
  <c r="AR139" i="1"/>
  <c r="AQ139" i="1"/>
  <c r="AQ51" i="1"/>
  <c r="AQ35" i="1"/>
  <c r="AQ43" i="1"/>
  <c r="AQ32" i="1"/>
  <c r="AQ112" i="1"/>
  <c r="EV87" i="1"/>
  <c r="EN87" i="1"/>
  <c r="EJ85" i="1"/>
  <c r="EH88" i="1"/>
  <c r="ED86" i="1"/>
  <c r="EB5" i="1"/>
  <c r="EB9" i="1"/>
  <c r="EB13" i="1"/>
  <c r="EB17" i="1"/>
  <c r="EB21" i="1"/>
  <c r="EB25" i="1"/>
  <c r="EB29" i="1"/>
  <c r="EB4" i="1"/>
  <c r="EB8" i="1"/>
  <c r="EB12" i="1"/>
  <c r="EB16" i="1"/>
  <c r="EB20" i="1"/>
  <c r="EB24" i="1"/>
  <c r="EB28" i="1"/>
  <c r="EB32" i="1"/>
  <c r="EB36" i="1"/>
  <c r="EB3" i="1"/>
  <c r="EB7" i="1"/>
  <c r="EB11" i="1"/>
  <c r="EB15" i="1"/>
  <c r="EB19" i="1"/>
  <c r="EB23" i="1"/>
  <c r="EB27" i="1"/>
  <c r="EB31" i="1"/>
  <c r="EB35" i="1"/>
  <c r="EB10" i="1"/>
  <c r="EB30" i="1"/>
  <c r="EB38" i="1"/>
  <c r="EB41" i="1"/>
  <c r="EB45" i="1"/>
  <c r="EB49" i="1"/>
  <c r="EB53" i="1"/>
  <c r="EB57" i="1"/>
  <c r="EB61" i="1"/>
  <c r="EB65" i="1"/>
  <c r="EB69" i="1"/>
  <c r="EB73" i="1"/>
  <c r="EB77" i="1"/>
  <c r="EB81" i="1"/>
  <c r="EB22" i="1"/>
  <c r="EB33" i="1"/>
  <c r="EB34" i="1"/>
  <c r="EB40" i="1"/>
  <c r="EB44" i="1"/>
  <c r="EB48" i="1"/>
  <c r="EB52" i="1"/>
  <c r="EB56" i="1"/>
  <c r="EB60" i="1"/>
  <c r="EB64" i="1"/>
  <c r="EB68" i="1"/>
  <c r="EB72" i="1"/>
  <c r="EB76" i="1"/>
  <c r="EB80" i="1"/>
  <c r="EB84" i="1"/>
  <c r="EB88" i="1"/>
  <c r="EB14" i="1"/>
  <c r="EB26" i="1"/>
  <c r="EB39" i="1"/>
  <c r="EB43" i="1"/>
  <c r="EB47" i="1"/>
  <c r="EB51" i="1"/>
  <c r="EB55" i="1"/>
  <c r="EB59" i="1"/>
  <c r="EB63" i="1"/>
  <c r="EB67" i="1"/>
  <c r="EB71" i="1"/>
  <c r="EB75" i="1"/>
  <c r="EB79" i="1"/>
  <c r="EB83" i="1"/>
  <c r="EB87" i="1"/>
  <c r="EB6" i="1"/>
  <c r="EB37" i="1"/>
  <c r="EB18" i="1"/>
  <c r="EB42" i="1"/>
  <c r="EB46" i="1"/>
  <c r="EB50" i="1"/>
  <c r="EB54" i="1"/>
  <c r="EB58" i="1"/>
  <c r="EB62" i="1"/>
  <c r="EB66" i="1"/>
  <c r="EB70" i="1"/>
  <c r="EB74" i="1"/>
  <c r="EB78" i="1"/>
  <c r="EB82" i="1"/>
  <c r="EB86" i="1"/>
  <c r="ET6" i="1"/>
  <c r="ET10" i="1"/>
  <c r="ET14" i="1"/>
  <c r="ET18" i="1"/>
  <c r="ET22" i="1"/>
  <c r="ET26" i="1"/>
  <c r="ET5" i="1"/>
  <c r="ET9" i="1"/>
  <c r="ET13" i="1"/>
  <c r="ET17" i="1"/>
  <c r="ET21" i="1"/>
  <c r="ET25" i="1"/>
  <c r="ET29" i="1"/>
  <c r="ET33" i="1"/>
  <c r="ET4" i="1"/>
  <c r="ET8" i="1"/>
  <c r="ET12" i="1"/>
  <c r="ET16" i="1"/>
  <c r="ET20" i="1"/>
  <c r="ET24" i="1"/>
  <c r="ET28" i="1"/>
  <c r="ET32" i="1"/>
  <c r="ET3" i="1"/>
  <c r="ET30" i="1"/>
  <c r="ET15" i="1"/>
  <c r="ET38" i="1"/>
  <c r="ET42" i="1"/>
  <c r="ET46" i="1"/>
  <c r="ET50" i="1"/>
  <c r="ET54" i="1"/>
  <c r="ET58" i="1"/>
  <c r="ET62" i="1"/>
  <c r="ET66" i="1"/>
  <c r="ET70" i="1"/>
  <c r="ET74" i="1"/>
  <c r="ET78" i="1"/>
  <c r="ET82" i="1"/>
  <c r="ET27" i="1"/>
  <c r="ET36" i="1"/>
  <c r="ET7" i="1"/>
  <c r="ET41" i="1"/>
  <c r="ET45" i="1"/>
  <c r="ET49" i="1"/>
  <c r="ET53" i="1"/>
  <c r="ET57" i="1"/>
  <c r="ET61" i="1"/>
  <c r="ET65" i="1"/>
  <c r="ET69" i="1"/>
  <c r="ET73" i="1"/>
  <c r="ET77" i="1"/>
  <c r="ET81" i="1"/>
  <c r="ET85" i="1"/>
  <c r="ET19" i="1"/>
  <c r="ET34" i="1"/>
  <c r="ET37" i="1"/>
  <c r="ET40" i="1"/>
  <c r="ET44" i="1"/>
  <c r="ET48" i="1"/>
  <c r="ET52" i="1"/>
  <c r="ET56" i="1"/>
  <c r="ET60" i="1"/>
  <c r="ET64" i="1"/>
  <c r="ET68" i="1"/>
  <c r="ET72" i="1"/>
  <c r="ET76" i="1"/>
  <c r="ET80" i="1"/>
  <c r="ET84" i="1"/>
  <c r="ET11" i="1"/>
  <c r="ET35" i="1"/>
  <c r="ET23" i="1"/>
  <c r="ET31" i="1"/>
  <c r="ET39" i="1"/>
  <c r="ET43" i="1"/>
  <c r="ET47" i="1"/>
  <c r="ET51" i="1"/>
  <c r="ET55" i="1"/>
  <c r="ET59" i="1"/>
  <c r="ET63" i="1"/>
  <c r="ET67" i="1"/>
  <c r="ET71" i="1"/>
  <c r="ET75" i="1"/>
  <c r="ET79" i="1"/>
  <c r="ET83" i="1"/>
  <c r="ET87" i="1"/>
  <c r="FD8" i="1"/>
  <c r="FD3" i="1"/>
  <c r="FD7" i="1"/>
  <c r="FC2" i="1"/>
  <c r="FV6" i="1"/>
  <c r="FV5" i="1"/>
  <c r="FV4" i="1"/>
  <c r="FV8" i="1"/>
  <c r="FV3" i="1"/>
  <c r="FV7" i="1"/>
  <c r="FR4" i="1"/>
  <c r="FR8" i="1"/>
  <c r="FR3" i="1"/>
  <c r="FR7" i="1"/>
  <c r="FR6" i="1"/>
  <c r="FR5" i="1"/>
  <c r="FL5" i="1"/>
  <c r="FL4" i="1"/>
  <c r="FL8" i="1"/>
  <c r="FL3" i="1"/>
  <c r="FL7" i="1"/>
  <c r="FL6" i="1"/>
  <c r="FJ4" i="1"/>
  <c r="FJ8" i="1"/>
  <c r="FJ3" i="1"/>
  <c r="FJ7" i="1"/>
  <c r="FJ6" i="1"/>
  <c r="FJ5" i="1"/>
  <c r="EW4" i="1"/>
  <c r="EW8" i="1"/>
  <c r="EW12" i="1"/>
  <c r="EW16" i="1"/>
  <c r="EW20" i="1"/>
  <c r="EW24" i="1"/>
  <c r="EW28" i="1"/>
  <c r="EW3" i="1"/>
  <c r="EW7" i="1"/>
  <c r="EW11" i="1"/>
  <c r="EW15" i="1"/>
  <c r="EW19" i="1"/>
  <c r="EW23" i="1"/>
  <c r="EW27" i="1"/>
  <c r="EW31" i="1"/>
  <c r="EW35" i="1"/>
  <c r="EW6" i="1"/>
  <c r="EW10" i="1"/>
  <c r="EW14" i="1"/>
  <c r="EW18" i="1"/>
  <c r="EW22" i="1"/>
  <c r="EW26" i="1"/>
  <c r="EW30" i="1"/>
  <c r="EW34" i="1"/>
  <c r="EW5" i="1"/>
  <c r="EW9" i="1"/>
  <c r="EW13" i="1"/>
  <c r="EW17" i="1"/>
  <c r="EW21" i="1"/>
  <c r="EW25" i="1"/>
  <c r="EW29" i="1"/>
  <c r="EW37" i="1"/>
  <c r="EW40" i="1"/>
  <c r="EW44" i="1"/>
  <c r="EW48" i="1"/>
  <c r="EW52" i="1"/>
  <c r="EW56" i="1"/>
  <c r="EW60" i="1"/>
  <c r="EW64" i="1"/>
  <c r="EW68" i="1"/>
  <c r="EW72" i="1"/>
  <c r="EW76" i="1"/>
  <c r="EW80" i="1"/>
  <c r="EW84" i="1"/>
  <c r="EW32" i="1"/>
  <c r="EW33" i="1"/>
  <c r="EW39" i="1"/>
  <c r="EW43" i="1"/>
  <c r="EW47" i="1"/>
  <c r="EW51" i="1"/>
  <c r="EW55" i="1"/>
  <c r="EW59" i="1"/>
  <c r="EW63" i="1"/>
  <c r="EW67" i="1"/>
  <c r="EW71" i="1"/>
  <c r="EW75" i="1"/>
  <c r="EW79" i="1"/>
  <c r="EW83" i="1"/>
  <c r="EW87" i="1"/>
  <c r="EW38" i="1"/>
  <c r="EW42" i="1"/>
  <c r="EW46" i="1"/>
  <c r="EW50" i="1"/>
  <c r="EW54" i="1"/>
  <c r="EW58" i="1"/>
  <c r="EW62" i="1"/>
  <c r="EW66" i="1"/>
  <c r="EW70" i="1"/>
  <c r="EW74" i="1"/>
  <c r="EW78" i="1"/>
  <c r="EW82" i="1"/>
  <c r="EW86" i="1"/>
  <c r="EW36" i="1"/>
  <c r="EW41" i="1"/>
  <c r="EW45" i="1"/>
  <c r="EW49" i="1"/>
  <c r="EW53" i="1"/>
  <c r="EW57" i="1"/>
  <c r="EW61" i="1"/>
  <c r="EW65" i="1"/>
  <c r="EW69" i="1"/>
  <c r="EW73" i="1"/>
  <c r="EW77" i="1"/>
  <c r="EW81" i="1"/>
  <c r="EW85" i="1"/>
  <c r="EU3" i="1"/>
  <c r="EU7" i="1"/>
  <c r="EU11" i="1"/>
  <c r="EU15" i="1"/>
  <c r="EU19" i="1"/>
  <c r="EU23" i="1"/>
  <c r="EU27" i="1"/>
  <c r="EU6" i="1"/>
  <c r="EU10" i="1"/>
  <c r="EU14" i="1"/>
  <c r="EU18" i="1"/>
  <c r="EU22" i="1"/>
  <c r="EU26" i="1"/>
  <c r="EU30" i="1"/>
  <c r="EU34" i="1"/>
  <c r="EU5" i="1"/>
  <c r="EU9" i="1"/>
  <c r="EU13" i="1"/>
  <c r="EU17" i="1"/>
  <c r="EU21" i="1"/>
  <c r="EU25" i="1"/>
  <c r="EU29" i="1"/>
  <c r="EU33" i="1"/>
  <c r="EU4" i="1"/>
  <c r="EU8" i="1"/>
  <c r="EU12" i="1"/>
  <c r="EU16" i="1"/>
  <c r="EU20" i="1"/>
  <c r="EU24" i="1"/>
  <c r="EU28" i="1"/>
  <c r="EU32" i="1"/>
  <c r="EU31" i="1"/>
  <c r="EU39" i="1"/>
  <c r="EU43" i="1"/>
  <c r="EU47" i="1"/>
  <c r="EU51" i="1"/>
  <c r="EU55" i="1"/>
  <c r="EU59" i="1"/>
  <c r="EU63" i="1"/>
  <c r="EU67" i="1"/>
  <c r="EU71" i="1"/>
  <c r="EU75" i="1"/>
  <c r="EU79" i="1"/>
  <c r="EU83" i="1"/>
  <c r="EU38" i="1"/>
  <c r="EU42" i="1"/>
  <c r="EU46" i="1"/>
  <c r="EU50" i="1"/>
  <c r="EU54" i="1"/>
  <c r="EU58" i="1"/>
  <c r="EU62" i="1"/>
  <c r="EU66" i="1"/>
  <c r="EU70" i="1"/>
  <c r="EU74" i="1"/>
  <c r="EU78" i="1"/>
  <c r="EU82" i="1"/>
  <c r="EU86" i="1"/>
  <c r="EU36" i="1"/>
  <c r="EU41" i="1"/>
  <c r="EU45" i="1"/>
  <c r="EU49" i="1"/>
  <c r="EU53" i="1"/>
  <c r="EU57" i="1"/>
  <c r="EU61" i="1"/>
  <c r="EU65" i="1"/>
  <c r="EU69" i="1"/>
  <c r="EU73" i="1"/>
  <c r="EU77" i="1"/>
  <c r="EU81" i="1"/>
  <c r="EU85" i="1"/>
  <c r="EU37" i="1"/>
  <c r="EU40" i="1"/>
  <c r="EU44" i="1"/>
  <c r="EU48" i="1"/>
  <c r="EU52" i="1"/>
  <c r="EU56" i="1"/>
  <c r="EU60" i="1"/>
  <c r="EU64" i="1"/>
  <c r="EU68" i="1"/>
  <c r="EU72" i="1"/>
  <c r="EU76" i="1"/>
  <c r="EU80" i="1"/>
  <c r="EU84" i="1"/>
  <c r="EU35" i="1"/>
  <c r="ES6" i="1"/>
  <c r="ES10" i="1"/>
  <c r="ES14" i="1"/>
  <c r="ES18" i="1"/>
  <c r="ES22" i="1"/>
  <c r="ES26" i="1"/>
  <c r="ES5" i="1"/>
  <c r="ES9" i="1"/>
  <c r="ES13" i="1"/>
  <c r="ES17" i="1"/>
  <c r="ES21" i="1"/>
  <c r="ES25" i="1"/>
  <c r="ES29" i="1"/>
  <c r="ES33" i="1"/>
  <c r="ES37" i="1"/>
  <c r="ES4" i="1"/>
  <c r="ES8" i="1"/>
  <c r="ES12" i="1"/>
  <c r="ES16" i="1"/>
  <c r="ES20" i="1"/>
  <c r="ES24" i="1"/>
  <c r="ES28" i="1"/>
  <c r="ES32" i="1"/>
  <c r="ES36" i="1"/>
  <c r="ES3" i="1"/>
  <c r="ES7" i="1"/>
  <c r="ES11" i="1"/>
  <c r="ES15" i="1"/>
  <c r="ES19" i="1"/>
  <c r="ES23" i="1"/>
  <c r="ES27" i="1"/>
  <c r="ES31" i="1"/>
  <c r="ES38" i="1"/>
  <c r="ES42" i="1"/>
  <c r="ES46" i="1"/>
  <c r="ES50" i="1"/>
  <c r="ES54" i="1"/>
  <c r="ES58" i="1"/>
  <c r="ES62" i="1"/>
  <c r="ES66" i="1"/>
  <c r="ES70" i="1"/>
  <c r="ES74" i="1"/>
  <c r="ES78" i="1"/>
  <c r="ES82" i="1"/>
  <c r="ES86" i="1"/>
  <c r="ES41" i="1"/>
  <c r="ES45" i="1"/>
  <c r="ES49" i="1"/>
  <c r="ES53" i="1"/>
  <c r="ES57" i="1"/>
  <c r="ES61" i="1"/>
  <c r="ES65" i="1"/>
  <c r="ES69" i="1"/>
  <c r="ES73" i="1"/>
  <c r="ES77" i="1"/>
  <c r="ES81" i="1"/>
  <c r="ES85" i="1"/>
  <c r="ES34" i="1"/>
  <c r="ES40" i="1"/>
  <c r="ES44" i="1"/>
  <c r="ES48" i="1"/>
  <c r="ES52" i="1"/>
  <c r="ES56" i="1"/>
  <c r="ES60" i="1"/>
  <c r="ES64" i="1"/>
  <c r="ES68" i="1"/>
  <c r="ES72" i="1"/>
  <c r="ES76" i="1"/>
  <c r="ES80" i="1"/>
  <c r="ES84" i="1"/>
  <c r="ES35" i="1"/>
  <c r="ES39" i="1"/>
  <c r="ES43" i="1"/>
  <c r="ES47" i="1"/>
  <c r="ES51" i="1"/>
  <c r="ES55" i="1"/>
  <c r="ES59" i="1"/>
  <c r="ES63" i="1"/>
  <c r="ES67" i="1"/>
  <c r="ES71" i="1"/>
  <c r="ES75" i="1"/>
  <c r="ES79" i="1"/>
  <c r="ES83" i="1"/>
  <c r="ES30" i="1"/>
  <c r="EQ5" i="1"/>
  <c r="EQ9" i="1"/>
  <c r="EQ13" i="1"/>
  <c r="EQ17" i="1"/>
  <c r="EQ21" i="1"/>
  <c r="EQ25" i="1"/>
  <c r="EQ29" i="1"/>
  <c r="EQ4" i="1"/>
  <c r="EQ8" i="1"/>
  <c r="EQ12" i="1"/>
  <c r="EQ16" i="1"/>
  <c r="EQ20" i="1"/>
  <c r="EQ24" i="1"/>
  <c r="EQ28" i="1"/>
  <c r="EQ32" i="1"/>
  <c r="EQ36" i="1"/>
  <c r="EQ3" i="1"/>
  <c r="EQ7" i="1"/>
  <c r="EQ11" i="1"/>
  <c r="EQ15" i="1"/>
  <c r="EQ19" i="1"/>
  <c r="EQ23" i="1"/>
  <c r="EQ27" i="1"/>
  <c r="EQ31" i="1"/>
  <c r="EQ35" i="1"/>
  <c r="EQ6" i="1"/>
  <c r="EQ10" i="1"/>
  <c r="EQ14" i="1"/>
  <c r="EQ18" i="1"/>
  <c r="EQ22" i="1"/>
  <c r="EQ26" i="1"/>
  <c r="EQ30" i="1"/>
  <c r="EQ41" i="1"/>
  <c r="EQ45" i="1"/>
  <c r="EQ49" i="1"/>
  <c r="EQ53" i="1"/>
  <c r="EQ57" i="1"/>
  <c r="EQ61" i="1"/>
  <c r="EQ65" i="1"/>
  <c r="EQ69" i="1"/>
  <c r="EQ73" i="1"/>
  <c r="EQ77" i="1"/>
  <c r="EQ81" i="1"/>
  <c r="EQ85" i="1"/>
  <c r="EQ34" i="1"/>
  <c r="EQ40" i="1"/>
  <c r="EQ44" i="1"/>
  <c r="EQ48" i="1"/>
  <c r="EQ52" i="1"/>
  <c r="EQ56" i="1"/>
  <c r="EQ60" i="1"/>
  <c r="EQ64" i="1"/>
  <c r="EQ68" i="1"/>
  <c r="EQ72" i="1"/>
  <c r="EQ76" i="1"/>
  <c r="EQ80" i="1"/>
  <c r="EQ84" i="1"/>
  <c r="EQ88" i="1"/>
  <c r="EQ37" i="1"/>
  <c r="EQ39" i="1"/>
  <c r="EQ43" i="1"/>
  <c r="EQ47" i="1"/>
  <c r="EQ51" i="1"/>
  <c r="EQ55" i="1"/>
  <c r="EQ59" i="1"/>
  <c r="EQ63" i="1"/>
  <c r="EQ67" i="1"/>
  <c r="EQ71" i="1"/>
  <c r="EQ75" i="1"/>
  <c r="EQ79" i="1"/>
  <c r="EQ83" i="1"/>
  <c r="EQ38" i="1"/>
  <c r="EQ42" i="1"/>
  <c r="EQ46" i="1"/>
  <c r="EQ50" i="1"/>
  <c r="EQ54" i="1"/>
  <c r="EQ58" i="1"/>
  <c r="EQ62" i="1"/>
  <c r="EQ66" i="1"/>
  <c r="EQ70" i="1"/>
  <c r="EQ74" i="1"/>
  <c r="EQ78" i="1"/>
  <c r="EQ82" i="1"/>
  <c r="EQ86" i="1"/>
  <c r="EQ33" i="1"/>
  <c r="EO4" i="1"/>
  <c r="EO8" i="1"/>
  <c r="EO12" i="1"/>
  <c r="EO16" i="1"/>
  <c r="EO20" i="1"/>
  <c r="EO24" i="1"/>
  <c r="EO28" i="1"/>
  <c r="EO3" i="1"/>
  <c r="EO7" i="1"/>
  <c r="EO11" i="1"/>
  <c r="EO15" i="1"/>
  <c r="EO19" i="1"/>
  <c r="EO23" i="1"/>
  <c r="EO27" i="1"/>
  <c r="EO31" i="1"/>
  <c r="EO35" i="1"/>
  <c r="EO6" i="1"/>
  <c r="EO10" i="1"/>
  <c r="EO14" i="1"/>
  <c r="EO18" i="1"/>
  <c r="EO22" i="1"/>
  <c r="EO26" i="1"/>
  <c r="EO30" i="1"/>
  <c r="EO34" i="1"/>
  <c r="EO5" i="1"/>
  <c r="EO9" i="1"/>
  <c r="EO13" i="1"/>
  <c r="EO17" i="1"/>
  <c r="EO21" i="1"/>
  <c r="EO25" i="1"/>
  <c r="EO29" i="1"/>
  <c r="EO33" i="1"/>
  <c r="EO36" i="1"/>
  <c r="EO40" i="1"/>
  <c r="EO44" i="1"/>
  <c r="EO48" i="1"/>
  <c r="EO52" i="1"/>
  <c r="EO56" i="1"/>
  <c r="EO60" i="1"/>
  <c r="EO64" i="1"/>
  <c r="EO68" i="1"/>
  <c r="EO72" i="1"/>
  <c r="EO76" i="1"/>
  <c r="EO80" i="1"/>
  <c r="EO84" i="1"/>
  <c r="EO37" i="1"/>
  <c r="EO39" i="1"/>
  <c r="EO43" i="1"/>
  <c r="EO47" i="1"/>
  <c r="EO51" i="1"/>
  <c r="EO55" i="1"/>
  <c r="EO59" i="1"/>
  <c r="EO63" i="1"/>
  <c r="EO67" i="1"/>
  <c r="EO71" i="1"/>
  <c r="EO75" i="1"/>
  <c r="EO79" i="1"/>
  <c r="EO83" i="1"/>
  <c r="EO87" i="1"/>
  <c r="EO38" i="1"/>
  <c r="EO42" i="1"/>
  <c r="EO46" i="1"/>
  <c r="EO50" i="1"/>
  <c r="EO54" i="1"/>
  <c r="EO58" i="1"/>
  <c r="EO62" i="1"/>
  <c r="EO66" i="1"/>
  <c r="EO70" i="1"/>
  <c r="EO74" i="1"/>
  <c r="EO78" i="1"/>
  <c r="EO82" i="1"/>
  <c r="EO86" i="1"/>
  <c r="EO32" i="1"/>
  <c r="EO41" i="1"/>
  <c r="EO45" i="1"/>
  <c r="EO49" i="1"/>
  <c r="EO53" i="1"/>
  <c r="EO57" i="1"/>
  <c r="EO61" i="1"/>
  <c r="EO65" i="1"/>
  <c r="EO69" i="1"/>
  <c r="EO73" i="1"/>
  <c r="EO77" i="1"/>
  <c r="EO81" i="1"/>
  <c r="EO85" i="1"/>
  <c r="EM3" i="1"/>
  <c r="EM7" i="1"/>
  <c r="EM11" i="1"/>
  <c r="EM15" i="1"/>
  <c r="EM19" i="1"/>
  <c r="EM23" i="1"/>
  <c r="EM27" i="1"/>
  <c r="EM6" i="1"/>
  <c r="EM10" i="1"/>
  <c r="EM14" i="1"/>
  <c r="EM18" i="1"/>
  <c r="EM22" i="1"/>
  <c r="EM26" i="1"/>
  <c r="EM30" i="1"/>
  <c r="EM34" i="1"/>
  <c r="EM38" i="1"/>
  <c r="EM5" i="1"/>
  <c r="EM9" i="1"/>
  <c r="EM13" i="1"/>
  <c r="EM17" i="1"/>
  <c r="EM21" i="1"/>
  <c r="EM25" i="1"/>
  <c r="EM29" i="1"/>
  <c r="EM33" i="1"/>
  <c r="EM4" i="1"/>
  <c r="EM8" i="1"/>
  <c r="EM12" i="1"/>
  <c r="EM16" i="1"/>
  <c r="EM20" i="1"/>
  <c r="EM24" i="1"/>
  <c r="EM28" i="1"/>
  <c r="EM32" i="1"/>
  <c r="EM39" i="1"/>
  <c r="EM43" i="1"/>
  <c r="EM47" i="1"/>
  <c r="EM51" i="1"/>
  <c r="EM55" i="1"/>
  <c r="EM59" i="1"/>
  <c r="EM63" i="1"/>
  <c r="EM67" i="1"/>
  <c r="EM71" i="1"/>
  <c r="EM75" i="1"/>
  <c r="EM79" i="1"/>
  <c r="EM83" i="1"/>
  <c r="EM42" i="1"/>
  <c r="EM46" i="1"/>
  <c r="EM50" i="1"/>
  <c r="EM54" i="1"/>
  <c r="EM58" i="1"/>
  <c r="EM62" i="1"/>
  <c r="EM66" i="1"/>
  <c r="EM70" i="1"/>
  <c r="EM74" i="1"/>
  <c r="EM78" i="1"/>
  <c r="EM82" i="1"/>
  <c r="EM86" i="1"/>
  <c r="EM35" i="1"/>
  <c r="EM41" i="1"/>
  <c r="EM45" i="1"/>
  <c r="EM49" i="1"/>
  <c r="EM53" i="1"/>
  <c r="EM57" i="1"/>
  <c r="EM61" i="1"/>
  <c r="EM65" i="1"/>
  <c r="EM69" i="1"/>
  <c r="EM73" i="1"/>
  <c r="EM77" i="1"/>
  <c r="EM81" i="1"/>
  <c r="EM85" i="1"/>
  <c r="EM31" i="1"/>
  <c r="EM36" i="1"/>
  <c r="EM40" i="1"/>
  <c r="EM44" i="1"/>
  <c r="EM48" i="1"/>
  <c r="EM52" i="1"/>
  <c r="EM56" i="1"/>
  <c r="EM60" i="1"/>
  <c r="EM64" i="1"/>
  <c r="EM68" i="1"/>
  <c r="EM72" i="1"/>
  <c r="EM76" i="1"/>
  <c r="EM80" i="1"/>
  <c r="EM84" i="1"/>
  <c r="EM37" i="1"/>
  <c r="EK6" i="1"/>
  <c r="EK10" i="1"/>
  <c r="EK14" i="1"/>
  <c r="EK18" i="1"/>
  <c r="EK22" i="1"/>
  <c r="EK26" i="1"/>
  <c r="EK5" i="1"/>
  <c r="EK9" i="1"/>
  <c r="EK13" i="1"/>
  <c r="EK17" i="1"/>
  <c r="EK21" i="1"/>
  <c r="EK25" i="1"/>
  <c r="EK29" i="1"/>
  <c r="EK33" i="1"/>
  <c r="EK37" i="1"/>
  <c r="EK4" i="1"/>
  <c r="EK8" i="1"/>
  <c r="EK12" i="1"/>
  <c r="EK16" i="1"/>
  <c r="EK20" i="1"/>
  <c r="EK24" i="1"/>
  <c r="EK28" i="1"/>
  <c r="EK32" i="1"/>
  <c r="EK36" i="1"/>
  <c r="EK3" i="1"/>
  <c r="EK7" i="1"/>
  <c r="EK11" i="1"/>
  <c r="EK15" i="1"/>
  <c r="EK19" i="1"/>
  <c r="EK23" i="1"/>
  <c r="EK27" i="1"/>
  <c r="EK31" i="1"/>
  <c r="EK42" i="1"/>
  <c r="EK46" i="1"/>
  <c r="EK50" i="1"/>
  <c r="EK54" i="1"/>
  <c r="EK58" i="1"/>
  <c r="EK62" i="1"/>
  <c r="EK66" i="1"/>
  <c r="EK70" i="1"/>
  <c r="EK74" i="1"/>
  <c r="EK78" i="1"/>
  <c r="EK82" i="1"/>
  <c r="EK86" i="1"/>
  <c r="EK35" i="1"/>
  <c r="EK38" i="1"/>
  <c r="EK41" i="1"/>
  <c r="EK45" i="1"/>
  <c r="EK49" i="1"/>
  <c r="EK53" i="1"/>
  <c r="EK57" i="1"/>
  <c r="EK61" i="1"/>
  <c r="EK65" i="1"/>
  <c r="EK69" i="1"/>
  <c r="EK73" i="1"/>
  <c r="EK77" i="1"/>
  <c r="EK81" i="1"/>
  <c r="EK85" i="1"/>
  <c r="EK30" i="1"/>
  <c r="EK40" i="1"/>
  <c r="EK44" i="1"/>
  <c r="EK48" i="1"/>
  <c r="EK52" i="1"/>
  <c r="EK56" i="1"/>
  <c r="EK60" i="1"/>
  <c r="EK64" i="1"/>
  <c r="EK68" i="1"/>
  <c r="EK72" i="1"/>
  <c r="EK76" i="1"/>
  <c r="EK80" i="1"/>
  <c r="EK84" i="1"/>
  <c r="EK39" i="1"/>
  <c r="EK43" i="1"/>
  <c r="EK47" i="1"/>
  <c r="EK51" i="1"/>
  <c r="EK55" i="1"/>
  <c r="EK59" i="1"/>
  <c r="EK63" i="1"/>
  <c r="EK67" i="1"/>
  <c r="EK71" i="1"/>
  <c r="EK75" i="1"/>
  <c r="EK79" i="1"/>
  <c r="EK83" i="1"/>
  <c r="EK87" i="1"/>
  <c r="EK34" i="1"/>
  <c r="EI5" i="1"/>
  <c r="EI9" i="1"/>
  <c r="EI13" i="1"/>
  <c r="EI17" i="1"/>
  <c r="EI21" i="1"/>
  <c r="EI25" i="1"/>
  <c r="EI29" i="1"/>
  <c r="EI4" i="1"/>
  <c r="EI8" i="1"/>
  <c r="EI12" i="1"/>
  <c r="EI16" i="1"/>
  <c r="EI20" i="1"/>
  <c r="EI24" i="1"/>
  <c r="EI28" i="1"/>
  <c r="EI32" i="1"/>
  <c r="EI36" i="1"/>
  <c r="EI3" i="1"/>
  <c r="EI7" i="1"/>
  <c r="EI11" i="1"/>
  <c r="EI15" i="1"/>
  <c r="EI19" i="1"/>
  <c r="EI23" i="1"/>
  <c r="EI27" i="1"/>
  <c r="EI31" i="1"/>
  <c r="EI35" i="1"/>
  <c r="EI6" i="1"/>
  <c r="EI10" i="1"/>
  <c r="EI14" i="1"/>
  <c r="EI18" i="1"/>
  <c r="EI22" i="1"/>
  <c r="EI26" i="1"/>
  <c r="EI30" i="1"/>
  <c r="EI41" i="1"/>
  <c r="EI45" i="1"/>
  <c r="EI49" i="1"/>
  <c r="EI53" i="1"/>
  <c r="EI57" i="1"/>
  <c r="EI61" i="1"/>
  <c r="EI65" i="1"/>
  <c r="EI69" i="1"/>
  <c r="EI73" i="1"/>
  <c r="EI77" i="1"/>
  <c r="EI81" i="1"/>
  <c r="EI85" i="1"/>
  <c r="EI40" i="1"/>
  <c r="EI44" i="1"/>
  <c r="EI48" i="1"/>
  <c r="EI52" i="1"/>
  <c r="EI56" i="1"/>
  <c r="EI60" i="1"/>
  <c r="EI64" i="1"/>
  <c r="EI68" i="1"/>
  <c r="EI72" i="1"/>
  <c r="EI76" i="1"/>
  <c r="EI80" i="1"/>
  <c r="EI84" i="1"/>
  <c r="EI88" i="1"/>
  <c r="EI33" i="1"/>
  <c r="EI37" i="1"/>
  <c r="EI39" i="1"/>
  <c r="EI43" i="1"/>
  <c r="EI47" i="1"/>
  <c r="EI51" i="1"/>
  <c r="EI55" i="1"/>
  <c r="EI59" i="1"/>
  <c r="EI63" i="1"/>
  <c r="EI67" i="1"/>
  <c r="EI71" i="1"/>
  <c r="EI75" i="1"/>
  <c r="EI79" i="1"/>
  <c r="EI83" i="1"/>
  <c r="EI87" i="1"/>
  <c r="EI34" i="1"/>
  <c r="EI42" i="1"/>
  <c r="EI46" i="1"/>
  <c r="EI50" i="1"/>
  <c r="EI54" i="1"/>
  <c r="EI58" i="1"/>
  <c r="EI62" i="1"/>
  <c r="EI66" i="1"/>
  <c r="EI70" i="1"/>
  <c r="EI74" i="1"/>
  <c r="EI78" i="1"/>
  <c r="EI82" i="1"/>
  <c r="EI86" i="1"/>
  <c r="EI38" i="1"/>
  <c r="EG4" i="1"/>
  <c r="EG8" i="1"/>
  <c r="EG12" i="1"/>
  <c r="EG16" i="1"/>
  <c r="EG20" i="1"/>
  <c r="EG24" i="1"/>
  <c r="EG28" i="1"/>
  <c r="EG3" i="1"/>
  <c r="EG7" i="1"/>
  <c r="EG11" i="1"/>
  <c r="EG15" i="1"/>
  <c r="EG19" i="1"/>
  <c r="EG23" i="1"/>
  <c r="EG27" i="1"/>
  <c r="EG31" i="1"/>
  <c r="EG35" i="1"/>
  <c r="EG6" i="1"/>
  <c r="EG10" i="1"/>
  <c r="EG14" i="1"/>
  <c r="EG18" i="1"/>
  <c r="EG22" i="1"/>
  <c r="EG26" i="1"/>
  <c r="EG30" i="1"/>
  <c r="EG34" i="1"/>
  <c r="EG5" i="1"/>
  <c r="EG9" i="1"/>
  <c r="EG13" i="1"/>
  <c r="EG17" i="1"/>
  <c r="EG21" i="1"/>
  <c r="EG25" i="1"/>
  <c r="EG29" i="1"/>
  <c r="EG33" i="1"/>
  <c r="EG40" i="1"/>
  <c r="EG44" i="1"/>
  <c r="EG48" i="1"/>
  <c r="EG52" i="1"/>
  <c r="EG56" i="1"/>
  <c r="EG60" i="1"/>
  <c r="EG64" i="1"/>
  <c r="EG68" i="1"/>
  <c r="EG72" i="1"/>
  <c r="EG76" i="1"/>
  <c r="EG80" i="1"/>
  <c r="EG84" i="1"/>
  <c r="EG37" i="1"/>
  <c r="EG39" i="1"/>
  <c r="EG43" i="1"/>
  <c r="EG47" i="1"/>
  <c r="EG51" i="1"/>
  <c r="EG55" i="1"/>
  <c r="EG59" i="1"/>
  <c r="EG63" i="1"/>
  <c r="EG67" i="1"/>
  <c r="EG71" i="1"/>
  <c r="EG75" i="1"/>
  <c r="EG79" i="1"/>
  <c r="EG83" i="1"/>
  <c r="EG87" i="1"/>
  <c r="EG32" i="1"/>
  <c r="EG36" i="1"/>
  <c r="EG42" i="1"/>
  <c r="EG46" i="1"/>
  <c r="EG50" i="1"/>
  <c r="EG54" i="1"/>
  <c r="EG58" i="1"/>
  <c r="EG62" i="1"/>
  <c r="EG66" i="1"/>
  <c r="EG70" i="1"/>
  <c r="EG74" i="1"/>
  <c r="EG78" i="1"/>
  <c r="EG82" i="1"/>
  <c r="EG86" i="1"/>
  <c r="EG38" i="1"/>
  <c r="EG41" i="1"/>
  <c r="EG45" i="1"/>
  <c r="EG49" i="1"/>
  <c r="EG53" i="1"/>
  <c r="EG57" i="1"/>
  <c r="EG61" i="1"/>
  <c r="EG65" i="1"/>
  <c r="EG69" i="1"/>
  <c r="EG73" i="1"/>
  <c r="EG77" i="1"/>
  <c r="EG81" i="1"/>
  <c r="EG85" i="1"/>
  <c r="EE3" i="1"/>
  <c r="EE7" i="1"/>
  <c r="EE11" i="1"/>
  <c r="EE15" i="1"/>
  <c r="EE19" i="1"/>
  <c r="EE23" i="1"/>
  <c r="EE27" i="1"/>
  <c r="EE6" i="1"/>
  <c r="EE10" i="1"/>
  <c r="EE14" i="1"/>
  <c r="EE18" i="1"/>
  <c r="EE22" i="1"/>
  <c r="EE26" i="1"/>
  <c r="EE30" i="1"/>
  <c r="EE34" i="1"/>
  <c r="EE38" i="1"/>
  <c r="EE5" i="1"/>
  <c r="EE9" i="1"/>
  <c r="EE13" i="1"/>
  <c r="EE17" i="1"/>
  <c r="EE21" i="1"/>
  <c r="EE25" i="1"/>
  <c r="EE29" i="1"/>
  <c r="EE33" i="1"/>
  <c r="EE4" i="1"/>
  <c r="EE8" i="1"/>
  <c r="EE12" i="1"/>
  <c r="EE16" i="1"/>
  <c r="EE20" i="1"/>
  <c r="EE24" i="1"/>
  <c r="EE28" i="1"/>
  <c r="EE32" i="1"/>
  <c r="EE37" i="1"/>
  <c r="EE39" i="1"/>
  <c r="EE43" i="1"/>
  <c r="EE47" i="1"/>
  <c r="EE51" i="1"/>
  <c r="EE55" i="1"/>
  <c r="EE59" i="1"/>
  <c r="EE63" i="1"/>
  <c r="EE67" i="1"/>
  <c r="EE71" i="1"/>
  <c r="EE75" i="1"/>
  <c r="EE79" i="1"/>
  <c r="EE83" i="1"/>
  <c r="EE36" i="1"/>
  <c r="EE31" i="1"/>
  <c r="EE42" i="1"/>
  <c r="EE46" i="1"/>
  <c r="EE50" i="1"/>
  <c r="EE54" i="1"/>
  <c r="EE58" i="1"/>
  <c r="EE62" i="1"/>
  <c r="EE66" i="1"/>
  <c r="EE70" i="1"/>
  <c r="EE74" i="1"/>
  <c r="EE78" i="1"/>
  <c r="EE82" i="1"/>
  <c r="EE86" i="1"/>
  <c r="EE41" i="1"/>
  <c r="EE45" i="1"/>
  <c r="EE49" i="1"/>
  <c r="EE53" i="1"/>
  <c r="EE57" i="1"/>
  <c r="EE61" i="1"/>
  <c r="EE65" i="1"/>
  <c r="EE69" i="1"/>
  <c r="EE73" i="1"/>
  <c r="EE77" i="1"/>
  <c r="EE81" i="1"/>
  <c r="EE85" i="1"/>
  <c r="EE40" i="1"/>
  <c r="EE44" i="1"/>
  <c r="EE48" i="1"/>
  <c r="EE52" i="1"/>
  <c r="EE56" i="1"/>
  <c r="EE60" i="1"/>
  <c r="EE64" i="1"/>
  <c r="EE68" i="1"/>
  <c r="EE72" i="1"/>
  <c r="EE76" i="1"/>
  <c r="EE80" i="1"/>
  <c r="EE84" i="1"/>
  <c r="EE35" i="1"/>
  <c r="EC6" i="1"/>
  <c r="EC10" i="1"/>
  <c r="EC14" i="1"/>
  <c r="EC18" i="1"/>
  <c r="EC22" i="1"/>
  <c r="EC26" i="1"/>
  <c r="EC30" i="1"/>
  <c r="EC5" i="1"/>
  <c r="EC9" i="1"/>
  <c r="EC13" i="1"/>
  <c r="EC17" i="1"/>
  <c r="EC21" i="1"/>
  <c r="EC25" i="1"/>
  <c r="EC29" i="1"/>
  <c r="EC33" i="1"/>
  <c r="EC37" i="1"/>
  <c r="EC4" i="1"/>
  <c r="EC8" i="1"/>
  <c r="EC12" i="1"/>
  <c r="EC16" i="1"/>
  <c r="EC20" i="1"/>
  <c r="EC24" i="1"/>
  <c r="EC28" i="1"/>
  <c r="EC32" i="1"/>
  <c r="EC36" i="1"/>
  <c r="EC3" i="1"/>
  <c r="EC7" i="1"/>
  <c r="EC11" i="1"/>
  <c r="EC15" i="1"/>
  <c r="EC19" i="1"/>
  <c r="EC23" i="1"/>
  <c r="EC27" i="1"/>
  <c r="EC31" i="1"/>
  <c r="EC42" i="1"/>
  <c r="EC46" i="1"/>
  <c r="EC50" i="1"/>
  <c r="EC54" i="1"/>
  <c r="EC58" i="1"/>
  <c r="EC62" i="1"/>
  <c r="EC66" i="1"/>
  <c r="EC70" i="1"/>
  <c r="EC74" i="1"/>
  <c r="EC78" i="1"/>
  <c r="EC82" i="1"/>
  <c r="EC86" i="1"/>
  <c r="EC38" i="1"/>
  <c r="EC41" i="1"/>
  <c r="EC45" i="1"/>
  <c r="EC49" i="1"/>
  <c r="EC53" i="1"/>
  <c r="EC57" i="1"/>
  <c r="EC61" i="1"/>
  <c r="EC65" i="1"/>
  <c r="EC69" i="1"/>
  <c r="EC73" i="1"/>
  <c r="EC77" i="1"/>
  <c r="EC81" i="1"/>
  <c r="EC85" i="1"/>
  <c r="EC34" i="1"/>
  <c r="EC40" i="1"/>
  <c r="EC44" i="1"/>
  <c r="EC48" i="1"/>
  <c r="EC52" i="1"/>
  <c r="EC56" i="1"/>
  <c r="EC60" i="1"/>
  <c r="EC64" i="1"/>
  <c r="EC68" i="1"/>
  <c r="EC72" i="1"/>
  <c r="EC76" i="1"/>
  <c r="EC80" i="1"/>
  <c r="EC84" i="1"/>
  <c r="EC35" i="1"/>
  <c r="EC39" i="1"/>
  <c r="EC43" i="1"/>
  <c r="EC47" i="1"/>
  <c r="EC51" i="1"/>
  <c r="EC55" i="1"/>
  <c r="EC59" i="1"/>
  <c r="EC63" i="1"/>
  <c r="EC67" i="1"/>
  <c r="EC71" i="1"/>
  <c r="EC75" i="1"/>
  <c r="EC79" i="1"/>
  <c r="EC83" i="1"/>
  <c r="EC87" i="1"/>
  <c r="FY3" i="1"/>
  <c r="FY7" i="1"/>
  <c r="FY6" i="1"/>
  <c r="FY5" i="1"/>
  <c r="FY4" i="1"/>
  <c r="FY8" i="1"/>
  <c r="FW6" i="1"/>
  <c r="FW5" i="1"/>
  <c r="FW4" i="1"/>
  <c r="FW8" i="1"/>
  <c r="FW7" i="1"/>
  <c r="FW3" i="1"/>
  <c r="FU5" i="1"/>
  <c r="FU4" i="1"/>
  <c r="FU8" i="1"/>
  <c r="FU3" i="1"/>
  <c r="FU7" i="1"/>
  <c r="FU6" i="1"/>
  <c r="FS4" i="1"/>
  <c r="FS8" i="1"/>
  <c r="FS3" i="1"/>
  <c r="FS7" i="1"/>
  <c r="FS6" i="1"/>
  <c r="FS5" i="1"/>
  <c r="FQ3" i="1"/>
  <c r="FQ7" i="1"/>
  <c r="FQ6" i="1"/>
  <c r="FQ5" i="1"/>
  <c r="FQ4" i="1"/>
  <c r="FQ8" i="1"/>
  <c r="FO6" i="1"/>
  <c r="FO5" i="1"/>
  <c r="FO4" i="1"/>
  <c r="FO8" i="1"/>
  <c r="FO7" i="1"/>
  <c r="FO3" i="1"/>
  <c r="FM5" i="1"/>
  <c r="FM4" i="1"/>
  <c r="FM8" i="1"/>
  <c r="FM3" i="1"/>
  <c r="FM7" i="1"/>
  <c r="FM6" i="1"/>
  <c r="FK4" i="1"/>
  <c r="FK8" i="1"/>
  <c r="FK3" i="1"/>
  <c r="FK7" i="1"/>
  <c r="FK6" i="1"/>
  <c r="FK5" i="1"/>
  <c r="FI3" i="1"/>
  <c r="FI7" i="1"/>
  <c r="FI6" i="1"/>
  <c r="FI5" i="1"/>
  <c r="FI4" i="1"/>
  <c r="FI8" i="1"/>
  <c r="FG6" i="1"/>
  <c r="FG5" i="1"/>
  <c r="FG4" i="1"/>
  <c r="FG8" i="1"/>
  <c r="FG7" i="1"/>
  <c r="FG3" i="1"/>
  <c r="FE5" i="1"/>
  <c r="FE4" i="1"/>
  <c r="FE8" i="1"/>
  <c r="FE3" i="1"/>
  <c r="FE7" i="1"/>
  <c r="FE6" i="1"/>
  <c r="AW2" i="1"/>
  <c r="BA2" i="1"/>
  <c r="BI2" i="1"/>
  <c r="BQ2" i="1"/>
  <c r="BX2" i="1"/>
  <c r="CF2" i="1"/>
  <c r="CN2" i="1"/>
  <c r="EM88" i="1"/>
  <c r="ES87" i="1"/>
  <c r="ER5" i="1"/>
  <c r="ER9" i="1"/>
  <c r="ER13" i="1"/>
  <c r="ER17" i="1"/>
  <c r="ER21" i="1"/>
  <c r="ER25" i="1"/>
  <c r="ER4" i="1"/>
  <c r="ER8" i="1"/>
  <c r="ER12" i="1"/>
  <c r="ER16" i="1"/>
  <c r="ER20" i="1"/>
  <c r="ER24" i="1"/>
  <c r="ER28" i="1"/>
  <c r="ER32" i="1"/>
  <c r="ER36" i="1"/>
  <c r="ER3" i="1"/>
  <c r="ER7" i="1"/>
  <c r="ER11" i="1"/>
  <c r="ER15" i="1"/>
  <c r="ER19" i="1"/>
  <c r="ER23" i="1"/>
  <c r="ER27" i="1"/>
  <c r="ER31" i="1"/>
  <c r="ER35" i="1"/>
  <c r="ER6" i="1"/>
  <c r="ER29" i="1"/>
  <c r="ER33" i="1"/>
  <c r="ER18" i="1"/>
  <c r="ER41" i="1"/>
  <c r="ER45" i="1"/>
  <c r="ER49" i="1"/>
  <c r="ER53" i="1"/>
  <c r="ER57" i="1"/>
  <c r="ER61" i="1"/>
  <c r="ER65" i="1"/>
  <c r="ER69" i="1"/>
  <c r="ER73" i="1"/>
  <c r="ER77" i="1"/>
  <c r="ER81" i="1"/>
  <c r="ER34" i="1"/>
  <c r="ER10" i="1"/>
  <c r="ER40" i="1"/>
  <c r="ER44" i="1"/>
  <c r="ER48" i="1"/>
  <c r="ER52" i="1"/>
  <c r="ER56" i="1"/>
  <c r="ER60" i="1"/>
  <c r="ER64" i="1"/>
  <c r="ER68" i="1"/>
  <c r="ER72" i="1"/>
  <c r="ER76" i="1"/>
  <c r="ER80" i="1"/>
  <c r="ER84" i="1"/>
  <c r="ER88" i="1"/>
  <c r="ER22" i="1"/>
  <c r="ER37" i="1"/>
  <c r="ER39" i="1"/>
  <c r="ER43" i="1"/>
  <c r="ER47" i="1"/>
  <c r="ER51" i="1"/>
  <c r="ER55" i="1"/>
  <c r="ER59" i="1"/>
  <c r="ER63" i="1"/>
  <c r="ER67" i="1"/>
  <c r="ER71" i="1"/>
  <c r="ER75" i="1"/>
  <c r="ER79" i="1"/>
  <c r="ER83" i="1"/>
  <c r="ER87" i="1"/>
  <c r="ER14" i="1"/>
  <c r="ER30" i="1"/>
  <c r="ER26" i="1"/>
  <c r="ER38" i="1"/>
  <c r="ER42" i="1"/>
  <c r="ER46" i="1"/>
  <c r="ER50" i="1"/>
  <c r="ER54" i="1"/>
  <c r="ER58" i="1"/>
  <c r="ER62" i="1"/>
  <c r="ER66" i="1"/>
  <c r="ER70" i="1"/>
  <c r="ER74" i="1"/>
  <c r="ER78" i="1"/>
  <c r="ER82" i="1"/>
  <c r="ER86" i="1"/>
  <c r="EP4" i="1"/>
  <c r="EP8" i="1"/>
  <c r="EP12" i="1"/>
  <c r="EP16" i="1"/>
  <c r="EP20" i="1"/>
  <c r="EP24" i="1"/>
  <c r="EP28" i="1"/>
  <c r="EP3" i="1"/>
  <c r="EP7" i="1"/>
  <c r="EP11" i="1"/>
  <c r="EP15" i="1"/>
  <c r="EP19" i="1"/>
  <c r="EP23" i="1"/>
  <c r="EP27" i="1"/>
  <c r="EP31" i="1"/>
  <c r="EP35" i="1"/>
  <c r="EP6" i="1"/>
  <c r="EP10" i="1"/>
  <c r="EP14" i="1"/>
  <c r="EP18" i="1"/>
  <c r="EP22" i="1"/>
  <c r="EP26" i="1"/>
  <c r="EP30" i="1"/>
  <c r="EP34" i="1"/>
  <c r="EP9" i="1"/>
  <c r="EP21" i="1"/>
  <c r="EP36" i="1"/>
  <c r="EP40" i="1"/>
  <c r="EP44" i="1"/>
  <c r="EP48" i="1"/>
  <c r="EP52" i="1"/>
  <c r="EP56" i="1"/>
  <c r="EP60" i="1"/>
  <c r="EP64" i="1"/>
  <c r="EP68" i="1"/>
  <c r="EP72" i="1"/>
  <c r="EP76" i="1"/>
  <c r="EP80" i="1"/>
  <c r="EP84" i="1"/>
  <c r="EP37" i="1"/>
  <c r="EP13" i="1"/>
  <c r="EP39" i="1"/>
  <c r="EP43" i="1"/>
  <c r="EP47" i="1"/>
  <c r="EP51" i="1"/>
  <c r="EP55" i="1"/>
  <c r="EP59" i="1"/>
  <c r="EP63" i="1"/>
  <c r="EP67" i="1"/>
  <c r="EP71" i="1"/>
  <c r="EP75" i="1"/>
  <c r="EP79" i="1"/>
  <c r="EP83" i="1"/>
  <c r="EP87" i="1"/>
  <c r="EP25" i="1"/>
  <c r="EP5" i="1"/>
  <c r="EP38" i="1"/>
  <c r="EP42" i="1"/>
  <c r="EP46" i="1"/>
  <c r="EP50" i="1"/>
  <c r="EP54" i="1"/>
  <c r="EP58" i="1"/>
  <c r="EP62" i="1"/>
  <c r="EP66" i="1"/>
  <c r="EP70" i="1"/>
  <c r="EP74" i="1"/>
  <c r="EP78" i="1"/>
  <c r="EP82" i="1"/>
  <c r="EP86" i="1"/>
  <c r="EP17" i="1"/>
  <c r="EP33" i="1"/>
  <c r="EP29" i="1"/>
  <c r="EP32" i="1"/>
  <c r="EP41" i="1"/>
  <c r="EP45" i="1"/>
  <c r="EP49" i="1"/>
  <c r="EP53" i="1"/>
  <c r="EP57" i="1"/>
  <c r="EP61" i="1"/>
  <c r="EP65" i="1"/>
  <c r="EP69" i="1"/>
  <c r="EP73" i="1"/>
  <c r="EP77" i="1"/>
  <c r="EP81" i="1"/>
  <c r="EP85" i="1"/>
  <c r="EF3" i="1"/>
  <c r="EF7" i="1"/>
  <c r="EF11" i="1"/>
  <c r="EF15" i="1"/>
  <c r="EF19" i="1"/>
  <c r="EF23" i="1"/>
  <c r="EF27" i="1"/>
  <c r="EF6" i="1"/>
  <c r="EF10" i="1"/>
  <c r="EF14" i="1"/>
  <c r="EF18" i="1"/>
  <c r="EF22" i="1"/>
  <c r="EF26" i="1"/>
  <c r="EF30" i="1"/>
  <c r="EF34" i="1"/>
  <c r="EF5" i="1"/>
  <c r="EF9" i="1"/>
  <c r="EF13" i="1"/>
  <c r="EF17" i="1"/>
  <c r="EF21" i="1"/>
  <c r="EF25" i="1"/>
  <c r="EF29" i="1"/>
  <c r="EF33" i="1"/>
  <c r="EF24" i="1"/>
  <c r="EF35" i="1"/>
  <c r="EF4" i="1"/>
  <c r="EF37" i="1"/>
  <c r="EF39" i="1"/>
  <c r="EF43" i="1"/>
  <c r="EF47" i="1"/>
  <c r="EF51" i="1"/>
  <c r="EF55" i="1"/>
  <c r="EF59" i="1"/>
  <c r="EF63" i="1"/>
  <c r="EF67" i="1"/>
  <c r="EF71" i="1"/>
  <c r="EF75" i="1"/>
  <c r="EF79" i="1"/>
  <c r="EF83" i="1"/>
  <c r="EF16" i="1"/>
  <c r="EF32" i="1"/>
  <c r="EF36" i="1"/>
  <c r="EF28" i="1"/>
  <c r="EF31" i="1"/>
  <c r="EF42" i="1"/>
  <c r="EF46" i="1"/>
  <c r="EF50" i="1"/>
  <c r="EF54" i="1"/>
  <c r="EF58" i="1"/>
  <c r="EF62" i="1"/>
  <c r="EF66" i="1"/>
  <c r="EF70" i="1"/>
  <c r="EF74" i="1"/>
  <c r="EF78" i="1"/>
  <c r="EF82" i="1"/>
  <c r="EF86" i="1"/>
  <c r="EF8" i="1"/>
  <c r="EF38" i="1"/>
  <c r="EF20" i="1"/>
  <c r="EF41" i="1"/>
  <c r="EF45" i="1"/>
  <c r="EF49" i="1"/>
  <c r="EF53" i="1"/>
  <c r="EF57" i="1"/>
  <c r="EF61" i="1"/>
  <c r="EF65" i="1"/>
  <c r="EF69" i="1"/>
  <c r="EF73" i="1"/>
  <c r="EF77" i="1"/>
  <c r="EF81" i="1"/>
  <c r="EF85" i="1"/>
  <c r="EF12" i="1"/>
  <c r="EF40" i="1"/>
  <c r="EF44" i="1"/>
  <c r="EF48" i="1"/>
  <c r="EF52" i="1"/>
  <c r="EF56" i="1"/>
  <c r="EF60" i="1"/>
  <c r="EF64" i="1"/>
  <c r="EF68" i="1"/>
  <c r="EF72" i="1"/>
  <c r="EF76" i="1"/>
  <c r="EF80" i="1"/>
  <c r="EF84" i="1"/>
  <c r="EF88" i="1"/>
  <c r="ED6" i="1"/>
  <c r="ED10" i="1"/>
  <c r="ED14" i="1"/>
  <c r="ED18" i="1"/>
  <c r="ED22" i="1"/>
  <c r="ED26" i="1"/>
  <c r="ED5" i="1"/>
  <c r="ED9" i="1"/>
  <c r="ED13" i="1"/>
  <c r="ED17" i="1"/>
  <c r="ED21" i="1"/>
  <c r="ED25" i="1"/>
  <c r="ED29" i="1"/>
  <c r="ED33" i="1"/>
  <c r="ED4" i="1"/>
  <c r="ED8" i="1"/>
  <c r="ED12" i="1"/>
  <c r="ED16" i="1"/>
  <c r="ED20" i="1"/>
  <c r="ED24" i="1"/>
  <c r="ED28" i="1"/>
  <c r="ED32" i="1"/>
  <c r="ED36" i="1"/>
  <c r="ED27" i="1"/>
  <c r="ED7" i="1"/>
  <c r="ED31" i="1"/>
  <c r="ED42" i="1"/>
  <c r="ED46" i="1"/>
  <c r="ED50" i="1"/>
  <c r="ED54" i="1"/>
  <c r="ED58" i="1"/>
  <c r="ED62" i="1"/>
  <c r="ED66" i="1"/>
  <c r="ED70" i="1"/>
  <c r="ED74" i="1"/>
  <c r="ED78" i="1"/>
  <c r="ED82" i="1"/>
  <c r="ED19" i="1"/>
  <c r="ED30" i="1"/>
  <c r="ED38" i="1"/>
  <c r="ED41" i="1"/>
  <c r="ED45" i="1"/>
  <c r="ED49" i="1"/>
  <c r="ED53" i="1"/>
  <c r="ED57" i="1"/>
  <c r="ED61" i="1"/>
  <c r="ED65" i="1"/>
  <c r="ED69" i="1"/>
  <c r="ED73" i="1"/>
  <c r="ED77" i="1"/>
  <c r="ED81" i="1"/>
  <c r="ED85" i="1"/>
  <c r="ED11" i="1"/>
  <c r="ED34" i="1"/>
  <c r="ED23" i="1"/>
  <c r="ED40" i="1"/>
  <c r="ED44" i="1"/>
  <c r="ED48" i="1"/>
  <c r="ED52" i="1"/>
  <c r="ED56" i="1"/>
  <c r="ED60" i="1"/>
  <c r="ED64" i="1"/>
  <c r="ED68" i="1"/>
  <c r="ED72" i="1"/>
  <c r="ED76" i="1"/>
  <c r="ED80" i="1"/>
  <c r="ED84" i="1"/>
  <c r="ED88" i="1"/>
  <c r="ED3" i="1"/>
  <c r="ED35" i="1"/>
  <c r="ED15" i="1"/>
  <c r="ED37" i="1"/>
  <c r="ED39" i="1"/>
  <c r="ED43" i="1"/>
  <c r="ED47" i="1"/>
  <c r="ED51" i="1"/>
  <c r="ED55" i="1"/>
  <c r="ED59" i="1"/>
  <c r="ED63" i="1"/>
  <c r="ED67" i="1"/>
  <c r="ED71" i="1"/>
  <c r="ED75" i="1"/>
  <c r="ED79" i="1"/>
  <c r="ED83" i="1"/>
  <c r="ED87" i="1"/>
  <c r="FX3" i="1"/>
  <c r="FX7" i="1"/>
  <c r="FX6" i="1"/>
  <c r="FX5" i="1"/>
  <c r="FX4" i="1"/>
  <c r="FX8" i="1"/>
  <c r="FT5" i="1"/>
  <c r="FT4" i="1"/>
  <c r="FT8" i="1"/>
  <c r="FT3" i="1"/>
  <c r="FT7" i="1"/>
  <c r="FT6" i="1"/>
  <c r="FP3" i="1"/>
  <c r="FP7" i="1"/>
  <c r="FP6" i="1"/>
  <c r="FP5" i="1"/>
  <c r="FP4" i="1"/>
  <c r="FP8" i="1"/>
  <c r="BB2" i="1"/>
  <c r="BJ2" i="1"/>
  <c r="BY2" i="1"/>
  <c r="CG2" i="1"/>
  <c r="CO2" i="1"/>
  <c r="EW88" i="1"/>
  <c r="EK88" i="1"/>
  <c r="EQ87" i="1"/>
  <c r="ER85" i="1"/>
  <c r="BZ2" i="1"/>
  <c r="CH2" i="1"/>
  <c r="CP2" i="1"/>
  <c r="EV88" i="1"/>
  <c r="AY2" i="1"/>
  <c r="BC2" i="1"/>
  <c r="BK2" i="1"/>
  <c r="BD2" i="1"/>
  <c r="BL2" i="1"/>
  <c r="CA2" i="1"/>
  <c r="CI2" i="1"/>
  <c r="CQ2" i="1"/>
  <c r="EU88" i="1"/>
  <c r="EG88" i="1"/>
  <c r="EM87" i="1"/>
  <c r="EB85" i="1"/>
  <c r="BE2" i="1"/>
  <c r="BM2" i="1"/>
  <c r="CB2" i="1"/>
  <c r="CJ2" i="1"/>
  <c r="CR2" i="1"/>
  <c r="EA2" i="1"/>
  <c r="ET88" i="1"/>
  <c r="EE88" i="1"/>
  <c r="EF87" i="1"/>
  <c r="EN3" i="1"/>
  <c r="EN7" i="1"/>
  <c r="EN11" i="1"/>
  <c r="EN15" i="1"/>
  <c r="EN19" i="1"/>
  <c r="EN23" i="1"/>
  <c r="EN27" i="1"/>
  <c r="EN6" i="1"/>
  <c r="EN10" i="1"/>
  <c r="EN14" i="1"/>
  <c r="EN18" i="1"/>
  <c r="EN22" i="1"/>
  <c r="EN26" i="1"/>
  <c r="EN30" i="1"/>
  <c r="EN34" i="1"/>
  <c r="EN5" i="1"/>
  <c r="EN9" i="1"/>
  <c r="EN13" i="1"/>
  <c r="EN17" i="1"/>
  <c r="EN21" i="1"/>
  <c r="EN25" i="1"/>
  <c r="EN29" i="1"/>
  <c r="EN33" i="1"/>
  <c r="EN12" i="1"/>
  <c r="EN37" i="1"/>
  <c r="EN24" i="1"/>
  <c r="EN39" i="1"/>
  <c r="EN43" i="1"/>
  <c r="EN47" i="1"/>
  <c r="EN51" i="1"/>
  <c r="EN55" i="1"/>
  <c r="EN59" i="1"/>
  <c r="EN63" i="1"/>
  <c r="EN67" i="1"/>
  <c r="EN71" i="1"/>
  <c r="EN75" i="1"/>
  <c r="EN79" i="1"/>
  <c r="EN83" i="1"/>
  <c r="EN4" i="1"/>
  <c r="EN16" i="1"/>
  <c r="EN38" i="1"/>
  <c r="EN42" i="1"/>
  <c r="EN46" i="1"/>
  <c r="EN50" i="1"/>
  <c r="EN54" i="1"/>
  <c r="EN58" i="1"/>
  <c r="EN62" i="1"/>
  <c r="EN66" i="1"/>
  <c r="EN70" i="1"/>
  <c r="EN74" i="1"/>
  <c r="EN78" i="1"/>
  <c r="EN82" i="1"/>
  <c r="EN86" i="1"/>
  <c r="EN28" i="1"/>
  <c r="EN35" i="1"/>
  <c r="EN8" i="1"/>
  <c r="EN32" i="1"/>
  <c r="EN41" i="1"/>
  <c r="EN45" i="1"/>
  <c r="EN49" i="1"/>
  <c r="EN53" i="1"/>
  <c r="EN57" i="1"/>
  <c r="EN61" i="1"/>
  <c r="EN65" i="1"/>
  <c r="EN69" i="1"/>
  <c r="EN73" i="1"/>
  <c r="EN77" i="1"/>
  <c r="EN81" i="1"/>
  <c r="EN85" i="1"/>
  <c r="EN20" i="1"/>
  <c r="EN31" i="1"/>
  <c r="EN36" i="1"/>
  <c r="EN40" i="1"/>
  <c r="EN44" i="1"/>
  <c r="EN48" i="1"/>
  <c r="EN52" i="1"/>
  <c r="EN56" i="1"/>
  <c r="EN60" i="1"/>
  <c r="EN64" i="1"/>
  <c r="EN68" i="1"/>
  <c r="EN72" i="1"/>
  <c r="EN76" i="1"/>
  <c r="EN80" i="1"/>
  <c r="EN84" i="1"/>
  <c r="EN88" i="1"/>
  <c r="EL6" i="1"/>
  <c r="EL10" i="1"/>
  <c r="EL14" i="1"/>
  <c r="EL18" i="1"/>
  <c r="EL22" i="1"/>
  <c r="EL26" i="1"/>
  <c r="EL5" i="1"/>
  <c r="EL9" i="1"/>
  <c r="EL13" i="1"/>
  <c r="EL17" i="1"/>
  <c r="EL21" i="1"/>
  <c r="EL25" i="1"/>
  <c r="EL29" i="1"/>
  <c r="EL33" i="1"/>
  <c r="EL4" i="1"/>
  <c r="EL8" i="1"/>
  <c r="EL12" i="1"/>
  <c r="EL16" i="1"/>
  <c r="EL20" i="1"/>
  <c r="EL24" i="1"/>
  <c r="EL28" i="1"/>
  <c r="EL32" i="1"/>
  <c r="EL15" i="1"/>
  <c r="EL34" i="1"/>
  <c r="EL27" i="1"/>
  <c r="EL42" i="1"/>
  <c r="EL46" i="1"/>
  <c r="EL50" i="1"/>
  <c r="EL54" i="1"/>
  <c r="EL58" i="1"/>
  <c r="EL62" i="1"/>
  <c r="EL66" i="1"/>
  <c r="EL70" i="1"/>
  <c r="EL74" i="1"/>
  <c r="EL78" i="1"/>
  <c r="EL82" i="1"/>
  <c r="EL7" i="1"/>
  <c r="EL35" i="1"/>
  <c r="EL38" i="1"/>
  <c r="EL19" i="1"/>
  <c r="EL41" i="1"/>
  <c r="EL45" i="1"/>
  <c r="EL49" i="1"/>
  <c r="EL53" i="1"/>
  <c r="EL57" i="1"/>
  <c r="EL61" i="1"/>
  <c r="EL65" i="1"/>
  <c r="EL69" i="1"/>
  <c r="EL73" i="1"/>
  <c r="EL77" i="1"/>
  <c r="EL81" i="1"/>
  <c r="EL85" i="1"/>
  <c r="EL31" i="1"/>
  <c r="EL11" i="1"/>
  <c r="EL30" i="1"/>
  <c r="EL36" i="1"/>
  <c r="EL40" i="1"/>
  <c r="EL44" i="1"/>
  <c r="EL48" i="1"/>
  <c r="EL52" i="1"/>
  <c r="EL56" i="1"/>
  <c r="EL60" i="1"/>
  <c r="EL64" i="1"/>
  <c r="EL68" i="1"/>
  <c r="EL72" i="1"/>
  <c r="EL76" i="1"/>
  <c r="EL80" i="1"/>
  <c r="EL84" i="1"/>
  <c r="EL88" i="1"/>
  <c r="EL23" i="1"/>
  <c r="EL37" i="1"/>
  <c r="EL3" i="1"/>
  <c r="EL39" i="1"/>
  <c r="EL43" i="1"/>
  <c r="EL47" i="1"/>
  <c r="EL51" i="1"/>
  <c r="EL55" i="1"/>
  <c r="EL59" i="1"/>
  <c r="EL63" i="1"/>
  <c r="EL67" i="1"/>
  <c r="EL71" i="1"/>
  <c r="EL75" i="1"/>
  <c r="EL79" i="1"/>
  <c r="EL83" i="1"/>
  <c r="EL87" i="1"/>
  <c r="EJ5" i="1"/>
  <c r="EJ9" i="1"/>
  <c r="EJ13" i="1"/>
  <c r="EJ17" i="1"/>
  <c r="EJ21" i="1"/>
  <c r="EJ25" i="1"/>
  <c r="EJ29" i="1"/>
  <c r="EJ4" i="1"/>
  <c r="EJ8" i="1"/>
  <c r="EJ12" i="1"/>
  <c r="EJ16" i="1"/>
  <c r="EJ20" i="1"/>
  <c r="EJ24" i="1"/>
  <c r="EJ28" i="1"/>
  <c r="EJ32" i="1"/>
  <c r="EJ36" i="1"/>
  <c r="EJ3" i="1"/>
  <c r="EJ7" i="1"/>
  <c r="EJ11" i="1"/>
  <c r="EJ15" i="1"/>
  <c r="EJ19" i="1"/>
  <c r="EJ23" i="1"/>
  <c r="EJ27" i="1"/>
  <c r="EJ31" i="1"/>
  <c r="EJ35" i="1"/>
  <c r="EJ18" i="1"/>
  <c r="EJ38" i="1"/>
  <c r="EJ41" i="1"/>
  <c r="EJ45" i="1"/>
  <c r="EJ49" i="1"/>
  <c r="EJ53" i="1"/>
  <c r="EJ57" i="1"/>
  <c r="EJ61" i="1"/>
  <c r="EJ65" i="1"/>
  <c r="EJ69" i="1"/>
  <c r="EJ73" i="1"/>
  <c r="EJ77" i="1"/>
  <c r="EJ81" i="1"/>
  <c r="EJ10" i="1"/>
  <c r="EJ22" i="1"/>
  <c r="EJ30" i="1"/>
  <c r="EJ40" i="1"/>
  <c r="EJ44" i="1"/>
  <c r="EJ48" i="1"/>
  <c r="EJ52" i="1"/>
  <c r="EJ56" i="1"/>
  <c r="EJ60" i="1"/>
  <c r="EJ64" i="1"/>
  <c r="EJ68" i="1"/>
  <c r="EJ72" i="1"/>
  <c r="EJ76" i="1"/>
  <c r="EJ80" i="1"/>
  <c r="EJ84" i="1"/>
  <c r="EJ88" i="1"/>
  <c r="EJ14" i="1"/>
  <c r="EJ33" i="1"/>
  <c r="EJ37" i="1"/>
  <c r="EJ39" i="1"/>
  <c r="EJ43" i="1"/>
  <c r="EJ47" i="1"/>
  <c r="EJ51" i="1"/>
  <c r="EJ55" i="1"/>
  <c r="EJ59" i="1"/>
  <c r="EJ63" i="1"/>
  <c r="EJ67" i="1"/>
  <c r="EJ71" i="1"/>
  <c r="EJ75" i="1"/>
  <c r="EJ79" i="1"/>
  <c r="EJ83" i="1"/>
  <c r="EJ87" i="1"/>
  <c r="EJ26" i="1"/>
  <c r="EJ34" i="1"/>
  <c r="EJ6" i="1"/>
  <c r="EJ42" i="1"/>
  <c r="EJ46" i="1"/>
  <c r="EJ50" i="1"/>
  <c r="EJ54" i="1"/>
  <c r="EJ58" i="1"/>
  <c r="EJ62" i="1"/>
  <c r="EJ66" i="1"/>
  <c r="EJ70" i="1"/>
  <c r="EJ74" i="1"/>
  <c r="EJ78" i="1"/>
  <c r="EJ82" i="1"/>
  <c r="EJ86" i="1"/>
  <c r="EH4" i="1"/>
  <c r="EH8" i="1"/>
  <c r="EH12" i="1"/>
  <c r="EH16" i="1"/>
  <c r="EH20" i="1"/>
  <c r="EH24" i="1"/>
  <c r="EH28" i="1"/>
  <c r="EH3" i="1"/>
  <c r="EH7" i="1"/>
  <c r="EH11" i="1"/>
  <c r="EH15" i="1"/>
  <c r="EH19" i="1"/>
  <c r="EH23" i="1"/>
  <c r="EH27" i="1"/>
  <c r="EH31" i="1"/>
  <c r="EH35" i="1"/>
  <c r="EH6" i="1"/>
  <c r="EH10" i="1"/>
  <c r="EH14" i="1"/>
  <c r="EH18" i="1"/>
  <c r="EH22" i="1"/>
  <c r="EH26" i="1"/>
  <c r="EH30" i="1"/>
  <c r="EH34" i="1"/>
  <c r="EH21" i="1"/>
  <c r="EH40" i="1"/>
  <c r="EH44" i="1"/>
  <c r="EH48" i="1"/>
  <c r="EH52" i="1"/>
  <c r="EH56" i="1"/>
  <c r="EH60" i="1"/>
  <c r="EH64" i="1"/>
  <c r="EH68" i="1"/>
  <c r="EH72" i="1"/>
  <c r="EH76" i="1"/>
  <c r="EH80" i="1"/>
  <c r="EH84" i="1"/>
  <c r="EH13" i="1"/>
  <c r="EH25" i="1"/>
  <c r="EH33" i="1"/>
  <c r="EH37" i="1"/>
  <c r="EH39" i="1"/>
  <c r="EH43" i="1"/>
  <c r="EH47" i="1"/>
  <c r="EH51" i="1"/>
  <c r="EH55" i="1"/>
  <c r="EH59" i="1"/>
  <c r="EH63" i="1"/>
  <c r="EH67" i="1"/>
  <c r="EH71" i="1"/>
  <c r="EH75" i="1"/>
  <c r="EH79" i="1"/>
  <c r="EH83" i="1"/>
  <c r="EH87" i="1"/>
  <c r="EH5" i="1"/>
  <c r="EH32" i="1"/>
  <c r="EH36" i="1"/>
  <c r="EH17" i="1"/>
  <c r="EH42" i="1"/>
  <c r="EH46" i="1"/>
  <c r="EH50" i="1"/>
  <c r="EH54" i="1"/>
  <c r="EH58" i="1"/>
  <c r="EH62" i="1"/>
  <c r="EH66" i="1"/>
  <c r="EH70" i="1"/>
  <c r="EH74" i="1"/>
  <c r="EH78" i="1"/>
  <c r="EH82" i="1"/>
  <c r="EH86" i="1"/>
  <c r="EH29" i="1"/>
  <c r="EH38" i="1"/>
  <c r="EH9" i="1"/>
  <c r="EH41" i="1"/>
  <c r="EH45" i="1"/>
  <c r="EH49" i="1"/>
  <c r="EH53" i="1"/>
  <c r="EH57" i="1"/>
  <c r="EH61" i="1"/>
  <c r="EH65" i="1"/>
  <c r="EH69" i="1"/>
  <c r="EH73" i="1"/>
  <c r="EH77" i="1"/>
  <c r="EH81" i="1"/>
  <c r="EH85" i="1"/>
  <c r="FN6" i="1"/>
  <c r="FN5" i="1"/>
  <c r="FN4" i="1"/>
  <c r="FN8" i="1"/>
  <c r="FN3" i="1"/>
  <c r="FN7" i="1"/>
  <c r="FH3" i="1"/>
  <c r="FH7" i="1"/>
  <c r="FH6" i="1"/>
  <c r="FH5" i="1"/>
  <c r="FH4" i="1"/>
  <c r="FH8" i="1"/>
  <c r="FF6" i="1"/>
  <c r="FF5" i="1"/>
  <c r="FF4" i="1"/>
  <c r="FF8" i="1"/>
  <c r="FF3" i="1"/>
  <c r="FF7" i="1"/>
  <c r="AX2" i="1"/>
  <c r="BF2" i="1"/>
  <c r="BN2" i="1"/>
  <c r="CC2" i="1"/>
  <c r="CK2" i="1"/>
  <c r="CS2" i="1"/>
  <c r="ES88" i="1"/>
  <c r="EC88" i="1"/>
  <c r="EE87" i="1"/>
  <c r="BG2" i="1"/>
  <c r="BO2" i="1"/>
  <c r="CD2" i="1"/>
  <c r="CL2" i="1"/>
  <c r="EP88" i="1"/>
  <c r="ET86" i="1"/>
  <c r="EV3" i="1"/>
  <c r="EV7" i="1"/>
  <c r="EV11" i="1"/>
  <c r="EV15" i="1"/>
  <c r="EV19" i="1"/>
  <c r="EV23" i="1"/>
  <c r="EV27" i="1"/>
  <c r="EV6" i="1"/>
  <c r="EV10" i="1"/>
  <c r="EV14" i="1"/>
  <c r="EV18" i="1"/>
  <c r="EV22" i="1"/>
  <c r="EV26" i="1"/>
  <c r="EV30" i="1"/>
  <c r="EV34" i="1"/>
  <c r="EV5" i="1"/>
  <c r="EV9" i="1"/>
  <c r="EV13" i="1"/>
  <c r="EV17" i="1"/>
  <c r="EV21" i="1"/>
  <c r="EV25" i="1"/>
  <c r="EV29" i="1"/>
  <c r="EV33" i="1"/>
  <c r="EV32" i="1"/>
  <c r="EV35" i="1"/>
  <c r="EV12" i="1"/>
  <c r="EV31" i="1"/>
  <c r="EV39" i="1"/>
  <c r="EV43" i="1"/>
  <c r="EV47" i="1"/>
  <c r="EV51" i="1"/>
  <c r="EV55" i="1"/>
  <c r="EV59" i="1"/>
  <c r="EV63" i="1"/>
  <c r="EV67" i="1"/>
  <c r="EV71" i="1"/>
  <c r="EV75" i="1"/>
  <c r="EV79" i="1"/>
  <c r="EV83" i="1"/>
  <c r="EV24" i="1"/>
  <c r="EV4" i="1"/>
  <c r="EV38" i="1"/>
  <c r="EV42" i="1"/>
  <c r="EV46" i="1"/>
  <c r="EV50" i="1"/>
  <c r="EV54" i="1"/>
  <c r="EV58" i="1"/>
  <c r="EV62" i="1"/>
  <c r="EV66" i="1"/>
  <c r="EV70" i="1"/>
  <c r="EV74" i="1"/>
  <c r="EV78" i="1"/>
  <c r="EV82" i="1"/>
  <c r="EV86" i="1"/>
  <c r="EV16" i="1"/>
  <c r="EV36" i="1"/>
  <c r="EV28" i="1"/>
  <c r="EV41" i="1"/>
  <c r="EV45" i="1"/>
  <c r="EV49" i="1"/>
  <c r="EV53" i="1"/>
  <c r="EV57" i="1"/>
  <c r="EV61" i="1"/>
  <c r="EV65" i="1"/>
  <c r="EV69" i="1"/>
  <c r="EV73" i="1"/>
  <c r="EV77" i="1"/>
  <c r="EV81" i="1"/>
  <c r="EV85" i="1"/>
  <c r="EV8" i="1"/>
  <c r="EV20" i="1"/>
  <c r="EV37" i="1"/>
  <c r="EV40" i="1"/>
  <c r="EV44" i="1"/>
  <c r="EV48" i="1"/>
  <c r="EV52" i="1"/>
  <c r="EV56" i="1"/>
  <c r="EV60" i="1"/>
  <c r="EV64" i="1"/>
  <c r="EV68" i="1"/>
  <c r="EV72" i="1"/>
  <c r="EV76" i="1"/>
  <c r="EV80" i="1"/>
  <c r="EV84" i="1"/>
  <c r="AV2" i="1"/>
  <c r="AZ2" i="1"/>
  <c r="BH2" i="1"/>
  <c r="CE2" i="1"/>
  <c r="EO88" i="1"/>
  <c r="EU87" i="1"/>
  <c r="EL86" i="1"/>
  <c r="DA35" i="1"/>
  <c r="DA31" i="1"/>
  <c r="DA27" i="1"/>
  <c r="DA23" i="1"/>
  <c r="DA19" i="1"/>
  <c r="DA15" i="1"/>
  <c r="DA11" i="1"/>
  <c r="DA29" i="1"/>
  <c r="DA37" i="1"/>
  <c r="DA28" i="1"/>
  <c r="DA14" i="1"/>
  <c r="DA13" i="1"/>
  <c r="DA12" i="1"/>
  <c r="DA7" i="1"/>
  <c r="DA3" i="1"/>
  <c r="DA32" i="1"/>
  <c r="DA36" i="1"/>
  <c r="DA26" i="1"/>
  <c r="DA25" i="1"/>
  <c r="DA24" i="1"/>
  <c r="DA10" i="1"/>
  <c r="DA9" i="1"/>
  <c r="DA4" i="1"/>
  <c r="DA2" i="1"/>
  <c r="DA34" i="1"/>
  <c r="DA8" i="1"/>
  <c r="DA5" i="1"/>
  <c r="DA33" i="1"/>
  <c r="DA30" i="1"/>
  <c r="DA22" i="1"/>
  <c r="DA21" i="1"/>
  <c r="DA20" i="1"/>
  <c r="DA18" i="1"/>
  <c r="DA17" i="1"/>
  <c r="DA16" i="1"/>
  <c r="DA6" i="1"/>
  <c r="DB5" i="1"/>
  <c r="DB8" i="1"/>
  <c r="CZ34" i="1"/>
  <c r="CZ30" i="1"/>
  <c r="CZ26" i="1"/>
  <c r="CZ22" i="1"/>
  <c r="CZ18" i="1"/>
  <c r="CZ14" i="1"/>
  <c r="CZ10" i="1"/>
  <c r="CZ35" i="1"/>
  <c r="CZ31" i="1"/>
  <c r="CZ36" i="1"/>
  <c r="CZ33" i="1"/>
  <c r="CZ21" i="1"/>
  <c r="CZ20" i="1"/>
  <c r="CZ19" i="1"/>
  <c r="CZ8" i="1"/>
  <c r="CZ5" i="1"/>
  <c r="CZ28" i="1"/>
  <c r="CZ27" i="1"/>
  <c r="CZ13" i="1"/>
  <c r="CZ12" i="1"/>
  <c r="CZ11" i="1"/>
  <c r="CZ7" i="1"/>
  <c r="CZ3" i="1"/>
  <c r="CZ32" i="1"/>
  <c r="CZ17" i="1"/>
  <c r="CZ16" i="1"/>
  <c r="CZ15" i="1"/>
  <c r="CZ6" i="1"/>
  <c r="CZ37" i="1"/>
  <c r="CZ29" i="1"/>
  <c r="CZ25" i="1"/>
  <c r="CZ24" i="1"/>
  <c r="CZ23" i="1"/>
  <c r="CZ4" i="1"/>
  <c r="DB35" i="1"/>
  <c r="DB31" i="1"/>
  <c r="DB27" i="1"/>
  <c r="DB23" i="1"/>
  <c r="DB19" i="1"/>
  <c r="DB15" i="1"/>
  <c r="DB11" i="1"/>
  <c r="DB36" i="1"/>
  <c r="DB32" i="1"/>
  <c r="DB28" i="1"/>
  <c r="DB33" i="1"/>
  <c r="DB30" i="1"/>
  <c r="DB18" i="1"/>
  <c r="DB17" i="1"/>
  <c r="DB16" i="1"/>
  <c r="DB26" i="1"/>
  <c r="DB25" i="1"/>
  <c r="DB24" i="1"/>
  <c r="DB10" i="1"/>
  <c r="DB9" i="1"/>
  <c r="DB4" i="1"/>
  <c r="DB29" i="1"/>
  <c r="DB14" i="1"/>
  <c r="DB13" i="1"/>
  <c r="DB12" i="1"/>
  <c r="DB3" i="1"/>
  <c r="DB37" i="1"/>
  <c r="DB34" i="1"/>
  <c r="DB7" i="1"/>
  <c r="DB22" i="1"/>
  <c r="DB21" i="1"/>
  <c r="DB20" i="1"/>
  <c r="CZ2" i="1"/>
  <c r="CZ9" i="1"/>
  <c r="T2" i="1"/>
  <c r="U2" i="1"/>
  <c r="V2" i="1"/>
  <c r="W2" i="1"/>
  <c r="X2" i="1"/>
  <c r="Y2" i="1"/>
  <c r="Z2" i="1"/>
  <c r="AA2" i="1"/>
  <c r="AB2" i="1"/>
  <c r="AC2" i="1"/>
  <c r="AD2" i="1"/>
  <c r="AE2" i="1"/>
  <c r="AF2" i="1"/>
  <c r="AG2" i="1"/>
  <c r="AH2" i="1"/>
  <c r="AI2" i="1"/>
  <c r="AJ2" i="1"/>
  <c r="AK2" i="1"/>
  <c r="AL2" i="1"/>
  <c r="AM2" i="1"/>
  <c r="AN2" i="1"/>
  <c r="AO2" i="1"/>
  <c r="T83" i="1"/>
  <c r="AG83" i="1"/>
  <c r="AN83" i="1"/>
  <c r="AE83" i="1"/>
  <c r="AK83" i="1"/>
  <c r="AS10" i="2"/>
  <c r="U2" i="2"/>
  <c r="X3" i="2"/>
  <c r="AA4" i="2"/>
  <c r="AS4" i="2" s="1"/>
  <c r="AX4" i="2" s="1"/>
  <c r="AD5" i="2"/>
  <c r="AS5" i="2" s="1"/>
  <c r="AX5" i="2" s="1"/>
  <c r="AG6" i="2"/>
  <c r="AJ7" i="2"/>
  <c r="AM8" i="2"/>
  <c r="AP9" i="2"/>
  <c r="U10" i="2"/>
  <c r="X11" i="2"/>
  <c r="AS11" i="2" s="1"/>
  <c r="AX11" i="2" s="1"/>
  <c r="AA12" i="2"/>
  <c r="AS12" i="2" s="1"/>
  <c r="AX12" i="2" s="1"/>
  <c r="AD13" i="2"/>
  <c r="AS13" i="2" s="1"/>
  <c r="AX13" i="2" s="1"/>
  <c r="AG14" i="2"/>
  <c r="AJ15" i="2"/>
  <c r="AM16" i="2"/>
  <c r="AP17" i="2"/>
  <c r="U18" i="2"/>
  <c r="X19" i="2"/>
  <c r="AS19" i="2" s="1"/>
  <c r="AX19" i="2" s="1"/>
  <c r="AA20" i="2"/>
  <c r="AS20" i="2" s="1"/>
  <c r="AX20" i="2" s="1"/>
  <c r="AD21" i="2"/>
  <c r="AS21" i="2" s="1"/>
  <c r="AX21" i="2" s="1"/>
  <c r="AG22" i="2"/>
  <c r="AJ23" i="2"/>
  <c r="AP16" i="2"/>
  <c r="U17" i="2"/>
  <c r="AP7" i="2"/>
  <c r="U8" i="2"/>
  <c r="AP6" i="2"/>
  <c r="X8" i="2"/>
  <c r="AG11" i="2"/>
  <c r="AP14" i="2"/>
  <c r="U15" i="2"/>
  <c r="X16" i="2"/>
  <c r="AS16" i="2" s="1"/>
  <c r="AX16" i="2" s="1"/>
  <c r="AP22" i="2"/>
  <c r="U23" i="2"/>
  <c r="AP15" i="2"/>
  <c r="U16" i="2"/>
  <c r="AG3" i="2"/>
  <c r="AG2" i="2"/>
  <c r="AS2" i="2" s="1"/>
  <c r="AX2" i="2" s="1"/>
  <c r="AJ3" i="2"/>
  <c r="AJ11" i="2"/>
  <c r="AP13" i="2"/>
  <c r="U14" i="2"/>
  <c r="X15" i="2"/>
  <c r="AA16" i="2"/>
  <c r="AG18" i="2"/>
  <c r="AS18" i="2" s="1"/>
  <c r="AX18" i="2" s="1"/>
  <c r="AJ19" i="2"/>
  <c r="AP21" i="2"/>
  <c r="U22" i="2"/>
  <c r="X23" i="2"/>
  <c r="AP8" i="2"/>
  <c r="AP23" i="2"/>
  <c r="U7" i="2"/>
  <c r="AP5" i="2"/>
  <c r="U6" i="2"/>
  <c r="X7" i="2"/>
  <c r="AA8" i="2"/>
  <c r="AJ2" i="2"/>
  <c r="AM3" i="2"/>
  <c r="AP4" i="2"/>
  <c r="U5" i="2"/>
  <c r="X6" i="2"/>
  <c r="AS6" i="2" s="1"/>
  <c r="AX6" i="2" s="1"/>
  <c r="AA7" i="2"/>
  <c r="AD8" i="2"/>
  <c r="AG9" i="2"/>
  <c r="AS9" i="2" s="1"/>
  <c r="AX9" i="2" s="1"/>
  <c r="AJ10" i="2"/>
  <c r="AM11" i="2"/>
  <c r="AP12" i="2"/>
  <c r="U13" i="2"/>
  <c r="X14" i="2"/>
  <c r="AS14" i="2" s="1"/>
  <c r="AX14" i="2" s="1"/>
  <c r="AA15" i="2"/>
  <c r="AD16" i="2"/>
  <c r="AG17" i="2"/>
  <c r="AS17" i="2" s="1"/>
  <c r="AM19" i="2"/>
  <c r="AP20" i="2"/>
  <c r="U21" i="2"/>
  <c r="X22" i="2"/>
  <c r="AS22" i="2" s="1"/>
  <c r="AX22" i="2" s="1"/>
  <c r="AA23" i="2"/>
  <c r="AP3" i="2"/>
  <c r="U4" i="2"/>
  <c r="AD7" i="2"/>
  <c r="AG8" i="2"/>
  <c r="AP11" i="2"/>
  <c r="U12" i="2"/>
  <c r="AD15" i="2"/>
  <c r="AG16" i="2"/>
  <c r="AP19" i="2"/>
  <c r="AD23" i="2"/>
  <c r="HB9" i="1" l="1"/>
  <c r="HC9" i="1" s="1"/>
  <c r="HB6" i="1"/>
  <c r="HC6" i="1" s="1"/>
  <c r="HB3" i="1"/>
  <c r="HC3" i="1" s="1"/>
  <c r="HB273" i="1"/>
  <c r="HC273" i="1" s="1"/>
  <c r="HB270" i="1"/>
  <c r="HC270" i="1" s="1"/>
  <c r="HB267" i="1"/>
  <c r="HC267" i="1" s="1"/>
  <c r="HB252" i="1"/>
  <c r="HC252" i="1" s="1"/>
  <c r="HB246" i="1"/>
  <c r="HC246" i="1" s="1"/>
  <c r="HB243" i="1"/>
  <c r="HC243" i="1" s="1"/>
  <c r="HB231" i="1"/>
  <c r="HC231" i="1" s="1"/>
  <c r="HB228" i="1"/>
  <c r="HC228" i="1" s="1"/>
  <c r="HB225" i="1"/>
  <c r="HC225" i="1" s="1"/>
  <c r="HB222" i="1"/>
  <c r="HC222" i="1" s="1"/>
  <c r="HB216" i="1"/>
  <c r="HC216" i="1" s="1"/>
  <c r="HB213" i="1"/>
  <c r="HC213" i="1" s="1"/>
  <c r="HB207" i="1"/>
  <c r="HC207" i="1" s="1"/>
  <c r="HB201" i="1"/>
  <c r="HC201" i="1" s="1"/>
  <c r="HB198" i="1"/>
  <c r="HC198" i="1" s="1"/>
  <c r="HB195" i="1"/>
  <c r="HC195" i="1" s="1"/>
  <c r="HB192" i="1"/>
  <c r="HC192" i="1" s="1"/>
  <c r="HB189" i="1"/>
  <c r="HC189" i="1" s="1"/>
  <c r="HB186" i="1"/>
  <c r="HC186" i="1" s="1"/>
  <c r="HB180" i="1"/>
  <c r="HC180" i="1" s="1"/>
  <c r="HB177" i="1"/>
  <c r="HC177" i="1" s="1"/>
  <c r="HB171" i="1"/>
  <c r="HC171" i="1" s="1"/>
  <c r="HB165" i="1"/>
  <c r="HC165" i="1" s="1"/>
  <c r="HB162" i="1"/>
  <c r="HC162" i="1" s="1"/>
  <c r="HB153" i="1"/>
  <c r="HC153" i="1" s="1"/>
  <c r="HB150" i="1"/>
  <c r="HC150" i="1" s="1"/>
  <c r="HB147" i="1"/>
  <c r="HC147" i="1" s="1"/>
  <c r="HB141" i="1"/>
  <c r="HC141" i="1" s="1"/>
  <c r="HB138" i="1"/>
  <c r="HC138" i="1" s="1"/>
  <c r="HB135" i="1"/>
  <c r="HC135" i="1" s="1"/>
  <c r="HB126" i="1"/>
  <c r="HC126" i="1" s="1"/>
  <c r="HB123" i="1"/>
  <c r="HC123" i="1" s="1"/>
  <c r="HB117" i="1"/>
  <c r="HC117" i="1" s="1"/>
  <c r="HB114" i="1"/>
  <c r="HC114" i="1" s="1"/>
  <c r="HB108" i="1"/>
  <c r="HC108" i="1" s="1"/>
  <c r="HB105" i="1"/>
  <c r="HC105" i="1" s="1"/>
  <c r="HB101" i="1"/>
  <c r="HC101" i="1" s="1"/>
  <c r="HB95" i="1"/>
  <c r="HC95" i="1" s="1"/>
  <c r="HB92" i="1"/>
  <c r="HC92" i="1" s="1"/>
  <c r="HB86" i="1"/>
  <c r="HC86" i="1" s="1"/>
  <c r="HB83" i="1"/>
  <c r="HC83" i="1" s="1"/>
  <c r="HB77" i="1"/>
  <c r="HC77" i="1" s="1"/>
  <c r="HB74" i="1"/>
  <c r="HC74" i="1" s="1"/>
  <c r="HB68" i="1"/>
  <c r="HC68" i="1" s="1"/>
  <c r="HB65" i="1"/>
  <c r="HC65" i="1" s="1"/>
  <c r="HB59" i="1"/>
  <c r="HC59" i="1" s="1"/>
  <c r="HB56" i="1"/>
  <c r="HC56" i="1" s="1"/>
  <c r="HB50" i="1"/>
  <c r="HC50" i="1" s="1"/>
  <c r="HB47" i="1"/>
  <c r="HC47" i="1" s="1"/>
  <c r="HB41" i="1"/>
  <c r="HC41" i="1" s="1"/>
  <c r="HB38" i="1"/>
  <c r="HC38" i="1" s="1"/>
  <c r="HB32" i="1"/>
  <c r="HC32" i="1" s="1"/>
  <c r="HB29" i="1"/>
  <c r="HC29" i="1" s="1"/>
  <c r="HB23" i="1"/>
  <c r="HC23" i="1" s="1"/>
  <c r="HB20" i="1"/>
  <c r="HC20" i="1" s="1"/>
  <c r="HB14" i="1"/>
  <c r="HC14" i="1" s="1"/>
  <c r="HB11" i="1"/>
  <c r="HC11" i="1" s="1"/>
  <c r="HB278" i="1"/>
  <c r="HC278" i="1" s="1"/>
  <c r="HB266" i="1"/>
  <c r="HC266" i="1" s="1"/>
  <c r="HB245" i="1"/>
  <c r="HC245" i="1" s="1"/>
  <c r="HB242" i="1"/>
  <c r="HC242" i="1" s="1"/>
  <c r="HB227" i="1"/>
  <c r="HC227" i="1" s="1"/>
  <c r="HB218" i="1"/>
  <c r="HC218" i="1" s="1"/>
  <c r="HB212" i="1"/>
  <c r="HC212" i="1" s="1"/>
  <c r="HB206" i="1"/>
  <c r="HC206" i="1" s="1"/>
  <c r="HB200" i="1"/>
  <c r="HC200" i="1" s="1"/>
  <c r="HB194" i="1"/>
  <c r="HC194" i="1" s="1"/>
  <c r="HB191" i="1"/>
  <c r="HC191" i="1" s="1"/>
  <c r="HB185" i="1"/>
  <c r="HC185" i="1" s="1"/>
  <c r="HB182" i="1"/>
  <c r="HC182" i="1" s="1"/>
  <c r="HB176" i="1"/>
  <c r="HC176" i="1" s="1"/>
  <c r="HB173" i="1"/>
  <c r="HC173" i="1" s="1"/>
  <c r="HB170" i="1"/>
  <c r="HC170" i="1" s="1"/>
  <c r="HB167" i="1"/>
  <c r="HC167" i="1" s="1"/>
  <c r="HB161" i="1"/>
  <c r="HC161" i="1" s="1"/>
  <c r="HB158" i="1"/>
  <c r="HC158" i="1" s="1"/>
  <c r="HB155" i="1"/>
  <c r="HC155" i="1" s="1"/>
  <c r="HB149" i="1"/>
  <c r="HC149" i="1" s="1"/>
  <c r="HB146" i="1"/>
  <c r="HC146" i="1" s="1"/>
  <c r="HB143" i="1"/>
  <c r="HC143" i="1" s="1"/>
  <c r="HB134" i="1"/>
  <c r="HC134" i="1" s="1"/>
  <c r="HB131" i="1"/>
  <c r="HC131" i="1" s="1"/>
  <c r="HB128" i="1"/>
  <c r="HC128" i="1" s="1"/>
  <c r="HB122" i="1"/>
  <c r="HC122" i="1" s="1"/>
  <c r="HB119" i="1"/>
  <c r="HC119" i="1" s="1"/>
  <c r="HB113" i="1"/>
  <c r="HC113" i="1" s="1"/>
  <c r="HB110" i="1"/>
  <c r="HC110" i="1" s="1"/>
  <c r="HB104" i="1"/>
  <c r="HC104" i="1" s="1"/>
  <c r="HB8" i="1"/>
  <c r="HC8" i="1" s="1"/>
  <c r="HB5" i="1"/>
  <c r="HC5" i="1" s="1"/>
  <c r="HB281" i="1"/>
  <c r="HC281" i="1" s="1"/>
  <c r="HB269" i="1"/>
  <c r="HC269" i="1" s="1"/>
  <c r="HB260" i="1"/>
  <c r="HC260" i="1" s="1"/>
  <c r="HB254" i="1"/>
  <c r="HC254" i="1" s="1"/>
  <c r="HB248" i="1"/>
  <c r="HC248" i="1" s="1"/>
  <c r="HB239" i="1"/>
  <c r="HC239" i="1" s="1"/>
  <c r="HB236" i="1"/>
  <c r="HC236" i="1" s="1"/>
  <c r="HB233" i="1"/>
  <c r="HC233" i="1" s="1"/>
  <c r="HB230" i="1"/>
  <c r="HC230" i="1" s="1"/>
  <c r="HB224" i="1"/>
  <c r="HC224" i="1" s="1"/>
  <c r="HB100" i="1"/>
  <c r="HC100" i="1" s="1"/>
  <c r="HB97" i="1"/>
  <c r="HC97" i="1" s="1"/>
  <c r="HB94" i="1"/>
  <c r="HC94" i="1" s="1"/>
  <c r="HB91" i="1"/>
  <c r="HC91" i="1" s="1"/>
  <c r="HB88" i="1"/>
  <c r="HC88" i="1" s="1"/>
  <c r="HB85" i="1"/>
  <c r="HC85" i="1" s="1"/>
  <c r="HB82" i="1"/>
  <c r="HC82" i="1" s="1"/>
  <c r="HB79" i="1"/>
  <c r="HC79" i="1" s="1"/>
  <c r="HB76" i="1"/>
  <c r="HC76" i="1" s="1"/>
  <c r="HB73" i="1"/>
  <c r="HC73" i="1" s="1"/>
  <c r="HB70" i="1"/>
  <c r="HC70" i="1" s="1"/>
  <c r="HB67" i="1"/>
  <c r="HC67" i="1" s="1"/>
  <c r="HB64" i="1"/>
  <c r="HC64" i="1" s="1"/>
  <c r="HB61" i="1"/>
  <c r="HC61" i="1" s="1"/>
  <c r="HB58" i="1"/>
  <c r="HC58" i="1" s="1"/>
  <c r="HB55" i="1"/>
  <c r="HC55" i="1" s="1"/>
  <c r="HB52" i="1"/>
  <c r="HC52" i="1" s="1"/>
  <c r="HB49" i="1"/>
  <c r="HC49" i="1" s="1"/>
  <c r="HB46" i="1"/>
  <c r="HC46" i="1" s="1"/>
  <c r="HB43" i="1"/>
  <c r="HC43" i="1" s="1"/>
  <c r="HB40" i="1"/>
  <c r="HC40" i="1" s="1"/>
  <c r="HB37" i="1"/>
  <c r="HC37" i="1" s="1"/>
  <c r="HB34" i="1"/>
  <c r="HC34" i="1" s="1"/>
  <c r="HB31" i="1"/>
  <c r="HC31" i="1" s="1"/>
  <c r="HB28" i="1"/>
  <c r="HC28" i="1" s="1"/>
  <c r="HB25" i="1"/>
  <c r="HC25" i="1" s="1"/>
  <c r="HB22" i="1"/>
  <c r="HC22" i="1" s="1"/>
  <c r="HB19" i="1"/>
  <c r="HC19" i="1" s="1"/>
  <c r="HB16" i="1"/>
  <c r="HC16" i="1" s="1"/>
  <c r="HB13" i="1"/>
  <c r="HC13" i="1" s="1"/>
  <c r="IM42" i="1"/>
  <c r="IF10" i="1"/>
  <c r="IR5" i="1"/>
  <c r="IP10" i="1" s="1"/>
  <c r="IW5" i="1"/>
  <c r="IU10" i="1" s="1"/>
  <c r="IM41" i="1"/>
  <c r="IK46" i="1" s="1"/>
  <c r="IR6" i="1"/>
  <c r="IR17" i="1"/>
  <c r="IP22" i="1" s="1"/>
  <c r="IR29" i="1"/>
  <c r="IP34" i="1" s="1"/>
  <c r="IW6" i="1"/>
  <c r="IW17" i="1"/>
  <c r="IU22" i="1" s="1"/>
  <c r="IW29" i="1"/>
  <c r="IU34" i="1" s="1"/>
  <c r="IM6" i="1"/>
  <c r="IM7" i="1" s="1"/>
  <c r="IM17" i="1"/>
  <c r="IK22" i="1" s="1"/>
  <c r="IM29" i="1"/>
  <c r="IK34" i="1" s="1"/>
  <c r="HX65" i="1"/>
  <c r="HX66" i="1"/>
  <c r="IH42" i="1"/>
  <c r="IH41" i="1"/>
  <c r="IF46" i="1" s="1"/>
  <c r="IH6" i="1"/>
  <c r="IF11" i="1" s="1"/>
  <c r="IH17" i="1"/>
  <c r="IF22" i="1" s="1"/>
  <c r="IH29" i="1"/>
  <c r="IF34" i="1" s="1"/>
  <c r="HS5" i="1"/>
  <c r="HQ10" i="1" s="1"/>
  <c r="IC65" i="1"/>
  <c r="IC66" i="1"/>
  <c r="IA10" i="1"/>
  <c r="HS6" i="1"/>
  <c r="HS17" i="1"/>
  <c r="HS19" i="1" s="1"/>
  <c r="HS29" i="1"/>
  <c r="HS31" i="1" s="1"/>
  <c r="IC6" i="1"/>
  <c r="IA11" i="1" s="1"/>
  <c r="HX6" i="1"/>
  <c r="HX7" i="1" s="1"/>
  <c r="IC17" i="1"/>
  <c r="HX17" i="1"/>
  <c r="HX19" i="1" s="1"/>
  <c r="IC29" i="1"/>
  <c r="HX29" i="1"/>
  <c r="HX31" i="1" s="1"/>
  <c r="HS65" i="1"/>
  <c r="HS66" i="1"/>
  <c r="IC54" i="1"/>
  <c r="HX54" i="1"/>
  <c r="IC53" i="1"/>
  <c r="HX53" i="1"/>
  <c r="HS53" i="1"/>
  <c r="HS54" i="1"/>
  <c r="HQ59" i="1" s="1"/>
  <c r="HS41" i="1"/>
  <c r="HQ46" i="1" s="1"/>
  <c r="HS42" i="1"/>
  <c r="IC42" i="1"/>
  <c r="HX42" i="1"/>
  <c r="IC41" i="1"/>
  <c r="HX41" i="1"/>
  <c r="HN67" i="1"/>
  <c r="HN55" i="1"/>
  <c r="HL11" i="1"/>
  <c r="HN17" i="1"/>
  <c r="HL22" i="1" s="1"/>
  <c r="HN29" i="1"/>
  <c r="HL34" i="1" s="1"/>
  <c r="HQ70" i="1"/>
  <c r="HL59" i="1"/>
  <c r="FZ4" i="1"/>
  <c r="GA4" i="1" s="1"/>
  <c r="HN7" i="1"/>
  <c r="HL46" i="1"/>
  <c r="HN43" i="1"/>
  <c r="FZ3" i="1"/>
  <c r="GA3" i="1" s="1"/>
  <c r="FZ8" i="1"/>
  <c r="GA8" i="1" s="1"/>
  <c r="FZ7" i="1"/>
  <c r="GA7" i="1" s="1"/>
  <c r="FZ5" i="1"/>
  <c r="GA5" i="1" s="1"/>
  <c r="HB277" i="1"/>
  <c r="HB274" i="1"/>
  <c r="HB271" i="1"/>
  <c r="HB268" i="1"/>
  <c r="HB265" i="1"/>
  <c r="HB256" i="1"/>
  <c r="HB244" i="1"/>
  <c r="HB241" i="1"/>
  <c r="HB238" i="1"/>
  <c r="HB235" i="1"/>
  <c r="HB229" i="1"/>
  <c r="HB220" i="1"/>
  <c r="HB211" i="1"/>
  <c r="HB279" i="1"/>
  <c r="HB276" i="1"/>
  <c r="HB264" i="1"/>
  <c r="HB261" i="1"/>
  <c r="HB258" i="1"/>
  <c r="HB255" i="1"/>
  <c r="HB249" i="1"/>
  <c r="HB240" i="1"/>
  <c r="HB237" i="1"/>
  <c r="HB234" i="1"/>
  <c r="HB219" i="1"/>
  <c r="HB210" i="1"/>
  <c r="HB204" i="1"/>
  <c r="FZ6" i="1"/>
  <c r="GA6" i="1" s="1"/>
  <c r="HB275" i="1"/>
  <c r="HB272" i="1"/>
  <c r="HB263" i="1"/>
  <c r="HB257" i="1"/>
  <c r="HB251" i="1"/>
  <c r="DV24" i="1"/>
  <c r="DV20" i="1"/>
  <c r="EX66" i="1"/>
  <c r="EX37" i="1"/>
  <c r="EY37" i="1" s="1"/>
  <c r="EX63" i="1"/>
  <c r="EX14" i="1"/>
  <c r="EX60" i="1"/>
  <c r="EY60" i="1" s="1"/>
  <c r="EX22" i="1"/>
  <c r="EX53" i="1"/>
  <c r="EX31" i="1"/>
  <c r="EY31" i="1" s="1"/>
  <c r="EX36" i="1"/>
  <c r="EY36" i="1" s="1"/>
  <c r="EX4" i="1"/>
  <c r="EX62" i="1"/>
  <c r="EX6" i="1"/>
  <c r="EY6" i="1" s="1"/>
  <c r="EX59" i="1"/>
  <c r="EY59" i="1" s="1"/>
  <c r="EX88" i="1"/>
  <c r="EX56" i="1"/>
  <c r="EX81" i="1"/>
  <c r="EY81" i="1" s="1"/>
  <c r="EX49" i="1"/>
  <c r="EY49" i="1" s="1"/>
  <c r="EX27" i="1"/>
  <c r="EX32" i="1"/>
  <c r="EX29" i="1"/>
  <c r="EY29" i="1" s="1"/>
  <c r="EX58" i="1"/>
  <c r="EY58" i="1" s="1"/>
  <c r="EX87" i="1"/>
  <c r="EX55" i="1"/>
  <c r="EX84" i="1"/>
  <c r="EY84" i="1" s="1"/>
  <c r="EX52" i="1"/>
  <c r="EY52" i="1" s="1"/>
  <c r="EX77" i="1"/>
  <c r="EX45" i="1"/>
  <c r="EX23" i="1"/>
  <c r="EY23" i="1" s="1"/>
  <c r="EX28" i="1"/>
  <c r="EY28" i="1" s="1"/>
  <c r="EX25" i="1"/>
  <c r="EX86" i="1"/>
  <c r="EX54" i="1"/>
  <c r="EY54" i="1" s="1"/>
  <c r="EX83" i="1"/>
  <c r="EY83" i="1" s="1"/>
  <c r="EX51" i="1"/>
  <c r="EX80" i="1"/>
  <c r="EX48" i="1"/>
  <c r="EY48" i="1" s="1"/>
  <c r="EX73" i="1"/>
  <c r="EY73" i="1" s="1"/>
  <c r="EX41" i="1"/>
  <c r="EX19" i="1"/>
  <c r="EX24" i="1"/>
  <c r="EY24" i="1" s="1"/>
  <c r="EX21" i="1"/>
  <c r="EY21" i="1" s="1"/>
  <c r="EX82" i="1"/>
  <c r="EX50" i="1"/>
  <c r="EX79" i="1"/>
  <c r="EY79" i="1" s="1"/>
  <c r="EX47" i="1"/>
  <c r="EY47" i="1" s="1"/>
  <c r="EX76" i="1"/>
  <c r="EX44" i="1"/>
  <c r="EX69" i="1"/>
  <c r="EY69" i="1" s="1"/>
  <c r="EX38" i="1"/>
  <c r="EY38" i="1" s="1"/>
  <c r="EX15" i="1"/>
  <c r="EX20" i="1"/>
  <c r="EY20" i="1" s="1"/>
  <c r="EX17" i="1"/>
  <c r="EX78" i="1"/>
  <c r="EY78" i="1" s="1"/>
  <c r="EX46" i="1"/>
  <c r="EY46" i="1" s="1"/>
  <c r="EX75" i="1"/>
  <c r="EX43" i="1"/>
  <c r="EX72" i="1"/>
  <c r="EY72" i="1" s="1"/>
  <c r="EX40" i="1"/>
  <c r="EY40" i="1" s="1"/>
  <c r="EX65" i="1"/>
  <c r="EX30" i="1"/>
  <c r="EX11" i="1"/>
  <c r="EY11" i="1" s="1"/>
  <c r="EX16" i="1"/>
  <c r="EX13" i="1"/>
  <c r="EY13" i="1" s="1"/>
  <c r="EX74" i="1"/>
  <c r="EY74" i="1" s="1"/>
  <c r="EX42" i="1"/>
  <c r="EX71" i="1"/>
  <c r="EX39" i="1"/>
  <c r="EY39" i="1" s="1"/>
  <c r="EX68" i="1"/>
  <c r="EY68" i="1" s="1"/>
  <c r="EX34" i="1"/>
  <c r="EX61" i="1"/>
  <c r="EX10" i="1"/>
  <c r="EY10" i="1" s="1"/>
  <c r="EX7" i="1"/>
  <c r="EY7" i="1" s="1"/>
  <c r="EX12" i="1"/>
  <c r="EX9" i="1"/>
  <c r="EY9" i="1" s="1"/>
  <c r="EX85" i="1"/>
  <c r="EY85" i="1" s="1"/>
  <c r="DV17" i="1"/>
  <c r="DW17" i="1" s="1"/>
  <c r="DV28" i="1"/>
  <c r="EX70" i="1"/>
  <c r="EX18" i="1"/>
  <c r="EX67" i="1"/>
  <c r="EY67" i="1" s="1"/>
  <c r="EX26" i="1"/>
  <c r="EY26" i="1" s="1"/>
  <c r="EX64" i="1"/>
  <c r="EX33" i="1"/>
  <c r="EX57" i="1"/>
  <c r="EY57" i="1" s="1"/>
  <c r="EX35" i="1"/>
  <c r="EY35" i="1" s="1"/>
  <c r="EX3" i="1"/>
  <c r="EX8" i="1"/>
  <c r="EY8" i="1" s="1"/>
  <c r="EX5" i="1"/>
  <c r="EY5" i="1" s="1"/>
  <c r="DV25" i="1"/>
  <c r="DV8" i="1"/>
  <c r="DW8" i="1" s="1"/>
  <c r="DV29" i="1"/>
  <c r="DW29" i="1" s="1"/>
  <c r="DV32" i="1"/>
  <c r="DW32" i="1" s="1"/>
  <c r="DV37" i="1"/>
  <c r="DW37" i="1" s="1"/>
  <c r="DV18" i="1"/>
  <c r="DW18" i="1" s="1"/>
  <c r="DV21" i="1"/>
  <c r="DW21" i="1" s="1"/>
  <c r="DV16" i="1"/>
  <c r="DW16" i="1" s="1"/>
  <c r="DV26" i="1"/>
  <c r="DV14" i="1"/>
  <c r="DV9" i="1"/>
  <c r="DW9" i="1" s="1"/>
  <c r="DV36" i="1"/>
  <c r="DW36" i="1" s="1"/>
  <c r="DV5" i="1"/>
  <c r="DW5" i="1" s="1"/>
  <c r="DV19" i="1"/>
  <c r="DW19" i="1" s="1"/>
  <c r="DV11" i="1"/>
  <c r="DW11" i="1" s="1"/>
  <c r="DW28" i="1"/>
  <c r="DW25" i="1"/>
  <c r="DV33" i="1"/>
  <c r="DW33" i="1" s="1"/>
  <c r="DV3" i="1"/>
  <c r="DW3" i="1" s="1"/>
  <c r="DW24" i="1"/>
  <c r="DV2" i="1"/>
  <c r="DW2" i="1" s="1"/>
  <c r="DV27" i="1"/>
  <c r="DV12" i="1"/>
  <c r="DV7" i="1"/>
  <c r="DW7" i="1" s="1"/>
  <c r="DV4" i="1"/>
  <c r="DW4" i="1" s="1"/>
  <c r="AQ82" i="1"/>
  <c r="DW20" i="1"/>
  <c r="DV22" i="1"/>
  <c r="DV35" i="1"/>
  <c r="DV31" i="1"/>
  <c r="DW31" i="1" s="1"/>
  <c r="DV15" i="1"/>
  <c r="DW15" i="1" s="1"/>
  <c r="DV6" i="1"/>
  <c r="DW6" i="1" s="1"/>
  <c r="DV30" i="1"/>
  <c r="DV34" i="1"/>
  <c r="DV10" i="1"/>
  <c r="DW10" i="1" s="1"/>
  <c r="DV23" i="1"/>
  <c r="DW23" i="1" s="1"/>
  <c r="DV13" i="1"/>
  <c r="DW13" i="1" s="1"/>
  <c r="CT157" i="1"/>
  <c r="CT172" i="1"/>
  <c r="CT196" i="1"/>
  <c r="CT148" i="1"/>
  <c r="CT180" i="1"/>
  <c r="CT188" i="1"/>
  <c r="CT164" i="1"/>
  <c r="CT156" i="1"/>
  <c r="CU196" i="1"/>
  <c r="CT2" i="1"/>
  <c r="CU2" i="1" s="1"/>
  <c r="CU76" i="1"/>
  <c r="AP83" i="1"/>
  <c r="CT149" i="1"/>
  <c r="CU80" i="1"/>
  <c r="CU78" i="1"/>
  <c r="CU201" i="1"/>
  <c r="BR2" i="1"/>
  <c r="BS2" i="1" s="1"/>
  <c r="BS52" i="1"/>
  <c r="BS123" i="1"/>
  <c r="BS139" i="1"/>
  <c r="BS4" i="1"/>
  <c r="BS124" i="1"/>
  <c r="BS12" i="1"/>
  <c r="BS68" i="1"/>
  <c r="BS67" i="1"/>
  <c r="BS76" i="1"/>
  <c r="BS47" i="1"/>
  <c r="BS75" i="1"/>
  <c r="BS28" i="1"/>
  <c r="BS140" i="1"/>
  <c r="AQ52" i="1"/>
  <c r="AQ77" i="1"/>
  <c r="AQ36" i="1"/>
  <c r="AQ13" i="1"/>
  <c r="AQ28" i="1"/>
  <c r="AQ113" i="1"/>
  <c r="AQ12" i="1"/>
  <c r="AQ88" i="1"/>
  <c r="AQ133" i="1"/>
  <c r="AQ21" i="1"/>
  <c r="AQ22" i="1"/>
  <c r="AQ89" i="1"/>
  <c r="AQ86" i="1"/>
  <c r="AQ59" i="1"/>
  <c r="AQ115" i="1"/>
  <c r="AQ26" i="1"/>
  <c r="AQ136" i="1"/>
  <c r="AQ5" i="1"/>
  <c r="AQ91" i="1"/>
  <c r="AQ67" i="1"/>
  <c r="AQ7" i="1"/>
  <c r="AQ4" i="1"/>
  <c r="AQ76" i="1"/>
  <c r="AQ132" i="1"/>
  <c r="AQ74" i="1"/>
  <c r="AQ93" i="1"/>
  <c r="AQ15" i="1"/>
  <c r="AQ17" i="1"/>
  <c r="AQ11" i="1"/>
  <c r="AQ14" i="1"/>
  <c r="AQ6" i="1"/>
  <c r="AQ101" i="1"/>
  <c r="AQ104" i="1"/>
  <c r="AQ55" i="1"/>
  <c r="AQ34" i="1"/>
  <c r="AQ131" i="1"/>
  <c r="AQ118" i="1"/>
  <c r="AQ23" i="1"/>
  <c r="AQ19" i="1"/>
  <c r="AQ119" i="1"/>
  <c r="AQ60" i="1"/>
  <c r="AQ46" i="1"/>
  <c r="AQ103" i="1"/>
  <c r="AQ79" i="1"/>
  <c r="AQ29" i="1"/>
  <c r="AQ134" i="1"/>
  <c r="AQ58" i="1"/>
  <c r="AQ135" i="1"/>
  <c r="AQ37" i="1"/>
  <c r="AQ10" i="1"/>
  <c r="AQ137" i="1"/>
  <c r="AQ108" i="1"/>
  <c r="AQ120" i="1"/>
  <c r="AQ87" i="1"/>
  <c r="AQ123" i="1"/>
  <c r="AQ25" i="1"/>
  <c r="AQ30" i="1"/>
  <c r="AQ53" i="1"/>
  <c r="AQ8" i="1"/>
  <c r="AQ18" i="1"/>
  <c r="AQ105" i="1"/>
  <c r="AQ44" i="1"/>
  <c r="AQ102" i="1"/>
  <c r="AQ84" i="1"/>
  <c r="AQ96" i="1"/>
  <c r="AQ75" i="1"/>
  <c r="AQ63" i="1"/>
  <c r="AQ24" i="1"/>
  <c r="AQ110" i="1"/>
  <c r="AQ99" i="1"/>
  <c r="AQ49" i="1"/>
  <c r="AQ94" i="1"/>
  <c r="AQ98" i="1"/>
  <c r="AQ114" i="1"/>
  <c r="AQ42" i="1"/>
  <c r="AQ38" i="1"/>
  <c r="AQ54" i="1"/>
  <c r="AQ61" i="1"/>
  <c r="AQ16" i="1"/>
  <c r="AQ20" i="1"/>
  <c r="AQ9" i="1"/>
  <c r="AQ129" i="1"/>
  <c r="AQ68" i="1"/>
  <c r="AQ141" i="1"/>
  <c r="AQ124" i="1"/>
  <c r="AQ73" i="1"/>
  <c r="AQ138" i="1"/>
  <c r="AQ66" i="1"/>
  <c r="AQ70" i="1"/>
  <c r="AQ62" i="1"/>
  <c r="AQ121" i="1"/>
  <c r="AQ69" i="1"/>
  <c r="AP2" i="1"/>
  <c r="FY2" i="1"/>
  <c r="FQ2" i="1"/>
  <c r="FI2" i="1"/>
  <c r="FX2" i="1"/>
  <c r="FP2" i="1"/>
  <c r="FH2" i="1"/>
  <c r="FW2" i="1"/>
  <c r="FO2" i="1"/>
  <c r="FG2" i="1"/>
  <c r="FV2" i="1"/>
  <c r="FN2" i="1"/>
  <c r="FF2" i="1"/>
  <c r="FU2" i="1"/>
  <c r="FM2" i="1"/>
  <c r="FE2" i="1"/>
  <c r="FT2" i="1"/>
  <c r="FL2" i="1"/>
  <c r="FD2" i="1"/>
  <c r="FS2" i="1"/>
  <c r="FK2" i="1"/>
  <c r="FR2" i="1"/>
  <c r="FJ2" i="1"/>
  <c r="GZ2" i="1"/>
  <c r="GR2" i="1"/>
  <c r="GJ2" i="1"/>
  <c r="GY2" i="1"/>
  <c r="GQ2" i="1"/>
  <c r="GI2" i="1"/>
  <c r="GX2" i="1"/>
  <c r="GP2" i="1"/>
  <c r="GH2" i="1"/>
  <c r="GW2" i="1"/>
  <c r="GO2" i="1"/>
  <c r="GG2" i="1"/>
  <c r="GV2" i="1"/>
  <c r="GN2" i="1"/>
  <c r="GU2" i="1"/>
  <c r="GM2" i="1"/>
  <c r="GT2" i="1"/>
  <c r="GL2" i="1"/>
  <c r="HA2" i="1"/>
  <c r="GS2" i="1"/>
  <c r="GK2" i="1"/>
  <c r="EU2" i="1"/>
  <c r="EM2" i="1"/>
  <c r="EV2" i="1"/>
  <c r="EL2" i="1"/>
  <c r="ED2" i="1"/>
  <c r="ET2" i="1"/>
  <c r="EK2" i="1"/>
  <c r="EC2" i="1"/>
  <c r="ES2" i="1"/>
  <c r="EJ2" i="1"/>
  <c r="EB2" i="1"/>
  <c r="ER2" i="1"/>
  <c r="EI2" i="1"/>
  <c r="EQ2" i="1"/>
  <c r="EH2" i="1"/>
  <c r="EP2" i="1"/>
  <c r="EG2" i="1"/>
  <c r="EO2" i="1"/>
  <c r="EF2" i="1"/>
  <c r="EW2" i="1"/>
  <c r="EN2" i="1"/>
  <c r="EE2" i="1"/>
  <c r="AS3" i="2"/>
  <c r="AX3" i="2" s="1"/>
  <c r="AX10" i="2"/>
  <c r="AS8" i="2"/>
  <c r="AX8" i="2" s="1"/>
  <c r="AS23" i="2"/>
  <c r="AX23" i="2" s="1"/>
  <c r="AX17" i="2"/>
  <c r="AS7" i="2"/>
  <c r="AX7" i="2" s="1"/>
  <c r="AS15" i="2"/>
  <c r="AX15" i="2" s="1"/>
  <c r="HX43" i="1" l="1"/>
  <c r="IK11" i="1"/>
  <c r="IL11" i="1" s="1"/>
  <c r="HX67" i="1"/>
  <c r="IL23" i="1"/>
  <c r="IL35" i="1"/>
  <c r="IL47" i="1"/>
  <c r="IA71" i="1"/>
  <c r="HX55" i="1"/>
  <c r="HQ34" i="1"/>
  <c r="IL10" i="1"/>
  <c r="IU11" i="1"/>
  <c r="IP11" i="1"/>
  <c r="IF47" i="1"/>
  <c r="IA70" i="1"/>
  <c r="IH31" i="1"/>
  <c r="IH19" i="1"/>
  <c r="IG22" i="1"/>
  <c r="IH7" i="1"/>
  <c r="IG10" i="1" s="1"/>
  <c r="IH43" i="1"/>
  <c r="IL34" i="1"/>
  <c r="IL36" i="1" s="1"/>
  <c r="IM31" i="1"/>
  <c r="IL22" i="1"/>
  <c r="IM19" i="1"/>
  <c r="IW31" i="1"/>
  <c r="IW19" i="1"/>
  <c r="IR31" i="1"/>
  <c r="IR19" i="1"/>
  <c r="IL46" i="1"/>
  <c r="IM43" i="1"/>
  <c r="IW7" i="1"/>
  <c r="IR7" i="1"/>
  <c r="IQ22" i="1" s="1"/>
  <c r="HS7" i="1"/>
  <c r="HQ22" i="1"/>
  <c r="HQ11" i="1"/>
  <c r="HW70" i="1"/>
  <c r="HW71" i="1"/>
  <c r="IA59" i="1"/>
  <c r="IC67" i="1"/>
  <c r="IC55" i="1"/>
  <c r="IA58" i="1"/>
  <c r="IC43" i="1"/>
  <c r="IA46" i="1"/>
  <c r="IC31" i="1"/>
  <c r="IA34" i="1"/>
  <c r="IC19" i="1"/>
  <c r="IB71" i="1" s="1"/>
  <c r="IA22" i="1"/>
  <c r="IC7" i="1"/>
  <c r="HR47" i="1"/>
  <c r="HR46" i="1"/>
  <c r="HR58" i="1"/>
  <c r="HR10" i="1"/>
  <c r="HR11" i="1"/>
  <c r="HM10" i="1"/>
  <c r="HW59" i="1"/>
  <c r="HW58" i="1"/>
  <c r="HS55" i="1"/>
  <c r="HS67" i="1"/>
  <c r="HW23" i="1"/>
  <c r="HR23" i="1"/>
  <c r="HW35" i="1"/>
  <c r="HR35" i="1"/>
  <c r="HW47" i="1"/>
  <c r="HW46" i="1"/>
  <c r="HR71" i="1"/>
  <c r="HR70" i="1"/>
  <c r="HW10" i="1"/>
  <c r="HW11" i="1"/>
  <c r="HS43" i="1"/>
  <c r="HR59" i="1"/>
  <c r="HW34" i="1"/>
  <c r="HR34" i="1"/>
  <c r="HN31" i="1"/>
  <c r="HW22" i="1"/>
  <c r="HW24" i="1" s="1"/>
  <c r="HR22" i="1"/>
  <c r="HR24" i="1" s="1"/>
  <c r="HN19" i="1"/>
  <c r="HM22" i="1"/>
  <c r="HM47" i="1"/>
  <c r="HM11" i="1"/>
  <c r="HM71" i="1"/>
  <c r="HM59" i="1"/>
  <c r="HM58" i="1"/>
  <c r="HM46" i="1"/>
  <c r="HM35" i="1"/>
  <c r="HM34" i="1"/>
  <c r="HM23" i="1"/>
  <c r="HM24" i="1" s="1"/>
  <c r="HM70" i="1"/>
  <c r="FZ2" i="1"/>
  <c r="FZ9" i="1" s="1"/>
  <c r="GB4" i="1" s="1"/>
  <c r="HB2" i="1"/>
  <c r="EY33" i="1"/>
  <c r="EY18" i="1"/>
  <c r="EY61" i="1"/>
  <c r="EY71" i="1"/>
  <c r="EX2" i="1"/>
  <c r="EY2" i="1" s="1"/>
  <c r="EY3" i="1"/>
  <c r="EY64" i="1"/>
  <c r="EY70" i="1"/>
  <c r="EY12" i="1"/>
  <c r="EY34" i="1"/>
  <c r="EY42" i="1"/>
  <c r="EY63" i="1"/>
  <c r="EY30" i="1"/>
  <c r="EY43" i="1"/>
  <c r="EY44" i="1"/>
  <c r="EY50" i="1"/>
  <c r="EY19" i="1"/>
  <c r="EY80" i="1"/>
  <c r="EY86" i="1"/>
  <c r="EY45" i="1"/>
  <c r="EY55" i="1"/>
  <c r="EY32" i="1"/>
  <c r="EY56" i="1"/>
  <c r="EY62" i="1"/>
  <c r="EY53" i="1"/>
  <c r="EY65" i="1"/>
  <c r="EY75" i="1"/>
  <c r="EY76" i="1"/>
  <c r="EY82" i="1"/>
  <c r="EY41" i="1"/>
  <c r="EY51" i="1"/>
  <c r="EY25" i="1"/>
  <c r="EY77" i="1"/>
  <c r="EY87" i="1"/>
  <c r="EY27" i="1"/>
  <c r="EY88" i="1"/>
  <c r="EY4" i="1"/>
  <c r="EY22" i="1"/>
  <c r="EY66" i="1"/>
  <c r="DW22" i="1"/>
  <c r="DW34" i="1"/>
  <c r="DV38" i="1"/>
  <c r="DX33" i="1" s="1"/>
  <c r="DW12" i="1"/>
  <c r="DW30" i="1"/>
  <c r="DW35" i="1"/>
  <c r="DW14" i="1"/>
  <c r="DW27" i="1"/>
  <c r="DW26" i="1"/>
  <c r="CT203" i="1"/>
  <c r="CV2" i="1" s="1"/>
  <c r="AQ83" i="1"/>
  <c r="AQ2" i="1"/>
  <c r="AP143" i="1"/>
  <c r="AR82" i="1" s="1"/>
  <c r="BR143" i="1"/>
  <c r="IQ10" i="1" l="1"/>
  <c r="IL48" i="1"/>
  <c r="HM72" i="1"/>
  <c r="HR36" i="1"/>
  <c r="IQ11" i="1"/>
  <c r="IG11" i="1"/>
  <c r="IG12" i="1" s="1"/>
  <c r="IV23" i="1"/>
  <c r="IV35" i="1"/>
  <c r="IV22" i="1"/>
  <c r="IG23" i="1"/>
  <c r="IG35" i="1"/>
  <c r="HM48" i="1"/>
  <c r="HW36" i="1"/>
  <c r="IQ23" i="1"/>
  <c r="IQ24" i="1" s="1"/>
  <c r="IQ35" i="1"/>
  <c r="IV10" i="1"/>
  <c r="IQ34" i="1"/>
  <c r="IL24" i="1"/>
  <c r="IG46" i="1"/>
  <c r="IG34" i="1"/>
  <c r="IG36" i="1" s="1"/>
  <c r="IL12" i="1"/>
  <c r="IG47" i="1"/>
  <c r="IV11" i="1"/>
  <c r="IQ12" i="1"/>
  <c r="IV34" i="1"/>
  <c r="IB70" i="1"/>
  <c r="IB72" i="1" s="1"/>
  <c r="IB10" i="1"/>
  <c r="HW72" i="1"/>
  <c r="HM36" i="1"/>
  <c r="HM60" i="1"/>
  <c r="HM12" i="1"/>
  <c r="HW12" i="1"/>
  <c r="HW48" i="1"/>
  <c r="IG24" i="1"/>
  <c r="IB11" i="1"/>
  <c r="IB59" i="1"/>
  <c r="IB47" i="1"/>
  <c r="IB58" i="1"/>
  <c r="IB60" i="1" s="1"/>
  <c r="IB46" i="1"/>
  <c r="IB35" i="1"/>
  <c r="IB34" i="1"/>
  <c r="IB23" i="1"/>
  <c r="IB22" i="1"/>
  <c r="IB12" i="1"/>
  <c r="HW60" i="1"/>
  <c r="HR12" i="1"/>
  <c r="HR60" i="1"/>
  <c r="HR72" i="1"/>
  <c r="HR48" i="1"/>
  <c r="DX6" i="1"/>
  <c r="GB3" i="1"/>
  <c r="DX15" i="1"/>
  <c r="GB7" i="1"/>
  <c r="GB5" i="1"/>
  <c r="GA2" i="1"/>
  <c r="GB2" i="1" s="1"/>
  <c r="GB8" i="1"/>
  <c r="GB6" i="1"/>
  <c r="HC2" i="1"/>
  <c r="HB282" i="1"/>
  <c r="EX89" i="1"/>
  <c r="EZ2" i="1" s="1"/>
  <c r="DX19" i="1"/>
  <c r="DX13" i="1"/>
  <c r="DX10" i="1"/>
  <c r="DX35" i="1"/>
  <c r="DX2" i="1"/>
  <c r="DX7" i="1"/>
  <c r="DX36" i="1"/>
  <c r="DX23" i="1"/>
  <c r="DX9" i="1"/>
  <c r="DX4" i="1"/>
  <c r="DX31" i="1"/>
  <c r="DX14" i="1"/>
  <c r="DX12" i="1"/>
  <c r="DX37" i="1"/>
  <c r="DX32" i="1"/>
  <c r="DX20" i="1"/>
  <c r="DX25" i="1"/>
  <c r="DX18" i="1"/>
  <c r="DX8" i="1"/>
  <c r="DX21" i="1"/>
  <c r="DX29" i="1"/>
  <c r="DX16" i="1"/>
  <c r="DX17" i="1"/>
  <c r="DX28" i="1"/>
  <c r="DX24" i="1"/>
  <c r="DX22" i="1"/>
  <c r="DX26" i="1"/>
  <c r="DX3" i="1"/>
  <c r="DX5" i="1"/>
  <c r="DX30" i="1"/>
  <c r="DX11" i="1"/>
  <c r="DX27" i="1"/>
  <c r="DX34" i="1"/>
  <c r="CV149" i="1"/>
  <c r="CV184" i="1"/>
  <c r="CV30" i="1"/>
  <c r="CV177" i="1"/>
  <c r="CV146" i="1"/>
  <c r="CV126" i="1"/>
  <c r="CV105" i="1"/>
  <c r="CV82" i="1"/>
  <c r="CV62" i="1"/>
  <c r="CV25" i="1"/>
  <c r="CV27" i="1"/>
  <c r="CV190" i="1"/>
  <c r="CV192" i="1"/>
  <c r="CV154" i="1"/>
  <c r="CV123" i="1"/>
  <c r="CV91" i="1"/>
  <c r="CV63" i="1"/>
  <c r="CV36" i="1"/>
  <c r="CV174" i="1"/>
  <c r="CV155" i="1"/>
  <c r="CV120" i="1"/>
  <c r="CV88" i="1"/>
  <c r="CV56" i="1"/>
  <c r="CV101" i="1"/>
  <c r="CV162" i="1"/>
  <c r="CV26" i="1"/>
  <c r="CV197" i="1"/>
  <c r="CV175" i="1"/>
  <c r="CV145" i="1"/>
  <c r="CV122" i="1"/>
  <c r="CV102" i="1"/>
  <c r="CV81" i="1"/>
  <c r="CV58" i="1"/>
  <c r="CV17" i="1"/>
  <c r="CV23" i="1"/>
  <c r="CV152" i="1"/>
  <c r="CV150" i="1"/>
  <c r="CV119" i="1"/>
  <c r="CV87" i="1"/>
  <c r="CV59" i="1"/>
  <c r="CV32" i="1"/>
  <c r="CV12" i="1"/>
  <c r="CV168" i="1"/>
  <c r="CV189" i="1"/>
  <c r="CV151" i="1"/>
  <c r="CV116" i="1"/>
  <c r="CV84" i="1"/>
  <c r="CV52" i="1"/>
  <c r="CV45" i="1"/>
  <c r="CV13" i="1"/>
  <c r="CV141" i="1"/>
  <c r="CV22" i="1"/>
  <c r="CV195" i="1"/>
  <c r="CV169" i="1"/>
  <c r="CV142" i="1"/>
  <c r="CV121" i="1"/>
  <c r="CV98" i="1"/>
  <c r="CV57" i="1"/>
  <c r="CV9" i="1"/>
  <c r="CV19" i="1"/>
  <c r="CV125" i="1"/>
  <c r="CV186" i="1"/>
  <c r="CV147" i="1"/>
  <c r="CV115" i="1"/>
  <c r="CV83" i="1"/>
  <c r="CV55" i="1"/>
  <c r="CV8" i="1"/>
  <c r="CV133" i="1"/>
  <c r="CV187" i="1"/>
  <c r="CV144" i="1"/>
  <c r="CV112" i="1"/>
  <c r="CV48" i="1"/>
  <c r="CV61" i="1"/>
  <c r="CV18" i="1"/>
  <c r="CV193" i="1"/>
  <c r="CV165" i="1"/>
  <c r="CV138" i="1"/>
  <c r="CV118" i="1"/>
  <c r="CV97" i="1"/>
  <c r="CV74" i="1"/>
  <c r="CV54" i="1"/>
  <c r="CV47" i="1"/>
  <c r="CV15" i="1"/>
  <c r="CV117" i="1"/>
  <c r="CV182" i="1"/>
  <c r="CV143" i="1"/>
  <c r="CV111" i="1"/>
  <c r="CV51" i="1"/>
  <c r="CV28" i="1"/>
  <c r="CV93" i="1"/>
  <c r="CV183" i="1"/>
  <c r="CV140" i="1"/>
  <c r="CV108" i="1"/>
  <c r="CV37" i="1"/>
  <c r="CV5" i="1"/>
  <c r="CV46" i="1"/>
  <c r="CV14" i="1"/>
  <c r="CV191" i="1"/>
  <c r="CV163" i="1"/>
  <c r="CV137" i="1"/>
  <c r="CV114" i="1"/>
  <c r="CV94" i="1"/>
  <c r="CV73" i="1"/>
  <c r="CV50" i="1"/>
  <c r="CV43" i="1"/>
  <c r="CV11" i="1"/>
  <c r="CV109" i="1"/>
  <c r="CV176" i="1"/>
  <c r="CV139" i="1"/>
  <c r="CV107" i="1"/>
  <c r="CV75" i="1"/>
  <c r="CV24" i="1"/>
  <c r="CV4" i="1"/>
  <c r="CV85" i="1"/>
  <c r="CV173" i="1"/>
  <c r="CV136" i="1"/>
  <c r="CV104" i="1"/>
  <c r="CV42" i="1"/>
  <c r="CV10" i="1"/>
  <c r="CV185" i="1"/>
  <c r="CV161" i="1"/>
  <c r="CV134" i="1"/>
  <c r="CV113" i="1"/>
  <c r="CV90" i="1"/>
  <c r="CV70" i="1"/>
  <c r="CV49" i="1"/>
  <c r="CV39" i="1"/>
  <c r="CV7" i="1"/>
  <c r="CV69" i="1"/>
  <c r="CV170" i="1"/>
  <c r="CV135" i="1"/>
  <c r="CV103" i="1"/>
  <c r="CV44" i="1"/>
  <c r="CV171" i="1"/>
  <c r="CV132" i="1"/>
  <c r="CV100" i="1"/>
  <c r="CV68" i="1"/>
  <c r="CV194" i="1"/>
  <c r="CV29" i="1"/>
  <c r="CV38" i="1"/>
  <c r="CV6" i="1"/>
  <c r="CV181" i="1"/>
  <c r="CV159" i="1"/>
  <c r="CV130" i="1"/>
  <c r="CV110" i="1"/>
  <c r="CV89" i="1"/>
  <c r="CV66" i="1"/>
  <c r="CV41" i="1"/>
  <c r="CV35" i="1"/>
  <c r="CV3" i="1"/>
  <c r="CV202" i="1"/>
  <c r="CV166" i="1"/>
  <c r="CV131" i="1"/>
  <c r="CV99" i="1"/>
  <c r="CV71" i="1"/>
  <c r="CV40" i="1"/>
  <c r="CV20" i="1"/>
  <c r="CV200" i="1"/>
  <c r="CV53" i="1"/>
  <c r="CV167" i="1"/>
  <c r="CV128" i="1"/>
  <c r="CV96" i="1"/>
  <c r="CV64" i="1"/>
  <c r="CV178" i="1"/>
  <c r="CV34" i="1"/>
  <c r="CV179" i="1"/>
  <c r="CV153" i="1"/>
  <c r="CV129" i="1"/>
  <c r="CV106" i="1"/>
  <c r="CV86" i="1"/>
  <c r="CV65" i="1"/>
  <c r="CV33" i="1"/>
  <c r="CV31" i="1"/>
  <c r="CV198" i="1"/>
  <c r="CV160" i="1"/>
  <c r="CV127" i="1"/>
  <c r="CV95" i="1"/>
  <c r="CV67" i="1"/>
  <c r="CV16" i="1"/>
  <c r="CV199" i="1"/>
  <c r="CV124" i="1"/>
  <c r="CV92" i="1"/>
  <c r="CV60" i="1"/>
  <c r="CV158" i="1"/>
  <c r="CV21" i="1"/>
  <c r="CV148" i="1"/>
  <c r="CV80" i="1"/>
  <c r="CV188" i="1"/>
  <c r="CV157" i="1"/>
  <c r="CV77" i="1"/>
  <c r="CV164" i="1"/>
  <c r="CV201" i="1"/>
  <c r="CV78" i="1"/>
  <c r="CV156" i="1"/>
  <c r="CV79" i="1"/>
  <c r="CV172" i="1"/>
  <c r="CV196" i="1"/>
  <c r="CV76" i="1"/>
  <c r="CV180" i="1"/>
  <c r="CV72" i="1"/>
  <c r="BT118" i="1"/>
  <c r="BT54" i="1"/>
  <c r="BT53" i="1"/>
  <c r="BT84" i="1"/>
  <c r="BT85" i="1"/>
  <c r="BT98" i="1"/>
  <c r="BT66" i="1"/>
  <c r="BT34" i="1"/>
  <c r="BT137" i="1"/>
  <c r="BT120" i="1"/>
  <c r="BT80" i="1"/>
  <c r="BT48" i="1"/>
  <c r="BT16" i="1"/>
  <c r="BT141" i="1"/>
  <c r="BT103" i="1"/>
  <c r="BT110" i="1"/>
  <c r="BT46" i="1"/>
  <c r="BT45" i="1"/>
  <c r="BT132" i="1"/>
  <c r="BT20" i="1"/>
  <c r="BT138" i="1"/>
  <c r="BT89" i="1"/>
  <c r="BT57" i="1"/>
  <c r="BT25" i="1"/>
  <c r="BT133" i="1"/>
  <c r="BT95" i="1"/>
  <c r="BT39" i="1"/>
  <c r="BT102" i="1"/>
  <c r="BT38" i="1"/>
  <c r="BT37" i="1"/>
  <c r="BT77" i="1"/>
  <c r="BT90" i="1"/>
  <c r="BT58" i="1"/>
  <c r="BT26" i="1"/>
  <c r="BT129" i="1"/>
  <c r="BT112" i="1"/>
  <c r="BT72" i="1"/>
  <c r="BT40" i="1"/>
  <c r="BT8" i="1"/>
  <c r="BT59" i="1"/>
  <c r="BT125" i="1"/>
  <c r="BT87" i="1"/>
  <c r="BT31" i="1"/>
  <c r="BT94" i="1"/>
  <c r="BT30" i="1"/>
  <c r="BT29" i="1"/>
  <c r="BT60" i="1"/>
  <c r="BT69" i="1"/>
  <c r="BT130" i="1"/>
  <c r="BT81" i="1"/>
  <c r="BT49" i="1"/>
  <c r="BT17" i="1"/>
  <c r="BT104" i="1"/>
  <c r="BT117" i="1"/>
  <c r="BT79" i="1"/>
  <c r="BT23" i="1"/>
  <c r="BT86" i="1"/>
  <c r="BT22" i="1"/>
  <c r="BT21" i="1"/>
  <c r="BT116" i="1"/>
  <c r="BT131" i="1"/>
  <c r="BT82" i="1"/>
  <c r="BT50" i="1"/>
  <c r="BT18" i="1"/>
  <c r="BT121" i="1"/>
  <c r="BT96" i="1"/>
  <c r="BT64" i="1"/>
  <c r="BT32" i="1"/>
  <c r="BT35" i="1"/>
  <c r="BT135" i="1"/>
  <c r="BT71" i="1"/>
  <c r="BT15" i="1"/>
  <c r="BT142" i="1"/>
  <c r="BT78" i="1"/>
  <c r="BT14" i="1"/>
  <c r="BT108" i="1"/>
  <c r="BT109" i="1"/>
  <c r="BT115" i="1"/>
  <c r="BT122" i="1"/>
  <c r="BT113" i="1"/>
  <c r="BT73" i="1"/>
  <c r="BT41" i="1"/>
  <c r="BT9" i="1"/>
  <c r="BT107" i="1"/>
  <c r="BT127" i="1"/>
  <c r="BT7" i="1"/>
  <c r="BT134" i="1"/>
  <c r="BT70" i="1"/>
  <c r="BT6" i="1"/>
  <c r="BT13" i="1"/>
  <c r="BT100" i="1"/>
  <c r="BT101" i="1"/>
  <c r="BT83" i="1"/>
  <c r="BT114" i="1"/>
  <c r="BT74" i="1"/>
  <c r="BT42" i="1"/>
  <c r="BT10" i="1"/>
  <c r="BT105" i="1"/>
  <c r="BT136" i="1"/>
  <c r="BT88" i="1"/>
  <c r="BT56" i="1"/>
  <c r="BT24" i="1"/>
  <c r="BT99" i="1"/>
  <c r="BT19" i="1"/>
  <c r="BT119" i="1"/>
  <c r="BT63" i="1"/>
  <c r="BT126" i="1"/>
  <c r="BT62" i="1"/>
  <c r="BT61" i="1"/>
  <c r="BT5" i="1"/>
  <c r="BT93" i="1"/>
  <c r="BT106" i="1"/>
  <c r="BT97" i="1"/>
  <c r="BT65" i="1"/>
  <c r="BT33" i="1"/>
  <c r="BT128" i="1"/>
  <c r="BT111" i="1"/>
  <c r="BT55" i="1"/>
  <c r="BT67" i="1"/>
  <c r="BT76" i="1"/>
  <c r="BT139" i="1"/>
  <c r="BT140" i="1"/>
  <c r="BT44" i="1"/>
  <c r="BT52" i="1"/>
  <c r="BT12" i="1"/>
  <c r="BT75" i="1"/>
  <c r="BT3" i="1"/>
  <c r="BT124" i="1"/>
  <c r="BT68" i="1"/>
  <c r="BT123" i="1"/>
  <c r="BT43" i="1"/>
  <c r="BT4" i="1"/>
  <c r="BT36" i="1"/>
  <c r="BT92" i="1"/>
  <c r="BT47" i="1"/>
  <c r="BT27" i="1"/>
  <c r="BT91" i="1"/>
  <c r="BT11" i="1"/>
  <c r="BT28" i="1"/>
  <c r="BT51" i="1"/>
  <c r="BT2" i="1"/>
  <c r="AR94" i="1"/>
  <c r="AR32" i="1"/>
  <c r="AR68" i="1"/>
  <c r="AR5" i="1"/>
  <c r="AR71" i="1"/>
  <c r="AR37" i="1"/>
  <c r="AR116" i="1"/>
  <c r="AR106" i="1"/>
  <c r="AR9" i="1"/>
  <c r="AR19" i="1"/>
  <c r="AR31" i="1"/>
  <c r="AR27" i="1"/>
  <c r="AR96" i="1"/>
  <c r="AR111" i="1"/>
  <c r="AR118" i="1"/>
  <c r="AR122" i="1"/>
  <c r="AR87" i="1"/>
  <c r="AR89" i="1"/>
  <c r="AR49" i="1"/>
  <c r="AR67" i="1"/>
  <c r="AR102" i="1"/>
  <c r="AR4" i="1"/>
  <c r="AR3" i="1"/>
  <c r="AR14" i="1"/>
  <c r="AR88" i="1"/>
  <c r="AR110" i="1"/>
  <c r="AR46" i="1"/>
  <c r="AR33" i="1"/>
  <c r="AR114" i="1"/>
  <c r="AR62" i="1"/>
  <c r="AR77" i="1"/>
  <c r="AR63" i="1"/>
  <c r="AR29" i="1"/>
  <c r="AR95" i="1"/>
  <c r="AR75" i="1"/>
  <c r="AR131" i="1"/>
  <c r="AR45" i="1"/>
  <c r="AR103" i="1"/>
  <c r="AR53" i="1"/>
  <c r="AR61" i="1"/>
  <c r="AR128" i="1"/>
  <c r="AR8" i="1"/>
  <c r="AR76" i="1"/>
  <c r="AR78" i="1"/>
  <c r="AR132" i="1"/>
  <c r="AR16" i="1"/>
  <c r="AR85" i="1"/>
  <c r="AR104" i="1"/>
  <c r="AR119" i="1"/>
  <c r="AR34" i="1"/>
  <c r="AR121" i="1"/>
  <c r="AR22" i="1"/>
  <c r="AR91" i="1"/>
  <c r="AR98" i="1"/>
  <c r="AR112" i="1"/>
  <c r="AR127" i="1"/>
  <c r="AR70" i="1"/>
  <c r="AR48" i="1"/>
  <c r="AR138" i="1"/>
  <c r="AR120" i="1"/>
  <c r="AR135" i="1"/>
  <c r="AR142" i="1"/>
  <c r="AR28" i="1"/>
  <c r="AR92" i="1"/>
  <c r="AR107" i="1"/>
  <c r="AR52" i="1"/>
  <c r="AR26" i="1"/>
  <c r="AR24" i="1"/>
  <c r="AR93" i="1"/>
  <c r="AR134" i="1"/>
  <c r="AR15" i="1"/>
  <c r="AR101" i="1"/>
  <c r="AR39" i="1"/>
  <c r="AR18" i="1"/>
  <c r="AR113" i="1"/>
  <c r="AR47" i="1"/>
  <c r="AR80" i="1"/>
  <c r="AR117" i="1"/>
  <c r="AR136" i="1"/>
  <c r="AR44" i="1"/>
  <c r="AR60" i="1"/>
  <c r="AR123" i="1"/>
  <c r="AR38" i="1"/>
  <c r="AR97" i="1"/>
  <c r="AR58" i="1"/>
  <c r="AR133" i="1"/>
  <c r="AR56" i="1"/>
  <c r="AR105" i="1"/>
  <c r="AR30" i="1"/>
  <c r="AR124" i="1"/>
  <c r="AR10" i="1"/>
  <c r="AR109" i="1"/>
  <c r="AR54" i="1"/>
  <c r="AR57" i="1"/>
  <c r="AR72" i="1"/>
  <c r="AR43" i="1"/>
  <c r="AR81" i="1"/>
  <c r="AR25" i="1"/>
  <c r="AR59" i="1"/>
  <c r="AR42" i="1"/>
  <c r="AR125" i="1"/>
  <c r="AR7" i="1"/>
  <c r="AR40" i="1"/>
  <c r="AR50" i="1"/>
  <c r="AR84" i="1"/>
  <c r="AR79" i="1"/>
  <c r="AR17" i="1"/>
  <c r="AR6" i="1"/>
  <c r="AR23" i="1"/>
  <c r="AR66" i="1"/>
  <c r="AR64" i="1"/>
  <c r="AR86" i="1"/>
  <c r="AR12" i="1"/>
  <c r="AR90" i="1"/>
  <c r="AR20" i="1"/>
  <c r="AR36" i="1"/>
  <c r="AR55" i="1"/>
  <c r="AR21" i="1"/>
  <c r="AR108" i="1"/>
  <c r="AR73" i="1"/>
  <c r="AR129" i="1"/>
  <c r="AR99" i="1"/>
  <c r="AR11" i="1"/>
  <c r="AR41" i="1"/>
  <c r="AR137" i="1"/>
  <c r="AR65" i="1"/>
  <c r="AR74" i="1"/>
  <c r="AR141" i="1"/>
  <c r="AR35" i="1"/>
  <c r="AR69" i="1"/>
  <c r="AR100" i="1"/>
  <c r="AR115" i="1"/>
  <c r="AR51" i="1"/>
  <c r="AR13" i="1"/>
  <c r="AR2" i="1"/>
  <c r="AR83" i="1"/>
  <c r="IQ36" i="1" l="1"/>
  <c r="IB48" i="1"/>
  <c r="IV36" i="1"/>
  <c r="IG48" i="1"/>
  <c r="IV24" i="1"/>
  <c r="IV12" i="1"/>
  <c r="GB9" i="1"/>
  <c r="HG7" i="1" s="1"/>
  <c r="IB36" i="1"/>
  <c r="IB24" i="1"/>
  <c r="HD17" i="1"/>
  <c r="HD18" i="1"/>
  <c r="HD19" i="1"/>
  <c r="HD20" i="1"/>
  <c r="HD21" i="1"/>
  <c r="HD22" i="1"/>
  <c r="HD23" i="1"/>
  <c r="HD24" i="1"/>
  <c r="HD25" i="1"/>
  <c r="HD26" i="1"/>
  <c r="HD27" i="1"/>
  <c r="HD28" i="1"/>
  <c r="HD29" i="1"/>
  <c r="HD30" i="1"/>
  <c r="HD31" i="1"/>
  <c r="HD32" i="1"/>
  <c r="HD33" i="1"/>
  <c r="HD34" i="1"/>
  <c r="HD35" i="1"/>
  <c r="HD36" i="1"/>
  <c r="HD37" i="1"/>
  <c r="HD38" i="1"/>
  <c r="HD39" i="1"/>
  <c r="HD40" i="1"/>
  <c r="HD41" i="1"/>
  <c r="HD42" i="1"/>
  <c r="HD43" i="1"/>
  <c r="HD44" i="1"/>
  <c r="HD45" i="1"/>
  <c r="HD46" i="1"/>
  <c r="HD47" i="1"/>
  <c r="HD48" i="1"/>
  <c r="HD49" i="1"/>
  <c r="HD50" i="1"/>
  <c r="HD51" i="1"/>
  <c r="HD52" i="1"/>
  <c r="HD53" i="1"/>
  <c r="HD54" i="1"/>
  <c r="HD55" i="1"/>
  <c r="HD56" i="1"/>
  <c r="HD57" i="1"/>
  <c r="HD58" i="1"/>
  <c r="HD59" i="1"/>
  <c r="HD60" i="1"/>
  <c r="HD61" i="1"/>
  <c r="HD62" i="1"/>
  <c r="HD63" i="1"/>
  <c r="HD64" i="1"/>
  <c r="HD65" i="1"/>
  <c r="HD66" i="1"/>
  <c r="HD67" i="1"/>
  <c r="HD68" i="1"/>
  <c r="HD69" i="1"/>
  <c r="HD70" i="1"/>
  <c r="HD71" i="1"/>
  <c r="HD72" i="1"/>
  <c r="HD73" i="1"/>
  <c r="HD74" i="1"/>
  <c r="HD75" i="1"/>
  <c r="HD76" i="1"/>
  <c r="HD77" i="1"/>
  <c r="HD78" i="1"/>
  <c r="HD79" i="1"/>
  <c r="HD80" i="1"/>
  <c r="HD81" i="1"/>
  <c r="HD82" i="1"/>
  <c r="HD83" i="1"/>
  <c r="HD84" i="1"/>
  <c r="HD85" i="1"/>
  <c r="HD86" i="1"/>
  <c r="HD87" i="1"/>
  <c r="HD88" i="1"/>
  <c r="HD89" i="1"/>
  <c r="HD90" i="1"/>
  <c r="HD91" i="1"/>
  <c r="HD92" i="1"/>
  <c r="HD93" i="1"/>
  <c r="HD94" i="1"/>
  <c r="HD95" i="1"/>
  <c r="HD96" i="1"/>
  <c r="HD97" i="1"/>
  <c r="HD98" i="1"/>
  <c r="HD99" i="1"/>
  <c r="HD100" i="1"/>
  <c r="HD101" i="1"/>
  <c r="HD102" i="1"/>
  <c r="HD103" i="1"/>
  <c r="HD104" i="1"/>
  <c r="HD105" i="1"/>
  <c r="HD106" i="1"/>
  <c r="HD107" i="1"/>
  <c r="HD108" i="1"/>
  <c r="HD109" i="1"/>
  <c r="HD110" i="1"/>
  <c r="HD111" i="1"/>
  <c r="HD112" i="1"/>
  <c r="HD113" i="1"/>
  <c r="HD114" i="1"/>
  <c r="HD115" i="1"/>
  <c r="HD116" i="1"/>
  <c r="HD117" i="1"/>
  <c r="HD118" i="1"/>
  <c r="HD119" i="1"/>
  <c r="HD120" i="1"/>
  <c r="HD121" i="1"/>
  <c r="HD122" i="1"/>
  <c r="HD123" i="1"/>
  <c r="HD124" i="1"/>
  <c r="HD125" i="1"/>
  <c r="HD126" i="1"/>
  <c r="HD127" i="1"/>
  <c r="HD128" i="1"/>
  <c r="HD129" i="1"/>
  <c r="HD130" i="1"/>
  <c r="HD131" i="1"/>
  <c r="HD132" i="1"/>
  <c r="HD133" i="1"/>
  <c r="HD134" i="1"/>
  <c r="HD135" i="1"/>
  <c r="HD136" i="1"/>
  <c r="HD137" i="1"/>
  <c r="HD138" i="1"/>
  <c r="HD139" i="1"/>
  <c r="HD140" i="1"/>
  <c r="HD141" i="1"/>
  <c r="HD142" i="1"/>
  <c r="HD143" i="1"/>
  <c r="HD144" i="1"/>
  <c r="HD145" i="1"/>
  <c r="HD146" i="1"/>
  <c r="HD147" i="1"/>
  <c r="HD148" i="1"/>
  <c r="HD149" i="1"/>
  <c r="HD150" i="1"/>
  <c r="HD151" i="1"/>
  <c r="HD152" i="1"/>
  <c r="HD153" i="1"/>
  <c r="HD154" i="1"/>
  <c r="HD155" i="1"/>
  <c r="HD156" i="1"/>
  <c r="HD157" i="1"/>
  <c r="HD158" i="1"/>
  <c r="HD159" i="1"/>
  <c r="HD160" i="1"/>
  <c r="HD161" i="1"/>
  <c r="HD162" i="1"/>
  <c r="HD163" i="1"/>
  <c r="HD164" i="1"/>
  <c r="HD165" i="1"/>
  <c r="HD166" i="1"/>
  <c r="HD167" i="1"/>
  <c r="HD168" i="1"/>
  <c r="HD169" i="1"/>
  <c r="HD170" i="1"/>
  <c r="HD171" i="1"/>
  <c r="HD172" i="1"/>
  <c r="HD173" i="1"/>
  <c r="HD174" i="1"/>
  <c r="HD175" i="1"/>
  <c r="HD176" i="1"/>
  <c r="HD177" i="1"/>
  <c r="HD178" i="1"/>
  <c r="HD179" i="1"/>
  <c r="HD180" i="1"/>
  <c r="HD181" i="1"/>
  <c r="HD182" i="1"/>
  <c r="HD183" i="1"/>
  <c r="HD184" i="1"/>
  <c r="HD185" i="1"/>
  <c r="HD186" i="1"/>
  <c r="HD187" i="1"/>
  <c r="HD188" i="1"/>
  <c r="HD189" i="1"/>
  <c r="HD190" i="1"/>
  <c r="HD191" i="1"/>
  <c r="HD192" i="1"/>
  <c r="HD193" i="1"/>
  <c r="HD194" i="1"/>
  <c r="HD195" i="1"/>
  <c r="HD196" i="1"/>
  <c r="HD197" i="1"/>
  <c r="HD198" i="1"/>
  <c r="HD199" i="1"/>
  <c r="HD200" i="1"/>
  <c r="HD201" i="1"/>
  <c r="HD202" i="1"/>
  <c r="HD203" i="1"/>
  <c r="HD204" i="1"/>
  <c r="HD205" i="1"/>
  <c r="HD206" i="1"/>
  <c r="HD207" i="1"/>
  <c r="HD208" i="1"/>
  <c r="HD209" i="1"/>
  <c r="HD210" i="1"/>
  <c r="HD211" i="1"/>
  <c r="HD212" i="1"/>
  <c r="HD213" i="1"/>
  <c r="HD214" i="1"/>
  <c r="HD215" i="1"/>
  <c r="HD216" i="1"/>
  <c r="HD217" i="1"/>
  <c r="HD218" i="1"/>
  <c r="HD219" i="1"/>
  <c r="HD220" i="1"/>
  <c r="HD221" i="1"/>
  <c r="HD222" i="1"/>
  <c r="HD223" i="1"/>
  <c r="HD224" i="1"/>
  <c r="HD225" i="1"/>
  <c r="HD226" i="1"/>
  <c r="HD227" i="1"/>
  <c r="HD228" i="1"/>
  <c r="HD229" i="1"/>
  <c r="HD230" i="1"/>
  <c r="HD231" i="1"/>
  <c r="HD232" i="1"/>
  <c r="HD233" i="1"/>
  <c r="HD234" i="1"/>
  <c r="HD235" i="1"/>
  <c r="HD236" i="1"/>
  <c r="HD237" i="1"/>
  <c r="HD238" i="1"/>
  <c r="HD239" i="1"/>
  <c r="HD240" i="1"/>
  <c r="HD241" i="1"/>
  <c r="HD242" i="1"/>
  <c r="HD243" i="1"/>
  <c r="HD244" i="1"/>
  <c r="HD245" i="1"/>
  <c r="HD246" i="1"/>
  <c r="HD247" i="1"/>
  <c r="HD248" i="1"/>
  <c r="HD249" i="1"/>
  <c r="HD250" i="1"/>
  <c r="HD251" i="1"/>
  <c r="HD252" i="1"/>
  <c r="HD253" i="1"/>
  <c r="HD254" i="1"/>
  <c r="HD255" i="1"/>
  <c r="HD256" i="1"/>
  <c r="HD257" i="1"/>
  <c r="HD258" i="1"/>
  <c r="HD259" i="1"/>
  <c r="HD260" i="1"/>
  <c r="HD261" i="1"/>
  <c r="HD262" i="1"/>
  <c r="HD263" i="1"/>
  <c r="HD264" i="1"/>
  <c r="HD265" i="1"/>
  <c r="HD266" i="1"/>
  <c r="HD267" i="1"/>
  <c r="HD268" i="1"/>
  <c r="HD269" i="1"/>
  <c r="HD270" i="1"/>
  <c r="HD271" i="1"/>
  <c r="HD272" i="1"/>
  <c r="HD273" i="1"/>
  <c r="HD274" i="1"/>
  <c r="HD275" i="1"/>
  <c r="HD276" i="1"/>
  <c r="HD277" i="1"/>
  <c r="HD278" i="1"/>
  <c r="HD279" i="1"/>
  <c r="HD280" i="1"/>
  <c r="HD281" i="1"/>
  <c r="HD3" i="1"/>
  <c r="HD4" i="1"/>
  <c r="HD5" i="1"/>
  <c r="HD6" i="1"/>
  <c r="HD7" i="1"/>
  <c r="HD8" i="1"/>
  <c r="HD9" i="1"/>
  <c r="HD10" i="1"/>
  <c r="HD11" i="1"/>
  <c r="HD12" i="1"/>
  <c r="HD13" i="1"/>
  <c r="HD14" i="1"/>
  <c r="HD15" i="1"/>
  <c r="HD16" i="1"/>
  <c r="HD2" i="1"/>
  <c r="EZ33" i="1"/>
  <c r="EZ9" i="1"/>
  <c r="EZ24" i="1"/>
  <c r="EZ31" i="1"/>
  <c r="EZ63" i="1"/>
  <c r="EZ86" i="1"/>
  <c r="EZ35" i="1"/>
  <c r="EZ41" i="1"/>
  <c r="EZ22" i="1"/>
  <c r="EZ46" i="1"/>
  <c r="EZ58" i="1"/>
  <c r="EZ88" i="1"/>
  <c r="EZ18" i="1"/>
  <c r="EZ48" i="1"/>
  <c r="EZ14" i="1"/>
  <c r="EZ30" i="1"/>
  <c r="EZ45" i="1"/>
  <c r="EZ26" i="1"/>
  <c r="EZ51" i="1"/>
  <c r="EZ5" i="1"/>
  <c r="EZ15" i="1"/>
  <c r="EZ38" i="1"/>
  <c r="EZ49" i="1"/>
  <c r="EZ69" i="1"/>
  <c r="EZ20" i="1"/>
  <c r="EZ76" i="1"/>
  <c r="EZ13" i="1"/>
  <c r="EZ10" i="1"/>
  <c r="EZ28" i="1"/>
  <c r="EZ61" i="1"/>
  <c r="EZ54" i="1"/>
  <c r="EZ3" i="1"/>
  <c r="EZ43" i="1"/>
  <c r="EZ55" i="1"/>
  <c r="EZ68" i="1"/>
  <c r="EZ37" i="1"/>
  <c r="EZ25" i="1"/>
  <c r="EZ57" i="1"/>
  <c r="EZ47" i="1"/>
  <c r="EZ59" i="1"/>
  <c r="EZ50" i="1"/>
  <c r="EZ62" i="1"/>
  <c r="EZ75" i="1"/>
  <c r="EZ27" i="1"/>
  <c r="EZ66" i="1"/>
  <c r="EZ83" i="1"/>
  <c r="EZ81" i="1"/>
  <c r="EZ82" i="1"/>
  <c r="EZ4" i="1"/>
  <c r="EZ71" i="1"/>
  <c r="EZ11" i="1"/>
  <c r="EZ23" i="1"/>
  <c r="EZ64" i="1"/>
  <c r="EZ17" i="1"/>
  <c r="EZ32" i="1"/>
  <c r="EZ74" i="1"/>
  <c r="EZ7" i="1"/>
  <c r="EZ77" i="1"/>
  <c r="EZ67" i="1"/>
  <c r="EZ21" i="1"/>
  <c r="EZ36" i="1"/>
  <c r="EZ8" i="1"/>
  <c r="EZ78" i="1"/>
  <c r="EZ29" i="1"/>
  <c r="EZ12" i="1"/>
  <c r="EZ80" i="1"/>
  <c r="EZ16" i="1"/>
  <c r="EZ72" i="1"/>
  <c r="EZ84" i="1"/>
  <c r="EZ70" i="1"/>
  <c r="EZ44" i="1"/>
  <c r="EZ56" i="1"/>
  <c r="EZ65" i="1"/>
  <c r="EZ87" i="1"/>
  <c r="EZ85" i="1"/>
  <c r="EZ73" i="1"/>
  <c r="EZ60" i="1"/>
  <c r="EZ39" i="1"/>
  <c r="EZ34" i="1"/>
  <c r="EZ19" i="1"/>
  <c r="EZ53" i="1"/>
  <c r="EZ79" i="1"/>
  <c r="EZ6" i="1"/>
  <c r="EZ42" i="1"/>
  <c r="EZ40" i="1"/>
  <c r="EZ52" i="1"/>
  <c r="DX38" i="1"/>
  <c r="HG5" i="1" s="1"/>
  <c r="CV203" i="1"/>
  <c r="HG4" i="1" s="1"/>
  <c r="BT143" i="1"/>
  <c r="HG3" i="1" s="1"/>
  <c r="AR143" i="1"/>
  <c r="HG2" i="1" s="1"/>
  <c r="HD282" i="1" l="1"/>
  <c r="HG8" i="1" s="1"/>
  <c r="EZ89" i="1"/>
  <c r="HG6" i="1" s="1"/>
  <c r="HG9" i="1" l="1"/>
</calcChain>
</file>

<file path=xl/sharedStrings.xml><?xml version="1.0" encoding="utf-8"?>
<sst xmlns="http://schemas.openxmlformats.org/spreadsheetml/2006/main" count="7845" uniqueCount="331">
  <si>
    <t>N</t>
  </si>
  <si>
    <t>P</t>
  </si>
  <si>
    <t>K</t>
  </si>
  <si>
    <t>temperature</t>
  </si>
  <si>
    <t>temp(pembulatan)</t>
  </si>
  <si>
    <t>humidity</t>
  </si>
  <si>
    <t>hum(pembulatan)</t>
  </si>
  <si>
    <t>ph</t>
  </si>
  <si>
    <t>ph(pembulatan)</t>
  </si>
  <si>
    <t>rainfall</t>
  </si>
  <si>
    <t>rainfall(pembulatan)</t>
  </si>
  <si>
    <t>label</t>
  </si>
  <si>
    <t>Jumlah Data</t>
  </si>
  <si>
    <t>Label</t>
  </si>
  <si>
    <r>
      <t>P(C</t>
    </r>
    <r>
      <rPr>
        <b/>
        <sz val="8"/>
        <color theme="0"/>
        <rFont val="Calibri"/>
        <family val="2"/>
      </rPr>
      <t>i</t>
    </r>
    <r>
      <rPr>
        <b/>
        <sz val="11"/>
        <color theme="0"/>
        <rFont val="Calibri"/>
        <family val="2"/>
      </rPr>
      <t>|X)</t>
    </r>
  </si>
  <si>
    <t>P(N=91|Ci)</t>
  </si>
  <si>
    <t>P(P=42|Ci)</t>
  </si>
  <si>
    <t>P(K=44|Ci)</t>
  </si>
  <si>
    <t>P(temperature=21|Ci)</t>
  </si>
  <si>
    <t>P(humidity=80|Ci)</t>
  </si>
  <si>
    <t>P(ph=5|Ci)</t>
  </si>
  <si>
    <t>P(rainfall=206|Ci)</t>
  </si>
  <si>
    <t>P(X|Ci)</t>
  </si>
  <si>
    <t>P(X|Ci) * P(Ci)</t>
  </si>
  <si>
    <t>rice</t>
  </si>
  <si>
    <t>P(rice)</t>
  </si>
  <si>
    <t>P(N=91|rice)</t>
  </si>
  <si>
    <t>P(P=42|rice)</t>
  </si>
  <si>
    <t>P(K=44|rice)</t>
  </si>
  <si>
    <t>P(temperature=21|rice)</t>
  </si>
  <si>
    <t>P(humidity=80|rice)</t>
  </si>
  <si>
    <t>P(ph=5|rice)</t>
  </si>
  <si>
    <t>P(rainfall=206|rice)</t>
  </si>
  <si>
    <t>P(X|rice)</t>
  </si>
  <si>
    <t>*</t>
  </si>
  <si>
    <r>
      <t>Maka label yang tepat dari pertanyaan adalah "</t>
    </r>
    <r>
      <rPr>
        <b/>
        <sz val="11"/>
        <color rgb="FF000000"/>
        <rFont val="Calibri"/>
        <family val="2"/>
      </rPr>
      <t>Rice</t>
    </r>
    <r>
      <rPr>
        <sz val="11"/>
        <color rgb="FF000000"/>
        <rFont val="Calibri"/>
        <family val="2"/>
      </rPr>
      <t>"</t>
    </r>
  </si>
  <si>
    <t>maize</t>
  </si>
  <si>
    <t>P(maize)</t>
  </si>
  <si>
    <t>P(N=91|maize)</t>
  </si>
  <si>
    <t>P(P=42|maize)</t>
  </si>
  <si>
    <t>P(K=44|maize)</t>
  </si>
  <si>
    <t>P(temperature=21|maize)</t>
  </si>
  <si>
    <t>P(humidity=80|maize)</t>
  </si>
  <si>
    <t>P(ph=5|maize)</t>
  </si>
  <si>
    <t>P(rainfall=206|maize)</t>
  </si>
  <si>
    <t>P(X|maize)</t>
  </si>
  <si>
    <t>Formula</t>
  </si>
  <si>
    <t>chickpea</t>
  </si>
  <si>
    <t>P(chickpea)</t>
  </si>
  <si>
    <t>P(N=91|chickpea)</t>
  </si>
  <si>
    <t>P(P=42|chickpea)</t>
  </si>
  <si>
    <t>P(K=44|chickpea)</t>
  </si>
  <si>
    <t>P(temperature=21|chickpea)</t>
  </si>
  <si>
    <t>P(humidity=80|chickpea)</t>
  </si>
  <si>
    <t>P(ph=5|chickpea)</t>
  </si>
  <si>
    <t>P(rainfall=206|chickpea)</t>
  </si>
  <si>
    <t>P(X|chickpea)</t>
  </si>
  <si>
    <t>kidneybeans</t>
  </si>
  <si>
    <t>P(kidneybeans)</t>
  </si>
  <si>
    <t>P(N=91|kidneybeans)</t>
  </si>
  <si>
    <t>P(P=42|kidneybeans)</t>
  </si>
  <si>
    <t>P(K=44|kidneybeans)</t>
  </si>
  <si>
    <t>P(temperature=21|kidneybeans)</t>
  </si>
  <si>
    <t>P(humidity=80|kidneybeans)</t>
  </si>
  <si>
    <t>P(ph=5|kidneybeans)</t>
  </si>
  <si>
    <t>P(rainfall=206|kidneybeans)</t>
  </si>
  <si>
    <t>P(X|kidneybeans)</t>
  </si>
  <si>
    <t>pigeonpeas</t>
  </si>
  <si>
    <t>P(pigeonpeas)</t>
  </si>
  <si>
    <t>P(N=91|pigeonpeas)</t>
  </si>
  <si>
    <t>P(P=42|pigeonpeas)</t>
  </si>
  <si>
    <t>P(K=44|pigeonpeas)</t>
  </si>
  <si>
    <t>P(temperature=21|pigeonpeas)</t>
  </si>
  <si>
    <t>P(humidity=80|pigeonpeas)</t>
  </si>
  <si>
    <t>P(ph=5|pigeonpeas)</t>
  </si>
  <si>
    <t>P(rainfall=206|pigeonpeas)</t>
  </si>
  <si>
    <t>P(X|pigeonpeas)</t>
  </si>
  <si>
    <t>mothbeans</t>
  </si>
  <si>
    <t>P(mothbeans)</t>
  </si>
  <si>
    <t>P(N=91|mothbeans)</t>
  </si>
  <si>
    <t>P(P=42|mothbeans)</t>
  </si>
  <si>
    <t>P(K=44|mothbeans)</t>
  </si>
  <si>
    <t>P(temperature=21|mothbeans)</t>
  </si>
  <si>
    <t>P(humidity=80|mothbeans)</t>
  </si>
  <si>
    <t>P(ph=5|mothbeans)</t>
  </si>
  <si>
    <t>P(rainfall=206|mothbeans)</t>
  </si>
  <si>
    <t>P(X|mothbeans)</t>
  </si>
  <si>
    <t>mungbean</t>
  </si>
  <si>
    <t>P(mungbean)</t>
  </si>
  <si>
    <t>P(N=91|mungbean)</t>
  </si>
  <si>
    <t>P(P=42|mungbean)</t>
  </si>
  <si>
    <t>P(K=44|mungbean)</t>
  </si>
  <si>
    <t>P(temperature=21|mungbean)</t>
  </si>
  <si>
    <t>P(humidity=80|mungbean)</t>
  </si>
  <si>
    <t>P(ph=5|mungbean)</t>
  </si>
  <si>
    <t>P(rainfall=206|mungbean)</t>
  </si>
  <si>
    <t>P(X|mungbean)</t>
  </si>
  <si>
    <t>Contoh soal</t>
  </si>
  <si>
    <t>blackgram</t>
  </si>
  <si>
    <t>P(blackgram)</t>
  </si>
  <si>
    <t>P(N=91|blackgram)</t>
  </si>
  <si>
    <t>P(P=42|blackgram)</t>
  </si>
  <si>
    <t>P(K=44|blackgram)</t>
  </si>
  <si>
    <t>P(temperature=21|blackgram)</t>
  </si>
  <si>
    <t>P(humidity=80|blackgram)</t>
  </si>
  <si>
    <t>P(ph=5|blackgram)</t>
  </si>
  <si>
    <t>P(rainfall=206|blackgram)</t>
  </si>
  <si>
    <t>P(X|blackgram)</t>
  </si>
  <si>
    <t>N = 91</t>
  </si>
  <si>
    <t>lentil</t>
  </si>
  <si>
    <t>P(lentil)</t>
  </si>
  <si>
    <t>P(N=91|lentil)</t>
  </si>
  <si>
    <t>P(P=42|lentil)</t>
  </si>
  <si>
    <t>P(K=44|lentil)</t>
  </si>
  <si>
    <t>P(temperature=21|lentil)</t>
  </si>
  <si>
    <t>P(humidity=80|lentil)</t>
  </si>
  <si>
    <t>P(ph=5|lentil)</t>
  </si>
  <si>
    <t>P(rainfall=206|lentil)</t>
  </si>
  <si>
    <t>P(X|lentil)</t>
  </si>
  <si>
    <t>P = 42</t>
  </si>
  <si>
    <t>pomegranate</t>
  </si>
  <si>
    <t>P(pomegranate)</t>
  </si>
  <si>
    <t>P(N=91|pomegranate)</t>
  </si>
  <si>
    <t>P(P=42|pomegranate)</t>
  </si>
  <si>
    <t>P(K=44|pomegranate)</t>
  </si>
  <si>
    <t>P(temperature=21|pomegranate)</t>
  </si>
  <si>
    <t>P(humidity=80|pomegranate)</t>
  </si>
  <si>
    <t>P(ph=5|pomegranate)</t>
  </si>
  <si>
    <t>P(rainfall=206|pomegranate)</t>
  </si>
  <si>
    <t>P(X|pomegranate)</t>
  </si>
  <si>
    <t>K = 44</t>
  </si>
  <si>
    <t>banana</t>
  </si>
  <si>
    <t>P(banana)</t>
  </si>
  <si>
    <t>P(N=91|banana)</t>
  </si>
  <si>
    <t>P(P=42|banana)</t>
  </si>
  <si>
    <t>P(K=44|banana)</t>
  </si>
  <si>
    <t>P(temperature=21|banana)</t>
  </si>
  <si>
    <t>P(humidity=80|banana)</t>
  </si>
  <si>
    <t>P(ph=5|banana)</t>
  </si>
  <si>
    <t>P(rainfall=206|banana)</t>
  </si>
  <si>
    <t>P(X|banana)</t>
  </si>
  <si>
    <t>Temperature =  21</t>
  </si>
  <si>
    <t>mango</t>
  </si>
  <si>
    <t>P(mango)</t>
  </si>
  <si>
    <t>P(N=91|mango)</t>
  </si>
  <si>
    <t>P(P=42|mango)</t>
  </si>
  <si>
    <t>P(K=44|mango)</t>
  </si>
  <si>
    <t>P(temperature=21|mango)</t>
  </si>
  <si>
    <t>P(humidity=80|mango)</t>
  </si>
  <si>
    <t>P(ph=5|mango)</t>
  </si>
  <si>
    <t>P(rainfall=206|mango)</t>
  </si>
  <si>
    <t>P(X|mango)</t>
  </si>
  <si>
    <t>Humidity = 80</t>
  </si>
  <si>
    <t>grapes</t>
  </si>
  <si>
    <t>P(grapes)</t>
  </si>
  <si>
    <t>P(N=91|grapes)</t>
  </si>
  <si>
    <t>P(P=42|grapes)</t>
  </si>
  <si>
    <t>P(K=44|grapes)</t>
  </si>
  <si>
    <t>P(temperature=21|grapes)</t>
  </si>
  <si>
    <t>P(humidity=80|grapes)</t>
  </si>
  <si>
    <t>P(ph=5|grapes)</t>
  </si>
  <si>
    <t>P(rainfall=206|grapes)</t>
  </si>
  <si>
    <t>P(X|grapes)</t>
  </si>
  <si>
    <t>ph = 5</t>
  </si>
  <si>
    <t>watermelon</t>
  </si>
  <si>
    <t>P(watermelon)</t>
  </si>
  <si>
    <t>P(N=91|watermelon)</t>
  </si>
  <si>
    <t>P(P=42|watermelon)</t>
  </si>
  <si>
    <t>P(K=44|watermelon)</t>
  </si>
  <si>
    <t>P(temperature=21|watermelon)</t>
  </si>
  <si>
    <t>P(humidity=80|watermelon)</t>
  </si>
  <si>
    <t>P(ph=5|watermelon)</t>
  </si>
  <si>
    <t>P(rainfall=206|watermelon)</t>
  </si>
  <si>
    <t>P(X|watermelon)</t>
  </si>
  <si>
    <t>rainfall = 206</t>
  </si>
  <si>
    <t>muskmelon</t>
  </si>
  <si>
    <t>P(muskmelon)</t>
  </si>
  <si>
    <t>P(N=91|muskmelon)</t>
  </si>
  <si>
    <t>P(P=42|muskmelon)</t>
  </si>
  <si>
    <t>P(K=44|muskmelon)</t>
  </si>
  <si>
    <t>P(temperature=21|muskmelon)</t>
  </si>
  <si>
    <t>P(humidity=80|muskmelon)</t>
  </si>
  <si>
    <t>P(ph=5|muskmelon)</t>
  </si>
  <si>
    <t>P(rainfall=206|muskmelon)</t>
  </si>
  <si>
    <t>P(X|muskmelon)</t>
  </si>
  <si>
    <r>
      <rPr>
        <b/>
        <sz val="11"/>
        <color rgb="FF000000"/>
        <rFont val="Calibri"/>
        <family val="2"/>
      </rPr>
      <t>Ditanyakan :</t>
    </r>
    <r>
      <rPr>
        <sz val="11"/>
        <color rgb="FF000000"/>
        <rFont val="Calibri"/>
        <family val="2"/>
      </rPr>
      <t xml:space="preserve"> label ??</t>
    </r>
  </si>
  <si>
    <t>apple</t>
  </si>
  <si>
    <t>P(apple)</t>
  </si>
  <si>
    <t>P(N=91|apple)</t>
  </si>
  <si>
    <t>P(P=42|apple)</t>
  </si>
  <si>
    <t>P(K=44|apple)</t>
  </si>
  <si>
    <t>P(temperature=21|apple)</t>
  </si>
  <si>
    <t>P(humidity=80|apple)</t>
  </si>
  <si>
    <t>P(ph=5|apple)</t>
  </si>
  <si>
    <t>P(rainfall=206|apple)</t>
  </si>
  <si>
    <t>P(X|apple)</t>
  </si>
  <si>
    <t>orange</t>
  </si>
  <si>
    <t>P(orange)</t>
  </si>
  <si>
    <t>P(N=91|orange)</t>
  </si>
  <si>
    <t>P(P=42|orange)</t>
  </si>
  <si>
    <t>P(K=44|orange)</t>
  </si>
  <si>
    <t>P(temperature=21|orange)</t>
  </si>
  <si>
    <t>P(humidity=80|orange)</t>
  </si>
  <si>
    <t>P(ph=5|orange)</t>
  </si>
  <si>
    <t>P(rainfall=206|orange)</t>
  </si>
  <si>
    <t>P(X|orange)</t>
  </si>
  <si>
    <t>papaya</t>
  </si>
  <si>
    <t>P(papaya)</t>
  </si>
  <si>
    <t>P(N=91|papaya)</t>
  </si>
  <si>
    <t>P(P=42|papaya)</t>
  </si>
  <si>
    <t>P(K=44|papaya)</t>
  </si>
  <si>
    <t>P(temperature=21|papaya)</t>
  </si>
  <si>
    <t>P(humidity=80|papaya)</t>
  </si>
  <si>
    <t>P(ph=5|papaya)</t>
  </si>
  <si>
    <t>P(rainfall=206|papaya)</t>
  </si>
  <si>
    <t>P(X|papaya)</t>
  </si>
  <si>
    <t>coconut</t>
  </si>
  <si>
    <t>P(coconut)</t>
  </si>
  <si>
    <t>P(N=91|coconut)</t>
  </si>
  <si>
    <t>P(P=42|coconut)</t>
  </si>
  <si>
    <t>P(K=44|coconut)</t>
  </si>
  <si>
    <t>P(temperature=21|coconut)</t>
  </si>
  <si>
    <t>P(humidity=80|coconut)</t>
  </si>
  <si>
    <t>P(ph=5|coconut)</t>
  </si>
  <si>
    <t>P(rainfall=206|coconut)</t>
  </si>
  <si>
    <t>P(X|coconut)</t>
  </si>
  <si>
    <t>cotton</t>
  </si>
  <si>
    <t>P(cotton)</t>
  </si>
  <si>
    <t>P(N=91|cotton)</t>
  </si>
  <si>
    <t>P(P=42|cotton)</t>
  </si>
  <si>
    <t>P(K=44|cotton)</t>
  </si>
  <si>
    <t>P(temperature=21|cotton)</t>
  </si>
  <si>
    <t>P(humidity=80|cotton)</t>
  </si>
  <si>
    <t>P(ph=5|cotton)</t>
  </si>
  <si>
    <t>P(rainfall=206|cotton)</t>
  </si>
  <si>
    <t>P(X|cotton)</t>
  </si>
  <si>
    <t>jute</t>
  </si>
  <si>
    <t>P(jute)</t>
  </si>
  <si>
    <t>P(N=91|jute)</t>
  </si>
  <si>
    <t>P(P=42|jute)</t>
  </si>
  <si>
    <t>P(K=44|jute)</t>
  </si>
  <si>
    <t>P(temperature=21|jute)</t>
  </si>
  <si>
    <t>P(humidity=80|jute)</t>
  </si>
  <si>
    <t>P(ph=5|jute)</t>
  </si>
  <si>
    <t>P(rainfall=206|jute)</t>
  </si>
  <si>
    <t>P(X|jute)</t>
  </si>
  <si>
    <t>coffee</t>
  </si>
  <si>
    <t>P(coffee)</t>
  </si>
  <si>
    <t>P(N=91|coffee)</t>
  </si>
  <si>
    <t>P(P=42|coffee)</t>
  </si>
  <si>
    <t>P(K=44|coffee)</t>
  </si>
  <si>
    <t>P(temperature=21|coffee)</t>
  </si>
  <si>
    <t>P(humidity=80|coffee)</t>
  </si>
  <si>
    <t>P(ph=5|coffee)</t>
  </si>
  <si>
    <t>P(rainfall=206|coffee)</t>
  </si>
  <si>
    <t>P(X|coffee)</t>
  </si>
  <si>
    <t>Total</t>
  </si>
  <si>
    <t>Gini</t>
  </si>
  <si>
    <t>Weighted Gini</t>
  </si>
  <si>
    <t>Wighted Gini</t>
  </si>
  <si>
    <t>Weighted gini</t>
  </si>
  <si>
    <t>Rainfall</t>
  </si>
  <si>
    <t>Variable</t>
  </si>
  <si>
    <t>RAINFALL = TRUE</t>
  </si>
  <si>
    <t>RAINFALL = FALSE</t>
  </si>
  <si>
    <t>HUMIDITY = TRUE</t>
  </si>
  <si>
    <t>HUMIDITY = FALSE</t>
  </si>
  <si>
    <t>TEMPERATURE = TRUE</t>
  </si>
  <si>
    <t>TEMPERATURE = FALSE</t>
  </si>
  <si>
    <t>PH = TRUE</t>
  </si>
  <si>
    <t>PH = FALSE</t>
  </si>
  <si>
    <t>N= TRUE</t>
  </si>
  <si>
    <t>N= FALSE</t>
  </si>
  <si>
    <t>P=TRUE</t>
  </si>
  <si>
    <t>P=FALSE</t>
  </si>
  <si>
    <t>min</t>
  </si>
  <si>
    <t>Rice</t>
  </si>
  <si>
    <t>Muskmelon</t>
  </si>
  <si>
    <t>med</t>
  </si>
  <si>
    <t>[TRUE] &lt;= 70</t>
  </si>
  <si>
    <t>[TRUE] &lt;= 75</t>
  </si>
  <si>
    <t>[TRUE] &lt;= 105</t>
  </si>
  <si>
    <t>[FALSE] &gt; 70</t>
  </si>
  <si>
    <t>[FALSE] &gt; 75</t>
  </si>
  <si>
    <t>[FALSE] &gt; 105</t>
  </si>
  <si>
    <t>TOTAL</t>
  </si>
  <si>
    <t>max</t>
  </si>
  <si>
    <t>MIN</t>
  </si>
  <si>
    <t>Feature</t>
  </si>
  <si>
    <t>ROOT 1</t>
  </si>
  <si>
    <t>Asumsi Rainfall</t>
  </si>
  <si>
    <t>&lt;= 140</t>
  </si>
  <si>
    <t>&gt; 140</t>
  </si>
  <si>
    <t>ROOT 2</t>
  </si>
  <si>
    <t>Humidity</t>
  </si>
  <si>
    <t>Asumsi Humidity</t>
  </si>
  <si>
    <t>Med</t>
  </si>
  <si>
    <t>&lt;= 57</t>
  </si>
  <si>
    <t>&gt; 57</t>
  </si>
  <si>
    <t>Temperature</t>
  </si>
  <si>
    <t>[TRUE] &lt;= 27</t>
  </si>
  <si>
    <t>[TRUE] &lt;= 7</t>
  </si>
  <si>
    <t>[FALSE] &gt; 27</t>
  </si>
  <si>
    <t>[FALSE] &gt; 7</t>
  </si>
  <si>
    <t>[TRUE] &lt;= 57</t>
  </si>
  <si>
    <t>[FALSE] &gt; 57</t>
  </si>
  <si>
    <t>[TRUE] &lt;= 140</t>
  </si>
  <si>
    <t>[FALSE] &gt; 140</t>
  </si>
  <si>
    <t>Data yang akan diolah</t>
  </si>
  <si>
    <t>Data yang dijadikan sebagai sample</t>
  </si>
  <si>
    <t>Decission Tree 1</t>
  </si>
  <si>
    <t>Decission Tree 2</t>
  </si>
  <si>
    <t>v</t>
  </si>
  <si>
    <t>Out of bag</t>
  </si>
  <si>
    <t>Data train</t>
  </si>
  <si>
    <t>Data testing</t>
  </si>
  <si>
    <t>Raw Dataset</t>
  </si>
  <si>
    <t>encode label</t>
  </si>
  <si>
    <t>t1</t>
  </si>
  <si>
    <t>t2</t>
  </si>
  <si>
    <t>w1</t>
  </si>
  <si>
    <t>=</t>
  </si>
  <si>
    <t>w2</t>
  </si>
  <si>
    <t>w3</t>
  </si>
  <si>
    <t>w4</t>
  </si>
  <si>
    <t>w5</t>
  </si>
  <si>
    <t>w6</t>
  </si>
  <si>
    <t>w7</t>
  </si>
  <si>
    <t>b</t>
  </si>
  <si>
    <t>melakukan testing data</t>
  </si>
  <si>
    <t xml:space="preserve">.=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</si>
</sst>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000000"/>
    <numFmt numFmtId="165" formatCode="0.00000000"/>
    <numFmt numFmtId="166" formatCode="0.0000000"/>
    <numFmt numFmtId="167" formatCode="0.0E+00"/>
  </numFmts>
  <fonts count="10">
    <font>
      <sz val="11"/>
      <color rgb="FF000000"/>
      <name val="Calibri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theme="0"/>
      <name val="Calibri"/>
      <family val="2"/>
    </font>
    <font>
      <b/>
      <sz val="11"/>
      <color theme="0"/>
      <name val="Calibri"/>
      <family val="2"/>
    </font>
    <font>
      <b/>
      <sz val="12"/>
      <color rgb="FF000000"/>
      <name val="Calibri"/>
      <family val="2"/>
    </font>
    <font>
      <b/>
      <sz val="12"/>
      <color theme="0"/>
      <name val="Calibri"/>
      <family val="2"/>
    </font>
    <font>
      <b/>
      <sz val="8"/>
      <color theme="0"/>
      <name val="Calibri"/>
      <family val="2"/>
    </font>
    <font>
      <b/>
      <sz val="11"/>
      <color rgb="FFFFFFFF"/>
      <name val="Calibri"/>
      <family val="2"/>
    </font>
    <font>
      <sz val="11"/>
      <color rgb="FF000000"/>
      <name val="Calibri"/>
      <family val="2"/>
      <charset val="1"/>
    </font>
  </fonts>
  <fills count="20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C65911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rgb="FFDDEBF7"/>
        <bgColor rgb="FF000000"/>
      </patternFill>
    </fill>
    <fill>
      <patternFill patternType="solid">
        <fgColor rgb="FFE2EFDA"/>
        <bgColor rgb="FF000000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91">
    <xf numFmtId="0" fontId="0" fillId="0" borderId="0" xfId="0"/>
    <xf numFmtId="0" fontId="1" fillId="0" borderId="0" xfId="0" applyFon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3" fillId="3" borderId="1" xfId="0" applyFont="1" applyFill="1" applyBorder="1"/>
    <xf numFmtId="0" fontId="0" fillId="2" borderId="1" xfId="0" applyFill="1" applyBorder="1"/>
    <xf numFmtId="165" fontId="0" fillId="2" borderId="1" xfId="0" applyNumberFormat="1" applyFill="1" applyBorder="1"/>
    <xf numFmtId="1" fontId="0" fillId="2" borderId="1" xfId="0" applyNumberFormat="1" applyFill="1" applyBorder="1"/>
    <xf numFmtId="164" fontId="0" fillId="2" borderId="1" xfId="0" applyNumberFormat="1" applyFill="1" applyBorder="1"/>
    <xf numFmtId="166" fontId="0" fillId="2" borderId="1" xfId="0" applyNumberFormat="1" applyFill="1" applyBorder="1"/>
    <xf numFmtId="0" fontId="5" fillId="2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4" fillId="4" borderId="0" xfId="0" applyFont="1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1" fillId="5" borderId="0" xfId="0" applyFont="1" applyFill="1"/>
    <xf numFmtId="0" fontId="1" fillId="5" borderId="2" xfId="0" applyFont="1" applyFill="1" applyBorder="1"/>
    <xf numFmtId="0" fontId="0" fillId="5" borderId="0" xfId="0" applyFill="1"/>
    <xf numFmtId="0" fontId="1" fillId="8" borderId="0" xfId="0" applyFont="1" applyFill="1"/>
    <xf numFmtId="0" fontId="0" fillId="8" borderId="0" xfId="0" applyFill="1"/>
    <xf numFmtId="0" fontId="2" fillId="8" borderId="0" xfId="0" applyFont="1" applyFill="1"/>
    <xf numFmtId="0" fontId="2" fillId="7" borderId="0" xfId="0" applyFont="1" applyFill="1"/>
    <xf numFmtId="167" fontId="2" fillId="7" borderId="0" xfId="0" applyNumberFormat="1" applyFont="1" applyFill="1"/>
    <xf numFmtId="0" fontId="4" fillId="4" borderId="2" xfId="0" applyFont="1" applyFill="1" applyBorder="1" applyAlignment="1">
      <alignment horizontal="center" vertical="center"/>
    </xf>
    <xf numFmtId="1" fontId="0" fillId="0" borderId="0" xfId="0" applyNumberFormat="1"/>
    <xf numFmtId="0" fontId="0" fillId="7" borderId="0" xfId="0" applyFill="1"/>
    <xf numFmtId="0" fontId="0" fillId="9" borderId="0" xfId="0" applyFill="1"/>
    <xf numFmtId="0" fontId="2" fillId="10" borderId="0" xfId="0" applyFont="1" applyFill="1" applyAlignment="1">
      <alignment horizontal="center"/>
    </xf>
    <xf numFmtId="0" fontId="2" fillId="7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1" fontId="2" fillId="10" borderId="0" xfId="0" applyNumberFormat="1" applyFont="1" applyFill="1" applyAlignment="1">
      <alignment horizontal="center"/>
    </xf>
    <xf numFmtId="0" fontId="0" fillId="11" borderId="0" xfId="0" applyFill="1"/>
    <xf numFmtId="0" fontId="4" fillId="12" borderId="0" xfId="0" applyFont="1" applyFill="1" applyAlignment="1">
      <alignment horizontal="center" vertical="center"/>
    </xf>
    <xf numFmtId="0" fontId="3" fillId="12" borderId="0" xfId="0" applyFont="1" applyFill="1"/>
    <xf numFmtId="0" fontId="3" fillId="0" borderId="0" xfId="0" applyFont="1"/>
    <xf numFmtId="0" fontId="0" fillId="13" borderId="0" xfId="0" applyFill="1"/>
    <xf numFmtId="0" fontId="2" fillId="13" borderId="0" xfId="0" applyFont="1" applyFill="1"/>
    <xf numFmtId="0" fontId="0" fillId="0" borderId="0" xfId="0" applyAlignment="1">
      <alignment horizontal="center"/>
    </xf>
    <xf numFmtId="0" fontId="5" fillId="10" borderId="3" xfId="0" applyFont="1" applyFill="1" applyBorder="1" applyAlignment="1">
      <alignment horizontal="center" vertical="center"/>
    </xf>
    <xf numFmtId="0" fontId="0" fillId="15" borderId="0" xfId="0" applyFill="1"/>
    <xf numFmtId="0" fontId="4" fillId="14" borderId="0" xfId="0" applyFont="1" applyFill="1" applyAlignment="1">
      <alignment horizontal="left" vertical="center"/>
    </xf>
    <xf numFmtId="0" fontId="2" fillId="16" borderId="0" xfId="0" applyFont="1" applyFill="1" applyAlignment="1">
      <alignment horizontal="center" vertical="center"/>
    </xf>
    <xf numFmtId="0" fontId="8" fillId="14" borderId="0" xfId="0" applyFont="1" applyFill="1" applyAlignment="1">
      <alignment horizontal="center" vertical="center"/>
    </xf>
    <xf numFmtId="0" fontId="0" fillId="14" borderId="0" xfId="0" applyFill="1" applyAlignment="1">
      <alignment horizontal="center" vertical="center"/>
    </xf>
    <xf numFmtId="0" fontId="2" fillId="15" borderId="0" xfId="0" applyFont="1" applyFill="1" applyAlignment="1">
      <alignment horizontal="left"/>
    </xf>
    <xf numFmtId="0" fontId="4" fillId="6" borderId="0" xfId="0" applyFont="1" applyFill="1" applyAlignment="1">
      <alignment horizontal="center" vertical="center"/>
    </xf>
    <xf numFmtId="0" fontId="4" fillId="4" borderId="0" xfId="0" applyFont="1" applyFill="1" applyAlignment="1">
      <alignment horizontal="center" vertical="center"/>
    </xf>
    <xf numFmtId="0" fontId="4" fillId="4" borderId="2" xfId="0" applyFont="1" applyFill="1" applyBorder="1" applyAlignment="1">
      <alignment horizontal="center"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3" fillId="17" borderId="0" xfId="0" applyFont="1" applyFill="1" applyAlignment="1">
      <alignment horizontal="center"/>
    </xf>
    <xf numFmtId="0" fontId="9" fillId="0" borderId="7" xfId="0" applyFont="1" applyFill="1" applyBorder="1" applyAlignment="1"/>
    <xf numFmtId="0" fontId="9" fillId="0" borderId="8" xfId="0" applyFont="1" applyFill="1" applyBorder="1" applyAlignment="1"/>
    <xf numFmtId="0" fontId="9" fillId="18" borderId="7" xfId="0" applyFont="1" applyFill="1" applyBorder="1" applyAlignment="1"/>
    <xf numFmtId="0" fontId="9" fillId="18" borderId="8" xfId="0" applyFont="1" applyFill="1" applyBorder="1" applyAlignment="1"/>
    <xf numFmtId="0" fontId="9" fillId="19" borderId="7" xfId="0" applyFont="1" applyFill="1" applyBorder="1" applyAlignment="1"/>
    <xf numFmtId="0" fontId="9" fillId="19" borderId="8" xfId="0" applyFont="1" applyFill="1" applyBorder="1" applyAlignment="1"/>
    <xf numFmtId="0" fontId="9" fillId="0" borderId="0" xfId="0" applyFont="1" applyFill="1" applyBorder="1" applyAlignment="1"/>
    <xf numFmtId="0" fontId="9" fillId="0" borderId="4" xfId="0" applyFont="1" applyFill="1" applyBorder="1" applyAlignment="1">
      <alignment horizontal="center"/>
    </xf>
    <xf numFmtId="0" fontId="9" fillId="0" borderId="5" xfId="0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/>
    </xf>
    <xf numFmtId="0" fontId="9" fillId="0" borderId="0" xfId="0" applyFont="1" applyFill="1" applyBorder="1" applyAlignment="1">
      <alignment horizontal="center" vertical="center"/>
    </xf>
    <xf numFmtId="0" fontId="9" fillId="0" borderId="0" xfId="0" quotePrefix="1" applyFont="1" applyFill="1" applyBorder="1" applyAlignment="1">
      <alignment horizontal="center" vertical="center"/>
    </xf>
    <xf numFmtId="0" fontId="9" fillId="18" borderId="1" xfId="0" applyFont="1" applyFill="1" applyBorder="1" applyAlignment="1"/>
    <xf numFmtId="0" fontId="9" fillId="18" borderId="9" xfId="0" applyFont="1" applyFill="1" applyBorder="1" applyAlignment="1"/>
    <xf numFmtId="0" fontId="0" fillId="0" borderId="0" xfId="0" applyFont="1" applyFill="1" applyBorder="1" applyAlignment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15" borderId="13" xfId="0" applyFill="1" applyBorder="1"/>
    <xf numFmtId="0" fontId="0" fillId="11" borderId="0" xfId="0" applyFill="1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4" fillId="14" borderId="10" xfId="0" applyFont="1" applyFill="1" applyBorder="1" applyAlignment="1">
      <alignment horizontal="left" vertical="center"/>
    </xf>
    <xf numFmtId="0" fontId="4" fillId="14" borderId="11" xfId="0" applyFont="1" applyFill="1" applyBorder="1" applyAlignment="1">
      <alignment horizontal="left" vertical="center"/>
    </xf>
    <xf numFmtId="0" fontId="8" fillId="14" borderId="12" xfId="0" applyFont="1" applyFill="1" applyBorder="1" applyAlignment="1">
      <alignment horizontal="center" vertical="center"/>
    </xf>
    <xf numFmtId="0" fontId="8" fillId="14" borderId="0" xfId="0" applyFont="1" applyFill="1" applyBorder="1" applyAlignment="1">
      <alignment horizontal="center" vertical="center"/>
    </xf>
    <xf numFmtId="0" fontId="0" fillId="14" borderId="0" xfId="0" applyFill="1" applyBorder="1" applyAlignment="1">
      <alignment horizontal="center" vertical="center"/>
    </xf>
    <xf numFmtId="0" fontId="8" fillId="14" borderId="14" xfId="0" applyFont="1" applyFill="1" applyBorder="1" applyAlignment="1">
      <alignment horizontal="center" vertical="center"/>
    </xf>
    <xf numFmtId="0" fontId="2" fillId="16" borderId="0" xfId="0" applyFont="1" applyFill="1" applyBorder="1" applyAlignment="1">
      <alignment horizontal="center" vertical="center"/>
    </xf>
    <xf numFmtId="0" fontId="0" fillId="15" borderId="14" xfId="0" applyFill="1" applyBorder="1"/>
    <xf numFmtId="0" fontId="0" fillId="15" borderId="0" xfId="0" applyFill="1" applyBorder="1"/>
    <xf numFmtId="0" fontId="2" fillId="15" borderId="13" xfId="0" applyFont="1" applyFill="1" applyBorder="1" applyAlignment="1">
      <alignment horizontal="left"/>
    </xf>
    <xf numFmtId="0" fontId="2" fillId="15" borderId="0" xfId="0" applyFont="1" applyFill="1" applyBorder="1" applyAlignment="1">
      <alignment horizontal="left"/>
    </xf>
    <xf numFmtId="0" fontId="0" fillId="0" borderId="13" xfId="0" applyBorder="1"/>
    <xf numFmtId="0" fontId="0" fillId="0" borderId="0" xfId="0" applyBorder="1"/>
    <xf numFmtId="0" fontId="4" fillId="14" borderId="0" xfId="0" applyFont="1" applyFill="1" applyBorder="1" applyAlignment="1">
      <alignment horizontal="left" vertical="center"/>
    </xf>
    <xf numFmtId="0" fontId="0" fillId="9" borderId="0" xfId="0" applyFill="1" applyAlignment="1">
      <alignment horizontal="center"/>
    </xf>
    <xf numFmtId="0" fontId="0" fillId="0" borderId="0" xfId="0" applyAlignment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123825</xdr:colOff>
      <xdr:row>4</xdr:row>
      <xdr:rowOff>38100</xdr:rowOff>
    </xdr:from>
    <xdr:to>
      <xdr:col>13</xdr:col>
      <xdr:colOff>1609090</xdr:colOff>
      <xdr:row>6</xdr:row>
      <xdr:rowOff>94615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DDBC11-3631-41D9-9C5F-F3CB0B39A3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30100" y="876300"/>
          <a:ext cx="1485265" cy="43751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11205</xdr:colOff>
      <xdr:row>4</xdr:row>
      <xdr:rowOff>33617</xdr:rowOff>
    </xdr:from>
    <xdr:to>
      <xdr:col>13</xdr:col>
      <xdr:colOff>1736912</xdr:colOff>
      <xdr:row>7</xdr:row>
      <xdr:rowOff>64744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41AD0A0-1A3B-72E3-D520-1FBCA5598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02352" y="874058"/>
          <a:ext cx="1725707" cy="60262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11205</xdr:colOff>
      <xdr:row>4</xdr:row>
      <xdr:rowOff>33617</xdr:rowOff>
    </xdr:from>
    <xdr:to>
      <xdr:col>13</xdr:col>
      <xdr:colOff>1736912</xdr:colOff>
      <xdr:row>7</xdr:row>
      <xdr:rowOff>64744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E3BF2A3-E8FF-4B7A-BCD6-3C5129D71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17480" y="871817"/>
          <a:ext cx="1725707" cy="60262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438150</xdr:colOff>
      <xdr:row>1</xdr:row>
      <xdr:rowOff>95250</xdr:rowOff>
    </xdr:from>
    <xdr:to>
      <xdr:col>21</xdr:col>
      <xdr:colOff>571500</xdr:colOff>
      <xdr:row>19</xdr:row>
      <xdr:rowOff>57150</xdr:rowOff>
    </xdr:to>
    <xdr:pic>
      <xdr:nvPicPr>
        <xdr:cNvPr id="5" name="Gambar 4">
          <a:extLst>
            <a:ext uri="{FF2B5EF4-FFF2-40B4-BE49-F238E27FC236}">
              <a16:creationId xmlns:a16="http://schemas.microsoft.com/office/drawing/2014/main" id="{12ECDBBD-B3A8-B5A7-C78C-DE95B5238B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20050" y="285750"/>
          <a:ext cx="6229350" cy="3390900"/>
        </a:xfrm>
        <a:prstGeom prst="rect">
          <a:avLst/>
        </a:prstGeom>
      </xdr:spPr>
    </xdr:pic>
    <xdr:clientData/>
  </xdr:twoCellAnchor>
  <xdr:twoCellAnchor editAs="oneCell">
    <xdr:from>
      <xdr:col>22</xdr:col>
      <xdr:colOff>95250</xdr:colOff>
      <xdr:row>4</xdr:row>
      <xdr:rowOff>38100</xdr:rowOff>
    </xdr:from>
    <xdr:to>
      <xdr:col>30</xdr:col>
      <xdr:colOff>409575</xdr:colOff>
      <xdr:row>17</xdr:row>
      <xdr:rowOff>19050</xdr:rowOff>
    </xdr:to>
    <xdr:pic>
      <xdr:nvPicPr>
        <xdr:cNvPr id="6" name="Gambar 5">
          <a:extLst>
            <a:ext uri="{FF2B5EF4-FFF2-40B4-BE49-F238E27FC236}">
              <a16:creationId xmlns:a16="http://schemas.microsoft.com/office/drawing/2014/main" id="{4E723A78-28F2-1CFD-FF62-5254609DFE64}"/>
            </a:ext>
            <a:ext uri="{147F2762-F138-4A5C-976F-8EAC2B608ADB}">
              <a16:predDERef xmlns:a16="http://schemas.microsoft.com/office/drawing/2014/main" pred="{12ECDBBD-B3A8-B5A7-C78C-DE95B5238B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382750" y="800100"/>
          <a:ext cx="5191125" cy="24574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47C7F-61A0-4412-90C0-7741842ECBD8}">
  <dimension ref="A1:AZ2201"/>
  <sheetViews>
    <sheetView topLeftCell="D6" zoomScale="85" zoomScaleNormal="85" workbookViewId="0">
      <selection activeCell="T40" sqref="T40"/>
    </sheetView>
  </sheetViews>
  <sheetFormatPr defaultRowHeight="15"/>
  <cols>
    <col min="4" max="4" width="13.42578125" style="3" customWidth="1"/>
    <col min="5" max="5" width="19.42578125" style="3" customWidth="1"/>
    <col min="6" max="6" width="14.28515625" style="3" customWidth="1"/>
    <col min="7" max="7" width="18.7109375" style="3" customWidth="1"/>
    <col min="8" max="8" width="13.28515625" style="2" customWidth="1"/>
    <col min="9" max="9" width="16.5703125" style="2" customWidth="1"/>
    <col min="10" max="10" width="14.140625" style="4" customWidth="1"/>
    <col min="11" max="11" width="21.140625" style="4" customWidth="1"/>
    <col min="12" max="12" width="14" customWidth="1"/>
    <col min="14" max="14" width="26.42578125" customWidth="1"/>
    <col min="15" max="15" width="8.42578125" customWidth="1"/>
    <col min="16" max="16" width="11.5703125" customWidth="1"/>
    <col min="17" max="17" width="12.85546875" customWidth="1"/>
    <col min="19" max="19" width="10.85546875" customWidth="1"/>
    <col min="20" max="20" width="15.28515625" customWidth="1"/>
    <col min="21" max="21" width="12.28515625" customWidth="1"/>
    <col min="22" max="22" width="12.140625" customWidth="1"/>
    <col min="23" max="23" width="21.140625" customWidth="1"/>
    <col min="26" max="26" width="20.85546875" customWidth="1"/>
    <col min="27" max="27" width="10.5703125" customWidth="1"/>
    <col min="29" max="29" width="21" customWidth="1"/>
    <col min="30" max="30" width="10.28515625" customWidth="1"/>
    <col min="31" max="31" width="11.42578125" bestFit="1" customWidth="1"/>
    <col min="32" max="32" width="31.42578125" customWidth="1"/>
    <col min="35" max="35" width="27.140625" customWidth="1"/>
    <col min="38" max="38" width="22.42578125" customWidth="1"/>
    <col min="41" max="41" width="27.140625" customWidth="1"/>
    <col min="44" max="44" width="17.140625" customWidth="1"/>
    <col min="45" max="45" width="14.5703125" customWidth="1"/>
    <col min="47" max="47" width="18" customWidth="1"/>
    <col min="48" max="48" width="2.7109375" customWidth="1"/>
    <col min="49" max="49" width="15.42578125" customWidth="1"/>
    <col min="50" max="50" width="10" bestFit="1" customWidth="1"/>
    <col min="52" max="52" width="13.140625" customWidth="1"/>
  </cols>
  <sheetData>
    <row r="1" spans="1:52" ht="21" customHeight="1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2" t="s">
        <v>11</v>
      </c>
      <c r="N1" s="13" t="s">
        <v>12</v>
      </c>
      <c r="O1" s="1"/>
      <c r="Q1" s="47" t="s">
        <v>13</v>
      </c>
      <c r="R1" s="47"/>
      <c r="T1" s="46" t="s">
        <v>14</v>
      </c>
      <c r="U1" s="46"/>
      <c r="W1" s="45" t="s">
        <v>15</v>
      </c>
      <c r="X1" s="45"/>
      <c r="Z1" s="45" t="s">
        <v>16</v>
      </c>
      <c r="AA1" s="45"/>
      <c r="AC1" s="45" t="s">
        <v>17</v>
      </c>
      <c r="AD1" s="45"/>
      <c r="AF1" s="45" t="s">
        <v>18</v>
      </c>
      <c r="AG1" s="45"/>
      <c r="AI1" s="45" t="s">
        <v>19</v>
      </c>
      <c r="AJ1" s="45"/>
      <c r="AL1" s="45" t="s">
        <v>20</v>
      </c>
      <c r="AM1" s="45"/>
      <c r="AO1" s="45" t="s">
        <v>21</v>
      </c>
      <c r="AP1" s="45"/>
      <c r="AR1" s="46" t="s">
        <v>22</v>
      </c>
      <c r="AS1" s="46"/>
      <c r="AU1" s="46" t="s">
        <v>23</v>
      </c>
      <c r="AV1" s="46"/>
      <c r="AW1" s="46"/>
      <c r="AX1" s="46"/>
    </row>
    <row r="2" spans="1:52">
      <c r="A2" s="6">
        <v>90</v>
      </c>
      <c r="B2" s="6">
        <v>42</v>
      </c>
      <c r="C2" s="6">
        <v>43</v>
      </c>
      <c r="D2" s="7">
        <v>20.87974371</v>
      </c>
      <c r="E2" s="8">
        <f>ROUND(D2, 0)</f>
        <v>21</v>
      </c>
      <c r="F2" s="7">
        <v>82.002744230000005</v>
      </c>
      <c r="G2" s="8">
        <f>ROUND(F2, 0)</f>
        <v>82</v>
      </c>
      <c r="H2" s="9">
        <v>6.502985292</v>
      </c>
      <c r="I2" s="8">
        <f>ROUND(H2, 0)</f>
        <v>7</v>
      </c>
      <c r="J2" s="10">
        <v>202.9355362</v>
      </c>
      <c r="K2" s="8">
        <f>ROUND(J2, 0)</f>
        <v>203</v>
      </c>
      <c r="L2" s="5" t="s">
        <v>24</v>
      </c>
      <c r="N2" s="14">
        <f>COUNT(A2:A2201)</f>
        <v>2200</v>
      </c>
      <c r="Q2" s="15" t="s">
        <v>24</v>
      </c>
      <c r="R2" s="17">
        <f>COUNTIF($L$2:$L$2201, "rice")</f>
        <v>100</v>
      </c>
      <c r="T2" s="15" t="s">
        <v>25</v>
      </c>
      <c r="U2" s="17">
        <f>R2/$N$2</f>
        <v>4.5454545454545456E-2</v>
      </c>
      <c r="W2" s="20" t="s">
        <v>26</v>
      </c>
      <c r="X2" s="20">
        <f t="shared" ref="X2:X23" si="0">COUNTIFS($A$2:$A$2201,91,$L$2:$L$2201,Q2)/R2</f>
        <v>0.06</v>
      </c>
      <c r="Z2" s="20" t="s">
        <v>27</v>
      </c>
      <c r="AA2" s="20">
        <f t="shared" ref="AA2:AA23" si="1">COUNTIFS($B$2:$B$2201,42,$L$2:$L$2201,Q2)/R2</f>
        <v>0.04</v>
      </c>
      <c r="AC2" s="20" t="s">
        <v>28</v>
      </c>
      <c r="AD2" s="20">
        <f t="shared" ref="AD2:AD23" si="2">COUNTIFS($C$2:$C$2201,42,$L$2:$L$2201,Q2)/R2</f>
        <v>0.11</v>
      </c>
      <c r="AF2" s="20" t="s">
        <v>29</v>
      </c>
      <c r="AG2" s="20">
        <f>COUNTIFS($E$2:$E$2201,21,$L$2:$L$2201,Q2)/R2</f>
        <v>0.11</v>
      </c>
      <c r="AI2" s="20" t="s">
        <v>30</v>
      </c>
      <c r="AJ2" s="20">
        <f>COUNTIFS($G$2:$G$2201,80,$L$2:$L$2201,Q2)/R2</f>
        <v>0.15</v>
      </c>
      <c r="AL2" s="20" t="s">
        <v>31</v>
      </c>
      <c r="AM2" s="20">
        <f>COUNTIFS($I$2:$I$2201,5,$L$2:$L$2201,Q2)/R2</f>
        <v>0.12</v>
      </c>
      <c r="AO2" s="20" t="s">
        <v>32</v>
      </c>
      <c r="AP2" s="20">
        <f>COUNTIFS($K$2:$K$2201,206,$L$2:$L$2201,Q2)/R2</f>
        <v>0.01</v>
      </c>
      <c r="AR2" s="21" t="s">
        <v>33</v>
      </c>
      <c r="AS2" s="22">
        <f>X2*AA2*AD2*AG2*AJ2*AM2*AP2</f>
        <v>5.2271999999999995E-9</v>
      </c>
      <c r="AU2" s="21" t="s">
        <v>33</v>
      </c>
      <c r="AV2" s="21" t="s">
        <v>34</v>
      </c>
      <c r="AW2" s="21" t="s">
        <v>25</v>
      </c>
      <c r="AX2" s="21">
        <f>AS2*U2</f>
        <v>2.3759999999999999E-10</v>
      </c>
      <c r="AZ2" s="1" t="s">
        <v>35</v>
      </c>
    </row>
    <row r="3" spans="1:52">
      <c r="A3" s="6">
        <v>85</v>
      </c>
      <c r="B3" s="6">
        <v>58</v>
      </c>
      <c r="C3" s="6">
        <v>41</v>
      </c>
      <c r="D3" s="7">
        <v>21.770461690000001</v>
      </c>
      <c r="E3" s="8">
        <f t="shared" ref="E3:E66" si="3">ROUND(D3, 0)</f>
        <v>22</v>
      </c>
      <c r="F3" s="7">
        <v>80.319644080000003</v>
      </c>
      <c r="G3" s="8">
        <f t="shared" ref="G3:G66" si="4">ROUND(F3, 0)</f>
        <v>80</v>
      </c>
      <c r="H3" s="9">
        <v>7.038096361</v>
      </c>
      <c r="I3" s="8">
        <f t="shared" ref="I3:I66" si="5">ROUND(H3, 0)</f>
        <v>7</v>
      </c>
      <c r="J3" s="10">
        <v>226.65553739999999</v>
      </c>
      <c r="K3" s="8">
        <f t="shared" ref="K3:K66" si="6">ROUND(J3, 0)</f>
        <v>227</v>
      </c>
      <c r="L3" s="5" t="s">
        <v>24</v>
      </c>
      <c r="Q3" s="15" t="s">
        <v>36</v>
      </c>
      <c r="R3" s="17">
        <f>COUNTIF($L$2:$L$2201, "maize")</f>
        <v>100</v>
      </c>
      <c r="T3" s="15" t="s">
        <v>37</v>
      </c>
      <c r="U3" s="17">
        <f t="shared" ref="U3:U23" si="7">R3/$N$2</f>
        <v>4.5454545454545456E-2</v>
      </c>
      <c r="W3" s="20" t="s">
        <v>38</v>
      </c>
      <c r="X3" s="20">
        <f t="shared" si="0"/>
        <v>0.01</v>
      </c>
      <c r="Z3" s="20" t="s">
        <v>39</v>
      </c>
      <c r="AA3" s="20">
        <f t="shared" si="1"/>
        <v>0.01</v>
      </c>
      <c r="AC3" s="18" t="s">
        <v>40</v>
      </c>
      <c r="AD3" s="19">
        <f t="shared" si="2"/>
        <v>0</v>
      </c>
      <c r="AF3" s="20" t="s">
        <v>41</v>
      </c>
      <c r="AG3" s="20">
        <f t="shared" ref="AG3:AG23" si="8">COUNTIFS($E$2:$E$2201,21,$L$2:$L$2201,Q3)/R3</f>
        <v>0.05</v>
      </c>
      <c r="AI3" s="18" t="s">
        <v>42</v>
      </c>
      <c r="AJ3" s="19">
        <f t="shared" ref="AJ3:AJ23" si="9">COUNTIFS($G$2:$G$2201,80,$L$2:$L$2201,Q3)/R3</f>
        <v>0</v>
      </c>
      <c r="AL3" s="18" t="s">
        <v>43</v>
      </c>
      <c r="AM3" s="19">
        <f t="shared" ref="AM3:AM23" si="10">COUNTIFS($I$2:$I$2201,5,$L$2:$L$2201,Q3)/R3</f>
        <v>0</v>
      </c>
      <c r="AO3" s="18" t="s">
        <v>44</v>
      </c>
      <c r="AP3" s="19">
        <f t="shared" ref="AP3:AP23" si="11">COUNTIFS($K$2:$K$2201,206,$L$2:$L$2201,Q3)/R3</f>
        <v>0</v>
      </c>
      <c r="AR3" s="15" t="s">
        <v>45</v>
      </c>
      <c r="AS3" s="17">
        <f>X3*AA3*AD3*AG3*AJ3*AM3*AP3</f>
        <v>0</v>
      </c>
      <c r="AU3" s="15" t="s">
        <v>45</v>
      </c>
      <c r="AV3" s="15" t="s">
        <v>34</v>
      </c>
      <c r="AW3" s="15" t="s">
        <v>37</v>
      </c>
      <c r="AX3" s="17">
        <f t="shared" ref="AX3:AX23" si="12">AS3*U3</f>
        <v>0</v>
      </c>
    </row>
    <row r="4" spans="1:52">
      <c r="A4" s="6">
        <v>60</v>
      </c>
      <c r="B4" s="6">
        <v>55</v>
      </c>
      <c r="C4" s="6">
        <v>44</v>
      </c>
      <c r="D4" s="7">
        <v>23.004459149999999</v>
      </c>
      <c r="E4" s="8">
        <f t="shared" si="3"/>
        <v>23</v>
      </c>
      <c r="F4" s="7">
        <v>82.320762900000005</v>
      </c>
      <c r="G4" s="8">
        <f t="shared" si="4"/>
        <v>82</v>
      </c>
      <c r="H4" s="9">
        <v>7.8402071439999999</v>
      </c>
      <c r="I4" s="8">
        <f t="shared" si="5"/>
        <v>8</v>
      </c>
      <c r="J4" s="10">
        <v>263.96424760000002</v>
      </c>
      <c r="K4" s="8">
        <f t="shared" si="6"/>
        <v>264</v>
      </c>
      <c r="L4" s="5" t="s">
        <v>24</v>
      </c>
      <c r="N4" s="13" t="s">
        <v>46</v>
      </c>
      <c r="O4" s="1"/>
      <c r="Q4" s="15" t="s">
        <v>47</v>
      </c>
      <c r="R4" s="17">
        <f>COUNTIF($L$2:$L$2201, "chickpea")</f>
        <v>100</v>
      </c>
      <c r="T4" s="15" t="s">
        <v>48</v>
      </c>
      <c r="U4" s="17">
        <f t="shared" si="7"/>
        <v>4.5454545454545456E-2</v>
      </c>
      <c r="W4" s="18" t="s">
        <v>49</v>
      </c>
      <c r="X4" s="19">
        <f t="shared" si="0"/>
        <v>0</v>
      </c>
      <c r="Z4" s="18" t="s">
        <v>50</v>
      </c>
      <c r="AA4" s="19">
        <f t="shared" si="1"/>
        <v>0</v>
      </c>
      <c r="AC4" s="18" t="s">
        <v>51</v>
      </c>
      <c r="AD4" s="19">
        <f t="shared" si="2"/>
        <v>0</v>
      </c>
      <c r="AF4" s="20" t="s">
        <v>52</v>
      </c>
      <c r="AG4" s="20">
        <f t="shared" si="8"/>
        <v>0.12</v>
      </c>
      <c r="AI4" s="18" t="s">
        <v>53</v>
      </c>
      <c r="AJ4" s="19">
        <f t="shared" si="9"/>
        <v>0</v>
      </c>
      <c r="AL4" s="18" t="s">
        <v>54</v>
      </c>
      <c r="AM4" s="19">
        <f t="shared" si="10"/>
        <v>0</v>
      </c>
      <c r="AO4" s="18" t="s">
        <v>55</v>
      </c>
      <c r="AP4" s="19">
        <f t="shared" si="11"/>
        <v>0</v>
      </c>
      <c r="AR4" s="15" t="s">
        <v>56</v>
      </c>
      <c r="AS4" s="17">
        <f t="shared" ref="AS4:AS23" si="13">X4*AA4*AD4*AG4*AJ4*AM4*AP4</f>
        <v>0</v>
      </c>
      <c r="AU4" s="15" t="s">
        <v>56</v>
      </c>
      <c r="AV4" s="15" t="s">
        <v>34</v>
      </c>
      <c r="AW4" s="15" t="s">
        <v>48</v>
      </c>
      <c r="AX4" s="17">
        <f t="shared" si="12"/>
        <v>0</v>
      </c>
    </row>
    <row r="5" spans="1:52">
      <c r="A5" s="6">
        <v>74</v>
      </c>
      <c r="B5" s="6">
        <v>35</v>
      </c>
      <c r="C5" s="6">
        <v>40</v>
      </c>
      <c r="D5" s="7">
        <v>26.491096349999999</v>
      </c>
      <c r="E5" s="8">
        <f t="shared" si="3"/>
        <v>26</v>
      </c>
      <c r="F5" s="7">
        <v>80.158362640000007</v>
      </c>
      <c r="G5" s="8">
        <f t="shared" si="4"/>
        <v>80</v>
      </c>
      <c r="H5" s="9">
        <v>6.9804009049999998</v>
      </c>
      <c r="I5" s="8">
        <f t="shared" si="5"/>
        <v>7</v>
      </c>
      <c r="J5" s="10">
        <v>242.86403419999999</v>
      </c>
      <c r="K5" s="8">
        <f t="shared" si="6"/>
        <v>243</v>
      </c>
      <c r="L5" s="5" t="s">
        <v>24</v>
      </c>
      <c r="Q5" s="15" t="s">
        <v>57</v>
      </c>
      <c r="R5" s="17">
        <f>COUNTIF($L$2:$L$2201, "kidneybeans")</f>
        <v>100</v>
      </c>
      <c r="T5" s="15" t="s">
        <v>58</v>
      </c>
      <c r="U5" s="17">
        <f t="shared" si="7"/>
        <v>4.5454545454545456E-2</v>
      </c>
      <c r="W5" s="18" t="s">
        <v>59</v>
      </c>
      <c r="X5" s="19">
        <f t="shared" si="0"/>
        <v>0</v>
      </c>
      <c r="Z5" s="18" t="s">
        <v>60</v>
      </c>
      <c r="AA5" s="19">
        <f t="shared" si="1"/>
        <v>0</v>
      </c>
      <c r="AC5" s="18" t="s">
        <v>61</v>
      </c>
      <c r="AD5" s="19">
        <f t="shared" si="2"/>
        <v>0</v>
      </c>
      <c r="AF5" s="20" t="s">
        <v>62</v>
      </c>
      <c r="AG5" s="20">
        <f t="shared" si="8"/>
        <v>0.12</v>
      </c>
      <c r="AI5" s="18" t="s">
        <v>63</v>
      </c>
      <c r="AJ5" s="19">
        <f t="shared" si="9"/>
        <v>0</v>
      </c>
      <c r="AL5" s="18" t="s">
        <v>64</v>
      </c>
      <c r="AM5" s="19">
        <f t="shared" si="10"/>
        <v>0</v>
      </c>
      <c r="AO5" s="18" t="s">
        <v>65</v>
      </c>
      <c r="AP5" s="19">
        <f t="shared" si="11"/>
        <v>0</v>
      </c>
      <c r="AR5" s="15" t="s">
        <v>66</v>
      </c>
      <c r="AS5" s="17">
        <f t="shared" si="13"/>
        <v>0</v>
      </c>
      <c r="AU5" s="15" t="s">
        <v>66</v>
      </c>
      <c r="AV5" s="15" t="s">
        <v>34</v>
      </c>
      <c r="AW5" s="15" t="s">
        <v>58</v>
      </c>
      <c r="AX5" s="17">
        <f t="shared" si="12"/>
        <v>0</v>
      </c>
    </row>
    <row r="6" spans="1:52">
      <c r="A6" s="6">
        <v>78</v>
      </c>
      <c r="B6" s="6">
        <v>42</v>
      </c>
      <c r="C6" s="6">
        <v>42</v>
      </c>
      <c r="D6" s="7">
        <v>20.130174820000001</v>
      </c>
      <c r="E6" s="8">
        <f t="shared" si="3"/>
        <v>20</v>
      </c>
      <c r="F6" s="7">
        <v>81.604872869999994</v>
      </c>
      <c r="G6" s="8">
        <f t="shared" si="4"/>
        <v>82</v>
      </c>
      <c r="H6" s="9">
        <v>7.6284728910000004</v>
      </c>
      <c r="I6" s="8">
        <f t="shared" si="5"/>
        <v>8</v>
      </c>
      <c r="J6" s="10">
        <v>262.71734049999998</v>
      </c>
      <c r="K6" s="8">
        <f t="shared" si="6"/>
        <v>263</v>
      </c>
      <c r="L6" s="5" t="s">
        <v>24</v>
      </c>
      <c r="Q6" s="15" t="s">
        <v>67</v>
      </c>
      <c r="R6" s="17">
        <f>COUNTIF($L$2:$L$2201, "pigeonpeas")</f>
        <v>100</v>
      </c>
      <c r="T6" s="15" t="s">
        <v>68</v>
      </c>
      <c r="U6" s="17">
        <f t="shared" si="7"/>
        <v>4.5454545454545456E-2</v>
      </c>
      <c r="W6" s="18" t="s">
        <v>69</v>
      </c>
      <c r="X6" s="19">
        <f t="shared" si="0"/>
        <v>0</v>
      </c>
      <c r="Z6" s="18" t="s">
        <v>70</v>
      </c>
      <c r="AA6" s="19">
        <f t="shared" si="1"/>
        <v>0</v>
      </c>
      <c r="AC6" s="18" t="s">
        <v>71</v>
      </c>
      <c r="AD6" s="19">
        <f t="shared" si="2"/>
        <v>0</v>
      </c>
      <c r="AF6" s="20" t="s">
        <v>72</v>
      </c>
      <c r="AG6" s="20">
        <f t="shared" si="8"/>
        <v>0.05</v>
      </c>
      <c r="AI6" s="18" t="s">
        <v>73</v>
      </c>
      <c r="AJ6" s="19">
        <f t="shared" si="9"/>
        <v>0</v>
      </c>
      <c r="AL6" s="20" t="s">
        <v>74</v>
      </c>
      <c r="AM6" s="20">
        <f t="shared" si="10"/>
        <v>0.37</v>
      </c>
      <c r="AO6" s="18" t="s">
        <v>75</v>
      </c>
      <c r="AP6" s="19">
        <f t="shared" si="11"/>
        <v>0</v>
      </c>
      <c r="AR6" s="15" t="s">
        <v>76</v>
      </c>
      <c r="AS6" s="17">
        <f t="shared" si="13"/>
        <v>0</v>
      </c>
      <c r="AU6" s="15" t="s">
        <v>76</v>
      </c>
      <c r="AV6" s="15" t="s">
        <v>34</v>
      </c>
      <c r="AW6" s="15" t="s">
        <v>68</v>
      </c>
      <c r="AX6" s="17">
        <f t="shared" si="12"/>
        <v>0</v>
      </c>
    </row>
    <row r="7" spans="1:52">
      <c r="A7" s="6">
        <v>69</v>
      </c>
      <c r="B7" s="6">
        <v>37</v>
      </c>
      <c r="C7" s="6">
        <v>42</v>
      </c>
      <c r="D7" s="7">
        <v>23.058048719999999</v>
      </c>
      <c r="E7" s="8">
        <f t="shared" si="3"/>
        <v>23</v>
      </c>
      <c r="F7" s="7">
        <v>83.370117719999996</v>
      </c>
      <c r="G7" s="8">
        <f t="shared" si="4"/>
        <v>83</v>
      </c>
      <c r="H7" s="9">
        <v>7.0734535029999996</v>
      </c>
      <c r="I7" s="8">
        <f t="shared" si="5"/>
        <v>7</v>
      </c>
      <c r="J7" s="10">
        <v>251.05499979999999</v>
      </c>
      <c r="K7" s="8">
        <f t="shared" si="6"/>
        <v>251</v>
      </c>
      <c r="L7" s="5" t="s">
        <v>24</v>
      </c>
      <c r="Q7" s="15" t="s">
        <v>77</v>
      </c>
      <c r="R7" s="17">
        <f>COUNTIF($L$2:$L$2201, "mothbeans")</f>
        <v>100</v>
      </c>
      <c r="T7" s="15" t="s">
        <v>78</v>
      </c>
      <c r="U7" s="17">
        <f t="shared" si="7"/>
        <v>4.5454545454545456E-2</v>
      </c>
      <c r="W7" s="18" t="s">
        <v>79</v>
      </c>
      <c r="X7" s="19">
        <f t="shared" si="0"/>
        <v>0</v>
      </c>
      <c r="Z7" s="20" t="s">
        <v>80</v>
      </c>
      <c r="AA7" s="20">
        <f t="shared" si="1"/>
        <v>0.02</v>
      </c>
      <c r="AC7" s="18" t="s">
        <v>81</v>
      </c>
      <c r="AD7" s="19">
        <f t="shared" si="2"/>
        <v>0</v>
      </c>
      <c r="AF7" s="18" t="s">
        <v>82</v>
      </c>
      <c r="AG7" s="19">
        <f t="shared" si="8"/>
        <v>0</v>
      </c>
      <c r="AI7" s="18" t="s">
        <v>83</v>
      </c>
      <c r="AJ7" s="19">
        <f t="shared" si="9"/>
        <v>0</v>
      </c>
      <c r="AL7" s="20" t="s">
        <v>84</v>
      </c>
      <c r="AM7" s="20">
        <f t="shared" si="10"/>
        <v>0.15</v>
      </c>
      <c r="AO7" s="18" t="s">
        <v>85</v>
      </c>
      <c r="AP7" s="19">
        <f t="shared" si="11"/>
        <v>0</v>
      </c>
      <c r="AR7" s="15" t="s">
        <v>86</v>
      </c>
      <c r="AS7" s="17">
        <f t="shared" si="13"/>
        <v>0</v>
      </c>
      <c r="AU7" s="15" t="s">
        <v>86</v>
      </c>
      <c r="AV7" s="15" t="s">
        <v>34</v>
      </c>
      <c r="AW7" s="15" t="s">
        <v>78</v>
      </c>
      <c r="AX7" s="17">
        <f t="shared" si="12"/>
        <v>0</v>
      </c>
    </row>
    <row r="8" spans="1:52">
      <c r="A8" s="6">
        <v>69</v>
      </c>
      <c r="B8" s="6">
        <v>55</v>
      </c>
      <c r="C8" s="6">
        <v>38</v>
      </c>
      <c r="D8" s="7">
        <v>22.708837979999998</v>
      </c>
      <c r="E8" s="8">
        <f t="shared" si="3"/>
        <v>23</v>
      </c>
      <c r="F8" s="7">
        <v>82.639413939999997</v>
      </c>
      <c r="G8" s="8">
        <f t="shared" si="4"/>
        <v>83</v>
      </c>
      <c r="H8" s="9">
        <v>5.7008056800000002</v>
      </c>
      <c r="I8" s="8">
        <f t="shared" si="5"/>
        <v>6</v>
      </c>
      <c r="J8" s="10">
        <v>271.32486039999998</v>
      </c>
      <c r="K8" s="8">
        <f t="shared" si="6"/>
        <v>271</v>
      </c>
      <c r="L8" s="5" t="s">
        <v>24</v>
      </c>
      <c r="Q8" s="15" t="s">
        <v>87</v>
      </c>
      <c r="R8" s="17">
        <f>COUNTIF($L$2:$L$2201, "mungbean")</f>
        <v>100</v>
      </c>
      <c r="T8" s="15" t="s">
        <v>88</v>
      </c>
      <c r="U8" s="17">
        <f t="shared" si="7"/>
        <v>4.5454545454545456E-2</v>
      </c>
      <c r="W8" s="18" t="s">
        <v>89</v>
      </c>
      <c r="X8" s="19">
        <f t="shared" si="0"/>
        <v>0</v>
      </c>
      <c r="Z8" s="20" t="s">
        <v>90</v>
      </c>
      <c r="AA8" s="20">
        <f t="shared" si="1"/>
        <v>0.01</v>
      </c>
      <c r="AC8" s="18" t="s">
        <v>91</v>
      </c>
      <c r="AD8" s="19">
        <f t="shared" si="2"/>
        <v>0</v>
      </c>
      <c r="AF8" s="18" t="s">
        <v>92</v>
      </c>
      <c r="AG8" s="19">
        <f t="shared" si="8"/>
        <v>0</v>
      </c>
      <c r="AI8" s="20" t="s">
        <v>93</v>
      </c>
      <c r="AJ8" s="20">
        <f t="shared" si="9"/>
        <v>7.0000000000000007E-2</v>
      </c>
      <c r="AL8" s="18" t="s">
        <v>94</v>
      </c>
      <c r="AM8" s="19">
        <f t="shared" si="10"/>
        <v>0</v>
      </c>
      <c r="AO8" s="18" t="s">
        <v>95</v>
      </c>
      <c r="AP8" s="19">
        <f t="shared" si="11"/>
        <v>0</v>
      </c>
      <c r="AR8" s="15" t="s">
        <v>96</v>
      </c>
      <c r="AS8" s="17">
        <f t="shared" si="13"/>
        <v>0</v>
      </c>
      <c r="AU8" s="15" t="s">
        <v>96</v>
      </c>
      <c r="AV8" s="15" t="s">
        <v>34</v>
      </c>
      <c r="AW8" s="15" t="s">
        <v>88</v>
      </c>
      <c r="AX8" s="17">
        <f t="shared" si="12"/>
        <v>0</v>
      </c>
    </row>
    <row r="9" spans="1:52">
      <c r="A9" s="6">
        <v>94</v>
      </c>
      <c r="B9" s="6">
        <v>53</v>
      </c>
      <c r="C9" s="6">
        <v>40</v>
      </c>
      <c r="D9" s="7">
        <v>20.277743619999999</v>
      </c>
      <c r="E9" s="8">
        <f t="shared" si="3"/>
        <v>20</v>
      </c>
      <c r="F9" s="7">
        <v>82.894086189999996</v>
      </c>
      <c r="G9" s="8">
        <f t="shared" si="4"/>
        <v>83</v>
      </c>
      <c r="H9" s="9">
        <v>5.7186271780000002</v>
      </c>
      <c r="I9" s="8">
        <f t="shared" si="5"/>
        <v>6</v>
      </c>
      <c r="J9" s="10">
        <v>241.97419489999999</v>
      </c>
      <c r="K9" s="8">
        <f t="shared" si="6"/>
        <v>242</v>
      </c>
      <c r="L9" s="5" t="s">
        <v>24</v>
      </c>
      <c r="N9" s="13" t="s">
        <v>97</v>
      </c>
      <c r="O9" s="1"/>
      <c r="Q9" s="15" t="s">
        <v>98</v>
      </c>
      <c r="R9" s="17">
        <f>COUNTIF($L$2:$L$2201, "blackgram")</f>
        <v>100</v>
      </c>
      <c r="T9" s="15" t="s">
        <v>99</v>
      </c>
      <c r="U9" s="17">
        <f t="shared" si="7"/>
        <v>4.5454545454545456E-2</v>
      </c>
      <c r="W9" s="18" t="s">
        <v>100</v>
      </c>
      <c r="X9" s="19">
        <f t="shared" si="0"/>
        <v>0</v>
      </c>
      <c r="Z9" s="18" t="s">
        <v>101</v>
      </c>
      <c r="AA9" s="19">
        <f t="shared" si="1"/>
        <v>0</v>
      </c>
      <c r="AC9" s="18" t="s">
        <v>102</v>
      </c>
      <c r="AD9" s="19">
        <f t="shared" si="2"/>
        <v>0</v>
      </c>
      <c r="AF9" s="18" t="s">
        <v>103</v>
      </c>
      <c r="AG9" s="19">
        <f t="shared" si="8"/>
        <v>0</v>
      </c>
      <c r="AI9" s="18" t="s">
        <v>104</v>
      </c>
      <c r="AJ9" s="19">
        <f t="shared" si="9"/>
        <v>0</v>
      </c>
      <c r="AL9" s="18" t="s">
        <v>105</v>
      </c>
      <c r="AM9" s="19">
        <f t="shared" si="10"/>
        <v>0</v>
      </c>
      <c r="AO9" s="18" t="s">
        <v>106</v>
      </c>
      <c r="AP9" s="19">
        <f t="shared" si="11"/>
        <v>0</v>
      </c>
      <c r="AR9" s="15" t="s">
        <v>107</v>
      </c>
      <c r="AS9" s="17">
        <f t="shared" si="13"/>
        <v>0</v>
      </c>
      <c r="AU9" s="15" t="s">
        <v>107</v>
      </c>
      <c r="AV9" s="15" t="s">
        <v>34</v>
      </c>
      <c r="AW9" s="15" t="s">
        <v>99</v>
      </c>
      <c r="AX9" s="17">
        <f t="shared" si="12"/>
        <v>0</v>
      </c>
    </row>
    <row r="10" spans="1:52">
      <c r="A10" s="6">
        <v>89</v>
      </c>
      <c r="B10" s="6">
        <v>54</v>
      </c>
      <c r="C10" s="6">
        <v>38</v>
      </c>
      <c r="D10" s="7">
        <v>24.515880660000001</v>
      </c>
      <c r="E10" s="8">
        <f t="shared" si="3"/>
        <v>25</v>
      </c>
      <c r="F10" s="7">
        <v>83.535216300000002</v>
      </c>
      <c r="G10" s="8">
        <f t="shared" si="4"/>
        <v>84</v>
      </c>
      <c r="H10" s="9">
        <v>6.6853464239999996</v>
      </c>
      <c r="I10" s="8">
        <f t="shared" si="5"/>
        <v>7</v>
      </c>
      <c r="J10" s="10">
        <v>230.4462359</v>
      </c>
      <c r="K10" s="8">
        <f t="shared" si="6"/>
        <v>230</v>
      </c>
      <c r="L10" s="5" t="s">
        <v>24</v>
      </c>
      <c r="N10" s="15" t="s">
        <v>108</v>
      </c>
      <c r="Q10" s="15" t="s">
        <v>109</v>
      </c>
      <c r="R10" s="17">
        <f>COUNTIF($L$2:$L$2201, "lentil")</f>
        <v>100</v>
      </c>
      <c r="T10" s="15" t="s">
        <v>110</v>
      </c>
      <c r="U10" s="17">
        <f t="shared" si="7"/>
        <v>4.5454545454545456E-2</v>
      </c>
      <c r="W10" s="18" t="s">
        <v>111</v>
      </c>
      <c r="X10" s="19">
        <f t="shared" si="0"/>
        <v>0</v>
      </c>
      <c r="Z10" s="18" t="s">
        <v>112</v>
      </c>
      <c r="AA10" s="19">
        <f t="shared" si="1"/>
        <v>0</v>
      </c>
      <c r="AC10" s="18" t="s">
        <v>113</v>
      </c>
      <c r="AD10" s="19">
        <f t="shared" si="2"/>
        <v>0</v>
      </c>
      <c r="AF10" s="20" t="s">
        <v>114</v>
      </c>
      <c r="AG10" s="20">
        <f t="shared" si="8"/>
        <v>0.08</v>
      </c>
      <c r="AI10" s="18" t="s">
        <v>115</v>
      </c>
      <c r="AJ10" s="19">
        <f t="shared" si="9"/>
        <v>0</v>
      </c>
      <c r="AL10" s="18" t="s">
        <v>116</v>
      </c>
      <c r="AM10" s="19">
        <f t="shared" si="10"/>
        <v>0</v>
      </c>
      <c r="AO10" s="18" t="s">
        <v>117</v>
      </c>
      <c r="AP10" s="19">
        <f t="shared" si="11"/>
        <v>0</v>
      </c>
      <c r="AR10" s="15" t="s">
        <v>118</v>
      </c>
      <c r="AS10" s="17">
        <f t="shared" si="13"/>
        <v>0</v>
      </c>
      <c r="AU10" s="15" t="s">
        <v>118</v>
      </c>
      <c r="AV10" s="15" t="s">
        <v>34</v>
      </c>
      <c r="AW10" s="15" t="s">
        <v>110</v>
      </c>
      <c r="AX10" s="17">
        <f t="shared" si="12"/>
        <v>0</v>
      </c>
    </row>
    <row r="11" spans="1:52">
      <c r="A11" s="6">
        <v>68</v>
      </c>
      <c r="B11" s="6">
        <v>58</v>
      </c>
      <c r="C11" s="6">
        <v>38</v>
      </c>
      <c r="D11" s="7">
        <v>23.223973860000001</v>
      </c>
      <c r="E11" s="8">
        <f t="shared" si="3"/>
        <v>23</v>
      </c>
      <c r="F11" s="7">
        <v>83.033226909999996</v>
      </c>
      <c r="G11" s="8">
        <f t="shared" si="4"/>
        <v>83</v>
      </c>
      <c r="H11" s="9">
        <v>6.3362535250000001</v>
      </c>
      <c r="I11" s="8">
        <f t="shared" si="5"/>
        <v>6</v>
      </c>
      <c r="J11" s="10">
        <v>221.2091958</v>
      </c>
      <c r="K11" s="8">
        <f t="shared" si="6"/>
        <v>221</v>
      </c>
      <c r="L11" s="5" t="s">
        <v>24</v>
      </c>
      <c r="N11" s="15" t="s">
        <v>119</v>
      </c>
      <c r="Q11" s="15" t="s">
        <v>120</v>
      </c>
      <c r="R11" s="17">
        <f>COUNTIF($L$2:$L$2201, "pomegranate")</f>
        <v>100</v>
      </c>
      <c r="T11" s="15" t="s">
        <v>121</v>
      </c>
      <c r="U11" s="17">
        <f t="shared" si="7"/>
        <v>4.5454545454545456E-2</v>
      </c>
      <c r="W11" s="18" t="s">
        <v>122</v>
      </c>
      <c r="X11" s="19">
        <f t="shared" si="0"/>
        <v>0</v>
      </c>
      <c r="Z11" s="18" t="s">
        <v>123</v>
      </c>
      <c r="AA11" s="19">
        <f t="shared" si="1"/>
        <v>0</v>
      </c>
      <c r="AC11" s="20" t="s">
        <v>124</v>
      </c>
      <c r="AD11" s="20">
        <f t="shared" si="2"/>
        <v>0.11</v>
      </c>
      <c r="AF11" s="20" t="s">
        <v>125</v>
      </c>
      <c r="AG11" s="20">
        <f t="shared" si="8"/>
        <v>0.08</v>
      </c>
      <c r="AI11" s="18" t="s">
        <v>126</v>
      </c>
      <c r="AJ11" s="19">
        <f t="shared" si="9"/>
        <v>0</v>
      </c>
      <c r="AL11" s="18" t="s">
        <v>127</v>
      </c>
      <c r="AM11" s="19">
        <f>COUNTIFS($I$2:$I$2201,5,$L$2:$L$2201,Q11)/R11</f>
        <v>0</v>
      </c>
      <c r="AO11" s="18" t="s">
        <v>128</v>
      </c>
      <c r="AP11" s="19">
        <f t="shared" si="11"/>
        <v>0</v>
      </c>
      <c r="AR11" s="15" t="s">
        <v>129</v>
      </c>
      <c r="AS11" s="17">
        <f t="shared" si="13"/>
        <v>0</v>
      </c>
      <c r="AU11" s="15" t="s">
        <v>129</v>
      </c>
      <c r="AV11" s="15" t="s">
        <v>34</v>
      </c>
      <c r="AW11" s="15" t="s">
        <v>121</v>
      </c>
      <c r="AX11" s="17">
        <f t="shared" si="12"/>
        <v>0</v>
      </c>
    </row>
    <row r="12" spans="1:52">
      <c r="A12" s="6">
        <v>91</v>
      </c>
      <c r="B12" s="6">
        <v>53</v>
      </c>
      <c r="C12" s="6">
        <v>40</v>
      </c>
      <c r="D12" s="7">
        <v>26.527235130000001</v>
      </c>
      <c r="E12" s="8">
        <f t="shared" si="3"/>
        <v>27</v>
      </c>
      <c r="F12" s="7">
        <v>81.417538460000003</v>
      </c>
      <c r="G12" s="8">
        <f t="shared" si="4"/>
        <v>81</v>
      </c>
      <c r="H12" s="9">
        <v>5.3861677879999998</v>
      </c>
      <c r="I12" s="8">
        <f t="shared" si="5"/>
        <v>5</v>
      </c>
      <c r="J12" s="10">
        <v>264.61486969999999</v>
      </c>
      <c r="K12" s="8">
        <f t="shared" si="6"/>
        <v>265</v>
      </c>
      <c r="L12" s="5" t="s">
        <v>24</v>
      </c>
      <c r="N12" s="15" t="s">
        <v>130</v>
      </c>
      <c r="Q12" s="15" t="s">
        <v>131</v>
      </c>
      <c r="R12" s="17">
        <f>COUNTIF($L$2:$L$2201, "banana")</f>
        <v>100</v>
      </c>
      <c r="T12" s="15" t="s">
        <v>132</v>
      </c>
      <c r="U12" s="17">
        <f t="shared" si="7"/>
        <v>4.5454545454545456E-2</v>
      </c>
      <c r="W12" s="20" t="s">
        <v>133</v>
      </c>
      <c r="X12" s="20">
        <f t="shared" si="0"/>
        <v>0.03</v>
      </c>
      <c r="Z12" s="18" t="s">
        <v>134</v>
      </c>
      <c r="AA12" s="19">
        <f t="shared" si="1"/>
        <v>0</v>
      </c>
      <c r="AC12" s="18" t="s">
        <v>135</v>
      </c>
      <c r="AD12" s="19">
        <f t="shared" si="2"/>
        <v>0</v>
      </c>
      <c r="AF12" s="18" t="s">
        <v>136</v>
      </c>
      <c r="AG12" s="19">
        <f t="shared" si="8"/>
        <v>0</v>
      </c>
      <c r="AI12" s="20" t="s">
        <v>137</v>
      </c>
      <c r="AJ12" s="20">
        <f t="shared" si="9"/>
        <v>0.08</v>
      </c>
      <c r="AL12" s="18" t="s">
        <v>138</v>
      </c>
      <c r="AM12" s="19">
        <f t="shared" si="10"/>
        <v>0</v>
      </c>
      <c r="AO12" s="18" t="s">
        <v>139</v>
      </c>
      <c r="AP12" s="19">
        <f t="shared" si="11"/>
        <v>0</v>
      </c>
      <c r="AR12" s="15" t="s">
        <v>140</v>
      </c>
      <c r="AS12" s="17">
        <f t="shared" si="13"/>
        <v>0</v>
      </c>
      <c r="AU12" s="15" t="s">
        <v>140</v>
      </c>
      <c r="AV12" s="15" t="s">
        <v>34</v>
      </c>
      <c r="AW12" s="15" t="s">
        <v>132</v>
      </c>
      <c r="AX12" s="17">
        <f t="shared" si="12"/>
        <v>0</v>
      </c>
    </row>
    <row r="13" spans="1:52">
      <c r="A13" s="6">
        <v>90</v>
      </c>
      <c r="B13" s="6">
        <v>46</v>
      </c>
      <c r="C13" s="6">
        <v>42</v>
      </c>
      <c r="D13" s="7">
        <v>23.978982169999998</v>
      </c>
      <c r="E13" s="8">
        <f t="shared" si="3"/>
        <v>24</v>
      </c>
      <c r="F13" s="7">
        <v>81.450615959999993</v>
      </c>
      <c r="G13" s="8">
        <f t="shared" si="4"/>
        <v>81</v>
      </c>
      <c r="H13" s="9">
        <v>7.5028339600000002</v>
      </c>
      <c r="I13" s="8">
        <f t="shared" si="5"/>
        <v>8</v>
      </c>
      <c r="J13" s="10">
        <v>250.0832336</v>
      </c>
      <c r="K13" s="8">
        <f t="shared" si="6"/>
        <v>250</v>
      </c>
      <c r="L13" s="5" t="s">
        <v>24</v>
      </c>
      <c r="N13" s="15" t="s">
        <v>141</v>
      </c>
      <c r="Q13" s="15" t="s">
        <v>142</v>
      </c>
      <c r="R13" s="17">
        <f>COUNTIF($L$2:$L$2201, "mango")</f>
        <v>100</v>
      </c>
      <c r="T13" s="15" t="s">
        <v>143</v>
      </c>
      <c r="U13" s="17">
        <f t="shared" si="7"/>
        <v>4.5454545454545456E-2</v>
      </c>
      <c r="W13" s="18" t="s">
        <v>144</v>
      </c>
      <c r="X13" s="19">
        <f t="shared" si="0"/>
        <v>0</v>
      </c>
      <c r="Z13" s="18" t="s">
        <v>145</v>
      </c>
      <c r="AA13" s="19">
        <f t="shared" si="1"/>
        <v>0</v>
      </c>
      <c r="AC13" s="18" t="s">
        <v>146</v>
      </c>
      <c r="AD13" s="19">
        <f t="shared" si="2"/>
        <v>0</v>
      </c>
      <c r="AF13" s="18" t="s">
        <v>147</v>
      </c>
      <c r="AG13" s="19">
        <f t="shared" si="8"/>
        <v>0</v>
      </c>
      <c r="AI13" s="18" t="s">
        <v>148</v>
      </c>
      <c r="AJ13" s="19">
        <f t="shared" si="9"/>
        <v>0</v>
      </c>
      <c r="AL13" s="20" t="s">
        <v>149</v>
      </c>
      <c r="AM13" s="20">
        <f t="shared" si="10"/>
        <v>0.4</v>
      </c>
      <c r="AO13" s="18" t="s">
        <v>150</v>
      </c>
      <c r="AP13" s="19">
        <f t="shared" si="11"/>
        <v>0</v>
      </c>
      <c r="AR13" s="15" t="s">
        <v>151</v>
      </c>
      <c r="AS13" s="17">
        <f t="shared" si="13"/>
        <v>0</v>
      </c>
      <c r="AU13" s="15" t="s">
        <v>151</v>
      </c>
      <c r="AV13" s="15" t="s">
        <v>34</v>
      </c>
      <c r="AW13" s="15" t="s">
        <v>143</v>
      </c>
      <c r="AX13" s="17">
        <f t="shared" si="12"/>
        <v>0</v>
      </c>
    </row>
    <row r="14" spans="1:52">
      <c r="A14" s="6">
        <v>78</v>
      </c>
      <c r="B14" s="6">
        <v>58</v>
      </c>
      <c r="C14" s="6">
        <v>44</v>
      </c>
      <c r="D14" s="7">
        <v>26.800796040000002</v>
      </c>
      <c r="E14" s="8">
        <f t="shared" si="3"/>
        <v>27</v>
      </c>
      <c r="F14" s="7">
        <v>80.886848220000005</v>
      </c>
      <c r="G14" s="8">
        <f t="shared" si="4"/>
        <v>81</v>
      </c>
      <c r="H14" s="9">
        <v>5.108681786</v>
      </c>
      <c r="I14" s="8">
        <f t="shared" si="5"/>
        <v>5</v>
      </c>
      <c r="J14" s="10">
        <v>284.43645670000001</v>
      </c>
      <c r="K14" s="8">
        <f t="shared" si="6"/>
        <v>284</v>
      </c>
      <c r="L14" s="5" t="s">
        <v>24</v>
      </c>
      <c r="N14" s="15" t="s">
        <v>152</v>
      </c>
      <c r="Q14" s="15" t="s">
        <v>153</v>
      </c>
      <c r="R14" s="17">
        <f>COUNTIF($L$2:$L$2201, "grapes")</f>
        <v>100</v>
      </c>
      <c r="T14" s="15" t="s">
        <v>154</v>
      </c>
      <c r="U14" s="17">
        <f t="shared" si="7"/>
        <v>4.5454545454545456E-2</v>
      </c>
      <c r="W14" s="18" t="s">
        <v>155</v>
      </c>
      <c r="X14" s="19">
        <f t="shared" si="0"/>
        <v>0</v>
      </c>
      <c r="Z14" s="18" t="s">
        <v>156</v>
      </c>
      <c r="AA14" s="19">
        <f t="shared" si="1"/>
        <v>0</v>
      </c>
      <c r="AC14" s="18" t="s">
        <v>157</v>
      </c>
      <c r="AD14" s="19">
        <f t="shared" si="2"/>
        <v>0</v>
      </c>
      <c r="AF14" s="20" t="s">
        <v>158</v>
      </c>
      <c r="AG14" s="20">
        <f t="shared" si="8"/>
        <v>0.03</v>
      </c>
      <c r="AI14" s="20" t="s">
        <v>159</v>
      </c>
      <c r="AJ14" s="20">
        <f t="shared" si="9"/>
        <v>0.13</v>
      </c>
      <c r="AL14" s="18" t="s">
        <v>160</v>
      </c>
      <c r="AM14" s="19">
        <f t="shared" si="10"/>
        <v>0</v>
      </c>
      <c r="AO14" s="18" t="s">
        <v>161</v>
      </c>
      <c r="AP14" s="19">
        <f t="shared" si="11"/>
        <v>0</v>
      </c>
      <c r="AR14" s="15" t="s">
        <v>162</v>
      </c>
      <c r="AS14" s="17">
        <f t="shared" si="13"/>
        <v>0</v>
      </c>
      <c r="AU14" s="15" t="s">
        <v>162</v>
      </c>
      <c r="AV14" s="15" t="s">
        <v>34</v>
      </c>
      <c r="AW14" s="15" t="s">
        <v>154</v>
      </c>
      <c r="AX14" s="17">
        <f t="shared" si="12"/>
        <v>0</v>
      </c>
    </row>
    <row r="15" spans="1:52">
      <c r="A15" s="6">
        <v>93</v>
      </c>
      <c r="B15" s="6">
        <v>56</v>
      </c>
      <c r="C15" s="6">
        <v>36</v>
      </c>
      <c r="D15" s="7">
        <v>24.014976220000001</v>
      </c>
      <c r="E15" s="8">
        <f t="shared" si="3"/>
        <v>24</v>
      </c>
      <c r="F15" s="7">
        <v>82.056871819999998</v>
      </c>
      <c r="G15" s="8">
        <f t="shared" si="4"/>
        <v>82</v>
      </c>
      <c r="H15" s="9">
        <v>6.98435366</v>
      </c>
      <c r="I15" s="8">
        <f t="shared" si="5"/>
        <v>7</v>
      </c>
      <c r="J15" s="10">
        <v>185.27733889999999</v>
      </c>
      <c r="K15" s="8">
        <f t="shared" si="6"/>
        <v>185</v>
      </c>
      <c r="L15" s="5" t="s">
        <v>24</v>
      </c>
      <c r="N15" s="15" t="s">
        <v>163</v>
      </c>
      <c r="Q15" s="15" t="s">
        <v>164</v>
      </c>
      <c r="R15" s="17">
        <f>COUNTIF($L$2:$L$2201, "watermelon")</f>
        <v>100</v>
      </c>
      <c r="T15" s="15" t="s">
        <v>165</v>
      </c>
      <c r="U15" s="17">
        <f t="shared" si="7"/>
        <v>4.5454545454545456E-2</v>
      </c>
      <c r="W15" s="20" t="s">
        <v>166</v>
      </c>
      <c r="X15" s="20">
        <f t="shared" si="0"/>
        <v>0.05</v>
      </c>
      <c r="Z15" s="18" t="s">
        <v>167</v>
      </c>
      <c r="AA15" s="19">
        <f t="shared" si="1"/>
        <v>0</v>
      </c>
      <c r="AC15" s="18" t="s">
        <v>168</v>
      </c>
      <c r="AD15" s="19">
        <f t="shared" si="2"/>
        <v>0</v>
      </c>
      <c r="AF15" s="18" t="s">
        <v>169</v>
      </c>
      <c r="AG15" s="19">
        <f t="shared" si="8"/>
        <v>0</v>
      </c>
      <c r="AI15" s="20" t="s">
        <v>170</v>
      </c>
      <c r="AJ15" s="20">
        <f t="shared" si="9"/>
        <v>0.06</v>
      </c>
      <c r="AL15" s="18" t="s">
        <v>171</v>
      </c>
      <c r="AM15" s="19">
        <f t="shared" si="10"/>
        <v>0</v>
      </c>
      <c r="AO15" s="18" t="s">
        <v>172</v>
      </c>
      <c r="AP15" s="19">
        <f t="shared" si="11"/>
        <v>0</v>
      </c>
      <c r="AR15" s="15" t="s">
        <v>173</v>
      </c>
      <c r="AS15" s="17">
        <f t="shared" si="13"/>
        <v>0</v>
      </c>
      <c r="AU15" s="15" t="s">
        <v>173</v>
      </c>
      <c r="AV15" s="15" t="s">
        <v>34</v>
      </c>
      <c r="AW15" s="15" t="s">
        <v>165</v>
      </c>
      <c r="AX15" s="17">
        <f t="shared" si="12"/>
        <v>0</v>
      </c>
    </row>
    <row r="16" spans="1:52">
      <c r="A16" s="6">
        <v>94</v>
      </c>
      <c r="B16" s="6">
        <v>50</v>
      </c>
      <c r="C16" s="6">
        <v>37</v>
      </c>
      <c r="D16" s="7">
        <v>25.665852050000002</v>
      </c>
      <c r="E16" s="8">
        <f t="shared" si="3"/>
        <v>26</v>
      </c>
      <c r="F16" s="7">
        <v>80.663850449999998</v>
      </c>
      <c r="G16" s="8">
        <f t="shared" si="4"/>
        <v>81</v>
      </c>
      <c r="H16" s="9">
        <v>6.9480198299999998</v>
      </c>
      <c r="I16" s="8">
        <f t="shared" si="5"/>
        <v>7</v>
      </c>
      <c r="J16" s="10">
        <v>209.58697079999999</v>
      </c>
      <c r="K16" s="8">
        <f t="shared" si="6"/>
        <v>210</v>
      </c>
      <c r="L16" s="5" t="s">
        <v>24</v>
      </c>
      <c r="N16" s="15" t="s">
        <v>174</v>
      </c>
      <c r="Q16" s="15" t="s">
        <v>175</v>
      </c>
      <c r="R16" s="17">
        <f>COUNTIF($L$2:$L$2201, "muskmelon")</f>
        <v>100</v>
      </c>
      <c r="T16" s="15" t="s">
        <v>176</v>
      </c>
      <c r="U16" s="17">
        <f t="shared" si="7"/>
        <v>4.5454545454545456E-2</v>
      </c>
      <c r="W16" s="20" t="s">
        <v>177</v>
      </c>
      <c r="X16" s="20">
        <f t="shared" si="0"/>
        <v>0.01</v>
      </c>
      <c r="Z16" s="18" t="s">
        <v>178</v>
      </c>
      <c r="AA16" s="19">
        <f t="shared" si="1"/>
        <v>0</v>
      </c>
      <c r="AC16" s="18" t="s">
        <v>179</v>
      </c>
      <c r="AD16" s="19">
        <f t="shared" si="2"/>
        <v>0</v>
      </c>
      <c r="AF16" s="18" t="s">
        <v>180</v>
      </c>
      <c r="AG16" s="19">
        <f t="shared" si="8"/>
        <v>0</v>
      </c>
      <c r="AI16" s="18" t="s">
        <v>181</v>
      </c>
      <c r="AJ16" s="19">
        <f t="shared" si="9"/>
        <v>0</v>
      </c>
      <c r="AL16" s="18" t="s">
        <v>182</v>
      </c>
      <c r="AM16" s="19">
        <f t="shared" si="10"/>
        <v>0</v>
      </c>
      <c r="AO16" s="18" t="s">
        <v>183</v>
      </c>
      <c r="AP16" s="19">
        <f t="shared" si="11"/>
        <v>0</v>
      </c>
      <c r="AR16" s="15" t="s">
        <v>184</v>
      </c>
      <c r="AS16" s="17">
        <f t="shared" si="13"/>
        <v>0</v>
      </c>
      <c r="AU16" s="15" t="s">
        <v>184</v>
      </c>
      <c r="AV16" s="15" t="s">
        <v>34</v>
      </c>
      <c r="AW16" s="15" t="s">
        <v>176</v>
      </c>
      <c r="AX16" s="17">
        <f t="shared" si="12"/>
        <v>0</v>
      </c>
    </row>
    <row r="17" spans="1:50">
      <c r="A17" s="6">
        <v>60</v>
      </c>
      <c r="B17" s="6">
        <v>48</v>
      </c>
      <c r="C17" s="6">
        <v>39</v>
      </c>
      <c r="D17" s="7">
        <v>24.282094149999999</v>
      </c>
      <c r="E17" s="8">
        <f t="shared" si="3"/>
        <v>24</v>
      </c>
      <c r="F17" s="7">
        <v>80.300255870000001</v>
      </c>
      <c r="G17" s="8">
        <f t="shared" si="4"/>
        <v>80</v>
      </c>
      <c r="H17" s="9">
        <v>7.0422990690000002</v>
      </c>
      <c r="I17" s="8">
        <f t="shared" si="5"/>
        <v>7</v>
      </c>
      <c r="J17" s="10">
        <v>231.08633470000001</v>
      </c>
      <c r="K17" s="8">
        <f t="shared" si="6"/>
        <v>231</v>
      </c>
      <c r="L17" s="5" t="s">
        <v>24</v>
      </c>
      <c r="N17" s="16" t="s">
        <v>185</v>
      </c>
      <c r="Q17" s="15" t="s">
        <v>186</v>
      </c>
      <c r="R17" s="17">
        <f>COUNTIF($L$2:$L$2201, "apple")</f>
        <v>100</v>
      </c>
      <c r="T17" s="15" t="s">
        <v>187</v>
      </c>
      <c r="U17" s="17">
        <f t="shared" si="7"/>
        <v>4.5454545454545456E-2</v>
      </c>
      <c r="W17" s="18" t="s">
        <v>188</v>
      </c>
      <c r="X17" s="19">
        <f t="shared" si="0"/>
        <v>0</v>
      </c>
      <c r="Z17" s="18" t="s">
        <v>189</v>
      </c>
      <c r="AA17" s="19">
        <f t="shared" si="1"/>
        <v>0</v>
      </c>
      <c r="AC17" s="18" t="s">
        <v>190</v>
      </c>
      <c r="AD17" s="19">
        <f t="shared" si="2"/>
        <v>0</v>
      </c>
      <c r="AF17" s="20" t="s">
        <v>191</v>
      </c>
      <c r="AG17" s="20">
        <f t="shared" si="8"/>
        <v>0.15</v>
      </c>
      <c r="AI17" s="18" t="s">
        <v>192</v>
      </c>
      <c r="AJ17" s="19">
        <f t="shared" si="9"/>
        <v>0</v>
      </c>
      <c r="AL17" s="18" t="s">
        <v>193</v>
      </c>
      <c r="AM17" s="19">
        <f t="shared" si="10"/>
        <v>0</v>
      </c>
      <c r="AO17" s="18" t="s">
        <v>194</v>
      </c>
      <c r="AP17" s="19">
        <f t="shared" si="11"/>
        <v>0</v>
      </c>
      <c r="AR17" s="15" t="s">
        <v>195</v>
      </c>
      <c r="AS17" s="17">
        <f t="shared" si="13"/>
        <v>0</v>
      </c>
      <c r="AU17" s="15" t="s">
        <v>195</v>
      </c>
      <c r="AV17" s="15" t="s">
        <v>34</v>
      </c>
      <c r="AW17" s="15" t="s">
        <v>187</v>
      </c>
      <c r="AX17" s="17">
        <f t="shared" si="12"/>
        <v>0</v>
      </c>
    </row>
    <row r="18" spans="1:50">
      <c r="A18" s="6">
        <v>85</v>
      </c>
      <c r="B18" s="6">
        <v>38</v>
      </c>
      <c r="C18" s="6">
        <v>41</v>
      </c>
      <c r="D18" s="7">
        <v>21.587117769999999</v>
      </c>
      <c r="E18" s="8">
        <f t="shared" si="3"/>
        <v>22</v>
      </c>
      <c r="F18" s="7">
        <v>82.788370799999996</v>
      </c>
      <c r="G18" s="8">
        <f t="shared" si="4"/>
        <v>83</v>
      </c>
      <c r="H18" s="9">
        <v>6.2490506559999996</v>
      </c>
      <c r="I18" s="8">
        <f t="shared" si="5"/>
        <v>6</v>
      </c>
      <c r="J18" s="10">
        <v>276.65524590000001</v>
      </c>
      <c r="K18" s="8">
        <f t="shared" si="6"/>
        <v>277</v>
      </c>
      <c r="L18" s="5" t="s">
        <v>24</v>
      </c>
      <c r="Q18" s="15" t="s">
        <v>196</v>
      </c>
      <c r="R18" s="17">
        <f>COUNTIF($L$2:$L$2201, "orange")</f>
        <v>100</v>
      </c>
      <c r="T18" s="15" t="s">
        <v>197</v>
      </c>
      <c r="U18" s="17">
        <f t="shared" si="7"/>
        <v>4.5454545454545456E-2</v>
      </c>
      <c r="W18" s="18" t="s">
        <v>198</v>
      </c>
      <c r="X18" s="19">
        <f t="shared" si="0"/>
        <v>0</v>
      </c>
      <c r="Z18" s="18" t="s">
        <v>199</v>
      </c>
      <c r="AA18" s="19">
        <f t="shared" si="1"/>
        <v>0</v>
      </c>
      <c r="AC18" s="18" t="s">
        <v>200</v>
      </c>
      <c r="AD18" s="19">
        <f t="shared" si="2"/>
        <v>0</v>
      </c>
      <c r="AF18" s="20" t="s">
        <v>201</v>
      </c>
      <c r="AG18" s="20">
        <f t="shared" si="8"/>
        <v>0.06</v>
      </c>
      <c r="AI18" s="18" t="s">
        <v>202</v>
      </c>
      <c r="AJ18" s="19">
        <f t="shared" si="9"/>
        <v>0</v>
      </c>
      <c r="AL18" s="18" t="s">
        <v>203</v>
      </c>
      <c r="AM18" s="19">
        <f t="shared" si="10"/>
        <v>0</v>
      </c>
      <c r="AO18" s="18" t="s">
        <v>204</v>
      </c>
      <c r="AP18" s="19">
        <f t="shared" si="11"/>
        <v>0</v>
      </c>
      <c r="AR18" s="15" t="s">
        <v>205</v>
      </c>
      <c r="AS18" s="17">
        <f t="shared" si="13"/>
        <v>0</v>
      </c>
      <c r="AU18" s="15" t="s">
        <v>205</v>
      </c>
      <c r="AV18" s="15" t="s">
        <v>34</v>
      </c>
      <c r="AW18" s="15" t="s">
        <v>197</v>
      </c>
      <c r="AX18" s="17">
        <f t="shared" si="12"/>
        <v>0</v>
      </c>
    </row>
    <row r="19" spans="1:50">
      <c r="A19" s="6">
        <v>91</v>
      </c>
      <c r="B19" s="6">
        <v>35</v>
      </c>
      <c r="C19" s="6">
        <v>39</v>
      </c>
      <c r="D19" s="7">
        <v>23.79391957</v>
      </c>
      <c r="E19" s="8">
        <f t="shared" si="3"/>
        <v>24</v>
      </c>
      <c r="F19" s="7">
        <v>80.418179570000007</v>
      </c>
      <c r="G19" s="8">
        <f t="shared" si="4"/>
        <v>80</v>
      </c>
      <c r="H19" s="9">
        <v>6.9708597540000001</v>
      </c>
      <c r="I19" s="8">
        <f t="shared" si="5"/>
        <v>7</v>
      </c>
      <c r="J19" s="10">
        <v>206.26118550000001</v>
      </c>
      <c r="K19" s="8">
        <f t="shared" si="6"/>
        <v>206</v>
      </c>
      <c r="L19" s="5" t="s">
        <v>24</v>
      </c>
      <c r="Q19" s="15" t="s">
        <v>206</v>
      </c>
      <c r="R19" s="17">
        <f>COUNTIF($L$2:$L$2201, "papaya")</f>
        <v>100</v>
      </c>
      <c r="T19" s="15" t="s">
        <v>207</v>
      </c>
      <c r="U19" s="17">
        <f t="shared" si="7"/>
        <v>4.5454545454545456E-2</v>
      </c>
      <c r="W19" s="18" t="s">
        <v>208</v>
      </c>
      <c r="X19" s="19">
        <f t="shared" si="0"/>
        <v>0</v>
      </c>
      <c r="Z19" s="18" t="s">
        <v>209</v>
      </c>
      <c r="AA19" s="19">
        <f t="shared" si="1"/>
        <v>0</v>
      </c>
      <c r="AC19" s="18" t="s">
        <v>210</v>
      </c>
      <c r="AD19" s="19">
        <f t="shared" si="2"/>
        <v>0</v>
      </c>
      <c r="AF19" s="18" t="s">
        <v>211</v>
      </c>
      <c r="AG19" s="19">
        <f t="shared" si="8"/>
        <v>0</v>
      </c>
      <c r="AI19" s="18" t="s">
        <v>212</v>
      </c>
      <c r="AJ19" s="19">
        <f t="shared" si="9"/>
        <v>0</v>
      </c>
      <c r="AL19" s="18" t="s">
        <v>213</v>
      </c>
      <c r="AM19" s="19">
        <f t="shared" si="10"/>
        <v>0</v>
      </c>
      <c r="AO19" s="20" t="s">
        <v>214</v>
      </c>
      <c r="AP19" s="20">
        <f t="shared" si="11"/>
        <v>0.01</v>
      </c>
      <c r="AR19" s="15" t="s">
        <v>215</v>
      </c>
      <c r="AS19" s="17">
        <f t="shared" si="13"/>
        <v>0</v>
      </c>
      <c r="AU19" s="15" t="s">
        <v>215</v>
      </c>
      <c r="AV19" s="15" t="s">
        <v>34</v>
      </c>
      <c r="AW19" s="15" t="s">
        <v>207</v>
      </c>
      <c r="AX19" s="17">
        <f t="shared" si="12"/>
        <v>0</v>
      </c>
    </row>
    <row r="20" spans="1:50">
      <c r="A20" s="6">
        <v>77</v>
      </c>
      <c r="B20" s="6">
        <v>38</v>
      </c>
      <c r="C20" s="6">
        <v>36</v>
      </c>
      <c r="D20" s="7">
        <v>21.865252399999999</v>
      </c>
      <c r="E20" s="8">
        <f t="shared" si="3"/>
        <v>22</v>
      </c>
      <c r="F20" s="7">
        <v>80.192300799999998</v>
      </c>
      <c r="G20" s="8">
        <f t="shared" si="4"/>
        <v>80</v>
      </c>
      <c r="H20" s="9">
        <v>5.9539332759999999</v>
      </c>
      <c r="I20" s="8">
        <f t="shared" si="5"/>
        <v>6</v>
      </c>
      <c r="J20" s="10">
        <v>224.5550169</v>
      </c>
      <c r="K20" s="8">
        <f t="shared" si="6"/>
        <v>225</v>
      </c>
      <c r="L20" s="5" t="s">
        <v>24</v>
      </c>
      <c r="Q20" s="15" t="s">
        <v>216</v>
      </c>
      <c r="R20" s="17">
        <f>COUNTIF($L$2:$L$2201, "coconut")</f>
        <v>100</v>
      </c>
      <c r="T20" s="15" t="s">
        <v>217</v>
      </c>
      <c r="U20" s="17">
        <f t="shared" si="7"/>
        <v>4.5454545454545456E-2</v>
      </c>
      <c r="W20" s="18" t="s">
        <v>218</v>
      </c>
      <c r="X20" s="19">
        <f t="shared" si="0"/>
        <v>0</v>
      </c>
      <c r="Z20" s="18" t="s">
        <v>219</v>
      </c>
      <c r="AA20" s="19">
        <f t="shared" si="1"/>
        <v>0</v>
      </c>
      <c r="AC20" s="18" t="s">
        <v>220</v>
      </c>
      <c r="AD20" s="19">
        <f t="shared" si="2"/>
        <v>0</v>
      </c>
      <c r="AF20" s="18" t="s">
        <v>221</v>
      </c>
      <c r="AG20" s="19">
        <f t="shared" si="8"/>
        <v>0</v>
      </c>
      <c r="AI20" s="18" t="s">
        <v>222</v>
      </c>
      <c r="AJ20" s="19">
        <f t="shared" si="9"/>
        <v>0</v>
      </c>
      <c r="AL20" s="18" t="s">
        <v>223</v>
      </c>
      <c r="AM20" s="19">
        <f t="shared" si="10"/>
        <v>0</v>
      </c>
      <c r="AO20" s="20" t="s">
        <v>224</v>
      </c>
      <c r="AP20" s="20">
        <f t="shared" si="11"/>
        <v>0.02</v>
      </c>
      <c r="AR20" s="15" t="s">
        <v>225</v>
      </c>
      <c r="AS20" s="17">
        <f t="shared" si="13"/>
        <v>0</v>
      </c>
      <c r="AU20" s="15" t="s">
        <v>225</v>
      </c>
      <c r="AV20" s="15" t="s">
        <v>34</v>
      </c>
      <c r="AW20" s="15" t="s">
        <v>217</v>
      </c>
      <c r="AX20" s="17">
        <f t="shared" si="12"/>
        <v>0</v>
      </c>
    </row>
    <row r="21" spans="1:50">
      <c r="A21" s="6">
        <v>88</v>
      </c>
      <c r="B21" s="6">
        <v>35</v>
      </c>
      <c r="C21" s="6">
        <v>40</v>
      </c>
      <c r="D21" s="7">
        <v>23.579436260000001</v>
      </c>
      <c r="E21" s="8">
        <f t="shared" si="3"/>
        <v>24</v>
      </c>
      <c r="F21" s="7">
        <v>83.58760316</v>
      </c>
      <c r="G21" s="8">
        <f t="shared" si="4"/>
        <v>84</v>
      </c>
      <c r="H21" s="9">
        <v>5.8539320799999999</v>
      </c>
      <c r="I21" s="8">
        <f t="shared" si="5"/>
        <v>6</v>
      </c>
      <c r="J21" s="10">
        <v>291.29866179999999</v>
      </c>
      <c r="K21" s="8">
        <f t="shared" si="6"/>
        <v>291</v>
      </c>
      <c r="L21" s="5" t="s">
        <v>24</v>
      </c>
      <c r="Q21" s="15" t="s">
        <v>226</v>
      </c>
      <c r="R21" s="17">
        <f>COUNTIF($L$2:$L$2201, "cotton")</f>
        <v>100</v>
      </c>
      <c r="T21" s="15" t="s">
        <v>227</v>
      </c>
      <c r="U21" s="17">
        <f t="shared" si="7"/>
        <v>4.5454545454545456E-2</v>
      </c>
      <c r="W21" s="18" t="s">
        <v>228</v>
      </c>
      <c r="X21" s="19">
        <f t="shared" si="0"/>
        <v>0</v>
      </c>
      <c r="Z21" s="20" t="s">
        <v>229</v>
      </c>
      <c r="AA21" s="20">
        <f t="shared" si="1"/>
        <v>0.02</v>
      </c>
      <c r="AC21" s="18" t="s">
        <v>230</v>
      </c>
      <c r="AD21" s="19">
        <f t="shared" si="2"/>
        <v>0</v>
      </c>
      <c r="AF21" s="18" t="s">
        <v>231</v>
      </c>
      <c r="AG21" s="19">
        <f t="shared" si="8"/>
        <v>0</v>
      </c>
      <c r="AI21" s="20" t="s">
        <v>232</v>
      </c>
      <c r="AJ21" s="20">
        <f t="shared" si="9"/>
        <v>0.06</v>
      </c>
      <c r="AL21" s="18" t="s">
        <v>233</v>
      </c>
      <c r="AM21" s="19">
        <f t="shared" si="10"/>
        <v>0</v>
      </c>
      <c r="AO21" s="18" t="s">
        <v>234</v>
      </c>
      <c r="AP21" s="19">
        <f t="shared" si="11"/>
        <v>0</v>
      </c>
      <c r="AR21" s="15" t="s">
        <v>235</v>
      </c>
      <c r="AS21" s="17">
        <f t="shared" si="13"/>
        <v>0</v>
      </c>
      <c r="AU21" s="15" t="s">
        <v>235</v>
      </c>
      <c r="AV21" s="15" t="s">
        <v>34</v>
      </c>
      <c r="AW21" s="15" t="s">
        <v>227</v>
      </c>
      <c r="AX21" s="17">
        <f t="shared" si="12"/>
        <v>0</v>
      </c>
    </row>
    <row r="22" spans="1:50">
      <c r="A22" s="6">
        <v>89</v>
      </c>
      <c r="B22" s="6">
        <v>45</v>
      </c>
      <c r="C22" s="6">
        <v>36</v>
      </c>
      <c r="D22" s="7">
        <v>21.325041580000001</v>
      </c>
      <c r="E22" s="8">
        <f t="shared" si="3"/>
        <v>21</v>
      </c>
      <c r="F22" s="7">
        <v>80.474763960000004</v>
      </c>
      <c r="G22" s="8">
        <f t="shared" si="4"/>
        <v>80</v>
      </c>
      <c r="H22" s="9">
        <v>6.4424753749999999</v>
      </c>
      <c r="I22" s="8">
        <f t="shared" si="5"/>
        <v>6</v>
      </c>
      <c r="J22" s="10">
        <v>185.4974732</v>
      </c>
      <c r="K22" s="8">
        <f t="shared" si="6"/>
        <v>185</v>
      </c>
      <c r="L22" s="5" t="s">
        <v>24</v>
      </c>
      <c r="Q22" s="15" t="s">
        <v>236</v>
      </c>
      <c r="R22" s="17">
        <f>COUNTIF($L$2:$L$2201, "jute")</f>
        <v>100</v>
      </c>
      <c r="T22" s="15" t="s">
        <v>237</v>
      </c>
      <c r="U22" s="17">
        <f t="shared" si="7"/>
        <v>4.5454545454545456E-2</v>
      </c>
      <c r="W22" s="20" t="s">
        <v>238</v>
      </c>
      <c r="X22" s="20">
        <f t="shared" si="0"/>
        <v>0.02</v>
      </c>
      <c r="Z22" s="20" t="s">
        <v>239</v>
      </c>
      <c r="AA22" s="20">
        <f t="shared" si="1"/>
        <v>0.02</v>
      </c>
      <c r="AC22" s="20" t="s">
        <v>240</v>
      </c>
      <c r="AD22" s="20">
        <f t="shared" si="2"/>
        <v>0.06</v>
      </c>
      <c r="AF22" s="18" t="s">
        <v>241</v>
      </c>
      <c r="AG22" s="19">
        <f>COUNTIFS($E$2:$E$2201,21,$L$2:$L$2201,Q22)/R22</f>
        <v>0</v>
      </c>
      <c r="AI22" s="20" t="s">
        <v>242</v>
      </c>
      <c r="AJ22" s="20">
        <f t="shared" si="9"/>
        <v>0.04</v>
      </c>
      <c r="AL22" s="18" t="s">
        <v>243</v>
      </c>
      <c r="AM22" s="19">
        <f t="shared" si="10"/>
        <v>0</v>
      </c>
      <c r="AO22" s="18" t="s">
        <v>244</v>
      </c>
      <c r="AP22" s="19">
        <f t="shared" si="11"/>
        <v>0</v>
      </c>
      <c r="AR22" s="15" t="s">
        <v>245</v>
      </c>
      <c r="AS22" s="17">
        <f t="shared" si="13"/>
        <v>0</v>
      </c>
      <c r="AU22" s="15" t="s">
        <v>245</v>
      </c>
      <c r="AV22" s="15" t="s">
        <v>34</v>
      </c>
      <c r="AW22" s="15" t="s">
        <v>237</v>
      </c>
      <c r="AX22" s="17">
        <f t="shared" si="12"/>
        <v>0</v>
      </c>
    </row>
    <row r="23" spans="1:50">
      <c r="A23" s="6">
        <v>76</v>
      </c>
      <c r="B23" s="6">
        <v>40</v>
      </c>
      <c r="C23" s="6">
        <v>43</v>
      </c>
      <c r="D23" s="7">
        <v>25.15745531</v>
      </c>
      <c r="E23" s="8">
        <f t="shared" si="3"/>
        <v>25</v>
      </c>
      <c r="F23" s="7">
        <v>83.117134759999999</v>
      </c>
      <c r="G23" s="8">
        <f t="shared" si="4"/>
        <v>83</v>
      </c>
      <c r="H23" s="9">
        <v>5.070175667</v>
      </c>
      <c r="I23" s="8">
        <f t="shared" si="5"/>
        <v>5</v>
      </c>
      <c r="J23" s="10">
        <v>231.38431629999999</v>
      </c>
      <c r="K23" s="8">
        <f t="shared" si="6"/>
        <v>231</v>
      </c>
      <c r="L23" s="5" t="s">
        <v>24</v>
      </c>
      <c r="Q23" s="15" t="s">
        <v>246</v>
      </c>
      <c r="R23" s="17">
        <f>COUNTIF($L$2:$L$2201, "coffee")</f>
        <v>100</v>
      </c>
      <c r="T23" s="15" t="s">
        <v>247</v>
      </c>
      <c r="U23" s="17">
        <f t="shared" si="7"/>
        <v>4.5454545454545456E-2</v>
      </c>
      <c r="W23" s="20" t="s">
        <v>248</v>
      </c>
      <c r="X23" s="20">
        <f t="shared" si="0"/>
        <v>0.02</v>
      </c>
      <c r="Z23" s="18" t="s">
        <v>249</v>
      </c>
      <c r="AA23" s="19">
        <f t="shared" si="1"/>
        <v>0</v>
      </c>
      <c r="AC23" s="18" t="s">
        <v>250</v>
      </c>
      <c r="AD23" s="19">
        <f t="shared" si="2"/>
        <v>0</v>
      </c>
      <c r="AF23" s="18" t="s">
        <v>251</v>
      </c>
      <c r="AG23" s="19">
        <f t="shared" si="8"/>
        <v>0</v>
      </c>
      <c r="AI23" s="18" t="s">
        <v>252</v>
      </c>
      <c r="AJ23" s="19">
        <f t="shared" si="9"/>
        <v>0</v>
      </c>
      <c r="AL23" s="18" t="s">
        <v>253</v>
      </c>
      <c r="AM23" s="19">
        <f t="shared" si="10"/>
        <v>0</v>
      </c>
      <c r="AO23" s="18" t="s">
        <v>254</v>
      </c>
      <c r="AP23" s="19">
        <f t="shared" si="11"/>
        <v>0</v>
      </c>
      <c r="AR23" s="15" t="s">
        <v>255</v>
      </c>
      <c r="AS23" s="17">
        <f t="shared" si="13"/>
        <v>0</v>
      </c>
      <c r="AU23" s="15" t="s">
        <v>255</v>
      </c>
      <c r="AV23" s="15" t="s">
        <v>34</v>
      </c>
      <c r="AW23" s="15" t="s">
        <v>247</v>
      </c>
      <c r="AX23" s="17">
        <f t="shared" si="12"/>
        <v>0</v>
      </c>
    </row>
    <row r="24" spans="1:50">
      <c r="A24" s="6">
        <v>67</v>
      </c>
      <c r="B24" s="6">
        <v>59</v>
      </c>
      <c r="C24" s="6">
        <v>41</v>
      </c>
      <c r="D24" s="7">
        <v>21.94766735</v>
      </c>
      <c r="E24" s="8">
        <f t="shared" si="3"/>
        <v>22</v>
      </c>
      <c r="F24" s="7">
        <v>80.973841949999994</v>
      </c>
      <c r="G24" s="8">
        <f t="shared" si="4"/>
        <v>81</v>
      </c>
      <c r="H24" s="9">
        <v>6.012632591</v>
      </c>
      <c r="I24" s="8">
        <f t="shared" si="5"/>
        <v>6</v>
      </c>
      <c r="J24" s="10">
        <v>213.35609210000001</v>
      </c>
      <c r="K24" s="8">
        <f t="shared" si="6"/>
        <v>213</v>
      </c>
      <c r="L24" s="5" t="s">
        <v>24</v>
      </c>
      <c r="T24" s="1"/>
      <c r="W24" s="1"/>
    </row>
    <row r="25" spans="1:50">
      <c r="A25" s="6">
        <v>83</v>
      </c>
      <c r="B25" s="6">
        <v>41</v>
      </c>
      <c r="C25" s="6">
        <v>43</v>
      </c>
      <c r="D25" s="7">
        <v>21.052535500000001</v>
      </c>
      <c r="E25" s="8">
        <f t="shared" si="3"/>
        <v>21</v>
      </c>
      <c r="F25" s="7">
        <v>82.678395170000002</v>
      </c>
      <c r="G25" s="8">
        <f t="shared" si="4"/>
        <v>83</v>
      </c>
      <c r="H25" s="9">
        <v>6.2540284509999999</v>
      </c>
      <c r="I25" s="8">
        <f t="shared" si="5"/>
        <v>6</v>
      </c>
      <c r="J25" s="10">
        <v>233.1075816</v>
      </c>
      <c r="K25" s="8">
        <f t="shared" si="6"/>
        <v>233</v>
      </c>
      <c r="L25" s="5" t="s">
        <v>24</v>
      </c>
    </row>
    <row r="26" spans="1:50">
      <c r="A26" s="6">
        <v>98</v>
      </c>
      <c r="B26" s="6">
        <v>47</v>
      </c>
      <c r="C26" s="6">
        <v>37</v>
      </c>
      <c r="D26" s="7">
        <v>23.483813439999999</v>
      </c>
      <c r="E26" s="8">
        <f t="shared" si="3"/>
        <v>23</v>
      </c>
      <c r="F26" s="7">
        <v>81.332650729999997</v>
      </c>
      <c r="G26" s="8">
        <f t="shared" si="4"/>
        <v>81</v>
      </c>
      <c r="H26" s="9">
        <v>7.3754828510000001</v>
      </c>
      <c r="I26" s="8">
        <f t="shared" si="5"/>
        <v>7</v>
      </c>
      <c r="J26" s="10">
        <v>224.05811639999999</v>
      </c>
      <c r="K26" s="8">
        <f t="shared" si="6"/>
        <v>224</v>
      </c>
      <c r="L26" s="5" t="s">
        <v>24</v>
      </c>
      <c r="N26" s="24"/>
    </row>
    <row r="27" spans="1:50">
      <c r="A27" s="6">
        <v>66</v>
      </c>
      <c r="B27" s="6">
        <v>53</v>
      </c>
      <c r="C27" s="6">
        <v>41</v>
      </c>
      <c r="D27" s="7">
        <v>25.075635399999999</v>
      </c>
      <c r="E27" s="8">
        <f t="shared" si="3"/>
        <v>25</v>
      </c>
      <c r="F27" s="7">
        <v>80.523891480000003</v>
      </c>
      <c r="G27" s="8">
        <f t="shared" si="4"/>
        <v>81</v>
      </c>
      <c r="H27" s="9">
        <v>7.7789151539999999</v>
      </c>
      <c r="I27" s="8">
        <f t="shared" si="5"/>
        <v>8</v>
      </c>
      <c r="J27" s="10">
        <v>257.00388650000002</v>
      </c>
      <c r="K27" s="8">
        <f t="shared" si="6"/>
        <v>257</v>
      </c>
      <c r="L27" s="5" t="s">
        <v>24</v>
      </c>
      <c r="N27" s="24"/>
    </row>
    <row r="28" spans="1:50">
      <c r="A28" s="6">
        <v>97</v>
      </c>
      <c r="B28" s="6">
        <v>59</v>
      </c>
      <c r="C28" s="6">
        <v>43</v>
      </c>
      <c r="D28" s="7">
        <v>26.359271589999999</v>
      </c>
      <c r="E28" s="8">
        <f t="shared" si="3"/>
        <v>26</v>
      </c>
      <c r="F28" s="7">
        <v>84.044035890000004</v>
      </c>
      <c r="G28" s="8">
        <f t="shared" si="4"/>
        <v>84</v>
      </c>
      <c r="H28" s="9">
        <v>6.2865001759999997</v>
      </c>
      <c r="I28" s="8">
        <f t="shared" si="5"/>
        <v>6</v>
      </c>
      <c r="J28" s="10">
        <v>271.35861369999998</v>
      </c>
      <c r="K28" s="8">
        <f t="shared" si="6"/>
        <v>271</v>
      </c>
      <c r="L28" s="5" t="s">
        <v>24</v>
      </c>
    </row>
    <row r="29" spans="1:50">
      <c r="A29" s="6">
        <v>97</v>
      </c>
      <c r="B29" s="6">
        <v>50</v>
      </c>
      <c r="C29" s="6">
        <v>41</v>
      </c>
      <c r="D29" s="7">
        <v>24.529226810000001</v>
      </c>
      <c r="E29" s="8">
        <f t="shared" si="3"/>
        <v>25</v>
      </c>
      <c r="F29" s="7">
        <v>80.544985760000003</v>
      </c>
      <c r="G29" s="8">
        <f t="shared" si="4"/>
        <v>81</v>
      </c>
      <c r="H29" s="9">
        <v>7.0709599949999999</v>
      </c>
      <c r="I29" s="8">
        <f t="shared" si="5"/>
        <v>7</v>
      </c>
      <c r="J29" s="10">
        <v>260.26340260000001</v>
      </c>
      <c r="K29" s="8">
        <f t="shared" si="6"/>
        <v>260</v>
      </c>
      <c r="L29" s="5" t="s">
        <v>24</v>
      </c>
    </row>
    <row r="30" spans="1:50">
      <c r="A30" s="6">
        <v>60</v>
      </c>
      <c r="B30" s="6">
        <v>49</v>
      </c>
      <c r="C30" s="6">
        <v>44</v>
      </c>
      <c r="D30" s="7">
        <v>20.775761469999999</v>
      </c>
      <c r="E30" s="8">
        <f t="shared" si="3"/>
        <v>21</v>
      </c>
      <c r="F30" s="7">
        <v>84.497743970000002</v>
      </c>
      <c r="G30" s="8">
        <f t="shared" si="4"/>
        <v>84</v>
      </c>
      <c r="H30" s="9">
        <v>6.2448414909999999</v>
      </c>
      <c r="I30" s="8">
        <f t="shared" si="5"/>
        <v>6</v>
      </c>
      <c r="J30" s="10">
        <v>240.08106470000001</v>
      </c>
      <c r="K30" s="8">
        <f t="shared" si="6"/>
        <v>240</v>
      </c>
      <c r="L30" s="5" t="s">
        <v>24</v>
      </c>
    </row>
    <row r="31" spans="1:50">
      <c r="A31" s="6">
        <v>84</v>
      </c>
      <c r="B31" s="6">
        <v>51</v>
      </c>
      <c r="C31" s="6">
        <v>35</v>
      </c>
      <c r="D31" s="7">
        <v>22.30157427</v>
      </c>
      <c r="E31" s="8">
        <f t="shared" si="3"/>
        <v>22</v>
      </c>
      <c r="F31" s="7">
        <v>80.644164660000001</v>
      </c>
      <c r="G31" s="8">
        <f t="shared" si="4"/>
        <v>81</v>
      </c>
      <c r="H31" s="9">
        <v>6.0433048989999998</v>
      </c>
      <c r="I31" s="8">
        <f t="shared" si="5"/>
        <v>6</v>
      </c>
      <c r="J31" s="10">
        <v>197.97912149999999</v>
      </c>
      <c r="K31" s="8">
        <f t="shared" si="6"/>
        <v>198</v>
      </c>
      <c r="L31" s="5" t="s">
        <v>24</v>
      </c>
    </row>
    <row r="32" spans="1:50">
      <c r="A32" s="6">
        <v>73</v>
      </c>
      <c r="B32" s="6">
        <v>57</v>
      </c>
      <c r="C32" s="6">
        <v>41</v>
      </c>
      <c r="D32" s="7">
        <v>21.44653958</v>
      </c>
      <c r="E32" s="8">
        <f t="shared" si="3"/>
        <v>21</v>
      </c>
      <c r="F32" s="7">
        <v>84.943759619999994</v>
      </c>
      <c r="G32" s="8">
        <f t="shared" si="4"/>
        <v>85</v>
      </c>
      <c r="H32" s="9">
        <v>5.8247091170000003</v>
      </c>
      <c r="I32" s="8">
        <f t="shared" si="5"/>
        <v>6</v>
      </c>
      <c r="J32" s="10">
        <v>272.2017204</v>
      </c>
      <c r="K32" s="8">
        <f t="shared" si="6"/>
        <v>272</v>
      </c>
      <c r="L32" s="5" t="s">
        <v>24</v>
      </c>
    </row>
    <row r="33" spans="1:12">
      <c r="A33" s="6">
        <v>92</v>
      </c>
      <c r="B33" s="6">
        <v>35</v>
      </c>
      <c r="C33" s="6">
        <v>40</v>
      </c>
      <c r="D33" s="7">
        <v>22.17931888</v>
      </c>
      <c r="E33" s="8">
        <f t="shared" si="3"/>
        <v>22</v>
      </c>
      <c r="F33" s="7">
        <v>80.331272229999996</v>
      </c>
      <c r="G33" s="8">
        <f t="shared" si="4"/>
        <v>80</v>
      </c>
      <c r="H33" s="9">
        <v>6.3573893659999996</v>
      </c>
      <c r="I33" s="8">
        <f t="shared" si="5"/>
        <v>6</v>
      </c>
      <c r="J33" s="10">
        <v>200.08827869999999</v>
      </c>
      <c r="K33" s="8">
        <f t="shared" si="6"/>
        <v>200</v>
      </c>
      <c r="L33" s="5" t="s">
        <v>24</v>
      </c>
    </row>
    <row r="34" spans="1:12">
      <c r="A34" s="6">
        <v>85</v>
      </c>
      <c r="B34" s="6">
        <v>37</v>
      </c>
      <c r="C34" s="6">
        <v>39</v>
      </c>
      <c r="D34" s="7">
        <v>24.527837420000001</v>
      </c>
      <c r="E34" s="8">
        <f t="shared" si="3"/>
        <v>25</v>
      </c>
      <c r="F34" s="7">
        <v>82.736855689999999</v>
      </c>
      <c r="G34" s="8">
        <f t="shared" si="4"/>
        <v>83</v>
      </c>
      <c r="H34" s="9">
        <v>6.3641349680000001</v>
      </c>
      <c r="I34" s="8">
        <f t="shared" si="5"/>
        <v>6</v>
      </c>
      <c r="J34" s="10">
        <v>224.6757231</v>
      </c>
      <c r="K34" s="8">
        <f t="shared" si="6"/>
        <v>225</v>
      </c>
      <c r="L34" s="5" t="s">
        <v>24</v>
      </c>
    </row>
    <row r="35" spans="1:12">
      <c r="A35" s="6">
        <v>98</v>
      </c>
      <c r="B35" s="6">
        <v>53</v>
      </c>
      <c r="C35" s="6">
        <v>38</v>
      </c>
      <c r="D35" s="7">
        <v>20.267076060000001</v>
      </c>
      <c r="E35" s="8">
        <f t="shared" si="3"/>
        <v>20</v>
      </c>
      <c r="F35" s="7">
        <v>81.638952169999996</v>
      </c>
      <c r="G35" s="8">
        <f t="shared" si="4"/>
        <v>82</v>
      </c>
      <c r="H35" s="9">
        <v>5.0145072700000002</v>
      </c>
      <c r="I35" s="8">
        <f t="shared" si="5"/>
        <v>5</v>
      </c>
      <c r="J35" s="10">
        <v>270.44172739999999</v>
      </c>
      <c r="K35" s="8">
        <f t="shared" si="6"/>
        <v>270</v>
      </c>
      <c r="L35" s="5" t="s">
        <v>24</v>
      </c>
    </row>
    <row r="36" spans="1:12">
      <c r="A36" s="6">
        <v>88</v>
      </c>
      <c r="B36" s="6">
        <v>54</v>
      </c>
      <c r="C36" s="6">
        <v>44</v>
      </c>
      <c r="D36" s="7">
        <v>25.7354293</v>
      </c>
      <c r="E36" s="8">
        <f t="shared" si="3"/>
        <v>26</v>
      </c>
      <c r="F36" s="7">
        <v>83.882662339999996</v>
      </c>
      <c r="G36" s="8">
        <f t="shared" si="4"/>
        <v>84</v>
      </c>
      <c r="H36" s="9">
        <v>6.1494106110000004</v>
      </c>
      <c r="I36" s="8">
        <f t="shared" si="5"/>
        <v>6</v>
      </c>
      <c r="J36" s="10">
        <v>233.13213719999999</v>
      </c>
      <c r="K36" s="8">
        <f t="shared" si="6"/>
        <v>233</v>
      </c>
      <c r="L36" s="5" t="s">
        <v>24</v>
      </c>
    </row>
    <row r="37" spans="1:12">
      <c r="A37" s="6">
        <v>95</v>
      </c>
      <c r="B37" s="6">
        <v>55</v>
      </c>
      <c r="C37" s="6">
        <v>42</v>
      </c>
      <c r="D37" s="7">
        <v>26.795339259999999</v>
      </c>
      <c r="E37" s="8">
        <f t="shared" si="3"/>
        <v>27</v>
      </c>
      <c r="F37" s="7">
        <v>82.1480873</v>
      </c>
      <c r="G37" s="8">
        <f t="shared" si="4"/>
        <v>82</v>
      </c>
      <c r="H37" s="9">
        <v>5.9506605559999999</v>
      </c>
      <c r="I37" s="8">
        <f t="shared" si="5"/>
        <v>6</v>
      </c>
      <c r="J37" s="10">
        <v>193.34739870000001</v>
      </c>
      <c r="K37" s="8">
        <f t="shared" si="6"/>
        <v>193</v>
      </c>
      <c r="L37" s="5" t="s">
        <v>24</v>
      </c>
    </row>
    <row r="38" spans="1:12">
      <c r="A38" s="6">
        <v>99</v>
      </c>
      <c r="B38" s="6">
        <v>57</v>
      </c>
      <c r="C38" s="6">
        <v>35</v>
      </c>
      <c r="D38" s="7">
        <v>26.757541710000002</v>
      </c>
      <c r="E38" s="8">
        <f t="shared" si="3"/>
        <v>27</v>
      </c>
      <c r="F38" s="7">
        <v>81.177340110000003</v>
      </c>
      <c r="G38" s="8">
        <f t="shared" si="4"/>
        <v>81</v>
      </c>
      <c r="H38" s="9">
        <v>5.9603700609999999</v>
      </c>
      <c r="I38" s="8">
        <f t="shared" si="5"/>
        <v>6</v>
      </c>
      <c r="J38" s="10">
        <v>272.29990559999999</v>
      </c>
      <c r="K38" s="8">
        <f t="shared" si="6"/>
        <v>272</v>
      </c>
      <c r="L38" s="5" t="s">
        <v>24</v>
      </c>
    </row>
    <row r="39" spans="1:12">
      <c r="A39" s="6">
        <v>95</v>
      </c>
      <c r="B39" s="6">
        <v>39</v>
      </c>
      <c r="C39" s="6">
        <v>36</v>
      </c>
      <c r="D39" s="7">
        <v>23.863304670000002</v>
      </c>
      <c r="E39" s="8">
        <f t="shared" si="3"/>
        <v>24</v>
      </c>
      <c r="F39" s="7">
        <v>83.152508010000005</v>
      </c>
      <c r="G39" s="8">
        <f t="shared" si="4"/>
        <v>83</v>
      </c>
      <c r="H39" s="9">
        <v>5.5613986420000003</v>
      </c>
      <c r="I39" s="8">
        <f t="shared" si="5"/>
        <v>6</v>
      </c>
      <c r="J39" s="10">
        <v>285.24936450000001</v>
      </c>
      <c r="K39" s="8">
        <f t="shared" si="6"/>
        <v>285</v>
      </c>
      <c r="L39" s="5" t="s">
        <v>24</v>
      </c>
    </row>
    <row r="40" spans="1:12">
      <c r="A40" s="6">
        <v>60</v>
      </c>
      <c r="B40" s="6">
        <v>43</v>
      </c>
      <c r="C40" s="6">
        <v>44</v>
      </c>
      <c r="D40" s="7">
        <v>21.01944696</v>
      </c>
      <c r="E40" s="8">
        <f t="shared" si="3"/>
        <v>21</v>
      </c>
      <c r="F40" s="7">
        <v>82.952217259999998</v>
      </c>
      <c r="G40" s="8">
        <f t="shared" si="4"/>
        <v>83</v>
      </c>
      <c r="H40" s="9">
        <v>7.4162451069999999</v>
      </c>
      <c r="I40" s="8">
        <f t="shared" si="5"/>
        <v>7</v>
      </c>
      <c r="J40" s="10">
        <v>298.4018471</v>
      </c>
      <c r="K40" s="8">
        <f t="shared" si="6"/>
        <v>298</v>
      </c>
      <c r="L40" s="5" t="s">
        <v>24</v>
      </c>
    </row>
    <row r="41" spans="1:12">
      <c r="A41" s="6">
        <v>63</v>
      </c>
      <c r="B41" s="6">
        <v>44</v>
      </c>
      <c r="C41" s="6">
        <v>41</v>
      </c>
      <c r="D41" s="7">
        <v>24.17298839</v>
      </c>
      <c r="E41" s="8">
        <f t="shared" si="3"/>
        <v>24</v>
      </c>
      <c r="F41" s="7">
        <v>83.728757400000006</v>
      </c>
      <c r="G41" s="8">
        <f t="shared" si="4"/>
        <v>84</v>
      </c>
      <c r="H41" s="9">
        <v>5.5833700420000003</v>
      </c>
      <c r="I41" s="8">
        <f t="shared" si="5"/>
        <v>6</v>
      </c>
      <c r="J41" s="10">
        <v>257.03435539999998</v>
      </c>
      <c r="K41" s="8">
        <f t="shared" si="6"/>
        <v>257</v>
      </c>
      <c r="L41" s="5" t="s">
        <v>24</v>
      </c>
    </row>
    <row r="42" spans="1:12">
      <c r="A42" s="6">
        <v>62</v>
      </c>
      <c r="B42" s="6">
        <v>42</v>
      </c>
      <c r="C42" s="6">
        <v>36</v>
      </c>
      <c r="D42" s="7">
        <v>22.781338160000001</v>
      </c>
      <c r="E42" s="8">
        <f t="shared" si="3"/>
        <v>23</v>
      </c>
      <c r="F42" s="7">
        <v>82.067191370000003</v>
      </c>
      <c r="G42" s="8">
        <f t="shared" si="4"/>
        <v>82</v>
      </c>
      <c r="H42" s="9">
        <v>6.4300102150000003</v>
      </c>
      <c r="I42" s="8">
        <f t="shared" si="5"/>
        <v>6</v>
      </c>
      <c r="J42" s="10">
        <v>248.71832280000001</v>
      </c>
      <c r="K42" s="8">
        <f t="shared" si="6"/>
        <v>249</v>
      </c>
      <c r="L42" s="5" t="s">
        <v>24</v>
      </c>
    </row>
    <row r="43" spans="1:12">
      <c r="A43" s="6">
        <v>64</v>
      </c>
      <c r="B43" s="6">
        <v>45</v>
      </c>
      <c r="C43" s="6">
        <v>43</v>
      </c>
      <c r="D43" s="7">
        <v>25.629801050000001</v>
      </c>
      <c r="E43" s="8">
        <f t="shared" si="3"/>
        <v>26</v>
      </c>
      <c r="F43" s="7">
        <v>83.528423140000001</v>
      </c>
      <c r="G43" s="8">
        <f t="shared" si="4"/>
        <v>84</v>
      </c>
      <c r="H43" s="9">
        <v>5.5348781560000004</v>
      </c>
      <c r="I43" s="8">
        <f t="shared" si="5"/>
        <v>6</v>
      </c>
      <c r="J43" s="10">
        <v>209.90019770000001</v>
      </c>
      <c r="K43" s="8">
        <f t="shared" si="6"/>
        <v>210</v>
      </c>
      <c r="L43" s="5" t="s">
        <v>24</v>
      </c>
    </row>
    <row r="44" spans="1:12">
      <c r="A44" s="6">
        <v>83</v>
      </c>
      <c r="B44" s="6">
        <v>60</v>
      </c>
      <c r="C44" s="6">
        <v>36</v>
      </c>
      <c r="D44" s="7">
        <v>25.597049380000001</v>
      </c>
      <c r="E44" s="8">
        <f t="shared" si="3"/>
        <v>26</v>
      </c>
      <c r="F44" s="7">
        <v>80.14509262</v>
      </c>
      <c r="G44" s="8">
        <f t="shared" si="4"/>
        <v>80</v>
      </c>
      <c r="H44" s="9">
        <v>6.9039859860000004</v>
      </c>
      <c r="I44" s="8">
        <f t="shared" si="5"/>
        <v>7</v>
      </c>
      <c r="J44" s="10">
        <v>200.83489800000001</v>
      </c>
      <c r="K44" s="8">
        <f t="shared" si="6"/>
        <v>201</v>
      </c>
      <c r="L44" s="5" t="s">
        <v>24</v>
      </c>
    </row>
    <row r="45" spans="1:12">
      <c r="A45" s="6">
        <v>82</v>
      </c>
      <c r="B45" s="6">
        <v>40</v>
      </c>
      <c r="C45" s="6">
        <v>40</v>
      </c>
      <c r="D45" s="7">
        <v>23.83067496</v>
      </c>
      <c r="E45" s="8">
        <f t="shared" si="3"/>
        <v>24</v>
      </c>
      <c r="F45" s="7">
        <v>84.813601270000007</v>
      </c>
      <c r="G45" s="8">
        <f t="shared" si="4"/>
        <v>85</v>
      </c>
      <c r="H45" s="9">
        <v>6.2714788380000002</v>
      </c>
      <c r="I45" s="8">
        <f t="shared" si="5"/>
        <v>6</v>
      </c>
      <c r="J45" s="10">
        <v>298.56011749999999</v>
      </c>
      <c r="K45" s="8">
        <f t="shared" si="6"/>
        <v>299</v>
      </c>
      <c r="L45" s="5" t="s">
        <v>24</v>
      </c>
    </row>
    <row r="46" spans="1:12">
      <c r="A46" s="6">
        <v>85</v>
      </c>
      <c r="B46" s="6">
        <v>52</v>
      </c>
      <c r="C46" s="6">
        <v>45</v>
      </c>
      <c r="D46" s="7">
        <v>26.313554979999999</v>
      </c>
      <c r="E46" s="8">
        <f t="shared" si="3"/>
        <v>26</v>
      </c>
      <c r="F46" s="7">
        <v>82.366989919999995</v>
      </c>
      <c r="G46" s="8">
        <f t="shared" si="4"/>
        <v>82</v>
      </c>
      <c r="H46" s="9">
        <v>7.2242855029999999</v>
      </c>
      <c r="I46" s="8">
        <f t="shared" si="5"/>
        <v>7</v>
      </c>
      <c r="J46" s="10">
        <v>265.53559369999999</v>
      </c>
      <c r="K46" s="8">
        <f t="shared" si="6"/>
        <v>266</v>
      </c>
      <c r="L46" s="5" t="s">
        <v>24</v>
      </c>
    </row>
    <row r="47" spans="1:12">
      <c r="A47" s="6">
        <v>91</v>
      </c>
      <c r="B47" s="6">
        <v>35</v>
      </c>
      <c r="C47" s="6">
        <v>38</v>
      </c>
      <c r="D47" s="7">
        <v>24.897282300000001</v>
      </c>
      <c r="E47" s="8">
        <f t="shared" si="3"/>
        <v>25</v>
      </c>
      <c r="F47" s="7">
        <v>80.525860879999996</v>
      </c>
      <c r="G47" s="8">
        <f t="shared" si="4"/>
        <v>81</v>
      </c>
      <c r="H47" s="9">
        <v>6.1342872100000001</v>
      </c>
      <c r="I47" s="8">
        <f t="shared" si="5"/>
        <v>6</v>
      </c>
      <c r="J47" s="10">
        <v>183.67932070000001</v>
      </c>
      <c r="K47" s="8">
        <f t="shared" si="6"/>
        <v>184</v>
      </c>
      <c r="L47" s="5" t="s">
        <v>24</v>
      </c>
    </row>
    <row r="48" spans="1:12">
      <c r="A48" s="6">
        <v>76</v>
      </c>
      <c r="B48" s="6">
        <v>49</v>
      </c>
      <c r="C48" s="6">
        <v>42</v>
      </c>
      <c r="D48" s="7">
        <v>24.958779</v>
      </c>
      <c r="E48" s="8">
        <f t="shared" si="3"/>
        <v>25</v>
      </c>
      <c r="F48" s="7">
        <v>84.479633719999995</v>
      </c>
      <c r="G48" s="8">
        <f t="shared" si="4"/>
        <v>84</v>
      </c>
      <c r="H48" s="9">
        <v>5.2063731530000004</v>
      </c>
      <c r="I48" s="8">
        <f t="shared" si="5"/>
        <v>5</v>
      </c>
      <c r="J48" s="10">
        <v>196.9560008</v>
      </c>
      <c r="K48" s="8">
        <f t="shared" si="6"/>
        <v>197</v>
      </c>
      <c r="L48" s="5" t="s">
        <v>24</v>
      </c>
    </row>
    <row r="49" spans="1:12">
      <c r="A49" s="6">
        <v>74</v>
      </c>
      <c r="B49" s="6">
        <v>39</v>
      </c>
      <c r="C49" s="6">
        <v>38</v>
      </c>
      <c r="D49" s="7">
        <v>23.241135010000001</v>
      </c>
      <c r="E49" s="8">
        <f t="shared" si="3"/>
        <v>23</v>
      </c>
      <c r="F49" s="7">
        <v>84.592018429999996</v>
      </c>
      <c r="G49" s="8">
        <f t="shared" si="4"/>
        <v>85</v>
      </c>
      <c r="H49" s="9">
        <v>7.7820513130000002</v>
      </c>
      <c r="I49" s="8">
        <f t="shared" si="5"/>
        <v>8</v>
      </c>
      <c r="J49" s="10">
        <v>233.0453455</v>
      </c>
      <c r="K49" s="8">
        <f t="shared" si="6"/>
        <v>233</v>
      </c>
      <c r="L49" s="5" t="s">
        <v>24</v>
      </c>
    </row>
    <row r="50" spans="1:12">
      <c r="A50" s="6">
        <v>79</v>
      </c>
      <c r="B50" s="6">
        <v>43</v>
      </c>
      <c r="C50" s="6">
        <v>39</v>
      </c>
      <c r="D50" s="7">
        <v>21.66628296</v>
      </c>
      <c r="E50" s="8">
        <f t="shared" si="3"/>
        <v>22</v>
      </c>
      <c r="F50" s="7">
        <v>80.709605510000003</v>
      </c>
      <c r="G50" s="8">
        <f t="shared" si="4"/>
        <v>81</v>
      </c>
      <c r="H50" s="9">
        <v>7.0627790150000003</v>
      </c>
      <c r="I50" s="8">
        <f t="shared" si="5"/>
        <v>7</v>
      </c>
      <c r="J50" s="10">
        <v>210.81420869999999</v>
      </c>
      <c r="K50" s="8">
        <f t="shared" si="6"/>
        <v>211</v>
      </c>
      <c r="L50" s="5" t="s">
        <v>24</v>
      </c>
    </row>
    <row r="51" spans="1:12">
      <c r="A51" s="6">
        <v>88</v>
      </c>
      <c r="B51" s="6">
        <v>55</v>
      </c>
      <c r="C51" s="6">
        <v>45</v>
      </c>
      <c r="D51" s="7">
        <v>24.635448579999998</v>
      </c>
      <c r="E51" s="8">
        <f t="shared" si="3"/>
        <v>25</v>
      </c>
      <c r="F51" s="7">
        <v>80.413630179999998</v>
      </c>
      <c r="G51" s="8">
        <f t="shared" si="4"/>
        <v>80</v>
      </c>
      <c r="H51" s="9">
        <v>7.730367824</v>
      </c>
      <c r="I51" s="8">
        <f t="shared" si="5"/>
        <v>8</v>
      </c>
      <c r="J51" s="10">
        <v>253.7202781</v>
      </c>
      <c r="K51" s="8">
        <f t="shared" si="6"/>
        <v>254</v>
      </c>
      <c r="L51" s="5" t="s">
        <v>24</v>
      </c>
    </row>
    <row r="52" spans="1:12">
      <c r="A52" s="6">
        <v>60</v>
      </c>
      <c r="B52" s="6">
        <v>36</v>
      </c>
      <c r="C52" s="6">
        <v>43</v>
      </c>
      <c r="D52" s="7">
        <v>23.431218619999999</v>
      </c>
      <c r="E52" s="8">
        <f t="shared" si="3"/>
        <v>23</v>
      </c>
      <c r="F52" s="7">
        <v>83.063101360000005</v>
      </c>
      <c r="G52" s="8">
        <f t="shared" si="4"/>
        <v>83</v>
      </c>
      <c r="H52" s="9">
        <v>5.2862037109999997</v>
      </c>
      <c r="I52" s="8">
        <f t="shared" si="5"/>
        <v>5</v>
      </c>
      <c r="J52" s="10">
        <v>219.9048349</v>
      </c>
      <c r="K52" s="8">
        <f t="shared" si="6"/>
        <v>220</v>
      </c>
      <c r="L52" s="5" t="s">
        <v>24</v>
      </c>
    </row>
    <row r="53" spans="1:12">
      <c r="A53" s="6">
        <v>76</v>
      </c>
      <c r="B53" s="6">
        <v>60</v>
      </c>
      <c r="C53" s="6">
        <v>39</v>
      </c>
      <c r="D53" s="7">
        <v>20.0454142</v>
      </c>
      <c r="E53" s="8">
        <f t="shared" si="3"/>
        <v>20</v>
      </c>
      <c r="F53" s="7">
        <v>80.347756200000006</v>
      </c>
      <c r="G53" s="8">
        <f t="shared" si="4"/>
        <v>80</v>
      </c>
      <c r="H53" s="9">
        <v>6.766240045</v>
      </c>
      <c r="I53" s="8">
        <f t="shared" si="5"/>
        <v>7</v>
      </c>
      <c r="J53" s="10">
        <v>208.58101550000001</v>
      </c>
      <c r="K53" s="8">
        <f t="shared" si="6"/>
        <v>209</v>
      </c>
      <c r="L53" s="5" t="s">
        <v>24</v>
      </c>
    </row>
    <row r="54" spans="1:12">
      <c r="A54" s="6">
        <v>93</v>
      </c>
      <c r="B54" s="6">
        <v>56</v>
      </c>
      <c r="C54" s="6">
        <v>42</v>
      </c>
      <c r="D54" s="7">
        <v>23.857240319999999</v>
      </c>
      <c r="E54" s="8">
        <f t="shared" si="3"/>
        <v>24</v>
      </c>
      <c r="F54" s="7">
        <v>82.225729880000003</v>
      </c>
      <c r="G54" s="8">
        <f t="shared" si="4"/>
        <v>82</v>
      </c>
      <c r="H54" s="9">
        <v>7.3827626029999998</v>
      </c>
      <c r="I54" s="8">
        <f t="shared" si="5"/>
        <v>7</v>
      </c>
      <c r="J54" s="10">
        <v>195.09483109999999</v>
      </c>
      <c r="K54" s="8">
        <f t="shared" si="6"/>
        <v>195</v>
      </c>
      <c r="L54" s="5" t="s">
        <v>24</v>
      </c>
    </row>
    <row r="55" spans="1:12">
      <c r="A55" s="6">
        <v>65</v>
      </c>
      <c r="B55" s="6">
        <v>60</v>
      </c>
      <c r="C55" s="6">
        <v>43</v>
      </c>
      <c r="D55" s="7">
        <v>21.97199397</v>
      </c>
      <c r="E55" s="8">
        <f t="shared" si="3"/>
        <v>22</v>
      </c>
      <c r="F55" s="7">
        <v>81.899181970000001</v>
      </c>
      <c r="G55" s="8">
        <f t="shared" si="4"/>
        <v>82</v>
      </c>
      <c r="H55" s="9">
        <v>5.6581694819999999</v>
      </c>
      <c r="I55" s="8">
        <f t="shared" si="5"/>
        <v>6</v>
      </c>
      <c r="J55" s="10">
        <v>227.3637009</v>
      </c>
      <c r="K55" s="8">
        <f t="shared" si="6"/>
        <v>227</v>
      </c>
      <c r="L55" s="5" t="s">
        <v>24</v>
      </c>
    </row>
    <row r="56" spans="1:12">
      <c r="A56" s="6">
        <v>95</v>
      </c>
      <c r="B56" s="6">
        <v>52</v>
      </c>
      <c r="C56" s="6">
        <v>36</v>
      </c>
      <c r="D56" s="7">
        <v>26.22916897</v>
      </c>
      <c r="E56" s="8">
        <f t="shared" si="3"/>
        <v>26</v>
      </c>
      <c r="F56" s="7">
        <v>83.836258189999995</v>
      </c>
      <c r="G56" s="8">
        <f t="shared" si="4"/>
        <v>84</v>
      </c>
      <c r="H56" s="9">
        <v>5.543360238</v>
      </c>
      <c r="I56" s="8">
        <f t="shared" si="5"/>
        <v>6</v>
      </c>
      <c r="J56" s="10">
        <v>286.50837250000001</v>
      </c>
      <c r="K56" s="8">
        <f t="shared" si="6"/>
        <v>287</v>
      </c>
      <c r="L56" s="5" t="s">
        <v>24</v>
      </c>
    </row>
    <row r="57" spans="1:12">
      <c r="A57" s="6">
        <v>75</v>
      </c>
      <c r="B57" s="6">
        <v>38</v>
      </c>
      <c r="C57" s="6">
        <v>39</v>
      </c>
      <c r="D57" s="7">
        <v>23.44676801</v>
      </c>
      <c r="E57" s="8">
        <f t="shared" si="3"/>
        <v>23</v>
      </c>
      <c r="F57" s="7">
        <v>84.793524169999998</v>
      </c>
      <c r="G57" s="8">
        <f t="shared" si="4"/>
        <v>85</v>
      </c>
      <c r="H57" s="9">
        <v>6.2151097149999996</v>
      </c>
      <c r="I57" s="8">
        <f t="shared" si="5"/>
        <v>6</v>
      </c>
      <c r="J57" s="10">
        <v>283.93384659999998</v>
      </c>
      <c r="K57" s="8">
        <f t="shared" si="6"/>
        <v>284</v>
      </c>
      <c r="L57" s="5" t="s">
        <v>24</v>
      </c>
    </row>
    <row r="58" spans="1:12">
      <c r="A58" s="6">
        <v>74</v>
      </c>
      <c r="B58" s="6">
        <v>54</v>
      </c>
      <c r="C58" s="6">
        <v>38</v>
      </c>
      <c r="D58" s="7">
        <v>25.65553461</v>
      </c>
      <c r="E58" s="8">
        <f t="shared" si="3"/>
        <v>26</v>
      </c>
      <c r="F58" s="7">
        <v>83.470210809999998</v>
      </c>
      <c r="G58" s="8">
        <f t="shared" si="4"/>
        <v>83</v>
      </c>
      <c r="H58" s="9">
        <v>7.1202729720000004</v>
      </c>
      <c r="I58" s="8">
        <f t="shared" si="5"/>
        <v>7</v>
      </c>
      <c r="J58" s="10">
        <v>217.37885829999999</v>
      </c>
      <c r="K58" s="8">
        <f t="shared" si="6"/>
        <v>217</v>
      </c>
      <c r="L58" s="5" t="s">
        <v>24</v>
      </c>
    </row>
    <row r="59" spans="1:12">
      <c r="A59" s="6">
        <v>91</v>
      </c>
      <c r="B59" s="6">
        <v>36</v>
      </c>
      <c r="C59" s="6">
        <v>45</v>
      </c>
      <c r="D59" s="7">
        <v>24.443454769999999</v>
      </c>
      <c r="E59" s="8">
        <f t="shared" si="3"/>
        <v>24</v>
      </c>
      <c r="F59" s="7">
        <v>82.454325949999998</v>
      </c>
      <c r="G59" s="8">
        <f t="shared" si="4"/>
        <v>82</v>
      </c>
      <c r="H59" s="9">
        <v>5.9506475769999998</v>
      </c>
      <c r="I59" s="8">
        <f t="shared" si="5"/>
        <v>6</v>
      </c>
      <c r="J59" s="10">
        <v>267.97619479999997</v>
      </c>
      <c r="K59" s="8">
        <f t="shared" si="6"/>
        <v>268</v>
      </c>
      <c r="L59" s="5" t="s">
        <v>24</v>
      </c>
    </row>
    <row r="60" spans="1:12">
      <c r="A60" s="6">
        <v>71</v>
      </c>
      <c r="B60" s="6">
        <v>46</v>
      </c>
      <c r="C60" s="6">
        <v>40</v>
      </c>
      <c r="D60" s="7">
        <v>20.280193700000002</v>
      </c>
      <c r="E60" s="8">
        <f t="shared" si="3"/>
        <v>20</v>
      </c>
      <c r="F60" s="7">
        <v>82.123542099999995</v>
      </c>
      <c r="G60" s="8">
        <f t="shared" si="4"/>
        <v>82</v>
      </c>
      <c r="H60" s="9">
        <v>7.2367054360000003</v>
      </c>
      <c r="I60" s="8">
        <f t="shared" si="5"/>
        <v>7</v>
      </c>
      <c r="J60" s="10">
        <v>191.95357379999999</v>
      </c>
      <c r="K60" s="8">
        <f t="shared" si="6"/>
        <v>192</v>
      </c>
      <c r="L60" s="5" t="s">
        <v>24</v>
      </c>
    </row>
    <row r="61" spans="1:12">
      <c r="A61" s="6">
        <v>99</v>
      </c>
      <c r="B61" s="6">
        <v>55</v>
      </c>
      <c r="C61" s="6">
        <v>35</v>
      </c>
      <c r="D61" s="7">
        <v>21.723831300000001</v>
      </c>
      <c r="E61" s="8">
        <f t="shared" si="3"/>
        <v>22</v>
      </c>
      <c r="F61" s="7">
        <v>80.238989500000002</v>
      </c>
      <c r="G61" s="8">
        <f t="shared" si="4"/>
        <v>80</v>
      </c>
      <c r="H61" s="9">
        <v>6.5016978160000001</v>
      </c>
      <c r="I61" s="8">
        <f t="shared" si="5"/>
        <v>7</v>
      </c>
      <c r="J61" s="10">
        <v>277.96261920000001</v>
      </c>
      <c r="K61" s="8">
        <f t="shared" si="6"/>
        <v>278</v>
      </c>
      <c r="L61" s="5" t="s">
        <v>24</v>
      </c>
    </row>
    <row r="62" spans="1:12">
      <c r="A62" s="6">
        <v>72</v>
      </c>
      <c r="B62" s="6">
        <v>40</v>
      </c>
      <c r="C62" s="6">
        <v>38</v>
      </c>
      <c r="D62" s="7">
        <v>20.414470290000001</v>
      </c>
      <c r="E62" s="8">
        <f t="shared" si="3"/>
        <v>20</v>
      </c>
      <c r="F62" s="7">
        <v>82.208026290000006</v>
      </c>
      <c r="G62" s="8">
        <f t="shared" si="4"/>
        <v>82</v>
      </c>
      <c r="H62" s="9">
        <v>7.5924906170000002</v>
      </c>
      <c r="I62" s="8">
        <f t="shared" si="5"/>
        <v>8</v>
      </c>
      <c r="J62" s="10">
        <v>245.1511304</v>
      </c>
      <c r="K62" s="8">
        <f t="shared" si="6"/>
        <v>245</v>
      </c>
      <c r="L62" s="5" t="s">
        <v>24</v>
      </c>
    </row>
    <row r="63" spans="1:12">
      <c r="A63" s="6">
        <v>83</v>
      </c>
      <c r="B63" s="6">
        <v>58</v>
      </c>
      <c r="C63" s="6">
        <v>45</v>
      </c>
      <c r="D63" s="7">
        <v>25.755286120000001</v>
      </c>
      <c r="E63" s="8">
        <f t="shared" si="3"/>
        <v>26</v>
      </c>
      <c r="F63" s="7">
        <v>83.51827127</v>
      </c>
      <c r="G63" s="8">
        <f t="shared" si="4"/>
        <v>84</v>
      </c>
      <c r="H63" s="9">
        <v>5.8753457510000002</v>
      </c>
      <c r="I63" s="8">
        <f t="shared" si="5"/>
        <v>6</v>
      </c>
      <c r="J63" s="10">
        <v>245.6626799</v>
      </c>
      <c r="K63" s="8">
        <f t="shared" si="6"/>
        <v>246</v>
      </c>
      <c r="L63" s="5" t="s">
        <v>24</v>
      </c>
    </row>
    <row r="64" spans="1:12">
      <c r="A64" s="6">
        <v>93</v>
      </c>
      <c r="B64" s="6">
        <v>58</v>
      </c>
      <c r="C64" s="6">
        <v>38</v>
      </c>
      <c r="D64" s="7">
        <v>20.61521424</v>
      </c>
      <c r="E64" s="8">
        <f t="shared" si="3"/>
        <v>21</v>
      </c>
      <c r="F64" s="7">
        <v>83.773455589999998</v>
      </c>
      <c r="G64" s="8">
        <f t="shared" si="4"/>
        <v>84</v>
      </c>
      <c r="H64" s="9">
        <v>6.9324002250000003</v>
      </c>
      <c r="I64" s="8">
        <f t="shared" si="5"/>
        <v>7</v>
      </c>
      <c r="J64" s="10">
        <v>279.54517170000003</v>
      </c>
      <c r="K64" s="8">
        <f t="shared" si="6"/>
        <v>280</v>
      </c>
      <c r="L64" s="5" t="s">
        <v>24</v>
      </c>
    </row>
    <row r="65" spans="1:12">
      <c r="A65" s="6">
        <v>70</v>
      </c>
      <c r="B65" s="6">
        <v>36</v>
      </c>
      <c r="C65" s="6">
        <v>42</v>
      </c>
      <c r="D65" s="7">
        <v>21.841068750000002</v>
      </c>
      <c r="E65" s="8">
        <f t="shared" si="3"/>
        <v>22</v>
      </c>
      <c r="F65" s="7">
        <v>80.728863840000002</v>
      </c>
      <c r="G65" s="8">
        <f t="shared" si="4"/>
        <v>81</v>
      </c>
      <c r="H65" s="9">
        <v>6.9462098809999997</v>
      </c>
      <c r="I65" s="8">
        <f t="shared" si="5"/>
        <v>7</v>
      </c>
      <c r="J65" s="10">
        <v>202.38383189999999</v>
      </c>
      <c r="K65" s="8">
        <f t="shared" si="6"/>
        <v>202</v>
      </c>
      <c r="L65" s="5" t="s">
        <v>24</v>
      </c>
    </row>
    <row r="66" spans="1:12">
      <c r="A66" s="6">
        <v>76</v>
      </c>
      <c r="B66" s="6">
        <v>47</v>
      </c>
      <c r="C66" s="6">
        <v>42</v>
      </c>
      <c r="D66" s="7">
        <v>20.083696419999999</v>
      </c>
      <c r="E66" s="8">
        <f t="shared" si="3"/>
        <v>20</v>
      </c>
      <c r="F66" s="7">
        <v>83.291147120000005</v>
      </c>
      <c r="G66" s="8">
        <f t="shared" si="4"/>
        <v>83</v>
      </c>
      <c r="H66" s="9">
        <v>5.7391750269999999</v>
      </c>
      <c r="I66" s="8">
        <f t="shared" si="5"/>
        <v>6</v>
      </c>
      <c r="J66" s="10">
        <v>263.63721759999999</v>
      </c>
      <c r="K66" s="8">
        <f t="shared" si="6"/>
        <v>264</v>
      </c>
      <c r="L66" s="5" t="s">
        <v>24</v>
      </c>
    </row>
    <row r="67" spans="1:12">
      <c r="A67" s="6">
        <v>99</v>
      </c>
      <c r="B67" s="6">
        <v>41</v>
      </c>
      <c r="C67" s="6">
        <v>36</v>
      </c>
      <c r="D67" s="7">
        <v>24.458020869999999</v>
      </c>
      <c r="E67" s="8">
        <f t="shared" ref="E67:E130" si="14">ROUND(D67, 0)</f>
        <v>24</v>
      </c>
      <c r="F67" s="7">
        <v>82.748356040000004</v>
      </c>
      <c r="G67" s="8">
        <f t="shared" ref="G67:G130" si="15">ROUND(F67, 0)</f>
        <v>83</v>
      </c>
      <c r="H67" s="9">
        <v>6.7386521789999998</v>
      </c>
      <c r="I67" s="8">
        <f t="shared" ref="I67:I130" si="16">ROUND(H67, 0)</f>
        <v>7</v>
      </c>
      <c r="J67" s="10">
        <v>182.56163190000001</v>
      </c>
      <c r="K67" s="8">
        <f t="shared" ref="K67:K130" si="17">ROUND(J67, 0)</f>
        <v>183</v>
      </c>
      <c r="L67" s="5" t="s">
        <v>24</v>
      </c>
    </row>
    <row r="68" spans="1:12">
      <c r="A68" s="6">
        <v>99</v>
      </c>
      <c r="B68" s="6">
        <v>54</v>
      </c>
      <c r="C68" s="6">
        <v>37</v>
      </c>
      <c r="D68" s="7">
        <v>21.143474959999999</v>
      </c>
      <c r="E68" s="8">
        <f t="shared" si="14"/>
        <v>21</v>
      </c>
      <c r="F68" s="7">
        <v>80.335029259999999</v>
      </c>
      <c r="G68" s="8">
        <f t="shared" si="15"/>
        <v>80</v>
      </c>
      <c r="H68" s="9">
        <v>5.5948196259999996</v>
      </c>
      <c r="I68" s="8">
        <f t="shared" si="16"/>
        <v>6</v>
      </c>
      <c r="J68" s="10">
        <v>198.67309420000001</v>
      </c>
      <c r="K68" s="8">
        <f t="shared" si="17"/>
        <v>199</v>
      </c>
      <c r="L68" s="5" t="s">
        <v>24</v>
      </c>
    </row>
    <row r="69" spans="1:12">
      <c r="A69" s="6">
        <v>86</v>
      </c>
      <c r="B69" s="6">
        <v>59</v>
      </c>
      <c r="C69" s="6">
        <v>35</v>
      </c>
      <c r="D69" s="7">
        <v>25.787205669999999</v>
      </c>
      <c r="E69" s="8">
        <f t="shared" si="14"/>
        <v>26</v>
      </c>
      <c r="F69" s="7">
        <v>82.111240330000001</v>
      </c>
      <c r="G69" s="8">
        <f t="shared" si="15"/>
        <v>82</v>
      </c>
      <c r="H69" s="9">
        <v>6.9466363690000001</v>
      </c>
      <c r="I69" s="8">
        <f t="shared" si="16"/>
        <v>7</v>
      </c>
      <c r="J69" s="10">
        <v>243.51204139999999</v>
      </c>
      <c r="K69" s="8">
        <f t="shared" si="17"/>
        <v>244</v>
      </c>
      <c r="L69" s="5" t="s">
        <v>24</v>
      </c>
    </row>
    <row r="70" spans="1:12">
      <c r="A70" s="6">
        <v>69</v>
      </c>
      <c r="B70" s="6">
        <v>46</v>
      </c>
      <c r="C70" s="6">
        <v>41</v>
      </c>
      <c r="D70" s="7">
        <v>23.641248210000001</v>
      </c>
      <c r="E70" s="8">
        <f t="shared" si="14"/>
        <v>24</v>
      </c>
      <c r="F70" s="7">
        <v>80.285978729999997</v>
      </c>
      <c r="G70" s="8">
        <f t="shared" si="15"/>
        <v>80</v>
      </c>
      <c r="H70" s="9">
        <v>5.0121396689999997</v>
      </c>
      <c r="I70" s="8">
        <f t="shared" si="16"/>
        <v>5</v>
      </c>
      <c r="J70" s="10">
        <v>263.11033040000001</v>
      </c>
      <c r="K70" s="8">
        <f t="shared" si="17"/>
        <v>263</v>
      </c>
      <c r="L70" s="5" t="s">
        <v>24</v>
      </c>
    </row>
    <row r="71" spans="1:12">
      <c r="A71" s="6">
        <v>91</v>
      </c>
      <c r="B71" s="6">
        <v>56</v>
      </c>
      <c r="C71" s="6">
        <v>37</v>
      </c>
      <c r="D71" s="7">
        <v>23.431916319999999</v>
      </c>
      <c r="E71" s="8">
        <f t="shared" si="14"/>
        <v>23</v>
      </c>
      <c r="F71" s="7">
        <v>80.568878490000003</v>
      </c>
      <c r="G71" s="8">
        <f t="shared" si="15"/>
        <v>81</v>
      </c>
      <c r="H71" s="9">
        <v>6.3634722080000001</v>
      </c>
      <c r="I71" s="8">
        <f t="shared" si="16"/>
        <v>6</v>
      </c>
      <c r="J71" s="10">
        <v>269.50391619999999</v>
      </c>
      <c r="K71" s="8">
        <f t="shared" si="17"/>
        <v>270</v>
      </c>
      <c r="L71" s="5" t="s">
        <v>24</v>
      </c>
    </row>
    <row r="72" spans="1:12">
      <c r="A72" s="6">
        <v>61</v>
      </c>
      <c r="B72" s="6">
        <v>52</v>
      </c>
      <c r="C72" s="6">
        <v>41</v>
      </c>
      <c r="D72" s="7">
        <v>24.97669518</v>
      </c>
      <c r="E72" s="8">
        <f t="shared" si="14"/>
        <v>25</v>
      </c>
      <c r="F72" s="7">
        <v>83.891805000000005</v>
      </c>
      <c r="G72" s="8">
        <f t="shared" si="15"/>
        <v>84</v>
      </c>
      <c r="H72" s="9">
        <v>6.8804312230000004</v>
      </c>
      <c r="I72" s="8">
        <f t="shared" si="16"/>
        <v>7</v>
      </c>
      <c r="J72" s="10">
        <v>204.80018469999999</v>
      </c>
      <c r="K72" s="8">
        <f t="shared" si="17"/>
        <v>205</v>
      </c>
      <c r="L72" s="5" t="s">
        <v>24</v>
      </c>
    </row>
    <row r="73" spans="1:12">
      <c r="A73" s="6">
        <v>67</v>
      </c>
      <c r="B73" s="6">
        <v>45</v>
      </c>
      <c r="C73" s="6">
        <v>38</v>
      </c>
      <c r="D73" s="7">
        <v>22.72791041</v>
      </c>
      <c r="E73" s="8">
        <f t="shared" si="14"/>
        <v>23</v>
      </c>
      <c r="F73" s="7">
        <v>82.170688100000007</v>
      </c>
      <c r="G73" s="8">
        <f t="shared" si="15"/>
        <v>82</v>
      </c>
      <c r="H73" s="9">
        <v>7.3004108360000002</v>
      </c>
      <c r="I73" s="8">
        <f t="shared" si="16"/>
        <v>7</v>
      </c>
      <c r="J73" s="10">
        <v>260.8875056</v>
      </c>
      <c r="K73" s="8">
        <f t="shared" si="17"/>
        <v>261</v>
      </c>
      <c r="L73" s="5" t="s">
        <v>24</v>
      </c>
    </row>
    <row r="74" spans="1:12">
      <c r="A74" s="6">
        <v>79</v>
      </c>
      <c r="B74" s="6">
        <v>42</v>
      </c>
      <c r="C74" s="6">
        <v>37</v>
      </c>
      <c r="D74" s="7">
        <v>24.873007439999999</v>
      </c>
      <c r="E74" s="8">
        <f t="shared" si="14"/>
        <v>25</v>
      </c>
      <c r="F74" s="7">
        <v>82.840225509999996</v>
      </c>
      <c r="G74" s="8">
        <f t="shared" si="15"/>
        <v>83</v>
      </c>
      <c r="H74" s="9">
        <v>6.5879187080000001</v>
      </c>
      <c r="I74" s="8">
        <f t="shared" si="16"/>
        <v>7</v>
      </c>
      <c r="J74" s="10">
        <v>295.60944919999997</v>
      </c>
      <c r="K74" s="8">
        <f t="shared" si="17"/>
        <v>296</v>
      </c>
      <c r="L74" s="5" t="s">
        <v>24</v>
      </c>
    </row>
    <row r="75" spans="1:12">
      <c r="A75" s="6">
        <v>78</v>
      </c>
      <c r="B75" s="6">
        <v>43</v>
      </c>
      <c r="C75" s="6">
        <v>42</v>
      </c>
      <c r="D75" s="7">
        <v>21.323763270000001</v>
      </c>
      <c r="E75" s="8">
        <f t="shared" si="14"/>
        <v>21</v>
      </c>
      <c r="F75" s="7">
        <v>83.003204589999996</v>
      </c>
      <c r="G75" s="8">
        <f t="shared" si="15"/>
        <v>83</v>
      </c>
      <c r="H75" s="9">
        <v>7.2837366169999997</v>
      </c>
      <c r="I75" s="8">
        <f t="shared" si="16"/>
        <v>7</v>
      </c>
      <c r="J75" s="10">
        <v>192.31975360000001</v>
      </c>
      <c r="K75" s="8">
        <f t="shared" si="17"/>
        <v>192</v>
      </c>
      <c r="L75" s="5" t="s">
        <v>24</v>
      </c>
    </row>
    <row r="76" spans="1:12">
      <c r="A76" s="6">
        <v>75</v>
      </c>
      <c r="B76" s="6">
        <v>54</v>
      </c>
      <c r="C76" s="6">
        <v>36</v>
      </c>
      <c r="D76" s="7">
        <v>26.294654609999998</v>
      </c>
      <c r="E76" s="8">
        <f t="shared" si="14"/>
        <v>26</v>
      </c>
      <c r="F76" s="7">
        <v>84.569193260000006</v>
      </c>
      <c r="G76" s="8">
        <f t="shared" si="15"/>
        <v>85</v>
      </c>
      <c r="H76" s="9">
        <v>7.0239363920000004</v>
      </c>
      <c r="I76" s="8">
        <f t="shared" si="16"/>
        <v>7</v>
      </c>
      <c r="J76" s="10">
        <v>257.49149060000002</v>
      </c>
      <c r="K76" s="8">
        <f t="shared" si="17"/>
        <v>257</v>
      </c>
      <c r="L76" s="5" t="s">
        <v>24</v>
      </c>
    </row>
    <row r="77" spans="1:12">
      <c r="A77" s="6">
        <v>97</v>
      </c>
      <c r="B77" s="6">
        <v>36</v>
      </c>
      <c r="C77" s="6">
        <v>45</v>
      </c>
      <c r="D77" s="7">
        <v>22.2286982</v>
      </c>
      <c r="E77" s="8">
        <f t="shared" si="14"/>
        <v>22</v>
      </c>
      <c r="F77" s="7">
        <v>81.85872947</v>
      </c>
      <c r="G77" s="8">
        <f t="shared" si="15"/>
        <v>82</v>
      </c>
      <c r="H77" s="9">
        <v>6.9390835050000002</v>
      </c>
      <c r="I77" s="8">
        <f t="shared" si="16"/>
        <v>7</v>
      </c>
      <c r="J77" s="10">
        <v>278.07917930000002</v>
      </c>
      <c r="K77" s="8">
        <f t="shared" si="17"/>
        <v>278</v>
      </c>
      <c r="L77" s="5" t="s">
        <v>24</v>
      </c>
    </row>
    <row r="78" spans="1:12">
      <c r="A78" s="6">
        <v>67</v>
      </c>
      <c r="B78" s="6">
        <v>47</v>
      </c>
      <c r="C78" s="6">
        <v>44</v>
      </c>
      <c r="D78" s="7">
        <v>26.730723909999998</v>
      </c>
      <c r="E78" s="8">
        <f t="shared" si="14"/>
        <v>27</v>
      </c>
      <c r="F78" s="7">
        <v>81.785967760000005</v>
      </c>
      <c r="G78" s="8">
        <f t="shared" si="15"/>
        <v>82</v>
      </c>
      <c r="H78" s="9">
        <v>7.8684746529999998</v>
      </c>
      <c r="I78" s="8">
        <f t="shared" si="16"/>
        <v>8</v>
      </c>
      <c r="J78" s="10">
        <v>280.40443920000001</v>
      </c>
      <c r="K78" s="8">
        <f t="shared" si="17"/>
        <v>280</v>
      </c>
      <c r="L78" s="5" t="s">
        <v>24</v>
      </c>
    </row>
    <row r="79" spans="1:12">
      <c r="A79" s="6">
        <v>73</v>
      </c>
      <c r="B79" s="6">
        <v>35</v>
      </c>
      <c r="C79" s="6">
        <v>38</v>
      </c>
      <c r="D79" s="7">
        <v>24.88921174</v>
      </c>
      <c r="E79" s="8">
        <f t="shared" si="14"/>
        <v>25</v>
      </c>
      <c r="F79" s="7">
        <v>81.979271170000004</v>
      </c>
      <c r="G79" s="8">
        <f t="shared" si="15"/>
        <v>82</v>
      </c>
      <c r="H79" s="9">
        <v>5.005306977</v>
      </c>
      <c r="I79" s="8">
        <f t="shared" si="16"/>
        <v>5</v>
      </c>
      <c r="J79" s="10">
        <v>185.94614290000001</v>
      </c>
      <c r="K79" s="8">
        <f t="shared" si="17"/>
        <v>186</v>
      </c>
      <c r="L79" s="5" t="s">
        <v>24</v>
      </c>
    </row>
    <row r="80" spans="1:12">
      <c r="A80" s="6">
        <v>77</v>
      </c>
      <c r="B80" s="6">
        <v>36</v>
      </c>
      <c r="C80" s="6">
        <v>37</v>
      </c>
      <c r="D80" s="7">
        <v>26.88444878</v>
      </c>
      <c r="E80" s="8">
        <f t="shared" si="14"/>
        <v>27</v>
      </c>
      <c r="F80" s="7">
        <v>81.460337319999994</v>
      </c>
      <c r="G80" s="8">
        <f t="shared" si="15"/>
        <v>81</v>
      </c>
      <c r="H80" s="9">
        <v>6.1361318689999997</v>
      </c>
      <c r="I80" s="8">
        <f t="shared" si="16"/>
        <v>6</v>
      </c>
      <c r="J80" s="10">
        <v>194.57665589999999</v>
      </c>
      <c r="K80" s="8">
        <f t="shared" si="17"/>
        <v>195</v>
      </c>
      <c r="L80" s="5" t="s">
        <v>24</v>
      </c>
    </row>
    <row r="81" spans="1:12">
      <c r="A81" s="6">
        <v>81</v>
      </c>
      <c r="B81" s="6">
        <v>41</v>
      </c>
      <c r="C81" s="6">
        <v>38</v>
      </c>
      <c r="D81" s="7">
        <v>22.678461160000001</v>
      </c>
      <c r="E81" s="8">
        <f t="shared" si="14"/>
        <v>23</v>
      </c>
      <c r="F81" s="7">
        <v>83.728743890000004</v>
      </c>
      <c r="G81" s="8">
        <f t="shared" si="15"/>
        <v>84</v>
      </c>
      <c r="H81" s="9">
        <v>7.5240800759999997</v>
      </c>
      <c r="I81" s="8">
        <f t="shared" si="16"/>
        <v>8</v>
      </c>
      <c r="J81" s="10">
        <v>200.9133156</v>
      </c>
      <c r="K81" s="8">
        <f t="shared" si="17"/>
        <v>201</v>
      </c>
      <c r="L81" s="5" t="s">
        <v>24</v>
      </c>
    </row>
    <row r="82" spans="1:12">
      <c r="A82" s="6">
        <v>68</v>
      </c>
      <c r="B82" s="6">
        <v>57</v>
      </c>
      <c r="C82" s="6">
        <v>43</v>
      </c>
      <c r="D82" s="7">
        <v>26.08867875</v>
      </c>
      <c r="E82" s="8">
        <f t="shared" si="14"/>
        <v>26</v>
      </c>
      <c r="F82" s="7">
        <v>80.37979919</v>
      </c>
      <c r="G82" s="8">
        <f t="shared" si="15"/>
        <v>80</v>
      </c>
      <c r="H82" s="9">
        <v>5.7069432510000002</v>
      </c>
      <c r="I82" s="8">
        <f t="shared" si="16"/>
        <v>6</v>
      </c>
      <c r="J82" s="10">
        <v>182.9043504</v>
      </c>
      <c r="K82" s="8">
        <f t="shared" si="17"/>
        <v>183</v>
      </c>
      <c r="L82" s="5" t="s">
        <v>24</v>
      </c>
    </row>
    <row r="83" spans="1:12">
      <c r="A83" s="6">
        <v>72</v>
      </c>
      <c r="B83" s="6">
        <v>45</v>
      </c>
      <c r="C83" s="6">
        <v>35</v>
      </c>
      <c r="D83" s="7">
        <v>25.42977518</v>
      </c>
      <c r="E83" s="8">
        <f t="shared" si="14"/>
        <v>25</v>
      </c>
      <c r="F83" s="7">
        <v>82.946825910000001</v>
      </c>
      <c r="G83" s="8">
        <f t="shared" si="15"/>
        <v>83</v>
      </c>
      <c r="H83" s="9">
        <v>5.7585063229999998</v>
      </c>
      <c r="I83" s="8">
        <f t="shared" si="16"/>
        <v>6</v>
      </c>
      <c r="J83" s="10">
        <v>195.35745420000001</v>
      </c>
      <c r="K83" s="8">
        <f t="shared" si="17"/>
        <v>195</v>
      </c>
      <c r="L83" s="5" t="s">
        <v>24</v>
      </c>
    </row>
    <row r="84" spans="1:12">
      <c r="A84" s="6">
        <v>61</v>
      </c>
      <c r="B84" s="6">
        <v>53</v>
      </c>
      <c r="C84" s="6">
        <v>43</v>
      </c>
      <c r="D84" s="7">
        <v>26.403232389999999</v>
      </c>
      <c r="E84" s="8">
        <f t="shared" si="14"/>
        <v>26</v>
      </c>
      <c r="F84" s="7">
        <v>81.056355170000003</v>
      </c>
      <c r="G84" s="8">
        <f t="shared" si="15"/>
        <v>81</v>
      </c>
      <c r="H84" s="9">
        <v>6.3496063270000001</v>
      </c>
      <c r="I84" s="8">
        <f t="shared" si="16"/>
        <v>6</v>
      </c>
      <c r="J84" s="10">
        <v>223.36718830000001</v>
      </c>
      <c r="K84" s="8">
        <f t="shared" si="17"/>
        <v>223</v>
      </c>
      <c r="L84" s="5" t="s">
        <v>24</v>
      </c>
    </row>
    <row r="85" spans="1:12">
      <c r="A85" s="6">
        <v>67</v>
      </c>
      <c r="B85" s="6">
        <v>43</v>
      </c>
      <c r="C85" s="6">
        <v>39</v>
      </c>
      <c r="D85" s="7">
        <v>26.043719670000002</v>
      </c>
      <c r="E85" s="8">
        <f t="shared" si="14"/>
        <v>26</v>
      </c>
      <c r="F85" s="7">
        <v>84.969071510000006</v>
      </c>
      <c r="G85" s="8">
        <f t="shared" si="15"/>
        <v>85</v>
      </c>
      <c r="H85" s="9">
        <v>5.9999690259999996</v>
      </c>
      <c r="I85" s="8">
        <f t="shared" si="16"/>
        <v>6</v>
      </c>
      <c r="J85" s="10">
        <v>186.75367729999999</v>
      </c>
      <c r="K85" s="8">
        <f t="shared" si="17"/>
        <v>187</v>
      </c>
      <c r="L85" s="5" t="s">
        <v>24</v>
      </c>
    </row>
    <row r="86" spans="1:12">
      <c r="A86" s="6">
        <v>67</v>
      </c>
      <c r="B86" s="6">
        <v>58</v>
      </c>
      <c r="C86" s="6">
        <v>39</v>
      </c>
      <c r="D86" s="7">
        <v>25.2827223</v>
      </c>
      <c r="E86" s="8">
        <f t="shared" si="14"/>
        <v>25</v>
      </c>
      <c r="F86" s="7">
        <v>80.543728130000005</v>
      </c>
      <c r="G86" s="8">
        <f t="shared" si="15"/>
        <v>81</v>
      </c>
      <c r="H86" s="9">
        <v>5.4535920320000004</v>
      </c>
      <c r="I86" s="8">
        <f t="shared" si="16"/>
        <v>5</v>
      </c>
      <c r="J86" s="10">
        <v>220.1156708</v>
      </c>
      <c r="K86" s="8">
        <f t="shared" si="17"/>
        <v>220</v>
      </c>
      <c r="L86" s="5" t="s">
        <v>24</v>
      </c>
    </row>
    <row r="87" spans="1:12">
      <c r="A87" s="6">
        <v>66</v>
      </c>
      <c r="B87" s="6">
        <v>60</v>
      </c>
      <c r="C87" s="6">
        <v>38</v>
      </c>
      <c r="D87" s="7">
        <v>22.08576562</v>
      </c>
      <c r="E87" s="8">
        <f t="shared" si="14"/>
        <v>22</v>
      </c>
      <c r="F87" s="7">
        <v>83.470383179999999</v>
      </c>
      <c r="G87" s="8">
        <f t="shared" si="15"/>
        <v>83</v>
      </c>
      <c r="H87" s="9">
        <v>6.372576327</v>
      </c>
      <c r="I87" s="8">
        <f t="shared" si="16"/>
        <v>6</v>
      </c>
      <c r="J87" s="10">
        <v>231.73649570000001</v>
      </c>
      <c r="K87" s="8">
        <f t="shared" si="17"/>
        <v>232</v>
      </c>
      <c r="L87" s="5" t="s">
        <v>24</v>
      </c>
    </row>
    <row r="88" spans="1:12">
      <c r="A88" s="6">
        <v>82</v>
      </c>
      <c r="B88" s="6">
        <v>43</v>
      </c>
      <c r="C88" s="6">
        <v>38</v>
      </c>
      <c r="D88" s="7">
        <v>23.28617173</v>
      </c>
      <c r="E88" s="8">
        <f t="shared" si="14"/>
        <v>23</v>
      </c>
      <c r="F88" s="7">
        <v>81.43321641</v>
      </c>
      <c r="G88" s="8">
        <f t="shared" si="15"/>
        <v>81</v>
      </c>
      <c r="H88" s="9">
        <v>5.1055883550000001</v>
      </c>
      <c r="I88" s="8">
        <f t="shared" si="16"/>
        <v>5</v>
      </c>
      <c r="J88" s="10">
        <v>242.3170629</v>
      </c>
      <c r="K88" s="8">
        <f t="shared" si="17"/>
        <v>242</v>
      </c>
      <c r="L88" s="5" t="s">
        <v>24</v>
      </c>
    </row>
    <row r="89" spans="1:12">
      <c r="A89" s="6">
        <v>84</v>
      </c>
      <c r="B89" s="6">
        <v>50</v>
      </c>
      <c r="C89" s="6">
        <v>44</v>
      </c>
      <c r="D89" s="7">
        <v>25.485919859999999</v>
      </c>
      <c r="E89" s="8">
        <f t="shared" si="14"/>
        <v>25</v>
      </c>
      <c r="F89" s="7">
        <v>81.406335470000002</v>
      </c>
      <c r="G89" s="8">
        <f t="shared" si="15"/>
        <v>81</v>
      </c>
      <c r="H89" s="9">
        <v>5.9353444059999996</v>
      </c>
      <c r="I89" s="8">
        <f t="shared" si="16"/>
        <v>6</v>
      </c>
      <c r="J89" s="10">
        <v>182.65493559999999</v>
      </c>
      <c r="K89" s="8">
        <f t="shared" si="17"/>
        <v>183</v>
      </c>
      <c r="L89" s="5" t="s">
        <v>24</v>
      </c>
    </row>
    <row r="90" spans="1:12">
      <c r="A90" s="6">
        <v>81</v>
      </c>
      <c r="B90" s="6">
        <v>53</v>
      </c>
      <c r="C90" s="6">
        <v>42</v>
      </c>
      <c r="D90" s="7">
        <v>23.675753929999999</v>
      </c>
      <c r="E90" s="8">
        <f t="shared" si="14"/>
        <v>24</v>
      </c>
      <c r="F90" s="7">
        <v>81.035693429999995</v>
      </c>
      <c r="G90" s="8">
        <f t="shared" si="15"/>
        <v>81</v>
      </c>
      <c r="H90" s="9">
        <v>5.1778230399999998</v>
      </c>
      <c r="I90" s="8">
        <f t="shared" si="16"/>
        <v>5</v>
      </c>
      <c r="J90" s="10">
        <v>233.7034975</v>
      </c>
      <c r="K90" s="8">
        <f t="shared" si="17"/>
        <v>234</v>
      </c>
      <c r="L90" s="5" t="s">
        <v>24</v>
      </c>
    </row>
    <row r="91" spans="1:12">
      <c r="A91" s="6">
        <v>91</v>
      </c>
      <c r="B91" s="6">
        <v>50</v>
      </c>
      <c r="C91" s="6">
        <v>40</v>
      </c>
      <c r="D91" s="7">
        <v>20.824771089999999</v>
      </c>
      <c r="E91" s="8">
        <f t="shared" si="14"/>
        <v>21</v>
      </c>
      <c r="F91" s="7">
        <v>84.134187900000001</v>
      </c>
      <c r="G91" s="8">
        <f t="shared" si="15"/>
        <v>84</v>
      </c>
      <c r="H91" s="9">
        <v>6.4623916069999998</v>
      </c>
      <c r="I91" s="8">
        <f t="shared" si="16"/>
        <v>6</v>
      </c>
      <c r="J91" s="10">
        <v>230.22422230000001</v>
      </c>
      <c r="K91" s="8">
        <f t="shared" si="17"/>
        <v>230</v>
      </c>
      <c r="L91" s="5" t="s">
        <v>24</v>
      </c>
    </row>
    <row r="92" spans="1:12">
      <c r="A92" s="6">
        <v>93</v>
      </c>
      <c r="B92" s="6">
        <v>53</v>
      </c>
      <c r="C92" s="6">
        <v>38</v>
      </c>
      <c r="D92" s="7">
        <v>26.929950770000001</v>
      </c>
      <c r="E92" s="8">
        <f t="shared" si="14"/>
        <v>27</v>
      </c>
      <c r="F92" s="7">
        <v>81.914111590000005</v>
      </c>
      <c r="G92" s="8">
        <f t="shared" si="15"/>
        <v>82</v>
      </c>
      <c r="H92" s="9">
        <v>7.0691722270000001</v>
      </c>
      <c r="I92" s="8">
        <f t="shared" si="16"/>
        <v>7</v>
      </c>
      <c r="J92" s="10">
        <v>290.6793783</v>
      </c>
      <c r="K92" s="8">
        <f t="shared" si="17"/>
        <v>291</v>
      </c>
      <c r="L92" s="5" t="s">
        <v>24</v>
      </c>
    </row>
    <row r="93" spans="1:12">
      <c r="A93" s="6">
        <v>90</v>
      </c>
      <c r="B93" s="6">
        <v>44</v>
      </c>
      <c r="C93" s="6">
        <v>38</v>
      </c>
      <c r="D93" s="7">
        <v>23.835095030000002</v>
      </c>
      <c r="E93" s="8">
        <f t="shared" si="14"/>
        <v>24</v>
      </c>
      <c r="F93" s="7">
        <v>83.883870740000006</v>
      </c>
      <c r="G93" s="8">
        <f t="shared" si="15"/>
        <v>84</v>
      </c>
      <c r="H93" s="9">
        <v>7.4731343770000001</v>
      </c>
      <c r="I93" s="8">
        <f t="shared" si="16"/>
        <v>7</v>
      </c>
      <c r="J93" s="10">
        <v>241.2013513</v>
      </c>
      <c r="K93" s="8">
        <f t="shared" si="17"/>
        <v>241</v>
      </c>
      <c r="L93" s="5" t="s">
        <v>24</v>
      </c>
    </row>
    <row r="94" spans="1:12">
      <c r="A94" s="6">
        <v>81</v>
      </c>
      <c r="B94" s="6">
        <v>45</v>
      </c>
      <c r="C94" s="6">
        <v>35</v>
      </c>
      <c r="D94" s="7">
        <v>26.528728170000001</v>
      </c>
      <c r="E94" s="8">
        <f t="shared" si="14"/>
        <v>27</v>
      </c>
      <c r="F94" s="7">
        <v>80.122674759999995</v>
      </c>
      <c r="G94" s="8">
        <f t="shared" si="15"/>
        <v>80</v>
      </c>
      <c r="H94" s="9">
        <v>6.1583769669999997</v>
      </c>
      <c r="I94" s="8">
        <f t="shared" si="16"/>
        <v>6</v>
      </c>
      <c r="J94" s="10">
        <v>218.91635669999999</v>
      </c>
      <c r="K94" s="8">
        <f t="shared" si="17"/>
        <v>219</v>
      </c>
      <c r="L94" s="5" t="s">
        <v>24</v>
      </c>
    </row>
    <row r="95" spans="1:12">
      <c r="A95" s="6">
        <v>78</v>
      </c>
      <c r="B95" s="6">
        <v>40</v>
      </c>
      <c r="C95" s="6">
        <v>38</v>
      </c>
      <c r="D95" s="7">
        <v>26.46428311</v>
      </c>
      <c r="E95" s="8">
        <f t="shared" si="14"/>
        <v>26</v>
      </c>
      <c r="F95" s="7">
        <v>83.856426780000007</v>
      </c>
      <c r="G95" s="8">
        <f t="shared" si="15"/>
        <v>84</v>
      </c>
      <c r="H95" s="9">
        <v>7.5498736810000002</v>
      </c>
      <c r="I95" s="8">
        <f t="shared" si="16"/>
        <v>8</v>
      </c>
      <c r="J95" s="10">
        <v>248.2256491</v>
      </c>
      <c r="K95" s="8">
        <f t="shared" si="17"/>
        <v>248</v>
      </c>
      <c r="L95" s="5" t="s">
        <v>24</v>
      </c>
    </row>
    <row r="96" spans="1:12">
      <c r="A96" s="6">
        <v>60</v>
      </c>
      <c r="B96" s="6">
        <v>51</v>
      </c>
      <c r="C96" s="6">
        <v>36</v>
      </c>
      <c r="D96" s="7">
        <v>22.696577940000001</v>
      </c>
      <c r="E96" s="8">
        <f t="shared" si="14"/>
        <v>23</v>
      </c>
      <c r="F96" s="7">
        <v>82.810888649999995</v>
      </c>
      <c r="G96" s="8">
        <f t="shared" si="15"/>
        <v>83</v>
      </c>
      <c r="H96" s="9">
        <v>6.028321558</v>
      </c>
      <c r="I96" s="8">
        <f t="shared" si="16"/>
        <v>6</v>
      </c>
      <c r="J96" s="10">
        <v>256.9964761</v>
      </c>
      <c r="K96" s="8">
        <f t="shared" si="17"/>
        <v>257</v>
      </c>
      <c r="L96" s="5" t="s">
        <v>24</v>
      </c>
    </row>
    <row r="97" spans="1:12">
      <c r="A97" s="6">
        <v>88</v>
      </c>
      <c r="B97" s="6">
        <v>46</v>
      </c>
      <c r="C97" s="6">
        <v>42</v>
      </c>
      <c r="D97" s="7">
        <v>22.683190589999999</v>
      </c>
      <c r="E97" s="8">
        <f t="shared" si="14"/>
        <v>23</v>
      </c>
      <c r="F97" s="7">
        <v>83.463582709999997</v>
      </c>
      <c r="G97" s="8">
        <f t="shared" si="15"/>
        <v>83</v>
      </c>
      <c r="H97" s="9">
        <v>6.6049934749999997</v>
      </c>
      <c r="I97" s="8">
        <f t="shared" si="16"/>
        <v>7</v>
      </c>
      <c r="J97" s="10">
        <v>194.26517190000001</v>
      </c>
      <c r="K97" s="8">
        <f t="shared" si="17"/>
        <v>194</v>
      </c>
      <c r="L97" s="5" t="s">
        <v>24</v>
      </c>
    </row>
    <row r="98" spans="1:12">
      <c r="A98" s="6">
        <v>93</v>
      </c>
      <c r="B98" s="6">
        <v>47</v>
      </c>
      <c r="C98" s="6">
        <v>37</v>
      </c>
      <c r="D98" s="7">
        <v>21.533463430000001</v>
      </c>
      <c r="E98" s="8">
        <f t="shared" si="14"/>
        <v>22</v>
      </c>
      <c r="F98" s="7">
        <v>82.140041010000004</v>
      </c>
      <c r="G98" s="8">
        <f t="shared" si="15"/>
        <v>82</v>
      </c>
      <c r="H98" s="9">
        <v>6.5003432219999997</v>
      </c>
      <c r="I98" s="8">
        <f t="shared" si="16"/>
        <v>7</v>
      </c>
      <c r="J98" s="10">
        <v>295.9248796</v>
      </c>
      <c r="K98" s="8">
        <f t="shared" si="17"/>
        <v>296</v>
      </c>
      <c r="L98" s="5" t="s">
        <v>24</v>
      </c>
    </row>
    <row r="99" spans="1:12">
      <c r="A99" s="6">
        <v>60</v>
      </c>
      <c r="B99" s="6">
        <v>55</v>
      </c>
      <c r="C99" s="6">
        <v>45</v>
      </c>
      <c r="D99" s="7">
        <v>21.408657689999998</v>
      </c>
      <c r="E99" s="8">
        <f t="shared" si="14"/>
        <v>21</v>
      </c>
      <c r="F99" s="7">
        <v>83.329319100000006</v>
      </c>
      <c r="G99" s="8">
        <f t="shared" si="15"/>
        <v>83</v>
      </c>
      <c r="H99" s="9">
        <v>5.9357454169999997</v>
      </c>
      <c r="I99" s="8">
        <f t="shared" si="16"/>
        <v>6</v>
      </c>
      <c r="J99" s="10">
        <v>287.57669349999998</v>
      </c>
      <c r="K99" s="8">
        <f t="shared" si="17"/>
        <v>288</v>
      </c>
      <c r="L99" s="5" t="s">
        <v>24</v>
      </c>
    </row>
    <row r="100" spans="1:12">
      <c r="A100" s="6">
        <v>78</v>
      </c>
      <c r="B100" s="6">
        <v>35</v>
      </c>
      <c r="C100" s="6">
        <v>44</v>
      </c>
      <c r="D100" s="7">
        <v>26.543480850000002</v>
      </c>
      <c r="E100" s="8">
        <f t="shared" si="14"/>
        <v>27</v>
      </c>
      <c r="F100" s="7">
        <v>84.673535970000003</v>
      </c>
      <c r="G100" s="8">
        <f t="shared" si="15"/>
        <v>85</v>
      </c>
      <c r="H100" s="9">
        <v>7.0726556220000001</v>
      </c>
      <c r="I100" s="8">
        <f t="shared" si="16"/>
        <v>7</v>
      </c>
      <c r="J100" s="10">
        <v>183.62226570000001</v>
      </c>
      <c r="K100" s="8">
        <f t="shared" si="17"/>
        <v>184</v>
      </c>
      <c r="L100" s="5" t="s">
        <v>24</v>
      </c>
    </row>
    <row r="101" spans="1:12">
      <c r="A101" s="6">
        <v>65</v>
      </c>
      <c r="B101" s="6">
        <v>37</v>
      </c>
      <c r="C101" s="6">
        <v>40</v>
      </c>
      <c r="D101" s="7">
        <v>23.359054279999999</v>
      </c>
      <c r="E101" s="8">
        <f t="shared" si="14"/>
        <v>23</v>
      </c>
      <c r="F101" s="7">
        <v>83.59512273</v>
      </c>
      <c r="G101" s="8">
        <f t="shared" si="15"/>
        <v>84</v>
      </c>
      <c r="H101" s="9">
        <v>5.3333226060000003</v>
      </c>
      <c r="I101" s="8">
        <f t="shared" si="16"/>
        <v>5</v>
      </c>
      <c r="J101" s="10">
        <v>188.41366500000001</v>
      </c>
      <c r="K101" s="8">
        <f t="shared" si="17"/>
        <v>188</v>
      </c>
      <c r="L101" s="5" t="s">
        <v>24</v>
      </c>
    </row>
    <row r="102" spans="1:12">
      <c r="A102" s="6">
        <v>71</v>
      </c>
      <c r="B102" s="6">
        <v>54</v>
      </c>
      <c r="C102" s="6">
        <v>16</v>
      </c>
      <c r="D102" s="7">
        <v>22.613599529999998</v>
      </c>
      <c r="E102" s="8">
        <f t="shared" si="14"/>
        <v>23</v>
      </c>
      <c r="F102" s="7">
        <v>63.690705639999997</v>
      </c>
      <c r="G102" s="8">
        <f t="shared" si="15"/>
        <v>64</v>
      </c>
      <c r="H102" s="9">
        <v>5.7499144209999997</v>
      </c>
      <c r="I102" s="8">
        <f t="shared" si="16"/>
        <v>6</v>
      </c>
      <c r="J102" s="10">
        <v>87.759538570000004</v>
      </c>
      <c r="K102" s="8">
        <f t="shared" si="17"/>
        <v>88</v>
      </c>
      <c r="L102" s="5" t="s">
        <v>36</v>
      </c>
    </row>
    <row r="103" spans="1:12">
      <c r="A103" s="6">
        <v>61</v>
      </c>
      <c r="B103" s="6">
        <v>44</v>
      </c>
      <c r="C103" s="6">
        <v>17</v>
      </c>
      <c r="D103" s="7">
        <v>26.100184219999999</v>
      </c>
      <c r="E103" s="8">
        <f t="shared" si="14"/>
        <v>26</v>
      </c>
      <c r="F103" s="7">
        <v>71.574769369999999</v>
      </c>
      <c r="G103" s="8">
        <f t="shared" si="15"/>
        <v>72</v>
      </c>
      <c r="H103" s="9">
        <v>6.931756558</v>
      </c>
      <c r="I103" s="8">
        <f t="shared" si="16"/>
        <v>7</v>
      </c>
      <c r="J103" s="10">
        <v>102.2662445</v>
      </c>
      <c r="K103" s="8">
        <f t="shared" si="17"/>
        <v>102</v>
      </c>
      <c r="L103" s="5" t="s">
        <v>36</v>
      </c>
    </row>
    <row r="104" spans="1:12">
      <c r="A104" s="6">
        <v>80</v>
      </c>
      <c r="B104" s="6">
        <v>43</v>
      </c>
      <c r="C104" s="6">
        <v>16</v>
      </c>
      <c r="D104" s="7">
        <v>23.55882094</v>
      </c>
      <c r="E104" s="8">
        <f t="shared" si="14"/>
        <v>24</v>
      </c>
      <c r="F104" s="7">
        <v>71.593513680000001</v>
      </c>
      <c r="G104" s="8">
        <f t="shared" si="15"/>
        <v>72</v>
      </c>
      <c r="H104" s="9">
        <v>6.6579647529999999</v>
      </c>
      <c r="I104" s="8">
        <f t="shared" si="16"/>
        <v>7</v>
      </c>
      <c r="J104" s="10">
        <v>66.719954670000007</v>
      </c>
      <c r="K104" s="8">
        <f t="shared" si="17"/>
        <v>67</v>
      </c>
      <c r="L104" s="5" t="s">
        <v>36</v>
      </c>
    </row>
    <row r="105" spans="1:12">
      <c r="A105" s="6">
        <v>73</v>
      </c>
      <c r="B105" s="6">
        <v>58</v>
      </c>
      <c r="C105" s="6">
        <v>21</v>
      </c>
      <c r="D105" s="7">
        <v>19.97215954</v>
      </c>
      <c r="E105" s="8">
        <f t="shared" si="14"/>
        <v>20</v>
      </c>
      <c r="F105" s="7">
        <v>57.68272924</v>
      </c>
      <c r="G105" s="8">
        <f t="shared" si="15"/>
        <v>58</v>
      </c>
      <c r="H105" s="9">
        <v>6.5960606479999999</v>
      </c>
      <c r="I105" s="8">
        <f t="shared" si="16"/>
        <v>7</v>
      </c>
      <c r="J105" s="10">
        <v>60.651714810000001</v>
      </c>
      <c r="K105" s="8">
        <f t="shared" si="17"/>
        <v>61</v>
      </c>
      <c r="L105" s="5" t="s">
        <v>36</v>
      </c>
    </row>
    <row r="106" spans="1:12">
      <c r="A106" s="6">
        <v>61</v>
      </c>
      <c r="B106" s="6">
        <v>38</v>
      </c>
      <c r="C106" s="6">
        <v>20</v>
      </c>
      <c r="D106" s="7">
        <v>18.478912609999998</v>
      </c>
      <c r="E106" s="8">
        <f t="shared" si="14"/>
        <v>18</v>
      </c>
      <c r="F106" s="7">
        <v>62.695038709999999</v>
      </c>
      <c r="G106" s="8">
        <f t="shared" si="15"/>
        <v>63</v>
      </c>
      <c r="H106" s="9">
        <v>5.9704584340000002</v>
      </c>
      <c r="I106" s="8">
        <f t="shared" si="16"/>
        <v>6</v>
      </c>
      <c r="J106" s="10">
        <v>65.438353930000005</v>
      </c>
      <c r="K106" s="8">
        <f t="shared" si="17"/>
        <v>65</v>
      </c>
      <c r="L106" s="5" t="s">
        <v>36</v>
      </c>
    </row>
    <row r="107" spans="1:12">
      <c r="A107" s="6">
        <v>68</v>
      </c>
      <c r="B107" s="6">
        <v>41</v>
      </c>
      <c r="C107" s="6">
        <v>16</v>
      </c>
      <c r="D107" s="7">
        <v>21.776893220000002</v>
      </c>
      <c r="E107" s="8">
        <f t="shared" si="14"/>
        <v>22</v>
      </c>
      <c r="F107" s="7">
        <v>57.808406359999999</v>
      </c>
      <c r="G107" s="8">
        <f t="shared" si="15"/>
        <v>58</v>
      </c>
      <c r="H107" s="9">
        <v>6.1588306189999997</v>
      </c>
      <c r="I107" s="8">
        <f t="shared" si="16"/>
        <v>6</v>
      </c>
      <c r="J107" s="10">
        <v>102.0861694</v>
      </c>
      <c r="K107" s="8">
        <f t="shared" si="17"/>
        <v>102</v>
      </c>
      <c r="L107" s="5" t="s">
        <v>36</v>
      </c>
    </row>
    <row r="108" spans="1:12">
      <c r="A108" s="6">
        <v>93</v>
      </c>
      <c r="B108" s="6">
        <v>41</v>
      </c>
      <c r="C108" s="6">
        <v>17</v>
      </c>
      <c r="D108" s="7">
        <v>25.621716899999999</v>
      </c>
      <c r="E108" s="8">
        <f t="shared" si="14"/>
        <v>26</v>
      </c>
      <c r="F108" s="7">
        <v>66.504154740000004</v>
      </c>
      <c r="G108" s="8">
        <f t="shared" si="15"/>
        <v>67</v>
      </c>
      <c r="H108" s="9">
        <v>6.0479066789999996</v>
      </c>
      <c r="I108" s="8">
        <f t="shared" si="16"/>
        <v>6</v>
      </c>
      <c r="J108" s="10">
        <v>105.46547030000001</v>
      </c>
      <c r="K108" s="8">
        <f t="shared" si="17"/>
        <v>105</v>
      </c>
      <c r="L108" s="5" t="s">
        <v>36</v>
      </c>
    </row>
    <row r="109" spans="1:12">
      <c r="A109" s="6">
        <v>89</v>
      </c>
      <c r="B109" s="6">
        <v>60</v>
      </c>
      <c r="C109" s="6">
        <v>19</v>
      </c>
      <c r="D109" s="7">
        <v>25.191924190000002</v>
      </c>
      <c r="E109" s="8">
        <f t="shared" si="14"/>
        <v>25</v>
      </c>
      <c r="F109" s="7">
        <v>66.690290099999999</v>
      </c>
      <c r="G109" s="8">
        <f t="shared" si="15"/>
        <v>67</v>
      </c>
      <c r="H109" s="9">
        <v>5.9136645010000004</v>
      </c>
      <c r="I109" s="8">
        <f t="shared" si="16"/>
        <v>6</v>
      </c>
      <c r="J109" s="10">
        <v>78.066396490000002</v>
      </c>
      <c r="K109" s="8">
        <f t="shared" si="17"/>
        <v>78</v>
      </c>
      <c r="L109" s="5" t="s">
        <v>36</v>
      </c>
    </row>
    <row r="110" spans="1:12">
      <c r="A110" s="6">
        <v>76</v>
      </c>
      <c r="B110" s="6">
        <v>44</v>
      </c>
      <c r="C110" s="6">
        <v>17</v>
      </c>
      <c r="D110" s="7">
        <v>20.416831470000002</v>
      </c>
      <c r="E110" s="8">
        <f t="shared" si="14"/>
        <v>20</v>
      </c>
      <c r="F110" s="7">
        <v>62.554248200000004</v>
      </c>
      <c r="G110" s="8">
        <f t="shared" si="15"/>
        <v>63</v>
      </c>
      <c r="H110" s="9">
        <v>5.8554424010000004</v>
      </c>
      <c r="I110" s="8">
        <f t="shared" si="16"/>
        <v>6</v>
      </c>
      <c r="J110" s="10">
        <v>65.277984570000001</v>
      </c>
      <c r="K110" s="8">
        <f t="shared" si="17"/>
        <v>65</v>
      </c>
      <c r="L110" s="5" t="s">
        <v>36</v>
      </c>
    </row>
    <row r="111" spans="1:12">
      <c r="A111" s="6">
        <v>67</v>
      </c>
      <c r="B111" s="6">
        <v>60</v>
      </c>
      <c r="C111" s="6">
        <v>25</v>
      </c>
      <c r="D111" s="7">
        <v>24.921621940000001</v>
      </c>
      <c r="E111" s="8">
        <f t="shared" si="14"/>
        <v>25</v>
      </c>
      <c r="F111" s="7">
        <v>66.786274059999997</v>
      </c>
      <c r="G111" s="8">
        <f t="shared" si="15"/>
        <v>67</v>
      </c>
      <c r="H111" s="9">
        <v>5.7502549429999998</v>
      </c>
      <c r="I111" s="8">
        <f t="shared" si="16"/>
        <v>6</v>
      </c>
      <c r="J111" s="10">
        <v>109.21622790000001</v>
      </c>
      <c r="K111" s="8">
        <f t="shared" si="17"/>
        <v>109</v>
      </c>
      <c r="L111" s="5" t="s">
        <v>36</v>
      </c>
    </row>
    <row r="112" spans="1:12">
      <c r="A112" s="6">
        <v>70</v>
      </c>
      <c r="B112" s="6">
        <v>44</v>
      </c>
      <c r="C112" s="6">
        <v>19</v>
      </c>
      <c r="D112" s="7">
        <v>23.31689124</v>
      </c>
      <c r="E112" s="8">
        <f t="shared" si="14"/>
        <v>23</v>
      </c>
      <c r="F112" s="7">
        <v>73.454153700000006</v>
      </c>
      <c r="G112" s="8">
        <f t="shared" si="15"/>
        <v>73</v>
      </c>
      <c r="H112" s="9">
        <v>5.8526070990000001</v>
      </c>
      <c r="I112" s="8">
        <f t="shared" si="16"/>
        <v>6</v>
      </c>
      <c r="J112" s="10">
        <v>94.297128209999997</v>
      </c>
      <c r="K112" s="8">
        <f t="shared" si="17"/>
        <v>94</v>
      </c>
      <c r="L112" s="5" t="s">
        <v>36</v>
      </c>
    </row>
    <row r="113" spans="1:12">
      <c r="A113" s="6">
        <v>90</v>
      </c>
      <c r="B113" s="6">
        <v>49</v>
      </c>
      <c r="C113" s="6">
        <v>21</v>
      </c>
      <c r="D113" s="7">
        <v>24.840167319999999</v>
      </c>
      <c r="E113" s="8">
        <f t="shared" si="14"/>
        <v>25</v>
      </c>
      <c r="F113" s="7">
        <v>68.358457299999998</v>
      </c>
      <c r="G113" s="8">
        <f t="shared" si="15"/>
        <v>68</v>
      </c>
      <c r="H113" s="9">
        <v>6.4725232869999996</v>
      </c>
      <c r="I113" s="8">
        <f t="shared" si="16"/>
        <v>6</v>
      </c>
      <c r="J113" s="10">
        <v>74.054749360000002</v>
      </c>
      <c r="K113" s="8">
        <f t="shared" si="17"/>
        <v>74</v>
      </c>
      <c r="L113" s="5" t="s">
        <v>36</v>
      </c>
    </row>
    <row r="114" spans="1:12">
      <c r="A114" s="6">
        <v>62</v>
      </c>
      <c r="B114" s="6">
        <v>52</v>
      </c>
      <c r="C114" s="6">
        <v>16</v>
      </c>
      <c r="D114" s="7">
        <v>22.275266940000002</v>
      </c>
      <c r="E114" s="8">
        <f t="shared" si="14"/>
        <v>22</v>
      </c>
      <c r="F114" s="7">
        <v>58.840159249999999</v>
      </c>
      <c r="G114" s="8">
        <f t="shared" si="15"/>
        <v>59</v>
      </c>
      <c r="H114" s="9">
        <v>6.9670577619999996</v>
      </c>
      <c r="I114" s="8">
        <f t="shared" si="16"/>
        <v>7</v>
      </c>
      <c r="J114" s="10">
        <v>63.870205839999997</v>
      </c>
      <c r="K114" s="8">
        <f t="shared" si="17"/>
        <v>64</v>
      </c>
      <c r="L114" s="5" t="s">
        <v>36</v>
      </c>
    </row>
    <row r="115" spans="1:12">
      <c r="A115" s="6">
        <v>92</v>
      </c>
      <c r="B115" s="6">
        <v>44</v>
      </c>
      <c r="C115" s="6">
        <v>16</v>
      </c>
      <c r="D115" s="7">
        <v>18.87751445</v>
      </c>
      <c r="E115" s="8">
        <f t="shared" si="14"/>
        <v>19</v>
      </c>
      <c r="F115" s="7">
        <v>65.768160929999993</v>
      </c>
      <c r="G115" s="8">
        <f t="shared" si="15"/>
        <v>66</v>
      </c>
      <c r="H115" s="9">
        <v>6.0829737540000002</v>
      </c>
      <c r="I115" s="8">
        <f t="shared" si="16"/>
        <v>6</v>
      </c>
      <c r="J115" s="10">
        <v>94.761894310000002</v>
      </c>
      <c r="K115" s="8">
        <f t="shared" si="17"/>
        <v>95</v>
      </c>
      <c r="L115" s="5" t="s">
        <v>36</v>
      </c>
    </row>
    <row r="116" spans="1:12">
      <c r="A116" s="6">
        <v>66</v>
      </c>
      <c r="B116" s="6">
        <v>54</v>
      </c>
      <c r="C116" s="6">
        <v>21</v>
      </c>
      <c r="D116" s="7">
        <v>25.190086829999998</v>
      </c>
      <c r="E116" s="8">
        <f t="shared" si="14"/>
        <v>25</v>
      </c>
      <c r="F116" s="7">
        <v>60.200168699999999</v>
      </c>
      <c r="G116" s="8">
        <f t="shared" si="15"/>
        <v>60</v>
      </c>
      <c r="H116" s="9">
        <v>5.9190455320000002</v>
      </c>
      <c r="I116" s="8">
        <f t="shared" si="16"/>
        <v>6</v>
      </c>
      <c r="J116" s="10">
        <v>72.123755729999999</v>
      </c>
      <c r="K116" s="8">
        <f t="shared" si="17"/>
        <v>72</v>
      </c>
      <c r="L116" s="5" t="s">
        <v>36</v>
      </c>
    </row>
    <row r="117" spans="1:12">
      <c r="A117" s="6">
        <v>63</v>
      </c>
      <c r="B117" s="6">
        <v>58</v>
      </c>
      <c r="C117" s="6">
        <v>22</v>
      </c>
      <c r="D117" s="7">
        <v>18.254053519999999</v>
      </c>
      <c r="E117" s="8">
        <f t="shared" si="14"/>
        <v>18</v>
      </c>
      <c r="F117" s="7">
        <v>55.282204329999999</v>
      </c>
      <c r="G117" s="8">
        <f t="shared" si="15"/>
        <v>55</v>
      </c>
      <c r="H117" s="9">
        <v>6.2047476530000001</v>
      </c>
      <c r="I117" s="8">
        <f t="shared" si="16"/>
        <v>6</v>
      </c>
      <c r="J117" s="10">
        <v>63.723581539999998</v>
      </c>
      <c r="K117" s="8">
        <f t="shared" si="17"/>
        <v>64</v>
      </c>
      <c r="L117" s="5" t="s">
        <v>36</v>
      </c>
    </row>
    <row r="118" spans="1:12">
      <c r="A118" s="6">
        <v>70</v>
      </c>
      <c r="B118" s="6">
        <v>47</v>
      </c>
      <c r="C118" s="6">
        <v>17</v>
      </c>
      <c r="D118" s="7">
        <v>24.612911799999999</v>
      </c>
      <c r="E118" s="8">
        <f t="shared" si="14"/>
        <v>25</v>
      </c>
      <c r="F118" s="7">
        <v>70.416244399999997</v>
      </c>
      <c r="G118" s="8">
        <f t="shared" si="15"/>
        <v>70</v>
      </c>
      <c r="H118" s="9">
        <v>6.6008270170000003</v>
      </c>
      <c r="I118" s="8">
        <f t="shared" si="16"/>
        <v>7</v>
      </c>
      <c r="J118" s="10">
        <v>104.16261470000001</v>
      </c>
      <c r="K118" s="8">
        <f t="shared" si="17"/>
        <v>104</v>
      </c>
      <c r="L118" s="5" t="s">
        <v>36</v>
      </c>
    </row>
    <row r="119" spans="1:12">
      <c r="A119" s="6">
        <v>61</v>
      </c>
      <c r="B119" s="6">
        <v>41</v>
      </c>
      <c r="C119" s="6">
        <v>17</v>
      </c>
      <c r="D119" s="7">
        <v>25.142061300000002</v>
      </c>
      <c r="E119" s="8">
        <f t="shared" si="14"/>
        <v>25</v>
      </c>
      <c r="F119" s="7">
        <v>65.261851350000001</v>
      </c>
      <c r="G119" s="8">
        <f t="shared" si="15"/>
        <v>65</v>
      </c>
      <c r="H119" s="9">
        <v>6.0219022369999999</v>
      </c>
      <c r="I119" s="8">
        <f t="shared" si="16"/>
        <v>6</v>
      </c>
      <c r="J119" s="10">
        <v>76.684560059999995</v>
      </c>
      <c r="K119" s="8">
        <f t="shared" si="17"/>
        <v>77</v>
      </c>
      <c r="L119" s="5" t="s">
        <v>36</v>
      </c>
    </row>
    <row r="120" spans="1:12">
      <c r="A120" s="6">
        <v>66</v>
      </c>
      <c r="B120" s="6">
        <v>53</v>
      </c>
      <c r="C120" s="6">
        <v>19</v>
      </c>
      <c r="D120" s="7">
        <v>23.09348056</v>
      </c>
      <c r="E120" s="8">
        <f t="shared" si="14"/>
        <v>23</v>
      </c>
      <c r="F120" s="7">
        <v>60.115938100000001</v>
      </c>
      <c r="G120" s="8">
        <f t="shared" si="15"/>
        <v>60</v>
      </c>
      <c r="H120" s="9">
        <v>6.0335501950000001</v>
      </c>
      <c r="I120" s="8">
        <f t="shared" si="16"/>
        <v>6</v>
      </c>
      <c r="J120" s="10">
        <v>65.497307289999995</v>
      </c>
      <c r="K120" s="8">
        <f t="shared" si="17"/>
        <v>65</v>
      </c>
      <c r="L120" s="5" t="s">
        <v>36</v>
      </c>
    </row>
    <row r="121" spans="1:12">
      <c r="A121" s="6">
        <v>74</v>
      </c>
      <c r="B121" s="6">
        <v>55</v>
      </c>
      <c r="C121" s="6">
        <v>19</v>
      </c>
      <c r="D121" s="7">
        <v>18.050337370000001</v>
      </c>
      <c r="E121" s="8">
        <f t="shared" si="14"/>
        <v>18</v>
      </c>
      <c r="F121" s="7">
        <v>62.893669920000001</v>
      </c>
      <c r="G121" s="8">
        <f t="shared" si="15"/>
        <v>63</v>
      </c>
      <c r="H121" s="9">
        <v>6.2888680700000004</v>
      </c>
      <c r="I121" s="8">
        <f t="shared" si="16"/>
        <v>6</v>
      </c>
      <c r="J121" s="10">
        <v>84.236134840000005</v>
      </c>
      <c r="K121" s="8">
        <f t="shared" si="17"/>
        <v>84</v>
      </c>
      <c r="L121" s="5" t="s">
        <v>36</v>
      </c>
    </row>
    <row r="122" spans="1:12">
      <c r="A122" s="6">
        <v>77</v>
      </c>
      <c r="B122" s="6">
        <v>57</v>
      </c>
      <c r="C122" s="6">
        <v>21</v>
      </c>
      <c r="D122" s="7">
        <v>24.932158099999999</v>
      </c>
      <c r="E122" s="8">
        <f t="shared" si="14"/>
        <v>25</v>
      </c>
      <c r="F122" s="7">
        <v>73.80435276</v>
      </c>
      <c r="G122" s="8">
        <f t="shared" si="15"/>
        <v>74</v>
      </c>
      <c r="H122" s="9">
        <v>6.5505638230000001</v>
      </c>
      <c r="I122" s="8">
        <f t="shared" si="16"/>
        <v>7</v>
      </c>
      <c r="J122" s="10">
        <v>79.740787190000006</v>
      </c>
      <c r="K122" s="8">
        <f t="shared" si="17"/>
        <v>80</v>
      </c>
      <c r="L122" s="5" t="s">
        <v>36</v>
      </c>
    </row>
    <row r="123" spans="1:12">
      <c r="A123" s="6">
        <v>99</v>
      </c>
      <c r="B123" s="6">
        <v>50</v>
      </c>
      <c r="C123" s="6">
        <v>15</v>
      </c>
      <c r="D123" s="7">
        <v>18.14710054</v>
      </c>
      <c r="E123" s="8">
        <f t="shared" si="14"/>
        <v>18</v>
      </c>
      <c r="F123" s="7">
        <v>71.094453419999994</v>
      </c>
      <c r="G123" s="8">
        <f t="shared" si="15"/>
        <v>71</v>
      </c>
      <c r="H123" s="9">
        <v>5.5732864370000001</v>
      </c>
      <c r="I123" s="8">
        <f t="shared" si="16"/>
        <v>6</v>
      </c>
      <c r="J123" s="10">
        <v>88.077537410000005</v>
      </c>
      <c r="K123" s="8">
        <f t="shared" si="17"/>
        <v>88</v>
      </c>
      <c r="L123" s="5" t="s">
        <v>36</v>
      </c>
    </row>
    <row r="124" spans="1:12">
      <c r="A124" s="6">
        <v>74</v>
      </c>
      <c r="B124" s="6">
        <v>56</v>
      </c>
      <c r="C124" s="6">
        <v>22</v>
      </c>
      <c r="D124" s="7">
        <v>18.283622350000002</v>
      </c>
      <c r="E124" s="8">
        <f t="shared" si="14"/>
        <v>18</v>
      </c>
      <c r="F124" s="7">
        <v>66.659527960000005</v>
      </c>
      <c r="G124" s="8">
        <f t="shared" si="15"/>
        <v>67</v>
      </c>
      <c r="H124" s="9">
        <v>6.8291992749999997</v>
      </c>
      <c r="I124" s="8">
        <f t="shared" si="16"/>
        <v>7</v>
      </c>
      <c r="J124" s="10">
        <v>80.975732809999997</v>
      </c>
      <c r="K124" s="8">
        <f t="shared" si="17"/>
        <v>81</v>
      </c>
      <c r="L124" s="5" t="s">
        <v>36</v>
      </c>
    </row>
    <row r="125" spans="1:12">
      <c r="A125" s="6">
        <v>83</v>
      </c>
      <c r="B125" s="6">
        <v>45</v>
      </c>
      <c r="C125" s="6">
        <v>21</v>
      </c>
      <c r="D125" s="7">
        <v>18.833444709999998</v>
      </c>
      <c r="E125" s="8">
        <f t="shared" si="14"/>
        <v>19</v>
      </c>
      <c r="F125" s="7">
        <v>58.75082029</v>
      </c>
      <c r="G125" s="8">
        <f t="shared" si="15"/>
        <v>59</v>
      </c>
      <c r="H125" s="9">
        <v>5.7162229120000001</v>
      </c>
      <c r="I125" s="8">
        <f t="shared" si="16"/>
        <v>6</v>
      </c>
      <c r="J125" s="10">
        <v>79.753289600000002</v>
      </c>
      <c r="K125" s="8">
        <f t="shared" si="17"/>
        <v>80</v>
      </c>
      <c r="L125" s="5" t="s">
        <v>36</v>
      </c>
    </row>
    <row r="126" spans="1:12">
      <c r="A126" s="6">
        <v>100</v>
      </c>
      <c r="B126" s="6">
        <v>48</v>
      </c>
      <c r="C126" s="6">
        <v>16</v>
      </c>
      <c r="D126" s="7">
        <v>25.71895816</v>
      </c>
      <c r="E126" s="8">
        <f t="shared" si="14"/>
        <v>26</v>
      </c>
      <c r="F126" s="7">
        <v>67.221906880000006</v>
      </c>
      <c r="G126" s="8">
        <f t="shared" si="15"/>
        <v>67</v>
      </c>
      <c r="H126" s="9">
        <v>5.5499024199999996</v>
      </c>
      <c r="I126" s="8">
        <f t="shared" si="16"/>
        <v>6</v>
      </c>
      <c r="J126" s="10">
        <v>74.514907910000005</v>
      </c>
      <c r="K126" s="8">
        <f t="shared" si="17"/>
        <v>75</v>
      </c>
      <c r="L126" s="5" t="s">
        <v>36</v>
      </c>
    </row>
    <row r="127" spans="1:12">
      <c r="A127" s="6">
        <v>79</v>
      </c>
      <c r="B127" s="6">
        <v>51</v>
      </c>
      <c r="C127" s="6">
        <v>16</v>
      </c>
      <c r="D127" s="7">
        <v>25.337977089999999</v>
      </c>
      <c r="E127" s="8">
        <f t="shared" si="14"/>
        <v>25</v>
      </c>
      <c r="F127" s="7">
        <v>68.498359769999993</v>
      </c>
      <c r="G127" s="8">
        <f t="shared" si="15"/>
        <v>68</v>
      </c>
      <c r="H127" s="9">
        <v>6.5862445809999999</v>
      </c>
      <c r="I127" s="8">
        <f t="shared" si="16"/>
        <v>7</v>
      </c>
      <c r="J127" s="10">
        <v>96.463802130000005</v>
      </c>
      <c r="K127" s="8">
        <f t="shared" si="17"/>
        <v>96</v>
      </c>
      <c r="L127" s="5" t="s">
        <v>36</v>
      </c>
    </row>
    <row r="128" spans="1:12">
      <c r="A128" s="6">
        <v>94</v>
      </c>
      <c r="B128" s="6">
        <v>39</v>
      </c>
      <c r="C128" s="6">
        <v>18</v>
      </c>
      <c r="D128" s="7">
        <v>23.89114571</v>
      </c>
      <c r="E128" s="8">
        <f t="shared" si="14"/>
        <v>24</v>
      </c>
      <c r="F128" s="7">
        <v>57.487757809999998</v>
      </c>
      <c r="G128" s="8">
        <f t="shared" si="15"/>
        <v>57</v>
      </c>
      <c r="H128" s="9">
        <v>5.893093135</v>
      </c>
      <c r="I128" s="8">
        <f t="shared" si="16"/>
        <v>6</v>
      </c>
      <c r="J128" s="10">
        <v>102.83019419999999</v>
      </c>
      <c r="K128" s="8">
        <f t="shared" si="17"/>
        <v>103</v>
      </c>
      <c r="L128" s="5" t="s">
        <v>36</v>
      </c>
    </row>
    <row r="129" spans="1:12">
      <c r="A129" s="6">
        <v>75</v>
      </c>
      <c r="B129" s="6">
        <v>49</v>
      </c>
      <c r="C129" s="6">
        <v>15</v>
      </c>
      <c r="D129" s="7">
        <v>21.535741269999999</v>
      </c>
      <c r="E129" s="8">
        <f t="shared" si="14"/>
        <v>22</v>
      </c>
      <c r="F129" s="7">
        <v>71.509059829999998</v>
      </c>
      <c r="G129" s="8">
        <f t="shared" si="15"/>
        <v>72</v>
      </c>
      <c r="H129" s="9">
        <v>5.9182638010000002</v>
      </c>
      <c r="I129" s="8">
        <f t="shared" si="16"/>
        <v>6</v>
      </c>
      <c r="J129" s="10">
        <v>102.4852929</v>
      </c>
      <c r="K129" s="8">
        <f t="shared" si="17"/>
        <v>102</v>
      </c>
      <c r="L129" s="5" t="s">
        <v>36</v>
      </c>
    </row>
    <row r="130" spans="1:12">
      <c r="A130" s="6">
        <v>78</v>
      </c>
      <c r="B130" s="6">
        <v>48</v>
      </c>
      <c r="C130" s="6">
        <v>22</v>
      </c>
      <c r="D130" s="7">
        <v>23.089749090000002</v>
      </c>
      <c r="E130" s="8">
        <f t="shared" si="14"/>
        <v>23</v>
      </c>
      <c r="F130" s="7">
        <v>63.104596260000001</v>
      </c>
      <c r="G130" s="8">
        <f t="shared" si="15"/>
        <v>63</v>
      </c>
      <c r="H130" s="9">
        <v>5.5886505849999999</v>
      </c>
      <c r="I130" s="8">
        <f t="shared" si="16"/>
        <v>6</v>
      </c>
      <c r="J130" s="10">
        <v>70.434736090000001</v>
      </c>
      <c r="K130" s="8">
        <f t="shared" si="17"/>
        <v>70</v>
      </c>
      <c r="L130" s="5" t="s">
        <v>36</v>
      </c>
    </row>
    <row r="131" spans="1:12">
      <c r="A131" s="6">
        <v>87</v>
      </c>
      <c r="B131" s="6">
        <v>54</v>
      </c>
      <c r="C131" s="6">
        <v>20</v>
      </c>
      <c r="D131" s="7">
        <v>25.617073680000001</v>
      </c>
      <c r="E131" s="8">
        <f t="shared" ref="E131:E194" si="18">ROUND(D131, 0)</f>
        <v>26</v>
      </c>
      <c r="F131" s="7">
        <v>63.471175500000001</v>
      </c>
      <c r="G131" s="8">
        <f t="shared" ref="G131:G194" si="19">ROUND(F131, 0)</f>
        <v>63</v>
      </c>
      <c r="H131" s="9">
        <v>6.5764182069999997</v>
      </c>
      <c r="I131" s="8">
        <f t="shared" ref="I131:I194" si="20">ROUND(H131, 0)</f>
        <v>7</v>
      </c>
      <c r="J131" s="10">
        <v>108.8303762</v>
      </c>
      <c r="K131" s="8">
        <f t="shared" ref="K131:K194" si="21">ROUND(J131, 0)</f>
        <v>109</v>
      </c>
      <c r="L131" s="5" t="s">
        <v>36</v>
      </c>
    </row>
    <row r="132" spans="1:12">
      <c r="A132" s="6">
        <v>87</v>
      </c>
      <c r="B132" s="6">
        <v>35</v>
      </c>
      <c r="C132" s="6">
        <v>25</v>
      </c>
      <c r="D132" s="7">
        <v>21.44526922</v>
      </c>
      <c r="E132" s="8">
        <f t="shared" si="18"/>
        <v>21</v>
      </c>
      <c r="F132" s="7">
        <v>63.1621551</v>
      </c>
      <c r="G132" s="8">
        <f t="shared" si="19"/>
        <v>63</v>
      </c>
      <c r="H132" s="9">
        <v>6.1780563040000001</v>
      </c>
      <c r="I132" s="8">
        <f t="shared" si="20"/>
        <v>6</v>
      </c>
      <c r="J132" s="10">
        <v>65.889511880000001</v>
      </c>
      <c r="K132" s="8">
        <f t="shared" si="21"/>
        <v>66</v>
      </c>
      <c r="L132" s="5" t="s">
        <v>36</v>
      </c>
    </row>
    <row r="133" spans="1:12">
      <c r="A133" s="6">
        <v>63</v>
      </c>
      <c r="B133" s="6">
        <v>43</v>
      </c>
      <c r="C133" s="6">
        <v>19</v>
      </c>
      <c r="D133" s="7">
        <v>18.518167760000001</v>
      </c>
      <c r="E133" s="8">
        <f t="shared" si="18"/>
        <v>19</v>
      </c>
      <c r="F133" s="7">
        <v>55.531281309999997</v>
      </c>
      <c r="G133" s="8">
        <f t="shared" si="19"/>
        <v>56</v>
      </c>
      <c r="H133" s="9">
        <v>6.6419063530000004</v>
      </c>
      <c r="I133" s="8">
        <f t="shared" si="20"/>
        <v>7</v>
      </c>
      <c r="J133" s="10">
        <v>90.988050999999999</v>
      </c>
      <c r="K133" s="8">
        <f t="shared" si="21"/>
        <v>91</v>
      </c>
      <c r="L133" s="5" t="s">
        <v>36</v>
      </c>
    </row>
    <row r="134" spans="1:12">
      <c r="A134" s="6">
        <v>84</v>
      </c>
      <c r="B134" s="6">
        <v>57</v>
      </c>
      <c r="C134" s="6">
        <v>25</v>
      </c>
      <c r="D134" s="7">
        <v>22.535105139999999</v>
      </c>
      <c r="E134" s="8">
        <f t="shared" si="18"/>
        <v>23</v>
      </c>
      <c r="F134" s="7">
        <v>67.99257471</v>
      </c>
      <c r="G134" s="8">
        <f t="shared" si="19"/>
        <v>68</v>
      </c>
      <c r="H134" s="9">
        <v>6.4890403670000003</v>
      </c>
      <c r="I134" s="8">
        <f t="shared" si="20"/>
        <v>6</v>
      </c>
      <c r="J134" s="10">
        <v>64.408660389999994</v>
      </c>
      <c r="K134" s="8">
        <f t="shared" si="21"/>
        <v>64</v>
      </c>
      <c r="L134" s="5" t="s">
        <v>36</v>
      </c>
    </row>
    <row r="135" spans="1:12">
      <c r="A135" s="6">
        <v>64</v>
      </c>
      <c r="B135" s="6">
        <v>35</v>
      </c>
      <c r="C135" s="6">
        <v>23</v>
      </c>
      <c r="D135" s="7">
        <v>23.020383339999999</v>
      </c>
      <c r="E135" s="8">
        <f t="shared" si="18"/>
        <v>23</v>
      </c>
      <c r="F135" s="7">
        <v>61.894720020000001</v>
      </c>
      <c r="G135" s="8">
        <f t="shared" si="19"/>
        <v>62</v>
      </c>
      <c r="H135" s="9">
        <v>5.680361038</v>
      </c>
      <c r="I135" s="8">
        <f t="shared" si="20"/>
        <v>6</v>
      </c>
      <c r="J135" s="10">
        <v>63.03843397</v>
      </c>
      <c r="K135" s="8">
        <f t="shared" si="21"/>
        <v>63</v>
      </c>
      <c r="L135" s="5" t="s">
        <v>36</v>
      </c>
    </row>
    <row r="136" spans="1:12">
      <c r="A136" s="6">
        <v>60</v>
      </c>
      <c r="B136" s="6">
        <v>46</v>
      </c>
      <c r="C136" s="6">
        <v>22</v>
      </c>
      <c r="D136" s="7">
        <v>24.893646350000001</v>
      </c>
      <c r="E136" s="8">
        <f t="shared" si="18"/>
        <v>25</v>
      </c>
      <c r="F136" s="7">
        <v>65.614187610000002</v>
      </c>
      <c r="G136" s="8">
        <f t="shared" si="19"/>
        <v>66</v>
      </c>
      <c r="H136" s="9">
        <v>6.625404348</v>
      </c>
      <c r="I136" s="8">
        <f t="shared" si="20"/>
        <v>7</v>
      </c>
      <c r="J136" s="10">
        <v>87.929808499999993</v>
      </c>
      <c r="K136" s="8">
        <f t="shared" si="21"/>
        <v>88</v>
      </c>
      <c r="L136" s="5" t="s">
        <v>36</v>
      </c>
    </row>
    <row r="137" spans="1:12">
      <c r="A137" s="6">
        <v>98</v>
      </c>
      <c r="B137" s="6">
        <v>44</v>
      </c>
      <c r="C137" s="6">
        <v>21</v>
      </c>
      <c r="D137" s="7">
        <v>25.77175115</v>
      </c>
      <c r="E137" s="8">
        <f t="shared" si="18"/>
        <v>26</v>
      </c>
      <c r="F137" s="7">
        <v>74.089113999999995</v>
      </c>
      <c r="G137" s="8">
        <f t="shared" si="19"/>
        <v>74</v>
      </c>
      <c r="H137" s="9">
        <v>6.5244780320000002</v>
      </c>
      <c r="I137" s="8">
        <f t="shared" si="20"/>
        <v>7</v>
      </c>
      <c r="J137" s="10">
        <v>107.4931917</v>
      </c>
      <c r="K137" s="8">
        <f t="shared" si="21"/>
        <v>107</v>
      </c>
      <c r="L137" s="5" t="s">
        <v>36</v>
      </c>
    </row>
    <row r="138" spans="1:12">
      <c r="A138" s="6">
        <v>75</v>
      </c>
      <c r="B138" s="6">
        <v>56</v>
      </c>
      <c r="C138" s="6">
        <v>18</v>
      </c>
      <c r="D138" s="7">
        <v>19.398517340000001</v>
      </c>
      <c r="E138" s="8">
        <f t="shared" si="18"/>
        <v>19</v>
      </c>
      <c r="F138" s="7">
        <v>62.357506409999999</v>
      </c>
      <c r="G138" s="8">
        <f t="shared" si="19"/>
        <v>62</v>
      </c>
      <c r="H138" s="9">
        <v>5.6962054679999996</v>
      </c>
      <c r="I138" s="8">
        <f t="shared" si="20"/>
        <v>6</v>
      </c>
      <c r="J138" s="10">
        <v>60.95197486</v>
      </c>
      <c r="K138" s="8">
        <f t="shared" si="21"/>
        <v>61</v>
      </c>
      <c r="L138" s="5" t="s">
        <v>36</v>
      </c>
    </row>
    <row r="139" spans="1:12">
      <c r="A139" s="6">
        <v>86</v>
      </c>
      <c r="B139" s="6">
        <v>55</v>
      </c>
      <c r="C139" s="6">
        <v>21</v>
      </c>
      <c r="D139" s="7">
        <v>21.541562320000001</v>
      </c>
      <c r="E139" s="8">
        <f t="shared" si="18"/>
        <v>22</v>
      </c>
      <c r="F139" s="7">
        <v>59.640241619999998</v>
      </c>
      <c r="G139" s="8">
        <f t="shared" si="19"/>
        <v>60</v>
      </c>
      <c r="H139" s="9">
        <v>6.8039315189999998</v>
      </c>
      <c r="I139" s="8">
        <f t="shared" si="20"/>
        <v>7</v>
      </c>
      <c r="J139" s="10">
        <v>109.7515385</v>
      </c>
      <c r="K139" s="8">
        <f t="shared" si="21"/>
        <v>110</v>
      </c>
      <c r="L139" s="5" t="s">
        <v>36</v>
      </c>
    </row>
    <row r="140" spans="1:12">
      <c r="A140" s="6">
        <v>98</v>
      </c>
      <c r="B140" s="6">
        <v>35</v>
      </c>
      <c r="C140" s="6">
        <v>18</v>
      </c>
      <c r="D140" s="7">
        <v>23.79746068</v>
      </c>
      <c r="E140" s="8">
        <f t="shared" si="18"/>
        <v>24</v>
      </c>
      <c r="F140" s="7">
        <v>74.829136980000001</v>
      </c>
      <c r="G140" s="8">
        <f t="shared" si="19"/>
        <v>75</v>
      </c>
      <c r="H140" s="9">
        <v>6.2527975480000002</v>
      </c>
      <c r="I140" s="8">
        <f t="shared" si="20"/>
        <v>6</v>
      </c>
      <c r="J140" s="10">
        <v>91.763371719999995</v>
      </c>
      <c r="K140" s="8">
        <f t="shared" si="21"/>
        <v>92</v>
      </c>
      <c r="L140" s="5" t="s">
        <v>36</v>
      </c>
    </row>
    <row r="141" spans="1:12">
      <c r="A141" s="6">
        <v>76</v>
      </c>
      <c r="B141" s="6">
        <v>57</v>
      </c>
      <c r="C141" s="6">
        <v>18</v>
      </c>
      <c r="D141" s="7">
        <v>18.980272899999999</v>
      </c>
      <c r="E141" s="8">
        <f t="shared" si="18"/>
        <v>19</v>
      </c>
      <c r="F141" s="7">
        <v>74.526008259999998</v>
      </c>
      <c r="G141" s="8">
        <f t="shared" si="19"/>
        <v>75</v>
      </c>
      <c r="H141" s="9">
        <v>6.092725883</v>
      </c>
      <c r="I141" s="8">
        <f t="shared" si="20"/>
        <v>6</v>
      </c>
      <c r="J141" s="10">
        <v>94.26249353</v>
      </c>
      <c r="K141" s="8">
        <f t="shared" si="21"/>
        <v>94</v>
      </c>
      <c r="L141" s="5" t="s">
        <v>36</v>
      </c>
    </row>
    <row r="142" spans="1:12">
      <c r="A142" s="6">
        <v>99</v>
      </c>
      <c r="B142" s="6">
        <v>56</v>
      </c>
      <c r="C142" s="6">
        <v>17</v>
      </c>
      <c r="D142" s="7">
        <v>24.10859207</v>
      </c>
      <c r="E142" s="8">
        <f t="shared" si="18"/>
        <v>24</v>
      </c>
      <c r="F142" s="7">
        <v>73.131122610000006</v>
      </c>
      <c r="G142" s="8">
        <f t="shared" si="19"/>
        <v>73</v>
      </c>
      <c r="H142" s="9">
        <v>6.2343303560000001</v>
      </c>
      <c r="I142" s="8">
        <f t="shared" si="20"/>
        <v>6</v>
      </c>
      <c r="J142" s="10">
        <v>71.075622359999997</v>
      </c>
      <c r="K142" s="8">
        <f t="shared" si="21"/>
        <v>71</v>
      </c>
      <c r="L142" s="5" t="s">
        <v>36</v>
      </c>
    </row>
    <row r="143" spans="1:12">
      <c r="A143" s="6">
        <v>60</v>
      </c>
      <c r="B143" s="6">
        <v>44</v>
      </c>
      <c r="C143" s="6">
        <v>23</v>
      </c>
      <c r="D143" s="7">
        <v>24.7947077</v>
      </c>
      <c r="E143" s="8">
        <f t="shared" si="18"/>
        <v>25</v>
      </c>
      <c r="F143" s="7">
        <v>70.045567430000006</v>
      </c>
      <c r="G143" s="8">
        <f t="shared" si="19"/>
        <v>70</v>
      </c>
      <c r="H143" s="9">
        <v>5.7225798189999999</v>
      </c>
      <c r="I143" s="8">
        <f t="shared" si="20"/>
        <v>6</v>
      </c>
      <c r="J143" s="10">
        <v>76.728600670000006</v>
      </c>
      <c r="K143" s="8">
        <f t="shared" si="21"/>
        <v>77</v>
      </c>
      <c r="L143" s="5" t="s">
        <v>36</v>
      </c>
    </row>
    <row r="144" spans="1:12">
      <c r="A144" s="6">
        <v>74</v>
      </c>
      <c r="B144" s="6">
        <v>48</v>
      </c>
      <c r="C144" s="6">
        <v>17</v>
      </c>
      <c r="D144" s="7">
        <v>21.631627559999998</v>
      </c>
      <c r="E144" s="8">
        <f t="shared" si="18"/>
        <v>22</v>
      </c>
      <c r="F144" s="7">
        <v>60.277663789999998</v>
      </c>
      <c r="G144" s="8">
        <f t="shared" si="19"/>
        <v>60</v>
      </c>
      <c r="H144" s="9">
        <v>6.4306164649999999</v>
      </c>
      <c r="I144" s="8">
        <f t="shared" si="20"/>
        <v>6</v>
      </c>
      <c r="J144" s="10">
        <v>69.218030979999995</v>
      </c>
      <c r="K144" s="8">
        <f t="shared" si="21"/>
        <v>69</v>
      </c>
      <c r="L144" s="5" t="s">
        <v>36</v>
      </c>
    </row>
    <row r="145" spans="1:12">
      <c r="A145" s="6">
        <v>89</v>
      </c>
      <c r="B145" s="6">
        <v>60</v>
      </c>
      <c r="C145" s="6">
        <v>17</v>
      </c>
      <c r="D145" s="7">
        <v>25.375487509999999</v>
      </c>
      <c r="E145" s="8">
        <f t="shared" si="18"/>
        <v>25</v>
      </c>
      <c r="F145" s="7">
        <v>57.210255650000001</v>
      </c>
      <c r="G145" s="8">
        <f t="shared" si="19"/>
        <v>57</v>
      </c>
      <c r="H145" s="9">
        <v>5.9839526750000003</v>
      </c>
      <c r="I145" s="8">
        <f t="shared" si="20"/>
        <v>6</v>
      </c>
      <c r="J145" s="10">
        <v>101.7004306</v>
      </c>
      <c r="K145" s="8">
        <f t="shared" si="21"/>
        <v>102</v>
      </c>
      <c r="L145" s="5" t="s">
        <v>36</v>
      </c>
    </row>
    <row r="146" spans="1:12">
      <c r="A146" s="6">
        <v>69</v>
      </c>
      <c r="B146" s="6">
        <v>51</v>
      </c>
      <c r="C146" s="6">
        <v>23</v>
      </c>
      <c r="D146" s="7">
        <v>22.217382220000001</v>
      </c>
      <c r="E146" s="8">
        <f t="shared" si="18"/>
        <v>22</v>
      </c>
      <c r="F146" s="7">
        <v>72.854628070000004</v>
      </c>
      <c r="G146" s="8">
        <f t="shared" si="19"/>
        <v>73</v>
      </c>
      <c r="H146" s="9">
        <v>6.8016385399999999</v>
      </c>
      <c r="I146" s="8">
        <f t="shared" si="20"/>
        <v>7</v>
      </c>
      <c r="J146" s="10">
        <v>106.6213157</v>
      </c>
      <c r="K146" s="8">
        <f t="shared" si="21"/>
        <v>107</v>
      </c>
      <c r="L146" s="5" t="s">
        <v>36</v>
      </c>
    </row>
    <row r="147" spans="1:12">
      <c r="A147" s="6">
        <v>96</v>
      </c>
      <c r="B147" s="6">
        <v>46</v>
      </c>
      <c r="C147" s="6">
        <v>22</v>
      </c>
      <c r="D147" s="7">
        <v>20.583140109999999</v>
      </c>
      <c r="E147" s="8">
        <f t="shared" si="18"/>
        <v>21</v>
      </c>
      <c r="F147" s="7">
        <v>69.001286410000006</v>
      </c>
      <c r="G147" s="8">
        <f t="shared" si="19"/>
        <v>69</v>
      </c>
      <c r="H147" s="9">
        <v>6.4999364460000004</v>
      </c>
      <c r="I147" s="8">
        <f t="shared" si="20"/>
        <v>6</v>
      </c>
      <c r="J147" s="10">
        <v>66.293903569999998</v>
      </c>
      <c r="K147" s="8">
        <f t="shared" si="21"/>
        <v>66</v>
      </c>
      <c r="L147" s="5" t="s">
        <v>36</v>
      </c>
    </row>
    <row r="148" spans="1:12">
      <c r="A148" s="6">
        <v>61</v>
      </c>
      <c r="B148" s="6">
        <v>60</v>
      </c>
      <c r="C148" s="6">
        <v>15</v>
      </c>
      <c r="D148" s="7">
        <v>24.875028239999999</v>
      </c>
      <c r="E148" s="8">
        <f t="shared" si="18"/>
        <v>25</v>
      </c>
      <c r="F148" s="7">
        <v>68.742483340000007</v>
      </c>
      <c r="G148" s="8">
        <f t="shared" si="19"/>
        <v>69</v>
      </c>
      <c r="H148" s="9">
        <v>6.2655643379999999</v>
      </c>
      <c r="I148" s="8">
        <f t="shared" si="20"/>
        <v>6</v>
      </c>
      <c r="J148" s="10">
        <v>91.260566539999999</v>
      </c>
      <c r="K148" s="8">
        <f t="shared" si="21"/>
        <v>91</v>
      </c>
      <c r="L148" s="5" t="s">
        <v>36</v>
      </c>
    </row>
    <row r="149" spans="1:12">
      <c r="A149" s="6">
        <v>74</v>
      </c>
      <c r="B149" s="6">
        <v>58</v>
      </c>
      <c r="C149" s="6">
        <v>18</v>
      </c>
      <c r="D149" s="7">
        <v>20.037282189999999</v>
      </c>
      <c r="E149" s="8">
        <f t="shared" si="18"/>
        <v>20</v>
      </c>
      <c r="F149" s="7">
        <v>56.356067529999997</v>
      </c>
      <c r="G149" s="8">
        <f t="shared" si="19"/>
        <v>56</v>
      </c>
      <c r="H149" s="9">
        <v>6.7273032820000003</v>
      </c>
      <c r="I149" s="8">
        <f t="shared" si="20"/>
        <v>7</v>
      </c>
      <c r="J149" s="10">
        <v>109.024141</v>
      </c>
      <c r="K149" s="8">
        <f t="shared" si="21"/>
        <v>109</v>
      </c>
      <c r="L149" s="5" t="s">
        <v>36</v>
      </c>
    </row>
    <row r="150" spans="1:12">
      <c r="A150" s="6">
        <v>74</v>
      </c>
      <c r="B150" s="6">
        <v>43</v>
      </c>
      <c r="C150" s="6">
        <v>23</v>
      </c>
      <c r="D150" s="7">
        <v>25.952632640000001</v>
      </c>
      <c r="E150" s="8">
        <f t="shared" si="18"/>
        <v>26</v>
      </c>
      <c r="F150" s="7">
        <v>61.890821989999999</v>
      </c>
      <c r="G150" s="8">
        <f t="shared" si="19"/>
        <v>62</v>
      </c>
      <c r="H150" s="9">
        <v>6.325235159</v>
      </c>
      <c r="I150" s="8">
        <f t="shared" si="20"/>
        <v>6</v>
      </c>
      <c r="J150" s="10">
        <v>99.579812070000003</v>
      </c>
      <c r="K150" s="8">
        <f t="shared" si="21"/>
        <v>100</v>
      </c>
      <c r="L150" s="5" t="s">
        <v>36</v>
      </c>
    </row>
    <row r="151" spans="1:12">
      <c r="A151" s="6">
        <v>63</v>
      </c>
      <c r="B151" s="6">
        <v>43</v>
      </c>
      <c r="C151" s="6">
        <v>17</v>
      </c>
      <c r="D151" s="7">
        <v>19.28889933</v>
      </c>
      <c r="E151" s="8">
        <f t="shared" si="18"/>
        <v>19</v>
      </c>
      <c r="F151" s="7">
        <v>65.470508019999997</v>
      </c>
      <c r="G151" s="8">
        <f t="shared" si="19"/>
        <v>65</v>
      </c>
      <c r="H151" s="9">
        <v>6.807487794</v>
      </c>
      <c r="I151" s="8">
        <f t="shared" si="20"/>
        <v>7</v>
      </c>
      <c r="J151" s="10">
        <v>71.319530700000001</v>
      </c>
      <c r="K151" s="8">
        <f t="shared" si="21"/>
        <v>71</v>
      </c>
      <c r="L151" s="5" t="s">
        <v>36</v>
      </c>
    </row>
    <row r="152" spans="1:12">
      <c r="A152" s="6">
        <v>99</v>
      </c>
      <c r="B152" s="6">
        <v>36</v>
      </c>
      <c r="C152" s="6">
        <v>20</v>
      </c>
      <c r="D152" s="7">
        <v>20.57981887</v>
      </c>
      <c r="E152" s="8">
        <f t="shared" si="18"/>
        <v>21</v>
      </c>
      <c r="F152" s="7">
        <v>65.345839010000006</v>
      </c>
      <c r="G152" s="8">
        <f t="shared" si="19"/>
        <v>65</v>
      </c>
      <c r="H152" s="9">
        <v>6.6710858169999998</v>
      </c>
      <c r="I152" s="8">
        <f t="shared" si="20"/>
        <v>7</v>
      </c>
      <c r="J152" s="10">
        <v>78.346044710000001</v>
      </c>
      <c r="K152" s="8">
        <f t="shared" si="21"/>
        <v>78</v>
      </c>
      <c r="L152" s="5" t="s">
        <v>36</v>
      </c>
    </row>
    <row r="153" spans="1:12">
      <c r="A153" s="6">
        <v>77</v>
      </c>
      <c r="B153" s="6">
        <v>36</v>
      </c>
      <c r="C153" s="6">
        <v>23</v>
      </c>
      <c r="D153" s="7">
        <v>24.71417533</v>
      </c>
      <c r="E153" s="8">
        <f t="shared" si="18"/>
        <v>25</v>
      </c>
      <c r="F153" s="7">
        <v>56.734264690000003</v>
      </c>
      <c r="G153" s="8">
        <f t="shared" si="19"/>
        <v>57</v>
      </c>
      <c r="H153" s="9">
        <v>6.6487253270000002</v>
      </c>
      <c r="I153" s="8">
        <f t="shared" si="20"/>
        <v>7</v>
      </c>
      <c r="J153" s="10">
        <v>88.453618579999997</v>
      </c>
      <c r="K153" s="8">
        <f t="shared" si="21"/>
        <v>88</v>
      </c>
      <c r="L153" s="5" t="s">
        <v>36</v>
      </c>
    </row>
    <row r="154" spans="1:12">
      <c r="A154" s="6">
        <v>87</v>
      </c>
      <c r="B154" s="6">
        <v>60</v>
      </c>
      <c r="C154" s="6">
        <v>23</v>
      </c>
      <c r="D154" s="7">
        <v>20.273170740000001</v>
      </c>
      <c r="E154" s="8">
        <f t="shared" si="18"/>
        <v>20</v>
      </c>
      <c r="F154" s="7">
        <v>63.912818690000002</v>
      </c>
      <c r="G154" s="8">
        <f t="shared" si="19"/>
        <v>64</v>
      </c>
      <c r="H154" s="9">
        <v>6.439071996</v>
      </c>
      <c r="I154" s="8">
        <f t="shared" si="20"/>
        <v>6</v>
      </c>
      <c r="J154" s="10">
        <v>62.503518919999998</v>
      </c>
      <c r="K154" s="8">
        <f t="shared" si="21"/>
        <v>63</v>
      </c>
      <c r="L154" s="5" t="s">
        <v>36</v>
      </c>
    </row>
    <row r="155" spans="1:12">
      <c r="A155" s="6">
        <v>60</v>
      </c>
      <c r="B155" s="6">
        <v>38</v>
      </c>
      <c r="C155" s="6">
        <v>17</v>
      </c>
      <c r="D155" s="7">
        <v>18.419329810000001</v>
      </c>
      <c r="E155" s="8">
        <f t="shared" si="18"/>
        <v>18</v>
      </c>
      <c r="F155" s="7">
        <v>64.235802509999999</v>
      </c>
      <c r="G155" s="8">
        <f t="shared" si="19"/>
        <v>64</v>
      </c>
      <c r="H155" s="9">
        <v>6.4744765160000002</v>
      </c>
      <c r="I155" s="8">
        <f t="shared" si="20"/>
        <v>6</v>
      </c>
      <c r="J155" s="10">
        <v>76.413124370000006</v>
      </c>
      <c r="K155" s="8">
        <f t="shared" si="21"/>
        <v>76</v>
      </c>
      <c r="L155" s="5" t="s">
        <v>36</v>
      </c>
    </row>
    <row r="156" spans="1:12">
      <c r="A156" s="6">
        <v>94</v>
      </c>
      <c r="B156" s="6">
        <v>54</v>
      </c>
      <c r="C156" s="6">
        <v>17</v>
      </c>
      <c r="D156" s="7">
        <v>23.39128187</v>
      </c>
      <c r="E156" s="8">
        <f t="shared" si="18"/>
        <v>23</v>
      </c>
      <c r="F156" s="7">
        <v>61.744271650000002</v>
      </c>
      <c r="G156" s="8">
        <f t="shared" si="19"/>
        <v>62</v>
      </c>
      <c r="H156" s="9">
        <v>5.8716478060000004</v>
      </c>
      <c r="I156" s="8">
        <f t="shared" si="20"/>
        <v>6</v>
      </c>
      <c r="J156" s="10">
        <v>107.3198135</v>
      </c>
      <c r="K156" s="8">
        <f t="shared" si="21"/>
        <v>107</v>
      </c>
      <c r="L156" s="5" t="s">
        <v>36</v>
      </c>
    </row>
    <row r="157" spans="1:12">
      <c r="A157" s="6">
        <v>95</v>
      </c>
      <c r="B157" s="6">
        <v>38</v>
      </c>
      <c r="C157" s="6">
        <v>22</v>
      </c>
      <c r="D157" s="7">
        <v>19.84939404</v>
      </c>
      <c r="E157" s="8">
        <f t="shared" si="18"/>
        <v>20</v>
      </c>
      <c r="F157" s="7">
        <v>61.245000529999999</v>
      </c>
      <c r="G157" s="8">
        <f t="shared" si="19"/>
        <v>61</v>
      </c>
      <c r="H157" s="9">
        <v>5.7306171089999998</v>
      </c>
      <c r="I157" s="8">
        <f t="shared" si="20"/>
        <v>6</v>
      </c>
      <c r="J157" s="10">
        <v>100.76892460000001</v>
      </c>
      <c r="K157" s="8">
        <f t="shared" si="21"/>
        <v>101</v>
      </c>
      <c r="L157" s="5" t="s">
        <v>36</v>
      </c>
    </row>
    <row r="158" spans="1:12">
      <c r="A158" s="6">
        <v>84</v>
      </c>
      <c r="B158" s="6">
        <v>44</v>
      </c>
      <c r="C158" s="6">
        <v>21</v>
      </c>
      <c r="D158" s="7">
        <v>21.869274000000001</v>
      </c>
      <c r="E158" s="8">
        <f t="shared" si="18"/>
        <v>22</v>
      </c>
      <c r="F158" s="7">
        <v>61.910449470000003</v>
      </c>
      <c r="G158" s="8">
        <f t="shared" si="19"/>
        <v>62</v>
      </c>
      <c r="H158" s="9">
        <v>5.8504398310000001</v>
      </c>
      <c r="I158" s="8">
        <f t="shared" si="20"/>
        <v>6</v>
      </c>
      <c r="J158" s="10">
        <v>107.2681929</v>
      </c>
      <c r="K158" s="8">
        <f t="shared" si="21"/>
        <v>107</v>
      </c>
      <c r="L158" s="5" t="s">
        <v>36</v>
      </c>
    </row>
    <row r="159" spans="1:12">
      <c r="A159" s="6">
        <v>77</v>
      </c>
      <c r="B159" s="6">
        <v>58</v>
      </c>
      <c r="C159" s="6">
        <v>19</v>
      </c>
      <c r="D159" s="7">
        <v>22.805603300000001</v>
      </c>
      <c r="E159" s="8">
        <f t="shared" si="18"/>
        <v>23</v>
      </c>
      <c r="F159" s="7">
        <v>56.50768935</v>
      </c>
      <c r="G159" s="8">
        <f t="shared" si="19"/>
        <v>57</v>
      </c>
      <c r="H159" s="9">
        <v>5.7916499330000004</v>
      </c>
      <c r="I159" s="8">
        <f t="shared" si="20"/>
        <v>6</v>
      </c>
      <c r="J159" s="10">
        <v>101.5952794</v>
      </c>
      <c r="K159" s="8">
        <f t="shared" si="21"/>
        <v>102</v>
      </c>
      <c r="L159" s="5" t="s">
        <v>36</v>
      </c>
    </row>
    <row r="160" spans="1:12">
      <c r="A160" s="6">
        <v>66</v>
      </c>
      <c r="B160" s="6">
        <v>44</v>
      </c>
      <c r="C160" s="6">
        <v>20</v>
      </c>
      <c r="D160" s="7">
        <v>19.078147099999999</v>
      </c>
      <c r="E160" s="8">
        <f t="shared" si="18"/>
        <v>19</v>
      </c>
      <c r="F160" s="7">
        <v>69.02298571</v>
      </c>
      <c r="G160" s="8">
        <f t="shared" si="19"/>
        <v>69</v>
      </c>
      <c r="H160" s="9">
        <v>6.7400006880000003</v>
      </c>
      <c r="I160" s="8">
        <f t="shared" si="20"/>
        <v>7</v>
      </c>
      <c r="J160" s="10">
        <v>80.725159430000005</v>
      </c>
      <c r="K160" s="8">
        <f t="shared" si="21"/>
        <v>81</v>
      </c>
      <c r="L160" s="5" t="s">
        <v>36</v>
      </c>
    </row>
    <row r="161" spans="1:12">
      <c r="A161" s="6">
        <v>63</v>
      </c>
      <c r="B161" s="6">
        <v>35</v>
      </c>
      <c r="C161" s="6">
        <v>16</v>
      </c>
      <c r="D161" s="7">
        <v>22.027209760000002</v>
      </c>
      <c r="E161" s="8">
        <f t="shared" si="18"/>
        <v>22</v>
      </c>
      <c r="F161" s="7">
        <v>65.35549924</v>
      </c>
      <c r="G161" s="8">
        <f t="shared" si="19"/>
        <v>65</v>
      </c>
      <c r="H161" s="9">
        <v>6.2724175410000003</v>
      </c>
      <c r="I161" s="8">
        <f t="shared" si="20"/>
        <v>6</v>
      </c>
      <c r="J161" s="10">
        <v>83.732800819999994</v>
      </c>
      <c r="K161" s="8">
        <f t="shared" si="21"/>
        <v>84</v>
      </c>
      <c r="L161" s="5" t="s">
        <v>36</v>
      </c>
    </row>
    <row r="162" spans="1:12">
      <c r="A162" s="6">
        <v>79</v>
      </c>
      <c r="B162" s="6">
        <v>45</v>
      </c>
      <c r="C162" s="6">
        <v>20</v>
      </c>
      <c r="D162" s="7">
        <v>23.80546189</v>
      </c>
      <c r="E162" s="8">
        <f t="shared" si="18"/>
        <v>24</v>
      </c>
      <c r="F162" s="7">
        <v>59.245379790000001</v>
      </c>
      <c r="G162" s="8">
        <f t="shared" si="19"/>
        <v>59</v>
      </c>
      <c r="H162" s="9">
        <v>5.7152088169999997</v>
      </c>
      <c r="I162" s="8">
        <f t="shared" si="20"/>
        <v>6</v>
      </c>
      <c r="J162" s="10">
        <v>89.962201399999998</v>
      </c>
      <c r="K162" s="8">
        <f t="shared" si="21"/>
        <v>90</v>
      </c>
      <c r="L162" s="5" t="s">
        <v>36</v>
      </c>
    </row>
    <row r="163" spans="1:12">
      <c r="A163" s="6">
        <v>72</v>
      </c>
      <c r="B163" s="6">
        <v>60</v>
      </c>
      <c r="C163" s="6">
        <v>25</v>
      </c>
      <c r="D163" s="7">
        <v>18.52510753</v>
      </c>
      <c r="E163" s="8">
        <f t="shared" si="18"/>
        <v>19</v>
      </c>
      <c r="F163" s="7">
        <v>69.027623300000002</v>
      </c>
      <c r="G163" s="8">
        <f t="shared" si="19"/>
        <v>69</v>
      </c>
      <c r="H163" s="9">
        <v>5.773454729</v>
      </c>
      <c r="I163" s="8">
        <f t="shared" si="20"/>
        <v>6</v>
      </c>
      <c r="J163" s="10">
        <v>88.102343970000007</v>
      </c>
      <c r="K163" s="8">
        <f t="shared" si="21"/>
        <v>88</v>
      </c>
      <c r="L163" s="5" t="s">
        <v>36</v>
      </c>
    </row>
    <row r="164" spans="1:12">
      <c r="A164" s="6">
        <v>67</v>
      </c>
      <c r="B164" s="6">
        <v>51</v>
      </c>
      <c r="C164" s="6">
        <v>24</v>
      </c>
      <c r="D164" s="7">
        <v>23.502978819999999</v>
      </c>
      <c r="E164" s="8">
        <f t="shared" si="18"/>
        <v>24</v>
      </c>
      <c r="F164" s="7">
        <v>61.320260650000002</v>
      </c>
      <c r="G164" s="8">
        <f t="shared" si="19"/>
        <v>61</v>
      </c>
      <c r="H164" s="9">
        <v>5.5841714610000004</v>
      </c>
      <c r="I164" s="8">
        <f t="shared" si="20"/>
        <v>6</v>
      </c>
      <c r="J164" s="10">
        <v>64.777914240000001</v>
      </c>
      <c r="K164" s="8">
        <f t="shared" si="21"/>
        <v>65</v>
      </c>
      <c r="L164" s="5" t="s">
        <v>36</v>
      </c>
    </row>
    <row r="165" spans="1:12">
      <c r="A165" s="6">
        <v>86</v>
      </c>
      <c r="B165" s="6">
        <v>36</v>
      </c>
      <c r="C165" s="6">
        <v>24</v>
      </c>
      <c r="D165" s="7">
        <v>26.549863940000002</v>
      </c>
      <c r="E165" s="8">
        <f t="shared" si="18"/>
        <v>27</v>
      </c>
      <c r="F165" s="7">
        <v>72.891872649999996</v>
      </c>
      <c r="G165" s="8">
        <f t="shared" si="19"/>
        <v>73</v>
      </c>
      <c r="H165" s="9">
        <v>5.7872683939999998</v>
      </c>
      <c r="I165" s="8">
        <f t="shared" si="20"/>
        <v>6</v>
      </c>
      <c r="J165" s="10">
        <v>73.336360549999995</v>
      </c>
      <c r="K165" s="8">
        <f t="shared" si="21"/>
        <v>73</v>
      </c>
      <c r="L165" s="5" t="s">
        <v>36</v>
      </c>
    </row>
    <row r="166" spans="1:12">
      <c r="A166" s="6">
        <v>76</v>
      </c>
      <c r="B166" s="6">
        <v>48</v>
      </c>
      <c r="C166" s="6">
        <v>18</v>
      </c>
      <c r="D166" s="7">
        <v>19.295634110000002</v>
      </c>
      <c r="E166" s="8">
        <f t="shared" si="18"/>
        <v>19</v>
      </c>
      <c r="F166" s="7">
        <v>69.634812190000005</v>
      </c>
      <c r="G166" s="8">
        <f t="shared" si="19"/>
        <v>70</v>
      </c>
      <c r="H166" s="9">
        <v>5.7759778300000004</v>
      </c>
      <c r="I166" s="8">
        <f t="shared" si="20"/>
        <v>6</v>
      </c>
      <c r="J166" s="10">
        <v>83.21030571</v>
      </c>
      <c r="K166" s="8">
        <f t="shared" si="21"/>
        <v>83</v>
      </c>
      <c r="L166" s="5" t="s">
        <v>36</v>
      </c>
    </row>
    <row r="167" spans="1:12">
      <c r="A167" s="6">
        <v>75</v>
      </c>
      <c r="B167" s="6">
        <v>53</v>
      </c>
      <c r="C167" s="6">
        <v>18</v>
      </c>
      <c r="D167" s="7">
        <v>20.688999150000001</v>
      </c>
      <c r="E167" s="8">
        <f t="shared" si="18"/>
        <v>21</v>
      </c>
      <c r="F167" s="7">
        <v>59.437533700000003</v>
      </c>
      <c r="G167" s="8">
        <f t="shared" si="19"/>
        <v>59</v>
      </c>
      <c r="H167" s="9">
        <v>6.8647936070000002</v>
      </c>
      <c r="I167" s="8">
        <f t="shared" si="20"/>
        <v>7</v>
      </c>
      <c r="J167" s="10">
        <v>103.651438</v>
      </c>
      <c r="K167" s="8">
        <f t="shared" si="21"/>
        <v>104</v>
      </c>
      <c r="L167" s="5" t="s">
        <v>36</v>
      </c>
    </row>
    <row r="168" spans="1:12">
      <c r="A168" s="6">
        <v>81</v>
      </c>
      <c r="B168" s="6">
        <v>45</v>
      </c>
      <c r="C168" s="6">
        <v>23</v>
      </c>
      <c r="D168" s="7">
        <v>19.326660879999999</v>
      </c>
      <c r="E168" s="8">
        <f t="shared" si="18"/>
        <v>19</v>
      </c>
      <c r="F168" s="7">
        <v>68.034492999999998</v>
      </c>
      <c r="G168" s="8">
        <f t="shared" si="19"/>
        <v>68</v>
      </c>
      <c r="H168" s="9">
        <v>6.1923600030000001</v>
      </c>
      <c r="I168" s="8">
        <f t="shared" si="20"/>
        <v>6</v>
      </c>
      <c r="J168" s="10">
        <v>84.229691770000002</v>
      </c>
      <c r="K168" s="8">
        <f t="shared" si="21"/>
        <v>84</v>
      </c>
      <c r="L168" s="5" t="s">
        <v>36</v>
      </c>
    </row>
    <row r="169" spans="1:12">
      <c r="A169" s="6">
        <v>73</v>
      </c>
      <c r="B169" s="6">
        <v>45</v>
      </c>
      <c r="C169" s="6">
        <v>21</v>
      </c>
      <c r="D169" s="7">
        <v>24.605322180000002</v>
      </c>
      <c r="E169" s="8">
        <f t="shared" si="18"/>
        <v>25</v>
      </c>
      <c r="F169" s="7">
        <v>73.58868502</v>
      </c>
      <c r="G169" s="8">
        <f t="shared" si="19"/>
        <v>74</v>
      </c>
      <c r="H169" s="9">
        <v>6.6368032230000003</v>
      </c>
      <c r="I169" s="8">
        <f t="shared" si="20"/>
        <v>7</v>
      </c>
      <c r="J169" s="10">
        <v>96.591953020000005</v>
      </c>
      <c r="K169" s="8">
        <f t="shared" si="21"/>
        <v>97</v>
      </c>
      <c r="L169" s="5" t="s">
        <v>36</v>
      </c>
    </row>
    <row r="170" spans="1:12">
      <c r="A170" s="6">
        <v>71</v>
      </c>
      <c r="B170" s="6">
        <v>35</v>
      </c>
      <c r="C170" s="6">
        <v>24</v>
      </c>
      <c r="D170" s="7">
        <v>22.273736459999999</v>
      </c>
      <c r="E170" s="8">
        <f t="shared" si="18"/>
        <v>22</v>
      </c>
      <c r="F170" s="7">
        <v>59.52193158</v>
      </c>
      <c r="G170" s="8">
        <f t="shared" si="19"/>
        <v>60</v>
      </c>
      <c r="H170" s="9">
        <v>5.826426917</v>
      </c>
      <c r="I170" s="8">
        <f t="shared" si="20"/>
        <v>6</v>
      </c>
      <c r="J170" s="10">
        <v>67.967047919999999</v>
      </c>
      <c r="K170" s="8">
        <f t="shared" si="21"/>
        <v>68</v>
      </c>
      <c r="L170" s="5" t="s">
        <v>36</v>
      </c>
    </row>
    <row r="171" spans="1:12">
      <c r="A171" s="6">
        <v>96</v>
      </c>
      <c r="B171" s="6">
        <v>54</v>
      </c>
      <c r="C171" s="6">
        <v>22</v>
      </c>
      <c r="D171" s="7">
        <v>25.701966939999998</v>
      </c>
      <c r="E171" s="8">
        <f t="shared" si="18"/>
        <v>26</v>
      </c>
      <c r="F171" s="7">
        <v>61.334504469999999</v>
      </c>
      <c r="G171" s="8">
        <f t="shared" si="19"/>
        <v>61</v>
      </c>
      <c r="H171" s="9">
        <v>6.960358276</v>
      </c>
      <c r="I171" s="8">
        <f t="shared" si="20"/>
        <v>7</v>
      </c>
      <c r="J171" s="10">
        <v>83.207113079999999</v>
      </c>
      <c r="K171" s="8">
        <f t="shared" si="21"/>
        <v>83</v>
      </c>
      <c r="L171" s="5" t="s">
        <v>36</v>
      </c>
    </row>
    <row r="172" spans="1:12">
      <c r="A172" s="6">
        <v>99</v>
      </c>
      <c r="B172" s="6">
        <v>39</v>
      </c>
      <c r="C172" s="6">
        <v>18</v>
      </c>
      <c r="D172" s="7">
        <v>19.201293570000001</v>
      </c>
      <c r="E172" s="8">
        <f t="shared" si="18"/>
        <v>19</v>
      </c>
      <c r="F172" s="7">
        <v>68.305789779999998</v>
      </c>
      <c r="G172" s="8">
        <f t="shared" si="19"/>
        <v>68</v>
      </c>
      <c r="H172" s="9">
        <v>6.11275104</v>
      </c>
      <c r="I172" s="8">
        <f t="shared" si="20"/>
        <v>6</v>
      </c>
      <c r="J172" s="10">
        <v>87.850923519999995</v>
      </c>
      <c r="K172" s="8">
        <f t="shared" si="21"/>
        <v>88</v>
      </c>
      <c r="L172" s="5" t="s">
        <v>36</v>
      </c>
    </row>
    <row r="173" spans="1:12">
      <c r="A173" s="6">
        <v>62</v>
      </c>
      <c r="B173" s="6">
        <v>48</v>
      </c>
      <c r="C173" s="6">
        <v>20</v>
      </c>
      <c r="D173" s="7">
        <v>21.701814469999999</v>
      </c>
      <c r="E173" s="8">
        <f t="shared" si="18"/>
        <v>22</v>
      </c>
      <c r="F173" s="7">
        <v>60.474705190000002</v>
      </c>
      <c r="G173" s="8">
        <f t="shared" si="19"/>
        <v>60</v>
      </c>
      <c r="H173" s="9">
        <v>6.7084469220000003</v>
      </c>
      <c r="I173" s="8">
        <f t="shared" si="20"/>
        <v>7</v>
      </c>
      <c r="J173" s="10">
        <v>95.713884730000004</v>
      </c>
      <c r="K173" s="8">
        <f t="shared" si="21"/>
        <v>96</v>
      </c>
      <c r="L173" s="5" t="s">
        <v>36</v>
      </c>
    </row>
    <row r="174" spans="1:12">
      <c r="A174" s="6">
        <v>86</v>
      </c>
      <c r="B174" s="6">
        <v>37</v>
      </c>
      <c r="C174" s="6">
        <v>16</v>
      </c>
      <c r="D174" s="7">
        <v>20.517167789999998</v>
      </c>
      <c r="E174" s="8">
        <f t="shared" si="18"/>
        <v>21</v>
      </c>
      <c r="F174" s="7">
        <v>59.212354830000002</v>
      </c>
      <c r="G174" s="8">
        <f t="shared" si="19"/>
        <v>59</v>
      </c>
      <c r="H174" s="9">
        <v>5.5615107320000003</v>
      </c>
      <c r="I174" s="8">
        <f t="shared" si="20"/>
        <v>6</v>
      </c>
      <c r="J174" s="10">
        <v>67.610137370000004</v>
      </c>
      <c r="K174" s="8">
        <f t="shared" si="21"/>
        <v>68</v>
      </c>
      <c r="L174" s="5" t="s">
        <v>36</v>
      </c>
    </row>
    <row r="175" spans="1:12">
      <c r="A175" s="6">
        <v>94</v>
      </c>
      <c r="B175" s="6">
        <v>50</v>
      </c>
      <c r="C175" s="6">
        <v>19</v>
      </c>
      <c r="D175" s="7">
        <v>23.30355338</v>
      </c>
      <c r="E175" s="8">
        <f t="shared" si="18"/>
        <v>23</v>
      </c>
      <c r="F175" s="7">
        <v>73.625484420000006</v>
      </c>
      <c r="G175" s="8">
        <f t="shared" si="19"/>
        <v>74</v>
      </c>
      <c r="H175" s="9">
        <v>5.8732424910000001</v>
      </c>
      <c r="I175" s="8">
        <f t="shared" si="20"/>
        <v>6</v>
      </c>
      <c r="J175" s="10">
        <v>97.590812740000004</v>
      </c>
      <c r="K175" s="8">
        <f t="shared" si="21"/>
        <v>98</v>
      </c>
      <c r="L175" s="5" t="s">
        <v>36</v>
      </c>
    </row>
    <row r="176" spans="1:12">
      <c r="A176" s="6">
        <v>76</v>
      </c>
      <c r="B176" s="6">
        <v>39</v>
      </c>
      <c r="C176" s="6">
        <v>24</v>
      </c>
      <c r="D176" s="7">
        <v>24.254745100000001</v>
      </c>
      <c r="E176" s="8">
        <f t="shared" si="18"/>
        <v>24</v>
      </c>
      <c r="F176" s="7">
        <v>55.647098990000003</v>
      </c>
      <c r="G176" s="8">
        <f t="shared" si="19"/>
        <v>56</v>
      </c>
      <c r="H176" s="9">
        <v>6.9958437760000001</v>
      </c>
      <c r="I176" s="8">
        <f t="shared" si="20"/>
        <v>7</v>
      </c>
      <c r="J176" s="10">
        <v>64.23845455</v>
      </c>
      <c r="K176" s="8">
        <f t="shared" si="21"/>
        <v>64</v>
      </c>
      <c r="L176" s="5" t="s">
        <v>36</v>
      </c>
    </row>
    <row r="177" spans="1:12">
      <c r="A177" s="6">
        <v>77</v>
      </c>
      <c r="B177" s="6">
        <v>52</v>
      </c>
      <c r="C177" s="6">
        <v>17</v>
      </c>
      <c r="D177" s="7">
        <v>24.863749339999998</v>
      </c>
      <c r="E177" s="8">
        <f t="shared" si="18"/>
        <v>25</v>
      </c>
      <c r="F177" s="7">
        <v>65.742004600000001</v>
      </c>
      <c r="G177" s="8">
        <f t="shared" si="19"/>
        <v>66</v>
      </c>
      <c r="H177" s="9">
        <v>5.7147997229999996</v>
      </c>
      <c r="I177" s="8">
        <f t="shared" si="20"/>
        <v>6</v>
      </c>
      <c r="J177" s="10">
        <v>75.822704669999993</v>
      </c>
      <c r="K177" s="8">
        <f t="shared" si="21"/>
        <v>76</v>
      </c>
      <c r="L177" s="5" t="s">
        <v>36</v>
      </c>
    </row>
    <row r="178" spans="1:12">
      <c r="A178" s="6">
        <v>74</v>
      </c>
      <c r="B178" s="6">
        <v>39</v>
      </c>
      <c r="C178" s="6">
        <v>23</v>
      </c>
      <c r="D178" s="7">
        <v>22.626511499999999</v>
      </c>
      <c r="E178" s="8">
        <f t="shared" si="18"/>
        <v>23</v>
      </c>
      <c r="F178" s="7">
        <v>65.774728809999999</v>
      </c>
      <c r="G178" s="8">
        <f t="shared" si="19"/>
        <v>66</v>
      </c>
      <c r="H178" s="9">
        <v>6.7807363699999996</v>
      </c>
      <c r="I178" s="8">
        <f t="shared" si="20"/>
        <v>7</v>
      </c>
      <c r="J178" s="10">
        <v>88.172510329999994</v>
      </c>
      <c r="K178" s="8">
        <f t="shared" si="21"/>
        <v>88</v>
      </c>
      <c r="L178" s="5" t="s">
        <v>36</v>
      </c>
    </row>
    <row r="179" spans="1:12">
      <c r="A179" s="6">
        <v>81</v>
      </c>
      <c r="B179" s="6">
        <v>49</v>
      </c>
      <c r="C179" s="6">
        <v>20</v>
      </c>
      <c r="D179" s="7">
        <v>18.041855129999998</v>
      </c>
      <c r="E179" s="8">
        <f t="shared" si="18"/>
        <v>18</v>
      </c>
      <c r="F179" s="7">
        <v>60.61494304</v>
      </c>
      <c r="G179" s="8">
        <f t="shared" si="19"/>
        <v>61</v>
      </c>
      <c r="H179" s="9">
        <v>5.5136979229999996</v>
      </c>
      <c r="I179" s="8">
        <f t="shared" si="20"/>
        <v>6</v>
      </c>
      <c r="J179" s="10">
        <v>104.2321615</v>
      </c>
      <c r="K179" s="8">
        <f t="shared" si="21"/>
        <v>104</v>
      </c>
      <c r="L179" s="5" t="s">
        <v>36</v>
      </c>
    </row>
    <row r="180" spans="1:12">
      <c r="A180" s="6">
        <v>63</v>
      </c>
      <c r="B180" s="6">
        <v>42</v>
      </c>
      <c r="C180" s="6">
        <v>21</v>
      </c>
      <c r="D180" s="7">
        <v>23.262376119999999</v>
      </c>
      <c r="E180" s="8">
        <f t="shared" si="18"/>
        <v>23</v>
      </c>
      <c r="F180" s="7">
        <v>72.331255229999996</v>
      </c>
      <c r="G180" s="8">
        <f t="shared" si="19"/>
        <v>72</v>
      </c>
      <c r="H180" s="9">
        <v>5.7984239080000002</v>
      </c>
      <c r="I180" s="8">
        <f t="shared" si="20"/>
        <v>6</v>
      </c>
      <c r="J180" s="10">
        <v>67.102251390000006</v>
      </c>
      <c r="K180" s="8">
        <f t="shared" si="21"/>
        <v>67</v>
      </c>
      <c r="L180" s="5" t="s">
        <v>36</v>
      </c>
    </row>
    <row r="181" spans="1:12">
      <c r="A181" s="6">
        <v>99</v>
      </c>
      <c r="B181" s="6">
        <v>38</v>
      </c>
      <c r="C181" s="6">
        <v>21</v>
      </c>
      <c r="D181" s="7">
        <v>22.883309220000001</v>
      </c>
      <c r="E181" s="8">
        <f t="shared" si="18"/>
        <v>23</v>
      </c>
      <c r="F181" s="7">
        <v>71.597224460000007</v>
      </c>
      <c r="G181" s="8">
        <f t="shared" si="19"/>
        <v>72</v>
      </c>
      <c r="H181" s="9">
        <v>6.3524718660000001</v>
      </c>
      <c r="I181" s="8">
        <f t="shared" si="20"/>
        <v>6</v>
      </c>
      <c r="J181" s="10">
        <v>67.727772979999997</v>
      </c>
      <c r="K181" s="8">
        <f t="shared" si="21"/>
        <v>68</v>
      </c>
      <c r="L181" s="5" t="s">
        <v>36</v>
      </c>
    </row>
    <row r="182" spans="1:12">
      <c r="A182" s="6">
        <v>90</v>
      </c>
      <c r="B182" s="6">
        <v>52</v>
      </c>
      <c r="C182" s="6">
        <v>25</v>
      </c>
      <c r="D182" s="7">
        <v>25.97482359</v>
      </c>
      <c r="E182" s="8">
        <f t="shared" si="18"/>
        <v>26</v>
      </c>
      <c r="F182" s="7">
        <v>69.363857210000006</v>
      </c>
      <c r="G182" s="8">
        <f t="shared" si="19"/>
        <v>69</v>
      </c>
      <c r="H182" s="9">
        <v>6.8225865460000001</v>
      </c>
      <c r="I182" s="8">
        <f t="shared" si="20"/>
        <v>7</v>
      </c>
      <c r="J182" s="10">
        <v>103.2234212</v>
      </c>
      <c r="K182" s="8">
        <f t="shared" si="21"/>
        <v>103</v>
      </c>
      <c r="L182" s="5" t="s">
        <v>36</v>
      </c>
    </row>
    <row r="183" spans="1:12">
      <c r="A183" s="6">
        <v>68</v>
      </c>
      <c r="B183" s="6">
        <v>40</v>
      </c>
      <c r="C183" s="6">
        <v>19</v>
      </c>
      <c r="D183" s="7">
        <v>26.143840050000001</v>
      </c>
      <c r="E183" s="8">
        <f t="shared" si="18"/>
        <v>26</v>
      </c>
      <c r="F183" s="7">
        <v>66.205699240000001</v>
      </c>
      <c r="G183" s="8">
        <f t="shared" si="19"/>
        <v>66</v>
      </c>
      <c r="H183" s="9">
        <v>6.6554263550000003</v>
      </c>
      <c r="I183" s="8">
        <f t="shared" si="20"/>
        <v>7</v>
      </c>
      <c r="J183" s="10">
        <v>107.23613659999999</v>
      </c>
      <c r="K183" s="8">
        <f t="shared" si="21"/>
        <v>107</v>
      </c>
      <c r="L183" s="5" t="s">
        <v>36</v>
      </c>
    </row>
    <row r="184" spans="1:12">
      <c r="A184" s="6">
        <v>60</v>
      </c>
      <c r="B184" s="6">
        <v>57</v>
      </c>
      <c r="C184" s="6">
        <v>24</v>
      </c>
      <c r="D184" s="7">
        <v>18.661162130000001</v>
      </c>
      <c r="E184" s="8">
        <f t="shared" si="18"/>
        <v>19</v>
      </c>
      <c r="F184" s="7">
        <v>61.553272489999998</v>
      </c>
      <c r="G184" s="8">
        <f t="shared" si="19"/>
        <v>62</v>
      </c>
      <c r="H184" s="9">
        <v>6.1212940409999996</v>
      </c>
      <c r="I184" s="8">
        <f t="shared" si="20"/>
        <v>6</v>
      </c>
      <c r="J184" s="10">
        <v>75.032476669999994</v>
      </c>
      <c r="K184" s="8">
        <f t="shared" si="21"/>
        <v>75</v>
      </c>
      <c r="L184" s="5" t="s">
        <v>36</v>
      </c>
    </row>
    <row r="185" spans="1:12">
      <c r="A185" s="6">
        <v>71</v>
      </c>
      <c r="B185" s="6">
        <v>52</v>
      </c>
      <c r="C185" s="6">
        <v>18</v>
      </c>
      <c r="D185" s="7">
        <v>25.10787449</v>
      </c>
      <c r="E185" s="8">
        <f t="shared" si="18"/>
        <v>25</v>
      </c>
      <c r="F185" s="7">
        <v>55.977327539999997</v>
      </c>
      <c r="G185" s="8">
        <f t="shared" si="19"/>
        <v>56</v>
      </c>
      <c r="H185" s="9">
        <v>5.7907702030000001</v>
      </c>
      <c r="I185" s="8">
        <f t="shared" si="20"/>
        <v>6</v>
      </c>
      <c r="J185" s="10">
        <v>78.160776929999997</v>
      </c>
      <c r="K185" s="8">
        <f t="shared" si="21"/>
        <v>78</v>
      </c>
      <c r="L185" s="5" t="s">
        <v>36</v>
      </c>
    </row>
    <row r="186" spans="1:12">
      <c r="A186" s="6">
        <v>61</v>
      </c>
      <c r="B186" s="6">
        <v>59</v>
      </c>
      <c r="C186" s="6">
        <v>17</v>
      </c>
      <c r="D186" s="7">
        <v>23.338446149999999</v>
      </c>
      <c r="E186" s="8">
        <f t="shared" si="18"/>
        <v>23</v>
      </c>
      <c r="F186" s="7">
        <v>59.245806039999998</v>
      </c>
      <c r="G186" s="8">
        <f t="shared" si="19"/>
        <v>59</v>
      </c>
      <c r="H186" s="9">
        <v>6.4744429200000004</v>
      </c>
      <c r="I186" s="8">
        <f t="shared" si="20"/>
        <v>6</v>
      </c>
      <c r="J186" s="10">
        <v>105.0083144</v>
      </c>
      <c r="K186" s="8">
        <f t="shared" si="21"/>
        <v>105</v>
      </c>
      <c r="L186" s="5" t="s">
        <v>36</v>
      </c>
    </row>
    <row r="187" spans="1:12">
      <c r="A187" s="6">
        <v>88</v>
      </c>
      <c r="B187" s="6">
        <v>38</v>
      </c>
      <c r="C187" s="6">
        <v>15</v>
      </c>
      <c r="D187" s="7">
        <v>25.082397189999998</v>
      </c>
      <c r="E187" s="8">
        <f t="shared" si="18"/>
        <v>25</v>
      </c>
      <c r="F187" s="7">
        <v>65.921958439999997</v>
      </c>
      <c r="G187" s="8">
        <f t="shared" si="19"/>
        <v>66</v>
      </c>
      <c r="H187" s="9">
        <v>6.4551166369999997</v>
      </c>
      <c r="I187" s="8">
        <f t="shared" si="20"/>
        <v>6</v>
      </c>
      <c r="J187" s="10">
        <v>62.491908119999998</v>
      </c>
      <c r="K187" s="8">
        <f t="shared" si="21"/>
        <v>62</v>
      </c>
      <c r="L187" s="5" t="s">
        <v>36</v>
      </c>
    </row>
    <row r="188" spans="1:12">
      <c r="A188" s="6">
        <v>65</v>
      </c>
      <c r="B188" s="6">
        <v>60</v>
      </c>
      <c r="C188" s="6">
        <v>22</v>
      </c>
      <c r="D188" s="7">
        <v>25.367683639999999</v>
      </c>
      <c r="E188" s="8">
        <f t="shared" si="18"/>
        <v>25</v>
      </c>
      <c r="F188" s="7">
        <v>72.520545549999994</v>
      </c>
      <c r="G188" s="8">
        <f t="shared" si="19"/>
        <v>73</v>
      </c>
      <c r="H188" s="9">
        <v>6.6069840859999998</v>
      </c>
      <c r="I188" s="8">
        <f t="shared" si="20"/>
        <v>7</v>
      </c>
      <c r="J188" s="10">
        <v>107.9124111</v>
      </c>
      <c r="K188" s="8">
        <f t="shared" si="21"/>
        <v>108</v>
      </c>
      <c r="L188" s="5" t="s">
        <v>36</v>
      </c>
    </row>
    <row r="189" spans="1:12">
      <c r="A189" s="6">
        <v>78</v>
      </c>
      <c r="B189" s="6">
        <v>37</v>
      </c>
      <c r="C189" s="6">
        <v>22</v>
      </c>
      <c r="D189" s="7">
        <v>25.342171029999999</v>
      </c>
      <c r="E189" s="8">
        <f t="shared" si="18"/>
        <v>25</v>
      </c>
      <c r="F189" s="7">
        <v>63.318019939999999</v>
      </c>
      <c r="G189" s="8">
        <f t="shared" si="19"/>
        <v>63</v>
      </c>
      <c r="H189" s="9">
        <v>6.3305543889999996</v>
      </c>
      <c r="I189" s="8">
        <f t="shared" si="20"/>
        <v>6</v>
      </c>
      <c r="J189" s="10">
        <v>74.520820259999994</v>
      </c>
      <c r="K189" s="8">
        <f t="shared" si="21"/>
        <v>75</v>
      </c>
      <c r="L189" s="5" t="s">
        <v>36</v>
      </c>
    </row>
    <row r="190" spans="1:12">
      <c r="A190" s="6">
        <v>78</v>
      </c>
      <c r="B190" s="6">
        <v>58</v>
      </c>
      <c r="C190" s="6">
        <v>15</v>
      </c>
      <c r="D190" s="7">
        <v>25.009333550000001</v>
      </c>
      <c r="E190" s="8">
        <f t="shared" si="18"/>
        <v>25</v>
      </c>
      <c r="F190" s="7">
        <v>67.816568000000004</v>
      </c>
      <c r="G190" s="8">
        <f t="shared" si="19"/>
        <v>68</v>
      </c>
      <c r="H190" s="9">
        <v>6.5286312659999997</v>
      </c>
      <c r="I190" s="8">
        <f t="shared" si="20"/>
        <v>7</v>
      </c>
      <c r="J190" s="10">
        <v>62.913594940000003</v>
      </c>
      <c r="K190" s="8">
        <f t="shared" si="21"/>
        <v>63</v>
      </c>
      <c r="L190" s="5" t="s">
        <v>36</v>
      </c>
    </row>
    <row r="191" spans="1:12">
      <c r="A191" s="6">
        <v>92</v>
      </c>
      <c r="B191" s="6">
        <v>60</v>
      </c>
      <c r="C191" s="6">
        <v>23</v>
      </c>
      <c r="D191" s="7">
        <v>18.667467240000001</v>
      </c>
      <c r="E191" s="8">
        <f t="shared" si="18"/>
        <v>19</v>
      </c>
      <c r="F191" s="7">
        <v>71.516474000000002</v>
      </c>
      <c r="G191" s="8">
        <f t="shared" si="19"/>
        <v>72</v>
      </c>
      <c r="H191" s="9">
        <v>5.7216671410000002</v>
      </c>
      <c r="I191" s="8">
        <f t="shared" si="20"/>
        <v>6</v>
      </c>
      <c r="J191" s="10">
        <v>69.932932550000004</v>
      </c>
      <c r="K191" s="8">
        <f t="shared" si="21"/>
        <v>70</v>
      </c>
      <c r="L191" s="5" t="s">
        <v>36</v>
      </c>
    </row>
    <row r="192" spans="1:12">
      <c r="A192" s="6">
        <v>79</v>
      </c>
      <c r="B192" s="6">
        <v>59</v>
      </c>
      <c r="C192" s="6">
        <v>17</v>
      </c>
      <c r="D192" s="7">
        <v>20.379996649999999</v>
      </c>
      <c r="E192" s="8">
        <f t="shared" si="18"/>
        <v>20</v>
      </c>
      <c r="F192" s="7">
        <v>63.73849998</v>
      </c>
      <c r="G192" s="8">
        <f t="shared" si="19"/>
        <v>64</v>
      </c>
      <c r="H192" s="9">
        <v>6.6442054849999996</v>
      </c>
      <c r="I192" s="8">
        <f t="shared" si="20"/>
        <v>7</v>
      </c>
      <c r="J192" s="10">
        <v>108.5054416</v>
      </c>
      <c r="K192" s="8">
        <f t="shared" si="21"/>
        <v>109</v>
      </c>
      <c r="L192" s="5" t="s">
        <v>36</v>
      </c>
    </row>
    <row r="193" spans="1:12">
      <c r="A193" s="6">
        <v>91</v>
      </c>
      <c r="B193" s="6">
        <v>55</v>
      </c>
      <c r="C193" s="6">
        <v>15</v>
      </c>
      <c r="D193" s="7">
        <v>18.093002269999999</v>
      </c>
      <c r="E193" s="8">
        <f t="shared" si="18"/>
        <v>18</v>
      </c>
      <c r="F193" s="7">
        <v>72.610241720000005</v>
      </c>
      <c r="G193" s="8">
        <f t="shared" si="19"/>
        <v>73</v>
      </c>
      <c r="H193" s="9">
        <v>6.3766510910000003</v>
      </c>
      <c r="I193" s="8">
        <f t="shared" si="20"/>
        <v>6</v>
      </c>
      <c r="J193" s="10">
        <v>78.961595410000001</v>
      </c>
      <c r="K193" s="8">
        <f t="shared" si="21"/>
        <v>79</v>
      </c>
      <c r="L193" s="5" t="s">
        <v>36</v>
      </c>
    </row>
    <row r="194" spans="1:12">
      <c r="A194" s="6">
        <v>76</v>
      </c>
      <c r="B194" s="6">
        <v>51</v>
      </c>
      <c r="C194" s="6">
        <v>18</v>
      </c>
      <c r="D194" s="7">
        <v>26.169859070000001</v>
      </c>
      <c r="E194" s="8">
        <f t="shared" si="18"/>
        <v>26</v>
      </c>
      <c r="F194" s="7">
        <v>71.962466169999999</v>
      </c>
      <c r="G194" s="8">
        <f t="shared" si="19"/>
        <v>72</v>
      </c>
      <c r="H194" s="9">
        <v>6.2470404220000004</v>
      </c>
      <c r="I194" s="8">
        <f t="shared" si="20"/>
        <v>6</v>
      </c>
      <c r="J194" s="10">
        <v>79.849253930000003</v>
      </c>
      <c r="K194" s="8">
        <f t="shared" si="21"/>
        <v>80</v>
      </c>
      <c r="L194" s="5" t="s">
        <v>36</v>
      </c>
    </row>
    <row r="195" spans="1:12">
      <c r="A195" s="6">
        <v>87</v>
      </c>
      <c r="B195" s="6">
        <v>48</v>
      </c>
      <c r="C195" s="6">
        <v>25</v>
      </c>
      <c r="D195" s="7">
        <v>18.65396672</v>
      </c>
      <c r="E195" s="8">
        <f t="shared" ref="E195:E258" si="22">ROUND(D195, 0)</f>
        <v>19</v>
      </c>
      <c r="F195" s="7">
        <v>61.378796710000003</v>
      </c>
      <c r="G195" s="8">
        <f t="shared" ref="G195:G258" si="23">ROUND(F195, 0)</f>
        <v>61</v>
      </c>
      <c r="H195" s="9">
        <v>6.6567300080000003</v>
      </c>
      <c r="I195" s="8">
        <f t="shared" ref="I195:I258" si="24">ROUND(H195, 0)</f>
        <v>7</v>
      </c>
      <c r="J195" s="10">
        <v>93.620391749999996</v>
      </c>
      <c r="K195" s="8">
        <f t="shared" ref="K195:K258" si="25">ROUND(J195, 0)</f>
        <v>94</v>
      </c>
      <c r="L195" s="5" t="s">
        <v>36</v>
      </c>
    </row>
    <row r="196" spans="1:12">
      <c r="A196" s="6">
        <v>71</v>
      </c>
      <c r="B196" s="6">
        <v>60</v>
      </c>
      <c r="C196" s="6">
        <v>22</v>
      </c>
      <c r="D196" s="7">
        <v>26.074701210000001</v>
      </c>
      <c r="E196" s="8">
        <f t="shared" si="22"/>
        <v>26</v>
      </c>
      <c r="F196" s="7">
        <v>59.371475889999999</v>
      </c>
      <c r="G196" s="8">
        <f t="shared" si="23"/>
        <v>59</v>
      </c>
      <c r="H196" s="9">
        <v>6.2048017</v>
      </c>
      <c r="I196" s="8">
        <f t="shared" si="24"/>
        <v>6</v>
      </c>
      <c r="J196" s="10">
        <v>85.756923950000001</v>
      </c>
      <c r="K196" s="8">
        <f t="shared" si="25"/>
        <v>86</v>
      </c>
      <c r="L196" s="5" t="s">
        <v>36</v>
      </c>
    </row>
    <row r="197" spans="1:12">
      <c r="A197" s="6">
        <v>90</v>
      </c>
      <c r="B197" s="6">
        <v>57</v>
      </c>
      <c r="C197" s="6">
        <v>24</v>
      </c>
      <c r="D197" s="7">
        <v>18.92851916</v>
      </c>
      <c r="E197" s="8">
        <f t="shared" si="22"/>
        <v>19</v>
      </c>
      <c r="F197" s="7">
        <v>72.800861370000007</v>
      </c>
      <c r="G197" s="8">
        <f t="shared" si="23"/>
        <v>73</v>
      </c>
      <c r="H197" s="9">
        <v>6.1588602840000002</v>
      </c>
      <c r="I197" s="8">
        <f t="shared" si="24"/>
        <v>6</v>
      </c>
      <c r="J197" s="10">
        <v>82.341629179999998</v>
      </c>
      <c r="K197" s="8">
        <f t="shared" si="25"/>
        <v>82</v>
      </c>
      <c r="L197" s="5" t="s">
        <v>36</v>
      </c>
    </row>
    <row r="198" spans="1:12">
      <c r="A198" s="6">
        <v>67</v>
      </c>
      <c r="B198" s="6">
        <v>35</v>
      </c>
      <c r="C198" s="6">
        <v>22</v>
      </c>
      <c r="D198" s="7">
        <v>23.305467530000001</v>
      </c>
      <c r="E198" s="8">
        <f t="shared" si="22"/>
        <v>23</v>
      </c>
      <c r="F198" s="7">
        <v>63.246480230000003</v>
      </c>
      <c r="G198" s="8">
        <f t="shared" si="23"/>
        <v>63</v>
      </c>
      <c r="H198" s="9">
        <v>6.3856842140000003</v>
      </c>
      <c r="I198" s="8">
        <f t="shared" si="24"/>
        <v>6</v>
      </c>
      <c r="J198" s="10">
        <v>108.76030009999999</v>
      </c>
      <c r="K198" s="8">
        <f t="shared" si="25"/>
        <v>109</v>
      </c>
      <c r="L198" s="5" t="s">
        <v>36</v>
      </c>
    </row>
    <row r="199" spans="1:12">
      <c r="A199" s="6">
        <v>60</v>
      </c>
      <c r="B199" s="6">
        <v>54</v>
      </c>
      <c r="C199" s="6">
        <v>19</v>
      </c>
      <c r="D199" s="7">
        <v>18.748267120000001</v>
      </c>
      <c r="E199" s="8">
        <f t="shared" si="22"/>
        <v>19</v>
      </c>
      <c r="F199" s="7">
        <v>62.498784579999999</v>
      </c>
      <c r="G199" s="8">
        <f t="shared" si="23"/>
        <v>62</v>
      </c>
      <c r="H199" s="9">
        <v>6.4178204929999998</v>
      </c>
      <c r="I199" s="8">
        <f t="shared" si="24"/>
        <v>6</v>
      </c>
      <c r="J199" s="10">
        <v>70.234015970000002</v>
      </c>
      <c r="K199" s="8">
        <f t="shared" si="25"/>
        <v>70</v>
      </c>
      <c r="L199" s="5" t="s">
        <v>36</v>
      </c>
    </row>
    <row r="200" spans="1:12">
      <c r="A200" s="6">
        <v>83</v>
      </c>
      <c r="B200" s="6">
        <v>58</v>
      </c>
      <c r="C200" s="6">
        <v>23</v>
      </c>
      <c r="D200" s="7">
        <v>19.742133209999999</v>
      </c>
      <c r="E200" s="8">
        <f t="shared" si="22"/>
        <v>20</v>
      </c>
      <c r="F200" s="7">
        <v>59.662631040000001</v>
      </c>
      <c r="G200" s="8">
        <f t="shared" si="23"/>
        <v>60</v>
      </c>
      <c r="H200" s="9">
        <v>6.3812019089999996</v>
      </c>
      <c r="I200" s="8">
        <f t="shared" si="24"/>
        <v>6</v>
      </c>
      <c r="J200" s="10">
        <v>65.508613890000007</v>
      </c>
      <c r="K200" s="8">
        <f t="shared" si="25"/>
        <v>66</v>
      </c>
      <c r="L200" s="5" t="s">
        <v>36</v>
      </c>
    </row>
    <row r="201" spans="1:12">
      <c r="A201" s="6">
        <v>83</v>
      </c>
      <c r="B201" s="6">
        <v>57</v>
      </c>
      <c r="C201" s="6">
        <v>19</v>
      </c>
      <c r="D201" s="7">
        <v>25.73044432</v>
      </c>
      <c r="E201" s="8">
        <f t="shared" si="22"/>
        <v>26</v>
      </c>
      <c r="F201" s="7">
        <v>70.747392559999994</v>
      </c>
      <c r="G201" s="8">
        <f t="shared" si="23"/>
        <v>71</v>
      </c>
      <c r="H201" s="9">
        <v>6.877869005</v>
      </c>
      <c r="I201" s="8">
        <f t="shared" si="24"/>
        <v>7</v>
      </c>
      <c r="J201" s="10">
        <v>98.737713380000002</v>
      </c>
      <c r="K201" s="8">
        <f t="shared" si="25"/>
        <v>99</v>
      </c>
      <c r="L201" s="5" t="s">
        <v>36</v>
      </c>
    </row>
    <row r="202" spans="1:12">
      <c r="A202" s="6">
        <v>40</v>
      </c>
      <c r="B202" s="6">
        <v>72</v>
      </c>
      <c r="C202" s="6">
        <v>77</v>
      </c>
      <c r="D202" s="7">
        <v>17.02498456</v>
      </c>
      <c r="E202" s="8">
        <f t="shared" si="22"/>
        <v>17</v>
      </c>
      <c r="F202" s="7">
        <v>16.988611729999999</v>
      </c>
      <c r="G202" s="8">
        <f t="shared" si="23"/>
        <v>17</v>
      </c>
      <c r="H202" s="9">
        <v>7.4859960670000003</v>
      </c>
      <c r="I202" s="8">
        <f t="shared" si="24"/>
        <v>7</v>
      </c>
      <c r="J202" s="10">
        <v>88.551231430000001</v>
      </c>
      <c r="K202" s="8">
        <f t="shared" si="25"/>
        <v>89</v>
      </c>
      <c r="L202" s="5" t="s">
        <v>47</v>
      </c>
    </row>
    <row r="203" spans="1:12">
      <c r="A203" s="6">
        <v>23</v>
      </c>
      <c r="B203" s="6">
        <v>72</v>
      </c>
      <c r="C203" s="6">
        <v>84</v>
      </c>
      <c r="D203" s="7">
        <v>19.02061277</v>
      </c>
      <c r="E203" s="8">
        <f t="shared" si="22"/>
        <v>19</v>
      </c>
      <c r="F203" s="7">
        <v>17.13159126</v>
      </c>
      <c r="G203" s="8">
        <f t="shared" si="23"/>
        <v>17</v>
      </c>
      <c r="H203" s="9">
        <v>6.9202513779999997</v>
      </c>
      <c r="I203" s="8">
        <f t="shared" si="24"/>
        <v>7</v>
      </c>
      <c r="J203" s="10">
        <v>79.926980810000003</v>
      </c>
      <c r="K203" s="8">
        <f t="shared" si="25"/>
        <v>80</v>
      </c>
      <c r="L203" s="5" t="s">
        <v>47</v>
      </c>
    </row>
    <row r="204" spans="1:12">
      <c r="A204" s="6">
        <v>39</v>
      </c>
      <c r="B204" s="6">
        <v>58</v>
      </c>
      <c r="C204" s="6">
        <v>85</v>
      </c>
      <c r="D204" s="7">
        <v>17.887764749999999</v>
      </c>
      <c r="E204" s="8">
        <f t="shared" si="22"/>
        <v>18</v>
      </c>
      <c r="F204" s="7">
        <v>15.405897169999999</v>
      </c>
      <c r="G204" s="8">
        <f t="shared" si="23"/>
        <v>15</v>
      </c>
      <c r="H204" s="9">
        <v>5.9969320369999997</v>
      </c>
      <c r="I204" s="8">
        <f t="shared" si="24"/>
        <v>6</v>
      </c>
      <c r="J204" s="10">
        <v>68.549329189999995</v>
      </c>
      <c r="K204" s="8">
        <f t="shared" si="25"/>
        <v>69</v>
      </c>
      <c r="L204" s="5" t="s">
        <v>47</v>
      </c>
    </row>
    <row r="205" spans="1:12">
      <c r="A205" s="6">
        <v>22</v>
      </c>
      <c r="B205" s="6">
        <v>72</v>
      </c>
      <c r="C205" s="6">
        <v>85</v>
      </c>
      <c r="D205" s="7">
        <v>18.868056469999999</v>
      </c>
      <c r="E205" s="8">
        <f t="shared" si="22"/>
        <v>19</v>
      </c>
      <c r="F205" s="7">
        <v>15.658092140000001</v>
      </c>
      <c r="G205" s="8">
        <f t="shared" si="23"/>
        <v>16</v>
      </c>
      <c r="H205" s="9">
        <v>6.3911735890000001</v>
      </c>
      <c r="I205" s="8">
        <f t="shared" si="24"/>
        <v>6</v>
      </c>
      <c r="J205" s="10">
        <v>88.510489829999997</v>
      </c>
      <c r="K205" s="8">
        <f t="shared" si="25"/>
        <v>89</v>
      </c>
      <c r="L205" s="5" t="s">
        <v>47</v>
      </c>
    </row>
    <row r="206" spans="1:12">
      <c r="A206" s="6">
        <v>36</v>
      </c>
      <c r="B206" s="6">
        <v>67</v>
      </c>
      <c r="C206" s="6">
        <v>77</v>
      </c>
      <c r="D206" s="7">
        <v>18.369525670000002</v>
      </c>
      <c r="E206" s="8">
        <f t="shared" si="22"/>
        <v>18</v>
      </c>
      <c r="F206" s="7">
        <v>19.563810409999999</v>
      </c>
      <c r="G206" s="8">
        <f t="shared" si="23"/>
        <v>20</v>
      </c>
      <c r="H206" s="9">
        <v>7.1528111719999998</v>
      </c>
      <c r="I206" s="8">
        <f t="shared" si="24"/>
        <v>7</v>
      </c>
      <c r="J206" s="10">
        <v>79.263576650000005</v>
      </c>
      <c r="K206" s="8">
        <f t="shared" si="25"/>
        <v>79</v>
      </c>
      <c r="L206" s="5" t="s">
        <v>47</v>
      </c>
    </row>
    <row r="207" spans="1:12">
      <c r="A207" s="6">
        <v>32</v>
      </c>
      <c r="B207" s="6">
        <v>73</v>
      </c>
      <c r="C207" s="6">
        <v>81</v>
      </c>
      <c r="D207" s="7">
        <v>20.45078582</v>
      </c>
      <c r="E207" s="8">
        <f t="shared" si="22"/>
        <v>20</v>
      </c>
      <c r="F207" s="7">
        <v>15.40312102</v>
      </c>
      <c r="G207" s="8">
        <f t="shared" si="23"/>
        <v>15</v>
      </c>
      <c r="H207" s="9">
        <v>5.9889927959999998</v>
      </c>
      <c r="I207" s="8">
        <f t="shared" si="24"/>
        <v>6</v>
      </c>
      <c r="J207" s="10">
        <v>92.683737019999995</v>
      </c>
      <c r="K207" s="8">
        <f t="shared" si="25"/>
        <v>93</v>
      </c>
      <c r="L207" s="5" t="s">
        <v>47</v>
      </c>
    </row>
    <row r="208" spans="1:12">
      <c r="A208" s="6">
        <v>58</v>
      </c>
      <c r="B208" s="6">
        <v>70</v>
      </c>
      <c r="C208" s="6">
        <v>84</v>
      </c>
      <c r="D208" s="7">
        <v>20.654320299999998</v>
      </c>
      <c r="E208" s="8">
        <f t="shared" si="22"/>
        <v>21</v>
      </c>
      <c r="F208" s="7">
        <v>16.608208430000001</v>
      </c>
      <c r="G208" s="8">
        <f t="shared" si="23"/>
        <v>17</v>
      </c>
      <c r="H208" s="9">
        <v>6.2310490280000002</v>
      </c>
      <c r="I208" s="8">
        <f t="shared" si="24"/>
        <v>6</v>
      </c>
      <c r="J208" s="10">
        <v>74.663111799999996</v>
      </c>
      <c r="K208" s="8">
        <f t="shared" si="25"/>
        <v>75</v>
      </c>
      <c r="L208" s="5" t="s">
        <v>47</v>
      </c>
    </row>
    <row r="209" spans="1:12">
      <c r="A209" s="6">
        <v>59</v>
      </c>
      <c r="B209" s="6">
        <v>70</v>
      </c>
      <c r="C209" s="6">
        <v>84</v>
      </c>
      <c r="D209" s="7">
        <v>17.334868100000001</v>
      </c>
      <c r="E209" s="8">
        <f t="shared" si="22"/>
        <v>17</v>
      </c>
      <c r="F209" s="7">
        <v>18.74926979</v>
      </c>
      <c r="G209" s="8">
        <f t="shared" si="23"/>
        <v>19</v>
      </c>
      <c r="H209" s="9">
        <v>7.5508082669999999</v>
      </c>
      <c r="I209" s="8">
        <f t="shared" si="24"/>
        <v>8</v>
      </c>
      <c r="J209" s="10">
        <v>82.617347210000005</v>
      </c>
      <c r="K209" s="8">
        <f t="shared" si="25"/>
        <v>83</v>
      </c>
      <c r="L209" s="5" t="s">
        <v>47</v>
      </c>
    </row>
    <row r="210" spans="1:12">
      <c r="A210" s="6">
        <v>42</v>
      </c>
      <c r="B210" s="6">
        <v>62</v>
      </c>
      <c r="C210" s="6">
        <v>75</v>
      </c>
      <c r="D210" s="7">
        <v>18.179122580000001</v>
      </c>
      <c r="E210" s="8">
        <f t="shared" si="22"/>
        <v>18</v>
      </c>
      <c r="F210" s="7">
        <v>18.90426935</v>
      </c>
      <c r="G210" s="8">
        <f t="shared" si="23"/>
        <v>19</v>
      </c>
      <c r="H210" s="9">
        <v>7.0105705409999999</v>
      </c>
      <c r="I210" s="8">
        <f t="shared" si="24"/>
        <v>7</v>
      </c>
      <c r="J210" s="10">
        <v>81.849975290000003</v>
      </c>
      <c r="K210" s="8">
        <f t="shared" si="25"/>
        <v>82</v>
      </c>
      <c r="L210" s="5" t="s">
        <v>47</v>
      </c>
    </row>
    <row r="211" spans="1:12">
      <c r="A211" s="6">
        <v>28</v>
      </c>
      <c r="B211" s="6">
        <v>74</v>
      </c>
      <c r="C211" s="6">
        <v>81</v>
      </c>
      <c r="D211" s="7">
        <v>18.012722660000001</v>
      </c>
      <c r="E211" s="8">
        <f t="shared" si="22"/>
        <v>18</v>
      </c>
      <c r="F211" s="7">
        <v>18.30968112</v>
      </c>
      <c r="G211" s="8">
        <f t="shared" si="23"/>
        <v>18</v>
      </c>
      <c r="H211" s="9">
        <v>8.7537953339999994</v>
      </c>
      <c r="I211" s="8">
        <f t="shared" si="24"/>
        <v>9</v>
      </c>
      <c r="J211" s="10">
        <v>81.985687909999996</v>
      </c>
      <c r="K211" s="8">
        <f t="shared" si="25"/>
        <v>82</v>
      </c>
      <c r="L211" s="5" t="s">
        <v>47</v>
      </c>
    </row>
    <row r="212" spans="1:12">
      <c r="A212" s="6">
        <v>58</v>
      </c>
      <c r="B212" s="6">
        <v>66</v>
      </c>
      <c r="C212" s="6">
        <v>79</v>
      </c>
      <c r="D212" s="7">
        <v>20.993735579999999</v>
      </c>
      <c r="E212" s="8">
        <f t="shared" si="22"/>
        <v>21</v>
      </c>
      <c r="F212" s="7">
        <v>19.334703869999998</v>
      </c>
      <c r="G212" s="8">
        <f t="shared" si="23"/>
        <v>19</v>
      </c>
      <c r="H212" s="9">
        <v>8.7181928469999992</v>
      </c>
      <c r="I212" s="8">
        <f t="shared" si="24"/>
        <v>9</v>
      </c>
      <c r="J212" s="10">
        <v>93.552801049999999</v>
      </c>
      <c r="K212" s="8">
        <f t="shared" si="25"/>
        <v>94</v>
      </c>
      <c r="L212" s="5" t="s">
        <v>47</v>
      </c>
    </row>
    <row r="213" spans="1:12">
      <c r="A213" s="6">
        <v>43</v>
      </c>
      <c r="B213" s="6">
        <v>66</v>
      </c>
      <c r="C213" s="6">
        <v>79</v>
      </c>
      <c r="D213" s="7">
        <v>19.462339709999998</v>
      </c>
      <c r="E213" s="8">
        <f t="shared" si="22"/>
        <v>19</v>
      </c>
      <c r="F213" s="7">
        <v>15.225389509999999</v>
      </c>
      <c r="G213" s="8">
        <f t="shared" si="23"/>
        <v>15</v>
      </c>
      <c r="H213" s="9">
        <v>7.9766075929999998</v>
      </c>
      <c r="I213" s="8">
        <f t="shared" si="24"/>
        <v>8</v>
      </c>
      <c r="J213" s="10">
        <v>74.585650970000003</v>
      </c>
      <c r="K213" s="8">
        <f t="shared" si="25"/>
        <v>75</v>
      </c>
      <c r="L213" s="5" t="s">
        <v>47</v>
      </c>
    </row>
    <row r="214" spans="1:12">
      <c r="A214" s="6">
        <v>58</v>
      </c>
      <c r="B214" s="6">
        <v>63</v>
      </c>
      <c r="C214" s="6">
        <v>81</v>
      </c>
      <c r="D214" s="7">
        <v>19.813445309999999</v>
      </c>
      <c r="E214" s="8">
        <f t="shared" si="22"/>
        <v>20</v>
      </c>
      <c r="F214" s="7">
        <v>14.69765308</v>
      </c>
      <c r="G214" s="8">
        <f t="shared" si="23"/>
        <v>15</v>
      </c>
      <c r="H214" s="9">
        <v>6.5154995490000003</v>
      </c>
      <c r="I214" s="8">
        <f t="shared" si="24"/>
        <v>7</v>
      </c>
      <c r="J214" s="10">
        <v>78.965147090000002</v>
      </c>
      <c r="K214" s="8">
        <f t="shared" si="25"/>
        <v>79</v>
      </c>
      <c r="L214" s="5" t="s">
        <v>47</v>
      </c>
    </row>
    <row r="215" spans="1:12">
      <c r="A215" s="6">
        <v>23</v>
      </c>
      <c r="B215" s="6">
        <v>62</v>
      </c>
      <c r="C215" s="6">
        <v>85</v>
      </c>
      <c r="D215" s="7">
        <v>18.974247559999998</v>
      </c>
      <c r="E215" s="8">
        <f t="shared" si="22"/>
        <v>19</v>
      </c>
      <c r="F215" s="7">
        <v>19.516121600000002</v>
      </c>
      <c r="G215" s="8">
        <f t="shared" si="23"/>
        <v>20</v>
      </c>
      <c r="H215" s="9">
        <v>8.4901271420000004</v>
      </c>
      <c r="I215" s="8">
        <f t="shared" si="24"/>
        <v>8</v>
      </c>
      <c r="J215" s="10">
        <v>80.710874500000003</v>
      </c>
      <c r="K215" s="8">
        <f t="shared" si="25"/>
        <v>81</v>
      </c>
      <c r="L215" s="5" t="s">
        <v>47</v>
      </c>
    </row>
    <row r="216" spans="1:12">
      <c r="A216" s="6">
        <v>27</v>
      </c>
      <c r="B216" s="6">
        <v>62</v>
      </c>
      <c r="C216" s="6">
        <v>77</v>
      </c>
      <c r="D216" s="7">
        <v>18.19737048</v>
      </c>
      <c r="E216" s="8">
        <f t="shared" si="22"/>
        <v>18</v>
      </c>
      <c r="F216" s="7">
        <v>14.710705369999999</v>
      </c>
      <c r="G216" s="8">
        <f t="shared" si="23"/>
        <v>15</v>
      </c>
      <c r="H216" s="9">
        <v>6.5764155620000002</v>
      </c>
      <c r="I216" s="8">
        <f t="shared" si="24"/>
        <v>7</v>
      </c>
      <c r="J216" s="10">
        <v>70.181851809999998</v>
      </c>
      <c r="K216" s="8">
        <f t="shared" si="25"/>
        <v>70</v>
      </c>
      <c r="L216" s="5" t="s">
        <v>47</v>
      </c>
    </row>
    <row r="217" spans="1:12">
      <c r="A217" s="6">
        <v>28</v>
      </c>
      <c r="B217" s="6">
        <v>72</v>
      </c>
      <c r="C217" s="6">
        <v>84</v>
      </c>
      <c r="D217" s="7">
        <v>18.729631439999999</v>
      </c>
      <c r="E217" s="8">
        <f t="shared" si="22"/>
        <v>19</v>
      </c>
      <c r="F217" s="7">
        <v>19.181972640000001</v>
      </c>
      <c r="G217" s="8">
        <f t="shared" si="23"/>
        <v>19</v>
      </c>
      <c r="H217" s="9">
        <v>6.4817830430000001</v>
      </c>
      <c r="I217" s="8">
        <f t="shared" si="24"/>
        <v>6</v>
      </c>
      <c r="J217" s="10">
        <v>71.580101690000006</v>
      </c>
      <c r="K217" s="8">
        <f t="shared" si="25"/>
        <v>72</v>
      </c>
      <c r="L217" s="5" t="s">
        <v>47</v>
      </c>
    </row>
    <row r="218" spans="1:12">
      <c r="A218" s="6">
        <v>50</v>
      </c>
      <c r="B218" s="6">
        <v>56</v>
      </c>
      <c r="C218" s="6">
        <v>76</v>
      </c>
      <c r="D218" s="7">
        <v>20.995021529999999</v>
      </c>
      <c r="E218" s="8">
        <f t="shared" si="22"/>
        <v>21</v>
      </c>
      <c r="F218" s="7">
        <v>19.860130399999999</v>
      </c>
      <c r="G218" s="8">
        <f t="shared" si="23"/>
        <v>20</v>
      </c>
      <c r="H218" s="9">
        <v>7.9666050249999998</v>
      </c>
      <c r="I218" s="8">
        <f t="shared" si="24"/>
        <v>8</v>
      </c>
      <c r="J218" s="10">
        <v>73.507340189999994</v>
      </c>
      <c r="K218" s="8">
        <f t="shared" si="25"/>
        <v>74</v>
      </c>
      <c r="L218" s="5" t="s">
        <v>47</v>
      </c>
    </row>
    <row r="219" spans="1:12">
      <c r="A219" s="6">
        <v>39</v>
      </c>
      <c r="B219" s="6">
        <v>71</v>
      </c>
      <c r="C219" s="6">
        <v>84</v>
      </c>
      <c r="D219" s="7">
        <v>20.28155898</v>
      </c>
      <c r="E219" s="8">
        <f t="shared" si="22"/>
        <v>20</v>
      </c>
      <c r="F219" s="7">
        <v>16.395352150000001</v>
      </c>
      <c r="G219" s="8">
        <f t="shared" si="23"/>
        <v>16</v>
      </c>
      <c r="H219" s="9">
        <v>8.1408254370000002</v>
      </c>
      <c r="I219" s="8">
        <f t="shared" si="24"/>
        <v>8</v>
      </c>
      <c r="J219" s="10">
        <v>82.523396550000001</v>
      </c>
      <c r="K219" s="8">
        <f t="shared" si="25"/>
        <v>83</v>
      </c>
      <c r="L219" s="5" t="s">
        <v>47</v>
      </c>
    </row>
    <row r="220" spans="1:12">
      <c r="A220" s="6">
        <v>25</v>
      </c>
      <c r="B220" s="6">
        <v>78</v>
      </c>
      <c r="C220" s="6">
        <v>76</v>
      </c>
      <c r="D220" s="7">
        <v>17.48042641</v>
      </c>
      <c r="E220" s="8">
        <f t="shared" si="22"/>
        <v>17</v>
      </c>
      <c r="F220" s="7">
        <v>15.755940499999999</v>
      </c>
      <c r="G220" s="8">
        <f t="shared" si="23"/>
        <v>16</v>
      </c>
      <c r="H220" s="9">
        <v>7.2289634520000003</v>
      </c>
      <c r="I220" s="8">
        <f t="shared" si="24"/>
        <v>7</v>
      </c>
      <c r="J220" s="10">
        <v>66.969805809999997</v>
      </c>
      <c r="K220" s="8">
        <f t="shared" si="25"/>
        <v>67</v>
      </c>
      <c r="L220" s="5" t="s">
        <v>47</v>
      </c>
    </row>
    <row r="221" spans="1:12">
      <c r="A221" s="6">
        <v>31</v>
      </c>
      <c r="B221" s="6">
        <v>70</v>
      </c>
      <c r="C221" s="6">
        <v>77</v>
      </c>
      <c r="D221" s="7">
        <v>20.888186749999999</v>
      </c>
      <c r="E221" s="8">
        <f t="shared" si="22"/>
        <v>21</v>
      </c>
      <c r="F221" s="7">
        <v>14.32313811</v>
      </c>
      <c r="G221" s="8">
        <f t="shared" si="23"/>
        <v>14</v>
      </c>
      <c r="H221" s="9">
        <v>6.4925460460000002</v>
      </c>
      <c r="I221" s="8">
        <f t="shared" si="24"/>
        <v>6</v>
      </c>
      <c r="J221" s="10">
        <v>90.462283339999999</v>
      </c>
      <c r="K221" s="8">
        <f t="shared" si="25"/>
        <v>90</v>
      </c>
      <c r="L221" s="5" t="s">
        <v>47</v>
      </c>
    </row>
    <row r="222" spans="1:12">
      <c r="A222" s="6">
        <v>26</v>
      </c>
      <c r="B222" s="6">
        <v>80</v>
      </c>
      <c r="C222" s="6">
        <v>83</v>
      </c>
      <c r="D222" s="7">
        <v>17.084985209999999</v>
      </c>
      <c r="E222" s="8">
        <f t="shared" si="22"/>
        <v>17</v>
      </c>
      <c r="F222" s="7">
        <v>16.14565756</v>
      </c>
      <c r="G222" s="8">
        <f t="shared" si="23"/>
        <v>16</v>
      </c>
      <c r="H222" s="9">
        <v>7.528599957</v>
      </c>
      <c r="I222" s="8">
        <f t="shared" si="24"/>
        <v>8</v>
      </c>
      <c r="J222" s="10">
        <v>71.310072529999999</v>
      </c>
      <c r="K222" s="8">
        <f t="shared" si="25"/>
        <v>71</v>
      </c>
      <c r="L222" s="5" t="s">
        <v>47</v>
      </c>
    </row>
    <row r="223" spans="1:12">
      <c r="A223" s="6">
        <v>25</v>
      </c>
      <c r="B223" s="6">
        <v>68</v>
      </c>
      <c r="C223" s="6">
        <v>77</v>
      </c>
      <c r="D223" s="7">
        <v>20.093405929999999</v>
      </c>
      <c r="E223" s="8">
        <f t="shared" si="22"/>
        <v>20</v>
      </c>
      <c r="F223" s="7">
        <v>15.11279612</v>
      </c>
      <c r="G223" s="8">
        <f t="shared" si="23"/>
        <v>15</v>
      </c>
      <c r="H223" s="9">
        <v>7.7014464460000003</v>
      </c>
      <c r="I223" s="8">
        <f t="shared" si="24"/>
        <v>8</v>
      </c>
      <c r="J223" s="10">
        <v>85.749048979999998</v>
      </c>
      <c r="K223" s="8">
        <f t="shared" si="25"/>
        <v>86</v>
      </c>
      <c r="L223" s="5" t="s">
        <v>47</v>
      </c>
    </row>
    <row r="224" spans="1:12">
      <c r="A224" s="6">
        <v>31</v>
      </c>
      <c r="B224" s="6">
        <v>78</v>
      </c>
      <c r="C224" s="6">
        <v>76</v>
      </c>
      <c r="D224" s="7">
        <v>17.572121450000001</v>
      </c>
      <c r="E224" s="8">
        <f t="shared" si="22"/>
        <v>18</v>
      </c>
      <c r="F224" s="7">
        <v>14.999274890000001</v>
      </c>
      <c r="G224" s="8">
        <f t="shared" si="23"/>
        <v>15</v>
      </c>
      <c r="H224" s="9">
        <v>8.5199757480000002</v>
      </c>
      <c r="I224" s="8">
        <f t="shared" si="24"/>
        <v>9</v>
      </c>
      <c r="J224" s="10">
        <v>89.310506649999994</v>
      </c>
      <c r="K224" s="8">
        <f t="shared" si="25"/>
        <v>89</v>
      </c>
      <c r="L224" s="5" t="s">
        <v>47</v>
      </c>
    </row>
    <row r="225" spans="1:12">
      <c r="A225" s="6">
        <v>60</v>
      </c>
      <c r="B225" s="6">
        <v>68</v>
      </c>
      <c r="C225" s="6">
        <v>83</v>
      </c>
      <c r="D225" s="7">
        <v>19.12065218</v>
      </c>
      <c r="E225" s="8">
        <f t="shared" si="22"/>
        <v>19</v>
      </c>
      <c r="F225" s="7">
        <v>18.43475844</v>
      </c>
      <c r="G225" s="8">
        <f t="shared" si="23"/>
        <v>18</v>
      </c>
      <c r="H225" s="9">
        <v>6.6209008689999997</v>
      </c>
      <c r="I225" s="8">
        <f t="shared" si="24"/>
        <v>7</v>
      </c>
      <c r="J225" s="10">
        <v>85.529501640000007</v>
      </c>
      <c r="K225" s="8">
        <f t="shared" si="25"/>
        <v>86</v>
      </c>
      <c r="L225" s="5" t="s">
        <v>47</v>
      </c>
    </row>
    <row r="226" spans="1:12">
      <c r="A226" s="6">
        <v>59</v>
      </c>
      <c r="B226" s="6">
        <v>62</v>
      </c>
      <c r="C226" s="6">
        <v>83</v>
      </c>
      <c r="D226" s="7">
        <v>18.576659020000001</v>
      </c>
      <c r="E226" s="8">
        <f t="shared" si="22"/>
        <v>19</v>
      </c>
      <c r="F226" s="7">
        <v>19.220082290000001</v>
      </c>
      <c r="G226" s="8">
        <f t="shared" si="23"/>
        <v>19</v>
      </c>
      <c r="H226" s="9">
        <v>8.1043960580000007</v>
      </c>
      <c r="I226" s="8">
        <f t="shared" si="24"/>
        <v>8</v>
      </c>
      <c r="J226" s="10">
        <v>72.94940441</v>
      </c>
      <c r="K226" s="8">
        <f t="shared" si="25"/>
        <v>73</v>
      </c>
      <c r="L226" s="5" t="s">
        <v>47</v>
      </c>
    </row>
    <row r="227" spans="1:12">
      <c r="A227" s="6">
        <v>22</v>
      </c>
      <c r="B227" s="6">
        <v>67</v>
      </c>
      <c r="C227" s="6">
        <v>78</v>
      </c>
      <c r="D227" s="7">
        <v>17.166063980000001</v>
      </c>
      <c r="E227" s="8">
        <f t="shared" si="22"/>
        <v>17</v>
      </c>
      <c r="F227" s="7">
        <v>14.42457525</v>
      </c>
      <c r="G227" s="8">
        <f t="shared" si="23"/>
        <v>14</v>
      </c>
      <c r="H227" s="9">
        <v>6.2040908349999997</v>
      </c>
      <c r="I227" s="8">
        <f t="shared" si="24"/>
        <v>6</v>
      </c>
      <c r="J227" s="10">
        <v>72.326675159999994</v>
      </c>
      <c r="K227" s="8">
        <f t="shared" si="25"/>
        <v>72</v>
      </c>
      <c r="L227" s="5" t="s">
        <v>47</v>
      </c>
    </row>
    <row r="228" spans="1:12">
      <c r="A228" s="6">
        <v>36</v>
      </c>
      <c r="B228" s="6">
        <v>65</v>
      </c>
      <c r="C228" s="6">
        <v>80</v>
      </c>
      <c r="D228" s="7">
        <v>18.2872007</v>
      </c>
      <c r="E228" s="8">
        <f t="shared" si="22"/>
        <v>18</v>
      </c>
      <c r="F228" s="7">
        <v>16.679216159999999</v>
      </c>
      <c r="G228" s="8">
        <f t="shared" si="23"/>
        <v>17</v>
      </c>
      <c r="H228" s="9">
        <v>6.0510913390000001</v>
      </c>
      <c r="I228" s="8">
        <f t="shared" si="24"/>
        <v>6</v>
      </c>
      <c r="J228" s="10">
        <v>74.874455740000002</v>
      </c>
      <c r="K228" s="8">
        <f t="shared" si="25"/>
        <v>75</v>
      </c>
      <c r="L228" s="5" t="s">
        <v>47</v>
      </c>
    </row>
    <row r="229" spans="1:12">
      <c r="A229" s="6">
        <v>59</v>
      </c>
      <c r="B229" s="6">
        <v>60</v>
      </c>
      <c r="C229" s="6">
        <v>84</v>
      </c>
      <c r="D229" s="7">
        <v>19.030253049999999</v>
      </c>
      <c r="E229" s="8">
        <f t="shared" si="22"/>
        <v>19</v>
      </c>
      <c r="F229" s="7">
        <v>18.667255650000001</v>
      </c>
      <c r="G229" s="8">
        <f t="shared" si="23"/>
        <v>19</v>
      </c>
      <c r="H229" s="9">
        <v>7.6909623380000003</v>
      </c>
      <c r="I229" s="8">
        <f t="shared" si="24"/>
        <v>8</v>
      </c>
      <c r="J229" s="10">
        <v>94.709920370000006</v>
      </c>
      <c r="K229" s="8">
        <f t="shared" si="25"/>
        <v>95</v>
      </c>
      <c r="L229" s="5" t="s">
        <v>47</v>
      </c>
    </row>
    <row r="230" spans="1:12">
      <c r="A230" s="6">
        <v>54</v>
      </c>
      <c r="B230" s="6">
        <v>77</v>
      </c>
      <c r="C230" s="6">
        <v>85</v>
      </c>
      <c r="D230" s="7">
        <v>17.1418614</v>
      </c>
      <c r="E230" s="8">
        <f t="shared" si="22"/>
        <v>17</v>
      </c>
      <c r="F230" s="7">
        <v>17.0662427</v>
      </c>
      <c r="G230" s="8">
        <f t="shared" si="23"/>
        <v>17</v>
      </c>
      <c r="H230" s="9">
        <v>7.8292111440000003</v>
      </c>
      <c r="I230" s="8">
        <f t="shared" si="24"/>
        <v>8</v>
      </c>
      <c r="J230" s="10">
        <v>83.74606679</v>
      </c>
      <c r="K230" s="8">
        <f t="shared" si="25"/>
        <v>84</v>
      </c>
      <c r="L230" s="5" t="s">
        <v>47</v>
      </c>
    </row>
    <row r="231" spans="1:12">
      <c r="A231" s="6">
        <v>43</v>
      </c>
      <c r="B231" s="6">
        <v>68</v>
      </c>
      <c r="C231" s="6">
        <v>81</v>
      </c>
      <c r="D231" s="7">
        <v>17.47809436</v>
      </c>
      <c r="E231" s="8">
        <f t="shared" si="22"/>
        <v>17</v>
      </c>
      <c r="F231" s="7">
        <v>17.93253975</v>
      </c>
      <c r="G231" s="8">
        <f t="shared" si="23"/>
        <v>18</v>
      </c>
      <c r="H231" s="9">
        <v>6.7615997060000002</v>
      </c>
      <c r="I231" s="8">
        <f t="shared" si="24"/>
        <v>7</v>
      </c>
      <c r="J231" s="10">
        <v>78.920602340000002</v>
      </c>
      <c r="K231" s="8">
        <f t="shared" si="25"/>
        <v>79</v>
      </c>
      <c r="L231" s="5" t="s">
        <v>47</v>
      </c>
    </row>
    <row r="232" spans="1:12">
      <c r="A232" s="6">
        <v>28</v>
      </c>
      <c r="B232" s="6">
        <v>76</v>
      </c>
      <c r="C232" s="6">
        <v>82</v>
      </c>
      <c r="D232" s="7">
        <v>20.566018740000001</v>
      </c>
      <c r="E232" s="8">
        <f t="shared" si="22"/>
        <v>21</v>
      </c>
      <c r="F232" s="7">
        <v>14.25803981</v>
      </c>
      <c r="G232" s="8">
        <f t="shared" si="23"/>
        <v>14</v>
      </c>
      <c r="H232" s="9">
        <v>6.6544253150000001</v>
      </c>
      <c r="I232" s="8">
        <f t="shared" si="24"/>
        <v>7</v>
      </c>
      <c r="J232" s="10">
        <v>83.759371349999995</v>
      </c>
      <c r="K232" s="8">
        <f t="shared" si="25"/>
        <v>84</v>
      </c>
      <c r="L232" s="5" t="s">
        <v>47</v>
      </c>
    </row>
    <row r="233" spans="1:12">
      <c r="A233" s="6">
        <v>42</v>
      </c>
      <c r="B233" s="6">
        <v>79</v>
      </c>
      <c r="C233" s="6">
        <v>85</v>
      </c>
      <c r="D233" s="7">
        <v>17.223852239999999</v>
      </c>
      <c r="E233" s="8">
        <f t="shared" si="22"/>
        <v>17</v>
      </c>
      <c r="F233" s="7">
        <v>15.820692680000001</v>
      </c>
      <c r="G233" s="8">
        <f t="shared" si="23"/>
        <v>16</v>
      </c>
      <c r="H233" s="9">
        <v>6.1295338770000001</v>
      </c>
      <c r="I233" s="8">
        <f t="shared" si="24"/>
        <v>6</v>
      </c>
      <c r="J233" s="10">
        <v>76.575809539999995</v>
      </c>
      <c r="K233" s="8">
        <f t="shared" si="25"/>
        <v>77</v>
      </c>
      <c r="L233" s="5" t="s">
        <v>47</v>
      </c>
    </row>
    <row r="234" spans="1:12">
      <c r="A234" s="6">
        <v>32</v>
      </c>
      <c r="B234" s="6">
        <v>60</v>
      </c>
      <c r="C234" s="6">
        <v>83</v>
      </c>
      <c r="D234" s="7">
        <v>19.691417130000001</v>
      </c>
      <c r="E234" s="8">
        <f t="shared" si="22"/>
        <v>20</v>
      </c>
      <c r="F234" s="7">
        <v>19.442254380000001</v>
      </c>
      <c r="G234" s="8">
        <f t="shared" si="23"/>
        <v>19</v>
      </c>
      <c r="H234" s="9">
        <v>8.8292733279999993</v>
      </c>
      <c r="I234" s="8">
        <f t="shared" si="24"/>
        <v>9</v>
      </c>
      <c r="J234" s="10">
        <v>91.760716479999999</v>
      </c>
      <c r="K234" s="8">
        <f t="shared" si="25"/>
        <v>92</v>
      </c>
      <c r="L234" s="5" t="s">
        <v>47</v>
      </c>
    </row>
    <row r="235" spans="1:12">
      <c r="A235" s="6">
        <v>22</v>
      </c>
      <c r="B235" s="6">
        <v>78</v>
      </c>
      <c r="C235" s="6">
        <v>76</v>
      </c>
      <c r="D235" s="7">
        <v>17.848516579999998</v>
      </c>
      <c r="E235" s="8">
        <f t="shared" si="22"/>
        <v>18</v>
      </c>
      <c r="F235" s="7">
        <v>19.09172907</v>
      </c>
      <c r="G235" s="8">
        <f t="shared" si="23"/>
        <v>19</v>
      </c>
      <c r="H235" s="9">
        <v>8.6216629820000001</v>
      </c>
      <c r="I235" s="8">
        <f t="shared" si="24"/>
        <v>9</v>
      </c>
      <c r="J235" s="10">
        <v>76.324707129999993</v>
      </c>
      <c r="K235" s="8">
        <f t="shared" si="25"/>
        <v>76</v>
      </c>
      <c r="L235" s="5" t="s">
        <v>47</v>
      </c>
    </row>
    <row r="236" spans="1:12">
      <c r="A236" s="6">
        <v>31</v>
      </c>
      <c r="B236" s="6">
        <v>79</v>
      </c>
      <c r="C236" s="6">
        <v>75</v>
      </c>
      <c r="D236" s="7">
        <v>18.820225099999998</v>
      </c>
      <c r="E236" s="8">
        <f t="shared" si="22"/>
        <v>19</v>
      </c>
      <c r="F236" s="7">
        <v>16.107479300000001</v>
      </c>
      <c r="G236" s="8">
        <f t="shared" si="23"/>
        <v>16</v>
      </c>
      <c r="H236" s="9">
        <v>8.2048620749999994</v>
      </c>
      <c r="I236" s="8">
        <f t="shared" si="24"/>
        <v>8</v>
      </c>
      <c r="J236" s="10">
        <v>89.731193959999999</v>
      </c>
      <c r="K236" s="8">
        <f t="shared" si="25"/>
        <v>90</v>
      </c>
      <c r="L236" s="5" t="s">
        <v>47</v>
      </c>
    </row>
    <row r="237" spans="1:12">
      <c r="A237" s="6">
        <v>28</v>
      </c>
      <c r="B237" s="6">
        <v>58</v>
      </c>
      <c r="C237" s="6">
        <v>81</v>
      </c>
      <c r="D237" s="7">
        <v>17.475009839999998</v>
      </c>
      <c r="E237" s="8">
        <f t="shared" si="22"/>
        <v>17</v>
      </c>
      <c r="F237" s="7">
        <v>16.543148290000001</v>
      </c>
      <c r="G237" s="8">
        <f t="shared" si="23"/>
        <v>17</v>
      </c>
      <c r="H237" s="9">
        <v>6.1804274699999997</v>
      </c>
      <c r="I237" s="8">
        <f t="shared" si="24"/>
        <v>6</v>
      </c>
      <c r="J237" s="10">
        <v>93.350342620000006</v>
      </c>
      <c r="K237" s="8">
        <f t="shared" si="25"/>
        <v>93</v>
      </c>
      <c r="L237" s="5" t="s">
        <v>47</v>
      </c>
    </row>
    <row r="238" spans="1:12">
      <c r="A238" s="6">
        <v>57</v>
      </c>
      <c r="B238" s="6">
        <v>58</v>
      </c>
      <c r="C238" s="6">
        <v>77</v>
      </c>
      <c r="D238" s="7">
        <v>18.726494249999998</v>
      </c>
      <c r="E238" s="8">
        <f t="shared" si="22"/>
        <v>19</v>
      </c>
      <c r="F238" s="7">
        <v>17.584063650000001</v>
      </c>
      <c r="G238" s="8">
        <f t="shared" si="23"/>
        <v>18</v>
      </c>
      <c r="H238" s="9">
        <v>7.9789967549999998</v>
      </c>
      <c r="I238" s="8">
        <f t="shared" si="24"/>
        <v>8</v>
      </c>
      <c r="J238" s="10">
        <v>81.20176515</v>
      </c>
      <c r="K238" s="8">
        <f t="shared" si="25"/>
        <v>81</v>
      </c>
      <c r="L238" s="5" t="s">
        <v>47</v>
      </c>
    </row>
    <row r="239" spans="1:12">
      <c r="A239" s="6">
        <v>49</v>
      </c>
      <c r="B239" s="6">
        <v>55</v>
      </c>
      <c r="C239" s="6">
        <v>78</v>
      </c>
      <c r="D239" s="7">
        <v>18.655801069999999</v>
      </c>
      <c r="E239" s="8">
        <f t="shared" si="22"/>
        <v>19</v>
      </c>
      <c r="F239" s="7">
        <v>16.177726679999999</v>
      </c>
      <c r="G239" s="8">
        <f t="shared" si="23"/>
        <v>16</v>
      </c>
      <c r="H239" s="9">
        <v>7.8631136709999998</v>
      </c>
      <c r="I239" s="8">
        <f t="shared" si="24"/>
        <v>8</v>
      </c>
      <c r="J239" s="10">
        <v>81.707692969999997</v>
      </c>
      <c r="K239" s="8">
        <f t="shared" si="25"/>
        <v>82</v>
      </c>
      <c r="L239" s="5" t="s">
        <v>47</v>
      </c>
    </row>
    <row r="240" spans="1:12">
      <c r="A240" s="6">
        <v>46</v>
      </c>
      <c r="B240" s="6">
        <v>76</v>
      </c>
      <c r="C240" s="6">
        <v>77</v>
      </c>
      <c r="D240" s="7">
        <v>18.235675100000002</v>
      </c>
      <c r="E240" s="8">
        <f t="shared" si="22"/>
        <v>18</v>
      </c>
      <c r="F240" s="7">
        <v>19.685385019999998</v>
      </c>
      <c r="G240" s="8">
        <f t="shared" si="23"/>
        <v>20</v>
      </c>
      <c r="H240" s="9">
        <v>6.9678430479999998</v>
      </c>
      <c r="I240" s="8">
        <f t="shared" si="24"/>
        <v>7</v>
      </c>
      <c r="J240" s="10">
        <v>83.74879344</v>
      </c>
      <c r="K240" s="8">
        <f t="shared" si="25"/>
        <v>84</v>
      </c>
      <c r="L240" s="5" t="s">
        <v>47</v>
      </c>
    </row>
    <row r="241" spans="1:12">
      <c r="A241" s="6">
        <v>54</v>
      </c>
      <c r="B241" s="6">
        <v>61</v>
      </c>
      <c r="C241" s="6">
        <v>77</v>
      </c>
      <c r="D241" s="7">
        <v>18.81198127</v>
      </c>
      <c r="E241" s="8">
        <f t="shared" si="22"/>
        <v>19</v>
      </c>
      <c r="F241" s="7">
        <v>15.216182249999999</v>
      </c>
      <c r="G241" s="8">
        <f t="shared" si="23"/>
        <v>15</v>
      </c>
      <c r="H241" s="9">
        <v>6.206582193</v>
      </c>
      <c r="I241" s="8">
        <f t="shared" si="24"/>
        <v>6</v>
      </c>
      <c r="J241" s="10">
        <v>77.542942400000001</v>
      </c>
      <c r="K241" s="8">
        <f t="shared" si="25"/>
        <v>78</v>
      </c>
      <c r="L241" s="5" t="s">
        <v>47</v>
      </c>
    </row>
    <row r="242" spans="1:12">
      <c r="A242" s="6">
        <v>38</v>
      </c>
      <c r="B242" s="6">
        <v>60</v>
      </c>
      <c r="C242" s="6">
        <v>76</v>
      </c>
      <c r="D242" s="7">
        <v>18.65054116</v>
      </c>
      <c r="E242" s="8">
        <f t="shared" si="22"/>
        <v>19</v>
      </c>
      <c r="F242" s="7">
        <v>17.808524309999999</v>
      </c>
      <c r="G242" s="8">
        <f t="shared" si="23"/>
        <v>18</v>
      </c>
      <c r="H242" s="9">
        <v>8.8687414429999993</v>
      </c>
      <c r="I242" s="8">
        <f t="shared" si="24"/>
        <v>9</v>
      </c>
      <c r="J242" s="10">
        <v>77.927986820000001</v>
      </c>
      <c r="K242" s="8">
        <f t="shared" si="25"/>
        <v>78</v>
      </c>
      <c r="L242" s="5" t="s">
        <v>47</v>
      </c>
    </row>
    <row r="243" spans="1:12">
      <c r="A243" s="6">
        <v>59</v>
      </c>
      <c r="B243" s="6">
        <v>55</v>
      </c>
      <c r="C243" s="6">
        <v>79</v>
      </c>
      <c r="D243" s="7">
        <v>20.367204009999998</v>
      </c>
      <c r="E243" s="8">
        <f t="shared" si="22"/>
        <v>20</v>
      </c>
      <c r="F243" s="7">
        <v>16.895743110000002</v>
      </c>
      <c r="G243" s="8">
        <f t="shared" si="23"/>
        <v>17</v>
      </c>
      <c r="H243" s="9">
        <v>8.7661286539999992</v>
      </c>
      <c r="I243" s="8">
        <f t="shared" si="24"/>
        <v>9</v>
      </c>
      <c r="J243" s="10">
        <v>82.254557700000007</v>
      </c>
      <c r="K243" s="8">
        <f t="shared" si="25"/>
        <v>82</v>
      </c>
      <c r="L243" s="5" t="s">
        <v>47</v>
      </c>
    </row>
    <row r="244" spans="1:12">
      <c r="A244" s="6">
        <v>36</v>
      </c>
      <c r="B244" s="6">
        <v>76</v>
      </c>
      <c r="C244" s="6">
        <v>75</v>
      </c>
      <c r="D244" s="7">
        <v>18.38120357</v>
      </c>
      <c r="E244" s="8">
        <f t="shared" si="22"/>
        <v>18</v>
      </c>
      <c r="F244" s="7">
        <v>16.638051579999999</v>
      </c>
      <c r="G244" s="8">
        <f t="shared" si="23"/>
        <v>17</v>
      </c>
      <c r="H244" s="9">
        <v>8.7363379049999992</v>
      </c>
      <c r="I244" s="8">
        <f t="shared" si="24"/>
        <v>9</v>
      </c>
      <c r="J244" s="10">
        <v>70.520566970000004</v>
      </c>
      <c r="K244" s="8">
        <f t="shared" si="25"/>
        <v>71</v>
      </c>
      <c r="L244" s="5" t="s">
        <v>47</v>
      </c>
    </row>
    <row r="245" spans="1:12">
      <c r="A245" s="6">
        <v>57</v>
      </c>
      <c r="B245" s="6">
        <v>68</v>
      </c>
      <c r="C245" s="6">
        <v>81</v>
      </c>
      <c r="D245" s="7">
        <v>17.170125909999999</v>
      </c>
      <c r="E245" s="8">
        <f t="shared" si="22"/>
        <v>17</v>
      </c>
      <c r="F245" s="7">
        <v>17.304577120000001</v>
      </c>
      <c r="G245" s="8">
        <f t="shared" si="23"/>
        <v>17</v>
      </c>
      <c r="H245" s="9">
        <v>8.0810952629999999</v>
      </c>
      <c r="I245" s="8">
        <f t="shared" si="24"/>
        <v>8</v>
      </c>
      <c r="J245" s="10">
        <v>72.786242229999999</v>
      </c>
      <c r="K245" s="8">
        <f t="shared" si="25"/>
        <v>73</v>
      </c>
      <c r="L245" s="5" t="s">
        <v>47</v>
      </c>
    </row>
    <row r="246" spans="1:12">
      <c r="A246" s="6">
        <v>35</v>
      </c>
      <c r="B246" s="6">
        <v>66</v>
      </c>
      <c r="C246" s="6">
        <v>81</v>
      </c>
      <c r="D246" s="7">
        <v>19.371011209999999</v>
      </c>
      <c r="E246" s="8">
        <f t="shared" si="22"/>
        <v>19</v>
      </c>
      <c r="F246" s="7">
        <v>15.77458129</v>
      </c>
      <c r="G246" s="8">
        <f t="shared" si="23"/>
        <v>16</v>
      </c>
      <c r="H246" s="9">
        <v>6.1382439729999998</v>
      </c>
      <c r="I246" s="8">
        <f t="shared" si="24"/>
        <v>6</v>
      </c>
      <c r="J246" s="10">
        <v>85.248198509999995</v>
      </c>
      <c r="K246" s="8">
        <f t="shared" si="25"/>
        <v>85</v>
      </c>
      <c r="L246" s="5" t="s">
        <v>47</v>
      </c>
    </row>
    <row r="247" spans="1:12">
      <c r="A247" s="6">
        <v>35</v>
      </c>
      <c r="B247" s="6">
        <v>64</v>
      </c>
      <c r="C247" s="6">
        <v>78</v>
      </c>
      <c r="D247" s="7">
        <v>17.928459279999998</v>
      </c>
      <c r="E247" s="8">
        <f t="shared" si="22"/>
        <v>18</v>
      </c>
      <c r="F247" s="7">
        <v>14.27327988</v>
      </c>
      <c r="G247" s="8">
        <f t="shared" si="23"/>
        <v>14</v>
      </c>
      <c r="H247" s="9">
        <v>7.4966452590000001</v>
      </c>
      <c r="I247" s="8">
        <f t="shared" si="24"/>
        <v>7</v>
      </c>
      <c r="J247" s="10">
        <v>85.37378769</v>
      </c>
      <c r="K247" s="8">
        <f t="shared" si="25"/>
        <v>85</v>
      </c>
      <c r="L247" s="5" t="s">
        <v>47</v>
      </c>
    </row>
    <row r="248" spans="1:12">
      <c r="A248" s="6">
        <v>52</v>
      </c>
      <c r="B248" s="6">
        <v>60</v>
      </c>
      <c r="C248" s="6">
        <v>79</v>
      </c>
      <c r="D248" s="7">
        <v>19.453399340000001</v>
      </c>
      <c r="E248" s="8">
        <f t="shared" si="22"/>
        <v>19</v>
      </c>
      <c r="F248" s="7">
        <v>18.23490739</v>
      </c>
      <c r="G248" s="8">
        <f t="shared" si="23"/>
        <v>18</v>
      </c>
      <c r="H248" s="9">
        <v>8.3801852710000002</v>
      </c>
      <c r="I248" s="8">
        <f t="shared" si="24"/>
        <v>8</v>
      </c>
      <c r="J248" s="10">
        <v>75.631756600000003</v>
      </c>
      <c r="K248" s="8">
        <f t="shared" si="25"/>
        <v>76</v>
      </c>
      <c r="L248" s="5" t="s">
        <v>47</v>
      </c>
    </row>
    <row r="249" spans="1:12">
      <c r="A249" s="6">
        <v>27</v>
      </c>
      <c r="B249" s="6">
        <v>76</v>
      </c>
      <c r="C249" s="6">
        <v>83</v>
      </c>
      <c r="D249" s="7">
        <v>19.128293880000001</v>
      </c>
      <c r="E249" s="8">
        <f t="shared" si="22"/>
        <v>19</v>
      </c>
      <c r="F249" s="7">
        <v>14.922414789999999</v>
      </c>
      <c r="G249" s="8">
        <f t="shared" si="23"/>
        <v>15</v>
      </c>
      <c r="H249" s="9">
        <v>6.2896140159999998</v>
      </c>
      <c r="I249" s="8">
        <f t="shared" si="24"/>
        <v>6</v>
      </c>
      <c r="J249" s="10">
        <v>89.618578260000007</v>
      </c>
      <c r="K249" s="8">
        <f t="shared" si="25"/>
        <v>90</v>
      </c>
      <c r="L249" s="5" t="s">
        <v>47</v>
      </c>
    </row>
    <row r="250" spans="1:12">
      <c r="A250" s="6">
        <v>57</v>
      </c>
      <c r="B250" s="6">
        <v>60</v>
      </c>
      <c r="C250" s="6">
        <v>84</v>
      </c>
      <c r="D250" s="7">
        <v>19.103428300000001</v>
      </c>
      <c r="E250" s="8">
        <f t="shared" si="22"/>
        <v>19</v>
      </c>
      <c r="F250" s="7">
        <v>17.261845409999999</v>
      </c>
      <c r="G250" s="8">
        <f t="shared" si="23"/>
        <v>17</v>
      </c>
      <c r="H250" s="9">
        <v>6.5867771890000002</v>
      </c>
      <c r="I250" s="8">
        <f t="shared" si="24"/>
        <v>7</v>
      </c>
      <c r="J250" s="10">
        <v>75.491011670000006</v>
      </c>
      <c r="K250" s="8">
        <f t="shared" si="25"/>
        <v>75</v>
      </c>
      <c r="L250" s="5" t="s">
        <v>47</v>
      </c>
    </row>
    <row r="251" spans="1:12">
      <c r="A251" s="6">
        <v>52</v>
      </c>
      <c r="B251" s="6">
        <v>68</v>
      </c>
      <c r="C251" s="6">
        <v>78</v>
      </c>
      <c r="D251" s="7">
        <v>17.48504075</v>
      </c>
      <c r="E251" s="8">
        <f t="shared" si="22"/>
        <v>17</v>
      </c>
      <c r="F251" s="7">
        <v>16.96070581</v>
      </c>
      <c r="G251" s="8">
        <f t="shared" si="23"/>
        <v>17</v>
      </c>
      <c r="H251" s="9">
        <v>6.8965519799999999</v>
      </c>
      <c r="I251" s="8">
        <f t="shared" si="24"/>
        <v>7</v>
      </c>
      <c r="J251" s="10">
        <v>86.050780369999998</v>
      </c>
      <c r="K251" s="8">
        <f t="shared" si="25"/>
        <v>86</v>
      </c>
      <c r="L251" s="5" t="s">
        <v>47</v>
      </c>
    </row>
    <row r="252" spans="1:12">
      <c r="A252" s="6">
        <v>43</v>
      </c>
      <c r="B252" s="6">
        <v>79</v>
      </c>
      <c r="C252" s="6">
        <v>79</v>
      </c>
      <c r="D252" s="7">
        <v>19.407517439999999</v>
      </c>
      <c r="E252" s="8">
        <f t="shared" si="22"/>
        <v>19</v>
      </c>
      <c r="F252" s="7">
        <v>18.98030507</v>
      </c>
      <c r="G252" s="8">
        <f t="shared" si="23"/>
        <v>19</v>
      </c>
      <c r="H252" s="9">
        <v>7.8067476559999998</v>
      </c>
      <c r="I252" s="8">
        <f t="shared" si="24"/>
        <v>8</v>
      </c>
      <c r="J252" s="10">
        <v>80.250646369999998</v>
      </c>
      <c r="K252" s="8">
        <f t="shared" si="25"/>
        <v>80</v>
      </c>
      <c r="L252" s="5" t="s">
        <v>47</v>
      </c>
    </row>
    <row r="253" spans="1:12">
      <c r="A253" s="6">
        <v>44</v>
      </c>
      <c r="B253" s="6">
        <v>74</v>
      </c>
      <c r="C253" s="6">
        <v>85</v>
      </c>
      <c r="D253" s="7">
        <v>20.18649426</v>
      </c>
      <c r="E253" s="8">
        <f t="shared" si="22"/>
        <v>20</v>
      </c>
      <c r="F253" s="7">
        <v>19.637199949999999</v>
      </c>
      <c r="G253" s="8">
        <f t="shared" si="23"/>
        <v>20</v>
      </c>
      <c r="H253" s="9">
        <v>7.1506813029999998</v>
      </c>
      <c r="I253" s="8">
        <f t="shared" si="24"/>
        <v>7</v>
      </c>
      <c r="J253" s="10">
        <v>78.260395590000002</v>
      </c>
      <c r="K253" s="8">
        <f t="shared" si="25"/>
        <v>78</v>
      </c>
      <c r="L253" s="5" t="s">
        <v>47</v>
      </c>
    </row>
    <row r="254" spans="1:12">
      <c r="A254" s="6">
        <v>24</v>
      </c>
      <c r="B254" s="6">
        <v>55</v>
      </c>
      <c r="C254" s="6">
        <v>78</v>
      </c>
      <c r="D254" s="7">
        <v>17.302878849999999</v>
      </c>
      <c r="E254" s="8">
        <f t="shared" si="22"/>
        <v>17</v>
      </c>
      <c r="F254" s="7">
        <v>15.15405941</v>
      </c>
      <c r="G254" s="8">
        <f t="shared" si="23"/>
        <v>15</v>
      </c>
      <c r="H254" s="9">
        <v>6.6491957299999997</v>
      </c>
      <c r="I254" s="8">
        <f t="shared" si="24"/>
        <v>7</v>
      </c>
      <c r="J254" s="10">
        <v>75.577903840000005</v>
      </c>
      <c r="K254" s="8">
        <f t="shared" si="25"/>
        <v>76</v>
      </c>
      <c r="L254" s="5" t="s">
        <v>47</v>
      </c>
    </row>
    <row r="255" spans="1:12">
      <c r="A255" s="6">
        <v>29</v>
      </c>
      <c r="B255" s="6">
        <v>77</v>
      </c>
      <c r="C255" s="6">
        <v>75</v>
      </c>
      <c r="D255" s="7">
        <v>17.503611370000002</v>
      </c>
      <c r="E255" s="8">
        <f t="shared" si="22"/>
        <v>18</v>
      </c>
      <c r="F255" s="7">
        <v>15.48083156</v>
      </c>
      <c r="G255" s="8">
        <f t="shared" si="23"/>
        <v>15</v>
      </c>
      <c r="H255" s="9">
        <v>7.7785916180000001</v>
      </c>
      <c r="I255" s="8">
        <f t="shared" si="24"/>
        <v>8</v>
      </c>
      <c r="J255" s="10">
        <v>72.944667100000004</v>
      </c>
      <c r="K255" s="8">
        <f t="shared" si="25"/>
        <v>73</v>
      </c>
      <c r="L255" s="5" t="s">
        <v>47</v>
      </c>
    </row>
    <row r="256" spans="1:12">
      <c r="A256" s="6">
        <v>20</v>
      </c>
      <c r="B256" s="6">
        <v>60</v>
      </c>
      <c r="C256" s="6">
        <v>78</v>
      </c>
      <c r="D256" s="7">
        <v>18.172349990000001</v>
      </c>
      <c r="E256" s="8">
        <f t="shared" si="22"/>
        <v>18</v>
      </c>
      <c r="F256" s="7">
        <v>14.70085967</v>
      </c>
      <c r="G256" s="8">
        <f t="shared" si="23"/>
        <v>15</v>
      </c>
      <c r="H256" s="9">
        <v>6.3587403550000001</v>
      </c>
      <c r="I256" s="8">
        <f t="shared" si="24"/>
        <v>6</v>
      </c>
      <c r="J256" s="10">
        <v>90.776070700000005</v>
      </c>
      <c r="K256" s="8">
        <f t="shared" si="25"/>
        <v>91</v>
      </c>
      <c r="L256" s="5" t="s">
        <v>47</v>
      </c>
    </row>
    <row r="257" spans="1:12">
      <c r="A257" s="6">
        <v>56</v>
      </c>
      <c r="B257" s="6">
        <v>67</v>
      </c>
      <c r="C257" s="6">
        <v>78</v>
      </c>
      <c r="D257" s="7">
        <v>17.574456179999999</v>
      </c>
      <c r="E257" s="8">
        <f t="shared" si="22"/>
        <v>18</v>
      </c>
      <c r="F257" s="7">
        <v>16.718265720000002</v>
      </c>
      <c r="G257" s="8">
        <f t="shared" si="23"/>
        <v>17</v>
      </c>
      <c r="H257" s="9">
        <v>8.2554507580000003</v>
      </c>
      <c r="I257" s="8">
        <f t="shared" si="24"/>
        <v>8</v>
      </c>
      <c r="J257" s="10">
        <v>77.818914239999998</v>
      </c>
      <c r="K257" s="8">
        <f t="shared" si="25"/>
        <v>78</v>
      </c>
      <c r="L257" s="5" t="s">
        <v>47</v>
      </c>
    </row>
    <row r="258" spans="1:12">
      <c r="A258" s="6">
        <v>37</v>
      </c>
      <c r="B258" s="6">
        <v>66</v>
      </c>
      <c r="C258" s="6">
        <v>85</v>
      </c>
      <c r="D258" s="7">
        <v>20.931752549999999</v>
      </c>
      <c r="E258" s="8">
        <f t="shared" si="22"/>
        <v>21</v>
      </c>
      <c r="F258" s="7">
        <v>18.912954030000002</v>
      </c>
      <c r="G258" s="8">
        <f t="shared" si="23"/>
        <v>19</v>
      </c>
      <c r="H258" s="9">
        <v>6.4561484739999999</v>
      </c>
      <c r="I258" s="8">
        <f t="shared" si="24"/>
        <v>6</v>
      </c>
      <c r="J258" s="10">
        <v>78.069107950000003</v>
      </c>
      <c r="K258" s="8">
        <f t="shared" si="25"/>
        <v>78</v>
      </c>
      <c r="L258" s="5" t="s">
        <v>47</v>
      </c>
    </row>
    <row r="259" spans="1:12">
      <c r="A259" s="6">
        <v>49</v>
      </c>
      <c r="B259" s="6">
        <v>71</v>
      </c>
      <c r="C259" s="6">
        <v>76</v>
      </c>
      <c r="D259" s="7">
        <v>19.71098332</v>
      </c>
      <c r="E259" s="8">
        <f t="shared" ref="E259:E322" si="26">ROUND(D259, 0)</f>
        <v>20</v>
      </c>
      <c r="F259" s="7">
        <v>17.638794180000001</v>
      </c>
      <c r="G259" s="8">
        <f t="shared" ref="G259:G322" si="27">ROUND(F259, 0)</f>
        <v>18</v>
      </c>
      <c r="H259" s="9">
        <v>6.6130721450000003</v>
      </c>
      <c r="I259" s="8">
        <f t="shared" ref="I259:I322" si="28">ROUND(H259, 0)</f>
        <v>7</v>
      </c>
      <c r="J259" s="10">
        <v>85.579254370000001</v>
      </c>
      <c r="K259" s="8">
        <f t="shared" ref="K259:K322" si="29">ROUND(J259, 0)</f>
        <v>86</v>
      </c>
      <c r="L259" s="5" t="s">
        <v>47</v>
      </c>
    </row>
    <row r="260" spans="1:12">
      <c r="A260" s="6">
        <v>59</v>
      </c>
      <c r="B260" s="6">
        <v>69</v>
      </c>
      <c r="C260" s="6">
        <v>80</v>
      </c>
      <c r="D260" s="7">
        <v>19.079376839999998</v>
      </c>
      <c r="E260" s="8">
        <f t="shared" si="26"/>
        <v>19</v>
      </c>
      <c r="F260" s="7">
        <v>17.867549270000001</v>
      </c>
      <c r="G260" s="8">
        <f t="shared" si="27"/>
        <v>18</v>
      </c>
      <c r="H260" s="9">
        <v>8.1653592970000002</v>
      </c>
      <c r="I260" s="8">
        <f t="shared" si="28"/>
        <v>8</v>
      </c>
      <c r="J260" s="10">
        <v>69.406191370000002</v>
      </c>
      <c r="K260" s="8">
        <f t="shared" si="29"/>
        <v>69</v>
      </c>
      <c r="L260" s="5" t="s">
        <v>47</v>
      </c>
    </row>
    <row r="261" spans="1:12">
      <c r="A261" s="6">
        <v>20</v>
      </c>
      <c r="B261" s="6">
        <v>79</v>
      </c>
      <c r="C261" s="6">
        <v>77</v>
      </c>
      <c r="D261" s="7">
        <v>18.549886269999998</v>
      </c>
      <c r="E261" s="8">
        <f t="shared" si="26"/>
        <v>19</v>
      </c>
      <c r="F261" s="7">
        <v>16.025426889999999</v>
      </c>
      <c r="G261" s="8">
        <f t="shared" si="27"/>
        <v>16</v>
      </c>
      <c r="H261" s="9">
        <v>7.6486746600000002</v>
      </c>
      <c r="I261" s="8">
        <f t="shared" si="28"/>
        <v>8</v>
      </c>
      <c r="J261" s="10">
        <v>76.325652489999996</v>
      </c>
      <c r="K261" s="8">
        <f t="shared" si="29"/>
        <v>76</v>
      </c>
      <c r="L261" s="5" t="s">
        <v>47</v>
      </c>
    </row>
    <row r="262" spans="1:12">
      <c r="A262" s="6">
        <v>24</v>
      </c>
      <c r="B262" s="6">
        <v>56</v>
      </c>
      <c r="C262" s="6">
        <v>85</v>
      </c>
      <c r="D262" s="7">
        <v>18.199036469999999</v>
      </c>
      <c r="E262" s="8">
        <f t="shared" si="26"/>
        <v>18</v>
      </c>
      <c r="F262" s="7">
        <v>17.41333199</v>
      </c>
      <c r="G262" s="8">
        <f t="shared" si="27"/>
        <v>17</v>
      </c>
      <c r="H262" s="9">
        <v>6.5458885579999997</v>
      </c>
      <c r="I262" s="8">
        <f t="shared" si="28"/>
        <v>7</v>
      </c>
      <c r="J262" s="10">
        <v>80.640540299999998</v>
      </c>
      <c r="K262" s="8">
        <f t="shared" si="29"/>
        <v>81</v>
      </c>
      <c r="L262" s="5" t="s">
        <v>47</v>
      </c>
    </row>
    <row r="263" spans="1:12">
      <c r="A263" s="6">
        <v>51</v>
      </c>
      <c r="B263" s="6">
        <v>72</v>
      </c>
      <c r="C263" s="6">
        <v>75</v>
      </c>
      <c r="D263" s="7">
        <v>18.88852533</v>
      </c>
      <c r="E263" s="8">
        <f t="shared" si="26"/>
        <v>19</v>
      </c>
      <c r="F263" s="7">
        <v>14.994511449999999</v>
      </c>
      <c r="G263" s="8">
        <f t="shared" si="27"/>
        <v>15</v>
      </c>
      <c r="H263" s="9">
        <v>7.1042247969999996</v>
      </c>
      <c r="I263" s="8">
        <f t="shared" si="28"/>
        <v>7</v>
      </c>
      <c r="J263" s="10">
        <v>80.111338399999994</v>
      </c>
      <c r="K263" s="8">
        <f t="shared" si="29"/>
        <v>80</v>
      </c>
      <c r="L263" s="5" t="s">
        <v>47</v>
      </c>
    </row>
    <row r="264" spans="1:12">
      <c r="A264" s="6">
        <v>57</v>
      </c>
      <c r="B264" s="6">
        <v>73</v>
      </c>
      <c r="C264" s="6">
        <v>85</v>
      </c>
      <c r="D264" s="7">
        <v>18.493112050000001</v>
      </c>
      <c r="E264" s="8">
        <f t="shared" si="26"/>
        <v>18</v>
      </c>
      <c r="F264" s="7">
        <v>14.721150440000001</v>
      </c>
      <c r="G264" s="8">
        <f t="shared" si="27"/>
        <v>15</v>
      </c>
      <c r="H264" s="9">
        <v>7.3580996220000001</v>
      </c>
      <c r="I264" s="8">
        <f t="shared" si="28"/>
        <v>7</v>
      </c>
      <c r="J264" s="10">
        <v>91.945953520000003</v>
      </c>
      <c r="K264" s="8">
        <f t="shared" si="29"/>
        <v>92</v>
      </c>
      <c r="L264" s="5" t="s">
        <v>47</v>
      </c>
    </row>
    <row r="265" spans="1:12">
      <c r="A265" s="6">
        <v>22</v>
      </c>
      <c r="B265" s="6">
        <v>64</v>
      </c>
      <c r="C265" s="6">
        <v>82</v>
      </c>
      <c r="D265" s="7">
        <v>19.489743369999999</v>
      </c>
      <c r="E265" s="8">
        <f t="shared" si="26"/>
        <v>19</v>
      </c>
      <c r="F265" s="7">
        <v>17.17260319</v>
      </c>
      <c r="G265" s="8">
        <f t="shared" si="27"/>
        <v>17</v>
      </c>
      <c r="H265" s="9">
        <v>6.4740244999999996</v>
      </c>
      <c r="I265" s="8">
        <f t="shared" si="28"/>
        <v>6</v>
      </c>
      <c r="J265" s="10">
        <v>87.513127960000006</v>
      </c>
      <c r="K265" s="8">
        <f t="shared" si="29"/>
        <v>88</v>
      </c>
      <c r="L265" s="5" t="s">
        <v>47</v>
      </c>
    </row>
    <row r="266" spans="1:12">
      <c r="A266" s="6">
        <v>52</v>
      </c>
      <c r="B266" s="6">
        <v>73</v>
      </c>
      <c r="C266" s="6">
        <v>79</v>
      </c>
      <c r="D266" s="7">
        <v>17.257694990000001</v>
      </c>
      <c r="E266" s="8">
        <f t="shared" si="26"/>
        <v>17</v>
      </c>
      <c r="F266" s="7">
        <v>18.749439550000002</v>
      </c>
      <c r="G266" s="8">
        <f t="shared" si="27"/>
        <v>19</v>
      </c>
      <c r="H266" s="9">
        <v>7.8403393890000004</v>
      </c>
      <c r="I266" s="8">
        <f t="shared" si="28"/>
        <v>8</v>
      </c>
      <c r="J266" s="10">
        <v>94.002872139999994</v>
      </c>
      <c r="K266" s="8">
        <f t="shared" si="29"/>
        <v>94</v>
      </c>
      <c r="L266" s="5" t="s">
        <v>47</v>
      </c>
    </row>
    <row r="267" spans="1:12">
      <c r="A267" s="6">
        <v>29</v>
      </c>
      <c r="B267" s="6">
        <v>75</v>
      </c>
      <c r="C267" s="6">
        <v>75</v>
      </c>
      <c r="D267" s="7">
        <v>19.62416326</v>
      </c>
      <c r="E267" s="8">
        <f t="shared" si="26"/>
        <v>20</v>
      </c>
      <c r="F267" s="7">
        <v>18.71483156</v>
      </c>
      <c r="G267" s="8">
        <f t="shared" si="27"/>
        <v>19</v>
      </c>
      <c r="H267" s="9">
        <v>7.0647903650000003</v>
      </c>
      <c r="I267" s="8">
        <f t="shared" si="28"/>
        <v>7</v>
      </c>
      <c r="J267" s="10">
        <v>88.458569199999999</v>
      </c>
      <c r="K267" s="8">
        <f t="shared" si="29"/>
        <v>88</v>
      </c>
      <c r="L267" s="5" t="s">
        <v>47</v>
      </c>
    </row>
    <row r="268" spans="1:12">
      <c r="A268" s="6">
        <v>44</v>
      </c>
      <c r="B268" s="6">
        <v>59</v>
      </c>
      <c r="C268" s="6">
        <v>78</v>
      </c>
      <c r="D268" s="7">
        <v>20.675264729999999</v>
      </c>
      <c r="E268" s="8">
        <f t="shared" si="26"/>
        <v>21</v>
      </c>
      <c r="F268" s="7">
        <v>19.853889840000001</v>
      </c>
      <c r="G268" s="8">
        <f t="shared" si="27"/>
        <v>20</v>
      </c>
      <c r="H268" s="9">
        <v>7.5990334720000003</v>
      </c>
      <c r="I268" s="8">
        <f t="shared" si="28"/>
        <v>8</v>
      </c>
      <c r="J268" s="10">
        <v>84.783440080000005</v>
      </c>
      <c r="K268" s="8">
        <f t="shared" si="29"/>
        <v>85</v>
      </c>
      <c r="L268" s="5" t="s">
        <v>47</v>
      </c>
    </row>
    <row r="269" spans="1:12">
      <c r="A269" s="6">
        <v>41</v>
      </c>
      <c r="B269" s="6">
        <v>69</v>
      </c>
      <c r="C269" s="6">
        <v>82</v>
      </c>
      <c r="D269" s="7">
        <v>20.023814890000001</v>
      </c>
      <c r="E269" s="8">
        <f t="shared" si="26"/>
        <v>20</v>
      </c>
      <c r="F269" s="7">
        <v>16.632944550000001</v>
      </c>
      <c r="G269" s="8">
        <f t="shared" si="27"/>
        <v>17</v>
      </c>
      <c r="H269" s="9">
        <v>6.7155872319999999</v>
      </c>
      <c r="I269" s="8">
        <f t="shared" si="28"/>
        <v>7</v>
      </c>
      <c r="J269" s="10">
        <v>68.978065419999993</v>
      </c>
      <c r="K269" s="8">
        <f t="shared" si="29"/>
        <v>69</v>
      </c>
      <c r="L269" s="5" t="s">
        <v>47</v>
      </c>
    </row>
    <row r="270" spans="1:12">
      <c r="A270" s="6">
        <v>52</v>
      </c>
      <c r="B270" s="6">
        <v>56</v>
      </c>
      <c r="C270" s="6">
        <v>85</v>
      </c>
      <c r="D270" s="7">
        <v>20.118744599999999</v>
      </c>
      <c r="E270" s="8">
        <f t="shared" si="26"/>
        <v>20</v>
      </c>
      <c r="F270" s="7">
        <v>14.44228303</v>
      </c>
      <c r="G270" s="8">
        <f t="shared" si="27"/>
        <v>14</v>
      </c>
      <c r="H270" s="9">
        <v>6.8171242200000002</v>
      </c>
      <c r="I270" s="8">
        <f t="shared" si="28"/>
        <v>7</v>
      </c>
      <c r="J270" s="10">
        <v>88.681686429999999</v>
      </c>
      <c r="K270" s="8">
        <f t="shared" si="29"/>
        <v>89</v>
      </c>
      <c r="L270" s="5" t="s">
        <v>47</v>
      </c>
    </row>
    <row r="271" spans="1:12">
      <c r="A271" s="6">
        <v>34</v>
      </c>
      <c r="B271" s="6">
        <v>76</v>
      </c>
      <c r="C271" s="6">
        <v>80</v>
      </c>
      <c r="D271" s="7">
        <v>20.656917929999999</v>
      </c>
      <c r="E271" s="8">
        <f t="shared" si="26"/>
        <v>21</v>
      </c>
      <c r="F271" s="7">
        <v>15.845725659999999</v>
      </c>
      <c r="G271" s="8">
        <f t="shared" si="27"/>
        <v>16</v>
      </c>
      <c r="H271" s="9">
        <v>7.9854173929999996</v>
      </c>
      <c r="I271" s="8">
        <f t="shared" si="28"/>
        <v>8</v>
      </c>
      <c r="J271" s="10">
        <v>65.238111430000004</v>
      </c>
      <c r="K271" s="8">
        <f t="shared" si="29"/>
        <v>65</v>
      </c>
      <c r="L271" s="5" t="s">
        <v>47</v>
      </c>
    </row>
    <row r="272" spans="1:12">
      <c r="A272" s="6">
        <v>42</v>
      </c>
      <c r="B272" s="6">
        <v>74</v>
      </c>
      <c r="C272" s="6">
        <v>83</v>
      </c>
      <c r="D272" s="7">
        <v>19.258255699999999</v>
      </c>
      <c r="E272" s="8">
        <f t="shared" si="26"/>
        <v>19</v>
      </c>
      <c r="F272" s="7">
        <v>14.2804191</v>
      </c>
      <c r="G272" s="8">
        <f t="shared" si="27"/>
        <v>14</v>
      </c>
      <c r="H272" s="9">
        <v>7.545258424</v>
      </c>
      <c r="I272" s="8">
        <f t="shared" si="28"/>
        <v>8</v>
      </c>
      <c r="J272" s="10">
        <v>65.780420320000005</v>
      </c>
      <c r="K272" s="8">
        <f t="shared" si="29"/>
        <v>66</v>
      </c>
      <c r="L272" s="5" t="s">
        <v>47</v>
      </c>
    </row>
    <row r="273" spans="1:12">
      <c r="A273" s="6">
        <v>34</v>
      </c>
      <c r="B273" s="6">
        <v>71</v>
      </c>
      <c r="C273" s="6">
        <v>79</v>
      </c>
      <c r="D273" s="7">
        <v>17.927806</v>
      </c>
      <c r="E273" s="8">
        <f t="shared" si="26"/>
        <v>18</v>
      </c>
      <c r="F273" s="7">
        <v>15.85622899</v>
      </c>
      <c r="G273" s="8">
        <f t="shared" si="27"/>
        <v>16</v>
      </c>
      <c r="H273" s="9">
        <v>7.7289981970000001</v>
      </c>
      <c r="I273" s="8">
        <f t="shared" si="28"/>
        <v>8</v>
      </c>
      <c r="J273" s="10">
        <v>74.638727619999997</v>
      </c>
      <c r="K273" s="8">
        <f t="shared" si="29"/>
        <v>75</v>
      </c>
      <c r="L273" s="5" t="s">
        <v>47</v>
      </c>
    </row>
    <row r="274" spans="1:12">
      <c r="A274" s="6">
        <v>27</v>
      </c>
      <c r="B274" s="6">
        <v>73</v>
      </c>
      <c r="C274" s="6">
        <v>79</v>
      </c>
      <c r="D274" s="7">
        <v>19.162882679999999</v>
      </c>
      <c r="E274" s="8">
        <f t="shared" si="26"/>
        <v>19</v>
      </c>
      <c r="F274" s="7">
        <v>15.835006549999999</v>
      </c>
      <c r="G274" s="8">
        <f t="shared" si="27"/>
        <v>16</v>
      </c>
      <c r="H274" s="9">
        <v>7.3549734510000002</v>
      </c>
      <c r="I274" s="8">
        <f t="shared" si="28"/>
        <v>7</v>
      </c>
      <c r="J274" s="10">
        <v>82.697668289999996</v>
      </c>
      <c r="K274" s="8">
        <f t="shared" si="29"/>
        <v>83</v>
      </c>
      <c r="L274" s="5" t="s">
        <v>47</v>
      </c>
    </row>
    <row r="275" spans="1:12">
      <c r="A275" s="6">
        <v>30</v>
      </c>
      <c r="B275" s="6">
        <v>70</v>
      </c>
      <c r="C275" s="6">
        <v>79</v>
      </c>
      <c r="D275" s="7">
        <v>20.269422710000001</v>
      </c>
      <c r="E275" s="8">
        <f t="shared" si="26"/>
        <v>20</v>
      </c>
      <c r="F275" s="7">
        <v>19.96978871</v>
      </c>
      <c r="G275" s="8">
        <f t="shared" si="27"/>
        <v>20</v>
      </c>
      <c r="H275" s="9">
        <v>7.3131222349999998</v>
      </c>
      <c r="I275" s="8">
        <f t="shared" si="28"/>
        <v>7</v>
      </c>
      <c r="J275" s="10">
        <v>69.644491819999999</v>
      </c>
      <c r="K275" s="8">
        <f t="shared" si="29"/>
        <v>70</v>
      </c>
      <c r="L275" s="5" t="s">
        <v>47</v>
      </c>
    </row>
    <row r="276" spans="1:12">
      <c r="A276" s="6">
        <v>57</v>
      </c>
      <c r="B276" s="6">
        <v>57</v>
      </c>
      <c r="C276" s="6">
        <v>75</v>
      </c>
      <c r="D276" s="7">
        <v>17.091042229999999</v>
      </c>
      <c r="E276" s="8">
        <f t="shared" si="26"/>
        <v>17</v>
      </c>
      <c r="F276" s="7">
        <v>18.251420679999999</v>
      </c>
      <c r="G276" s="8">
        <f t="shared" si="27"/>
        <v>18</v>
      </c>
      <c r="H276" s="9">
        <v>7.7850390760000003</v>
      </c>
      <c r="I276" s="8">
        <f t="shared" si="28"/>
        <v>8</v>
      </c>
      <c r="J276" s="10">
        <v>87.274448660000004</v>
      </c>
      <c r="K276" s="8">
        <f t="shared" si="29"/>
        <v>87</v>
      </c>
      <c r="L276" s="5" t="s">
        <v>47</v>
      </c>
    </row>
    <row r="277" spans="1:12">
      <c r="A277" s="6">
        <v>27</v>
      </c>
      <c r="B277" s="6">
        <v>79</v>
      </c>
      <c r="C277" s="6">
        <v>82</v>
      </c>
      <c r="D277" s="7">
        <v>17.065792930000001</v>
      </c>
      <c r="E277" s="8">
        <f t="shared" si="26"/>
        <v>17</v>
      </c>
      <c r="F277" s="7">
        <v>17.540240659999998</v>
      </c>
      <c r="G277" s="8">
        <f t="shared" si="27"/>
        <v>18</v>
      </c>
      <c r="H277" s="9">
        <v>6.307004923</v>
      </c>
      <c r="I277" s="8">
        <f t="shared" si="28"/>
        <v>6</v>
      </c>
      <c r="J277" s="10">
        <v>70.871505769999999</v>
      </c>
      <c r="K277" s="8">
        <f t="shared" si="29"/>
        <v>71</v>
      </c>
      <c r="L277" s="5" t="s">
        <v>47</v>
      </c>
    </row>
    <row r="278" spans="1:12">
      <c r="A278" s="6">
        <v>32</v>
      </c>
      <c r="B278" s="6">
        <v>71</v>
      </c>
      <c r="C278" s="6">
        <v>85</v>
      </c>
      <c r="D278" s="7">
        <v>20.62767492</v>
      </c>
      <c r="E278" s="8">
        <f t="shared" si="26"/>
        <v>21</v>
      </c>
      <c r="F278" s="7">
        <v>14.440088709999999</v>
      </c>
      <c r="G278" s="8">
        <f t="shared" si="27"/>
        <v>14</v>
      </c>
      <c r="H278" s="9">
        <v>6.4039823159999996</v>
      </c>
      <c r="I278" s="8">
        <f t="shared" si="28"/>
        <v>6</v>
      </c>
      <c r="J278" s="10">
        <v>92.066303059999996</v>
      </c>
      <c r="K278" s="8">
        <f t="shared" si="29"/>
        <v>92</v>
      </c>
      <c r="L278" s="5" t="s">
        <v>47</v>
      </c>
    </row>
    <row r="279" spans="1:12">
      <c r="A279" s="6">
        <v>31</v>
      </c>
      <c r="B279" s="6">
        <v>76</v>
      </c>
      <c r="C279" s="6">
        <v>82</v>
      </c>
      <c r="D279" s="7">
        <v>20.824845100000001</v>
      </c>
      <c r="E279" s="8">
        <f t="shared" si="26"/>
        <v>21</v>
      </c>
      <c r="F279" s="7">
        <v>17.850570829999999</v>
      </c>
      <c r="G279" s="8">
        <f t="shared" si="27"/>
        <v>18</v>
      </c>
      <c r="H279" s="9">
        <v>7.5992799910000004</v>
      </c>
      <c r="I279" s="8">
        <f t="shared" si="28"/>
        <v>8</v>
      </c>
      <c r="J279" s="10">
        <v>79.205092120000003</v>
      </c>
      <c r="K279" s="8">
        <f t="shared" si="29"/>
        <v>79</v>
      </c>
      <c r="L279" s="5" t="s">
        <v>47</v>
      </c>
    </row>
    <row r="280" spans="1:12">
      <c r="A280" s="6">
        <v>33</v>
      </c>
      <c r="B280" s="6">
        <v>75</v>
      </c>
      <c r="C280" s="6">
        <v>84</v>
      </c>
      <c r="D280" s="7">
        <v>19.462104010000001</v>
      </c>
      <c r="E280" s="8">
        <f t="shared" si="26"/>
        <v>19</v>
      </c>
      <c r="F280" s="7">
        <v>18.728319930000001</v>
      </c>
      <c r="G280" s="8">
        <f t="shared" si="27"/>
        <v>19</v>
      </c>
      <c r="H280" s="9">
        <v>7.2170184590000002</v>
      </c>
      <c r="I280" s="8">
        <f t="shared" si="28"/>
        <v>7</v>
      </c>
      <c r="J280" s="10">
        <v>68.814051489999997</v>
      </c>
      <c r="K280" s="8">
        <f t="shared" si="29"/>
        <v>69</v>
      </c>
      <c r="L280" s="5" t="s">
        <v>47</v>
      </c>
    </row>
    <row r="281" spans="1:12">
      <c r="A281" s="6">
        <v>47</v>
      </c>
      <c r="B281" s="6">
        <v>80</v>
      </c>
      <c r="C281" s="6">
        <v>77</v>
      </c>
      <c r="D281" s="7">
        <v>17.18248372</v>
      </c>
      <c r="E281" s="8">
        <f t="shared" si="26"/>
        <v>17</v>
      </c>
      <c r="F281" s="7">
        <v>16.428918339999999</v>
      </c>
      <c r="G281" s="8">
        <f t="shared" si="27"/>
        <v>16</v>
      </c>
      <c r="H281" s="9">
        <v>7.5611080060000004</v>
      </c>
      <c r="I281" s="8">
        <f t="shared" si="28"/>
        <v>8</v>
      </c>
      <c r="J281" s="10">
        <v>72.850173440000006</v>
      </c>
      <c r="K281" s="8">
        <f t="shared" si="29"/>
        <v>73</v>
      </c>
      <c r="L281" s="5" t="s">
        <v>47</v>
      </c>
    </row>
    <row r="282" spans="1:12">
      <c r="A282" s="6">
        <v>54</v>
      </c>
      <c r="B282" s="6">
        <v>62</v>
      </c>
      <c r="C282" s="6">
        <v>80</v>
      </c>
      <c r="D282" s="7">
        <v>17.489116989999999</v>
      </c>
      <c r="E282" s="8">
        <f t="shared" si="26"/>
        <v>17</v>
      </c>
      <c r="F282" s="7">
        <v>16.39055394</v>
      </c>
      <c r="G282" s="8">
        <f t="shared" si="27"/>
        <v>16</v>
      </c>
      <c r="H282" s="9">
        <v>7.4895450739999996</v>
      </c>
      <c r="I282" s="8">
        <f t="shared" si="28"/>
        <v>7</v>
      </c>
      <c r="J282" s="10">
        <v>79.457583330000006</v>
      </c>
      <c r="K282" s="8">
        <f t="shared" si="29"/>
        <v>79</v>
      </c>
      <c r="L282" s="5" t="s">
        <v>47</v>
      </c>
    </row>
    <row r="283" spans="1:12">
      <c r="A283" s="6">
        <v>47</v>
      </c>
      <c r="B283" s="6">
        <v>79</v>
      </c>
      <c r="C283" s="6">
        <v>78</v>
      </c>
      <c r="D283" s="7">
        <v>17.483953769999999</v>
      </c>
      <c r="E283" s="8">
        <f t="shared" si="26"/>
        <v>17</v>
      </c>
      <c r="F283" s="7">
        <v>14.760145229999999</v>
      </c>
      <c r="G283" s="8">
        <f t="shared" si="27"/>
        <v>15</v>
      </c>
      <c r="H283" s="9">
        <v>6.6096967339999999</v>
      </c>
      <c r="I283" s="8">
        <f t="shared" si="28"/>
        <v>7</v>
      </c>
      <c r="J283" s="10">
        <v>65.113656309999996</v>
      </c>
      <c r="K283" s="8">
        <f t="shared" si="29"/>
        <v>65</v>
      </c>
      <c r="L283" s="5" t="s">
        <v>47</v>
      </c>
    </row>
    <row r="284" spans="1:12">
      <c r="A284" s="6">
        <v>35</v>
      </c>
      <c r="B284" s="6">
        <v>57</v>
      </c>
      <c r="C284" s="6">
        <v>83</v>
      </c>
      <c r="D284" s="7">
        <v>19.483167940000001</v>
      </c>
      <c r="E284" s="8">
        <f t="shared" si="26"/>
        <v>19</v>
      </c>
      <c r="F284" s="7">
        <v>17.445346409999999</v>
      </c>
      <c r="G284" s="8">
        <f t="shared" si="27"/>
        <v>17</v>
      </c>
      <c r="H284" s="9">
        <v>7.4768009429999998</v>
      </c>
      <c r="I284" s="8">
        <f t="shared" si="28"/>
        <v>7</v>
      </c>
      <c r="J284" s="10">
        <v>80.498629100000002</v>
      </c>
      <c r="K284" s="8">
        <f t="shared" si="29"/>
        <v>80</v>
      </c>
      <c r="L284" s="5" t="s">
        <v>47</v>
      </c>
    </row>
    <row r="285" spans="1:12">
      <c r="A285" s="6">
        <v>53</v>
      </c>
      <c r="B285" s="6">
        <v>73</v>
      </c>
      <c r="C285" s="6">
        <v>77</v>
      </c>
      <c r="D285" s="7">
        <v>19.713597329999999</v>
      </c>
      <c r="E285" s="8">
        <f t="shared" si="26"/>
        <v>20</v>
      </c>
      <c r="F285" s="7">
        <v>18.096657390000001</v>
      </c>
      <c r="G285" s="8">
        <f t="shared" si="27"/>
        <v>18</v>
      </c>
      <c r="H285" s="9">
        <v>7.3254512790000001</v>
      </c>
      <c r="I285" s="8">
        <f t="shared" si="28"/>
        <v>7</v>
      </c>
      <c r="J285" s="10">
        <v>73.64476535</v>
      </c>
      <c r="K285" s="8">
        <f t="shared" si="29"/>
        <v>74</v>
      </c>
      <c r="L285" s="5" t="s">
        <v>47</v>
      </c>
    </row>
    <row r="286" spans="1:12">
      <c r="A286" s="6">
        <v>45</v>
      </c>
      <c r="B286" s="6">
        <v>61</v>
      </c>
      <c r="C286" s="6">
        <v>78</v>
      </c>
      <c r="D286" s="7">
        <v>19.48649305</v>
      </c>
      <c r="E286" s="8">
        <f t="shared" si="26"/>
        <v>19</v>
      </c>
      <c r="F286" s="7">
        <v>16.062400740000001</v>
      </c>
      <c r="G286" s="8">
        <f t="shared" si="27"/>
        <v>16</v>
      </c>
      <c r="H286" s="9">
        <v>6.4893892820000003</v>
      </c>
      <c r="I286" s="8">
        <f t="shared" si="28"/>
        <v>6</v>
      </c>
      <c r="J286" s="10">
        <v>81.528426899999999</v>
      </c>
      <c r="K286" s="8">
        <f t="shared" si="29"/>
        <v>82</v>
      </c>
      <c r="L286" s="5" t="s">
        <v>47</v>
      </c>
    </row>
    <row r="287" spans="1:12">
      <c r="A287" s="6">
        <v>37</v>
      </c>
      <c r="B287" s="6">
        <v>78</v>
      </c>
      <c r="C287" s="6">
        <v>79</v>
      </c>
      <c r="D287" s="7">
        <v>19.952648289999999</v>
      </c>
      <c r="E287" s="8">
        <f t="shared" si="26"/>
        <v>20</v>
      </c>
      <c r="F287" s="7">
        <v>14.826330990000001</v>
      </c>
      <c r="G287" s="8">
        <f t="shared" si="27"/>
        <v>15</v>
      </c>
      <c r="H287" s="9">
        <v>7.7863663220000001</v>
      </c>
      <c r="I287" s="8">
        <f t="shared" si="28"/>
        <v>8</v>
      </c>
      <c r="J287" s="10">
        <v>88.681031099999998</v>
      </c>
      <c r="K287" s="8">
        <f t="shared" si="29"/>
        <v>89</v>
      </c>
      <c r="L287" s="5" t="s">
        <v>47</v>
      </c>
    </row>
    <row r="288" spans="1:12">
      <c r="A288" s="6">
        <v>30</v>
      </c>
      <c r="B288" s="6">
        <v>75</v>
      </c>
      <c r="C288" s="6">
        <v>81</v>
      </c>
      <c r="D288" s="7">
        <v>19.417897360000001</v>
      </c>
      <c r="E288" s="8">
        <f t="shared" si="26"/>
        <v>19</v>
      </c>
      <c r="F288" s="7">
        <v>16.804722430000002</v>
      </c>
      <c r="G288" s="8">
        <f t="shared" si="27"/>
        <v>17</v>
      </c>
      <c r="H288" s="9">
        <v>6.4084378859999998</v>
      </c>
      <c r="I288" s="8">
        <f t="shared" si="28"/>
        <v>6</v>
      </c>
      <c r="J288" s="10">
        <v>68.495118899999994</v>
      </c>
      <c r="K288" s="8">
        <f t="shared" si="29"/>
        <v>68</v>
      </c>
      <c r="L288" s="5" t="s">
        <v>47</v>
      </c>
    </row>
    <row r="289" spans="1:12">
      <c r="A289" s="6">
        <v>37</v>
      </c>
      <c r="B289" s="6">
        <v>55</v>
      </c>
      <c r="C289" s="6">
        <v>82</v>
      </c>
      <c r="D289" s="7">
        <v>19.455918480000001</v>
      </c>
      <c r="E289" s="8">
        <f t="shared" si="26"/>
        <v>19</v>
      </c>
      <c r="F289" s="7">
        <v>18.02235902</v>
      </c>
      <c r="G289" s="8">
        <f t="shared" si="27"/>
        <v>18</v>
      </c>
      <c r="H289" s="9">
        <v>8.4238737029999999</v>
      </c>
      <c r="I289" s="8">
        <f t="shared" si="28"/>
        <v>8</v>
      </c>
      <c r="J289" s="10">
        <v>78.449105639999999</v>
      </c>
      <c r="K289" s="8">
        <f t="shared" si="29"/>
        <v>78</v>
      </c>
      <c r="L289" s="5" t="s">
        <v>47</v>
      </c>
    </row>
    <row r="290" spans="1:12">
      <c r="A290" s="6">
        <v>53</v>
      </c>
      <c r="B290" s="6">
        <v>65</v>
      </c>
      <c r="C290" s="6">
        <v>76</v>
      </c>
      <c r="D290" s="7">
        <v>20.191377589999998</v>
      </c>
      <c r="E290" s="8">
        <f t="shared" si="26"/>
        <v>20</v>
      </c>
      <c r="F290" s="7">
        <v>16.419982690000001</v>
      </c>
      <c r="G290" s="8">
        <f t="shared" si="27"/>
        <v>16</v>
      </c>
      <c r="H290" s="9">
        <v>8.7199608929999997</v>
      </c>
      <c r="I290" s="8">
        <f t="shared" si="28"/>
        <v>9</v>
      </c>
      <c r="J290" s="10">
        <v>77.337953560000003</v>
      </c>
      <c r="K290" s="8">
        <f t="shared" si="29"/>
        <v>77</v>
      </c>
      <c r="L290" s="5" t="s">
        <v>47</v>
      </c>
    </row>
    <row r="291" spans="1:12">
      <c r="A291" s="6">
        <v>22</v>
      </c>
      <c r="B291" s="6">
        <v>60</v>
      </c>
      <c r="C291" s="6">
        <v>85</v>
      </c>
      <c r="D291" s="7">
        <v>18.839290800000001</v>
      </c>
      <c r="E291" s="8">
        <f t="shared" si="26"/>
        <v>19</v>
      </c>
      <c r="F291" s="7">
        <v>14.740718559999999</v>
      </c>
      <c r="G291" s="8">
        <f t="shared" si="27"/>
        <v>15</v>
      </c>
      <c r="H291" s="9">
        <v>7.8119979769999999</v>
      </c>
      <c r="I291" s="8">
        <f t="shared" si="28"/>
        <v>8</v>
      </c>
      <c r="J291" s="10">
        <v>94.781895939999998</v>
      </c>
      <c r="K291" s="8">
        <f t="shared" si="29"/>
        <v>95</v>
      </c>
      <c r="L291" s="5" t="s">
        <v>47</v>
      </c>
    </row>
    <row r="292" spans="1:12">
      <c r="A292" s="6">
        <v>60</v>
      </c>
      <c r="B292" s="6">
        <v>61</v>
      </c>
      <c r="C292" s="6">
        <v>78</v>
      </c>
      <c r="D292" s="7">
        <v>20.712192819999999</v>
      </c>
      <c r="E292" s="8">
        <f t="shared" si="26"/>
        <v>21</v>
      </c>
      <c r="F292" s="7">
        <v>19.836433079999999</v>
      </c>
      <c r="G292" s="8">
        <f t="shared" si="27"/>
        <v>20</v>
      </c>
      <c r="H292" s="9">
        <v>6.3171532050000003</v>
      </c>
      <c r="I292" s="8">
        <f t="shared" si="28"/>
        <v>6</v>
      </c>
      <c r="J292" s="10">
        <v>94.036598670000004</v>
      </c>
      <c r="K292" s="8">
        <f t="shared" si="29"/>
        <v>94</v>
      </c>
      <c r="L292" s="5" t="s">
        <v>47</v>
      </c>
    </row>
    <row r="293" spans="1:12">
      <c r="A293" s="6">
        <v>42</v>
      </c>
      <c r="B293" s="6">
        <v>67</v>
      </c>
      <c r="C293" s="6">
        <v>77</v>
      </c>
      <c r="D293" s="7">
        <v>18.994244479999999</v>
      </c>
      <c r="E293" s="8">
        <f t="shared" si="26"/>
        <v>19</v>
      </c>
      <c r="F293" s="7">
        <v>15.9362937</v>
      </c>
      <c r="G293" s="8">
        <f t="shared" si="27"/>
        <v>16</v>
      </c>
      <c r="H293" s="9">
        <v>7.1144052880000004</v>
      </c>
      <c r="I293" s="8">
        <f t="shared" si="28"/>
        <v>7</v>
      </c>
      <c r="J293" s="10">
        <v>78.697071989999998</v>
      </c>
      <c r="K293" s="8">
        <f t="shared" si="29"/>
        <v>79</v>
      </c>
      <c r="L293" s="5" t="s">
        <v>47</v>
      </c>
    </row>
    <row r="294" spans="1:12">
      <c r="A294" s="6">
        <v>39</v>
      </c>
      <c r="B294" s="6">
        <v>76</v>
      </c>
      <c r="C294" s="6">
        <v>76</v>
      </c>
      <c r="D294" s="7">
        <v>19.968374619999999</v>
      </c>
      <c r="E294" s="8">
        <f t="shared" si="26"/>
        <v>20</v>
      </c>
      <c r="F294" s="7">
        <v>15.573243890000001</v>
      </c>
      <c r="G294" s="8">
        <f t="shared" si="27"/>
        <v>16</v>
      </c>
      <c r="H294" s="9">
        <v>8.1359007259999991</v>
      </c>
      <c r="I294" s="8">
        <f t="shared" si="28"/>
        <v>8</v>
      </c>
      <c r="J294" s="10">
        <v>69.157590619999993</v>
      </c>
      <c r="K294" s="8">
        <f t="shared" si="29"/>
        <v>69</v>
      </c>
      <c r="L294" s="5" t="s">
        <v>47</v>
      </c>
    </row>
    <row r="295" spans="1:12">
      <c r="A295" s="6">
        <v>35</v>
      </c>
      <c r="B295" s="6">
        <v>63</v>
      </c>
      <c r="C295" s="6">
        <v>76</v>
      </c>
      <c r="D295" s="7">
        <v>17.815645480000001</v>
      </c>
      <c r="E295" s="8">
        <f t="shared" si="26"/>
        <v>18</v>
      </c>
      <c r="F295" s="7">
        <v>17.607566349999999</v>
      </c>
      <c r="G295" s="8">
        <f t="shared" si="27"/>
        <v>18</v>
      </c>
      <c r="H295" s="9">
        <v>7.7141530380000001</v>
      </c>
      <c r="I295" s="8">
        <f t="shared" si="28"/>
        <v>8</v>
      </c>
      <c r="J295" s="10">
        <v>90.820976009999995</v>
      </c>
      <c r="K295" s="8">
        <f t="shared" si="29"/>
        <v>91</v>
      </c>
      <c r="L295" s="5" t="s">
        <v>47</v>
      </c>
    </row>
    <row r="296" spans="1:12">
      <c r="A296" s="6">
        <v>30</v>
      </c>
      <c r="B296" s="6">
        <v>65</v>
      </c>
      <c r="C296" s="6">
        <v>82</v>
      </c>
      <c r="D296" s="7">
        <v>20.714243840000002</v>
      </c>
      <c r="E296" s="8">
        <f t="shared" si="26"/>
        <v>21</v>
      </c>
      <c r="F296" s="7">
        <v>15.27824066</v>
      </c>
      <c r="G296" s="8">
        <f t="shared" si="27"/>
        <v>15</v>
      </c>
      <c r="H296" s="9">
        <v>7.1037980689999998</v>
      </c>
      <c r="I296" s="8">
        <f t="shared" si="28"/>
        <v>7</v>
      </c>
      <c r="J296" s="10">
        <v>76.778886720000003</v>
      </c>
      <c r="K296" s="8">
        <f t="shared" si="29"/>
        <v>77</v>
      </c>
      <c r="L296" s="5" t="s">
        <v>47</v>
      </c>
    </row>
    <row r="297" spans="1:12">
      <c r="A297" s="6">
        <v>57</v>
      </c>
      <c r="B297" s="6">
        <v>56</v>
      </c>
      <c r="C297" s="6">
        <v>78</v>
      </c>
      <c r="D297" s="7">
        <v>17.341502290000001</v>
      </c>
      <c r="E297" s="8">
        <f t="shared" si="26"/>
        <v>17</v>
      </c>
      <c r="F297" s="7">
        <v>18.756262549999999</v>
      </c>
      <c r="G297" s="8">
        <f t="shared" si="27"/>
        <v>19</v>
      </c>
      <c r="H297" s="9">
        <v>8.8614796679999994</v>
      </c>
      <c r="I297" s="8">
        <f t="shared" si="28"/>
        <v>9</v>
      </c>
      <c r="J297" s="10">
        <v>67.9545435</v>
      </c>
      <c r="K297" s="8">
        <f t="shared" si="29"/>
        <v>68</v>
      </c>
      <c r="L297" s="5" t="s">
        <v>47</v>
      </c>
    </row>
    <row r="298" spans="1:12">
      <c r="A298" s="6">
        <v>48</v>
      </c>
      <c r="B298" s="6">
        <v>65</v>
      </c>
      <c r="C298" s="6">
        <v>78</v>
      </c>
      <c r="D298" s="7">
        <v>17.437327140000001</v>
      </c>
      <c r="E298" s="8">
        <f t="shared" si="26"/>
        <v>17</v>
      </c>
      <c r="F298" s="7">
        <v>14.338474059999999</v>
      </c>
      <c r="G298" s="8">
        <f t="shared" si="27"/>
        <v>14</v>
      </c>
      <c r="H298" s="9">
        <v>7.8611281479999997</v>
      </c>
      <c r="I298" s="8">
        <f t="shared" si="28"/>
        <v>8</v>
      </c>
      <c r="J298" s="10">
        <v>73.092670400000003</v>
      </c>
      <c r="K298" s="8">
        <f t="shared" si="29"/>
        <v>73</v>
      </c>
      <c r="L298" s="5" t="s">
        <v>47</v>
      </c>
    </row>
    <row r="299" spans="1:12">
      <c r="A299" s="6">
        <v>36</v>
      </c>
      <c r="B299" s="6">
        <v>56</v>
      </c>
      <c r="C299" s="6">
        <v>83</v>
      </c>
      <c r="D299" s="7">
        <v>18.89780215</v>
      </c>
      <c r="E299" s="8">
        <f t="shared" si="26"/>
        <v>19</v>
      </c>
      <c r="F299" s="7">
        <v>19.761829460000001</v>
      </c>
      <c r="G299" s="8">
        <f t="shared" si="27"/>
        <v>20</v>
      </c>
      <c r="H299" s="9">
        <v>7.4526709000000002</v>
      </c>
      <c r="I299" s="8">
        <f t="shared" si="28"/>
        <v>7</v>
      </c>
      <c r="J299" s="10">
        <v>69.095124769999998</v>
      </c>
      <c r="K299" s="8">
        <f t="shared" si="29"/>
        <v>69</v>
      </c>
      <c r="L299" s="5" t="s">
        <v>47</v>
      </c>
    </row>
    <row r="300" spans="1:12">
      <c r="A300" s="6">
        <v>40</v>
      </c>
      <c r="B300" s="6">
        <v>58</v>
      </c>
      <c r="C300" s="6">
        <v>75</v>
      </c>
      <c r="D300" s="7">
        <v>18.591907710000001</v>
      </c>
      <c r="E300" s="8">
        <f t="shared" si="26"/>
        <v>19</v>
      </c>
      <c r="F300" s="7">
        <v>14.77959596</v>
      </c>
      <c r="G300" s="8">
        <f t="shared" si="27"/>
        <v>15</v>
      </c>
      <c r="H300" s="9">
        <v>7.1680960550000004</v>
      </c>
      <c r="I300" s="8">
        <f t="shared" si="28"/>
        <v>7</v>
      </c>
      <c r="J300" s="10">
        <v>89.609824509999996</v>
      </c>
      <c r="K300" s="8">
        <f t="shared" si="29"/>
        <v>90</v>
      </c>
      <c r="L300" s="5" t="s">
        <v>47</v>
      </c>
    </row>
    <row r="301" spans="1:12">
      <c r="A301" s="6">
        <v>49</v>
      </c>
      <c r="B301" s="6">
        <v>69</v>
      </c>
      <c r="C301" s="6">
        <v>82</v>
      </c>
      <c r="D301" s="7">
        <v>18.315614929999999</v>
      </c>
      <c r="E301" s="8">
        <f t="shared" si="26"/>
        <v>18</v>
      </c>
      <c r="F301" s="7">
        <v>15.36143547</v>
      </c>
      <c r="G301" s="8">
        <f t="shared" si="27"/>
        <v>15</v>
      </c>
      <c r="H301" s="9">
        <v>7.2631185499999997</v>
      </c>
      <c r="I301" s="8">
        <f t="shared" si="28"/>
        <v>7</v>
      </c>
      <c r="J301" s="10">
        <v>81.787104630000002</v>
      </c>
      <c r="K301" s="8">
        <f t="shared" si="29"/>
        <v>82</v>
      </c>
      <c r="L301" s="5" t="s">
        <v>47</v>
      </c>
    </row>
    <row r="302" spans="1:12">
      <c r="A302" s="6">
        <v>13</v>
      </c>
      <c r="B302" s="6">
        <v>60</v>
      </c>
      <c r="C302" s="6">
        <v>25</v>
      </c>
      <c r="D302" s="7">
        <v>17.136927740000001</v>
      </c>
      <c r="E302" s="8">
        <f t="shared" si="26"/>
        <v>17</v>
      </c>
      <c r="F302" s="7">
        <v>20.595416929999999</v>
      </c>
      <c r="G302" s="8">
        <f t="shared" si="27"/>
        <v>21</v>
      </c>
      <c r="H302" s="9">
        <v>5.6859716599999999</v>
      </c>
      <c r="I302" s="8">
        <f t="shared" si="28"/>
        <v>6</v>
      </c>
      <c r="J302" s="10">
        <v>128.25686200000001</v>
      </c>
      <c r="K302" s="8">
        <f t="shared" si="29"/>
        <v>128</v>
      </c>
      <c r="L302" s="5" t="s">
        <v>57</v>
      </c>
    </row>
    <row r="303" spans="1:12">
      <c r="A303" s="6">
        <v>25</v>
      </c>
      <c r="B303" s="6">
        <v>70</v>
      </c>
      <c r="C303" s="6">
        <v>16</v>
      </c>
      <c r="D303" s="7">
        <v>19.634743319999998</v>
      </c>
      <c r="E303" s="8">
        <f t="shared" si="26"/>
        <v>20</v>
      </c>
      <c r="F303" s="7">
        <v>18.907056390000001</v>
      </c>
      <c r="G303" s="8">
        <f t="shared" si="27"/>
        <v>19</v>
      </c>
      <c r="H303" s="9">
        <v>5.759237003</v>
      </c>
      <c r="I303" s="8">
        <f t="shared" si="28"/>
        <v>6</v>
      </c>
      <c r="J303" s="10">
        <v>106.3598183</v>
      </c>
      <c r="K303" s="8">
        <f t="shared" si="29"/>
        <v>106</v>
      </c>
      <c r="L303" s="5" t="s">
        <v>57</v>
      </c>
    </row>
    <row r="304" spans="1:12">
      <c r="A304" s="6">
        <v>31</v>
      </c>
      <c r="B304" s="6">
        <v>55</v>
      </c>
      <c r="C304" s="6">
        <v>22</v>
      </c>
      <c r="D304" s="7">
        <v>22.913502449999999</v>
      </c>
      <c r="E304" s="8">
        <f t="shared" si="26"/>
        <v>23</v>
      </c>
      <c r="F304" s="7">
        <v>21.339531139999998</v>
      </c>
      <c r="G304" s="8">
        <f t="shared" si="27"/>
        <v>21</v>
      </c>
      <c r="H304" s="9">
        <v>5.8731718940000004</v>
      </c>
      <c r="I304" s="8">
        <f t="shared" si="28"/>
        <v>6</v>
      </c>
      <c r="J304" s="10">
        <v>109.225556</v>
      </c>
      <c r="K304" s="8">
        <f t="shared" si="29"/>
        <v>109</v>
      </c>
      <c r="L304" s="5" t="s">
        <v>57</v>
      </c>
    </row>
    <row r="305" spans="1:12">
      <c r="A305" s="6">
        <v>40</v>
      </c>
      <c r="B305" s="6">
        <v>64</v>
      </c>
      <c r="C305" s="6">
        <v>16</v>
      </c>
      <c r="D305" s="7">
        <v>16.433403420000001</v>
      </c>
      <c r="E305" s="8">
        <f t="shared" si="26"/>
        <v>16</v>
      </c>
      <c r="F305" s="7">
        <v>24.240458749999998</v>
      </c>
      <c r="G305" s="8">
        <f t="shared" si="27"/>
        <v>24</v>
      </c>
      <c r="H305" s="9">
        <v>5.9266769850000003</v>
      </c>
      <c r="I305" s="8">
        <f t="shared" si="28"/>
        <v>6</v>
      </c>
      <c r="J305" s="10">
        <v>140.3717815</v>
      </c>
      <c r="K305" s="8">
        <f t="shared" si="29"/>
        <v>140</v>
      </c>
      <c r="L305" s="5" t="s">
        <v>57</v>
      </c>
    </row>
    <row r="306" spans="1:12">
      <c r="A306" s="6">
        <v>2</v>
      </c>
      <c r="B306" s="6">
        <v>61</v>
      </c>
      <c r="C306" s="6">
        <v>20</v>
      </c>
      <c r="D306" s="7">
        <v>22.13974653</v>
      </c>
      <c r="E306" s="8">
        <f t="shared" si="26"/>
        <v>22</v>
      </c>
      <c r="F306" s="7">
        <v>23.022511170000001</v>
      </c>
      <c r="G306" s="8">
        <f t="shared" si="27"/>
        <v>23</v>
      </c>
      <c r="H306" s="9">
        <v>5.9556166800000003</v>
      </c>
      <c r="I306" s="8">
        <f t="shared" si="28"/>
        <v>6</v>
      </c>
      <c r="J306" s="10">
        <v>76.641282579999995</v>
      </c>
      <c r="K306" s="8">
        <f t="shared" si="29"/>
        <v>77</v>
      </c>
      <c r="L306" s="5" t="s">
        <v>57</v>
      </c>
    </row>
    <row r="307" spans="1:12">
      <c r="A307" s="6">
        <v>26</v>
      </c>
      <c r="B307" s="6">
        <v>65</v>
      </c>
      <c r="C307" s="6">
        <v>22</v>
      </c>
      <c r="D307" s="7">
        <v>17.848065609999999</v>
      </c>
      <c r="E307" s="8">
        <f t="shared" si="26"/>
        <v>18</v>
      </c>
      <c r="F307" s="7">
        <v>18.776219510000001</v>
      </c>
      <c r="G307" s="8">
        <f t="shared" si="27"/>
        <v>19</v>
      </c>
      <c r="H307" s="9">
        <v>5.9499490809999998</v>
      </c>
      <c r="I307" s="8">
        <f t="shared" si="28"/>
        <v>6</v>
      </c>
      <c r="J307" s="10">
        <v>143.09841710000001</v>
      </c>
      <c r="K307" s="8">
        <f t="shared" si="29"/>
        <v>143</v>
      </c>
      <c r="L307" s="5" t="s">
        <v>57</v>
      </c>
    </row>
    <row r="308" spans="1:12">
      <c r="A308" s="6">
        <v>17</v>
      </c>
      <c r="B308" s="6">
        <v>57</v>
      </c>
      <c r="C308" s="6">
        <v>21</v>
      </c>
      <c r="D308" s="7">
        <v>19.883940110000001</v>
      </c>
      <c r="E308" s="8">
        <f t="shared" si="26"/>
        <v>20</v>
      </c>
      <c r="F308" s="7">
        <v>20.31564139</v>
      </c>
      <c r="G308" s="8">
        <f t="shared" si="27"/>
        <v>20</v>
      </c>
      <c r="H308" s="9">
        <v>5.7892142890000002</v>
      </c>
      <c r="I308" s="8">
        <f t="shared" si="28"/>
        <v>6</v>
      </c>
      <c r="J308" s="10">
        <v>60.919747919999999</v>
      </c>
      <c r="K308" s="8">
        <f t="shared" si="29"/>
        <v>61</v>
      </c>
      <c r="L308" s="5" t="s">
        <v>57</v>
      </c>
    </row>
    <row r="309" spans="1:12">
      <c r="A309" s="6">
        <v>26</v>
      </c>
      <c r="B309" s="6">
        <v>80</v>
      </c>
      <c r="C309" s="6">
        <v>18</v>
      </c>
      <c r="D309" s="7">
        <v>19.325096380000002</v>
      </c>
      <c r="E309" s="8">
        <f t="shared" si="26"/>
        <v>19</v>
      </c>
      <c r="F309" s="7">
        <v>23.333478800000002</v>
      </c>
      <c r="G309" s="8">
        <f t="shared" si="27"/>
        <v>23</v>
      </c>
      <c r="H309" s="9">
        <v>5.5810215210000003</v>
      </c>
      <c r="I309" s="8">
        <f t="shared" si="28"/>
        <v>6</v>
      </c>
      <c r="J309" s="10">
        <v>104.77839470000001</v>
      </c>
      <c r="K309" s="8">
        <f t="shared" si="29"/>
        <v>105</v>
      </c>
      <c r="L309" s="5" t="s">
        <v>57</v>
      </c>
    </row>
    <row r="310" spans="1:12">
      <c r="A310" s="6">
        <v>17</v>
      </c>
      <c r="B310" s="6">
        <v>59</v>
      </c>
      <c r="C310" s="6">
        <v>17</v>
      </c>
      <c r="D310" s="7">
        <v>18.4167001</v>
      </c>
      <c r="E310" s="8">
        <f t="shared" si="26"/>
        <v>18</v>
      </c>
      <c r="F310" s="7">
        <v>23.428299379999999</v>
      </c>
      <c r="G310" s="8">
        <f t="shared" si="27"/>
        <v>23</v>
      </c>
      <c r="H310" s="9">
        <v>5.6898581330000004</v>
      </c>
      <c r="I310" s="8">
        <f t="shared" si="28"/>
        <v>6</v>
      </c>
      <c r="J310" s="10">
        <v>132.98010540000001</v>
      </c>
      <c r="K310" s="8">
        <f t="shared" si="29"/>
        <v>133</v>
      </c>
      <c r="L310" s="5" t="s">
        <v>57</v>
      </c>
    </row>
    <row r="311" spans="1:12">
      <c r="A311" s="6">
        <v>27</v>
      </c>
      <c r="B311" s="6">
        <v>59</v>
      </c>
      <c r="C311" s="6">
        <v>22</v>
      </c>
      <c r="D311" s="7">
        <v>21.81167649</v>
      </c>
      <c r="E311" s="8">
        <f t="shared" si="26"/>
        <v>22</v>
      </c>
      <c r="F311" s="7">
        <v>23.20591245</v>
      </c>
      <c r="G311" s="8">
        <f t="shared" si="27"/>
        <v>23</v>
      </c>
      <c r="H311" s="9">
        <v>5.7941585040000003</v>
      </c>
      <c r="I311" s="8">
        <f t="shared" si="28"/>
        <v>6</v>
      </c>
      <c r="J311" s="10">
        <v>130.06080929999999</v>
      </c>
      <c r="K311" s="8">
        <f t="shared" si="29"/>
        <v>130</v>
      </c>
      <c r="L311" s="5" t="s">
        <v>57</v>
      </c>
    </row>
    <row r="312" spans="1:12">
      <c r="A312" s="6">
        <v>28</v>
      </c>
      <c r="B312" s="6">
        <v>58</v>
      </c>
      <c r="C312" s="6">
        <v>24</v>
      </c>
      <c r="D312" s="7">
        <v>19.727025279999999</v>
      </c>
      <c r="E312" s="8">
        <f t="shared" si="26"/>
        <v>20</v>
      </c>
      <c r="F312" s="7">
        <v>18.281730150000001</v>
      </c>
      <c r="G312" s="8">
        <f t="shared" si="27"/>
        <v>18</v>
      </c>
      <c r="H312" s="9">
        <v>5.7481904630000002</v>
      </c>
      <c r="I312" s="8">
        <f t="shared" si="28"/>
        <v>6</v>
      </c>
      <c r="J312" s="10">
        <v>143.76308940000001</v>
      </c>
      <c r="K312" s="8">
        <f t="shared" si="29"/>
        <v>144</v>
      </c>
      <c r="L312" s="5" t="s">
        <v>57</v>
      </c>
    </row>
    <row r="313" spans="1:12">
      <c r="A313" s="6">
        <v>25</v>
      </c>
      <c r="B313" s="6">
        <v>57</v>
      </c>
      <c r="C313" s="6">
        <v>19</v>
      </c>
      <c r="D313" s="7">
        <v>17.154329539999999</v>
      </c>
      <c r="E313" s="8">
        <f t="shared" si="26"/>
        <v>17</v>
      </c>
      <c r="F313" s="7">
        <v>19.870706590000001</v>
      </c>
      <c r="G313" s="8">
        <f t="shared" si="27"/>
        <v>20</v>
      </c>
      <c r="H313" s="9">
        <v>5.5665228960000004</v>
      </c>
      <c r="I313" s="8">
        <f t="shared" si="28"/>
        <v>6</v>
      </c>
      <c r="J313" s="10">
        <v>87.996697310000002</v>
      </c>
      <c r="K313" s="8">
        <f t="shared" si="29"/>
        <v>88</v>
      </c>
      <c r="L313" s="5" t="s">
        <v>57</v>
      </c>
    </row>
    <row r="314" spans="1:12">
      <c r="A314" s="6">
        <v>28</v>
      </c>
      <c r="B314" s="6">
        <v>80</v>
      </c>
      <c r="C314" s="6">
        <v>17</v>
      </c>
      <c r="D314" s="7">
        <v>19.622078259999999</v>
      </c>
      <c r="E314" s="8">
        <f t="shared" si="26"/>
        <v>20</v>
      </c>
      <c r="F314" s="7">
        <v>18.671708540000001</v>
      </c>
      <c r="G314" s="8">
        <f t="shared" si="27"/>
        <v>19</v>
      </c>
      <c r="H314" s="9">
        <v>5.8094195839999996</v>
      </c>
      <c r="I314" s="8">
        <f t="shared" si="28"/>
        <v>6</v>
      </c>
      <c r="J314" s="10">
        <v>144.15674540000001</v>
      </c>
      <c r="K314" s="8">
        <f t="shared" si="29"/>
        <v>144</v>
      </c>
      <c r="L314" s="5" t="s">
        <v>57</v>
      </c>
    </row>
    <row r="315" spans="1:12">
      <c r="A315" s="6">
        <v>25</v>
      </c>
      <c r="B315" s="6">
        <v>60</v>
      </c>
      <c r="C315" s="6">
        <v>22</v>
      </c>
      <c r="D315" s="7">
        <v>21.631491480000001</v>
      </c>
      <c r="E315" s="8">
        <f t="shared" si="26"/>
        <v>22</v>
      </c>
      <c r="F315" s="7">
        <v>21.179197009999999</v>
      </c>
      <c r="G315" s="8">
        <f t="shared" si="27"/>
        <v>21</v>
      </c>
      <c r="H315" s="9">
        <v>5.8872630270000004</v>
      </c>
      <c r="I315" s="8">
        <f t="shared" si="28"/>
        <v>6</v>
      </c>
      <c r="J315" s="10">
        <v>134.36499480000001</v>
      </c>
      <c r="K315" s="8">
        <f t="shared" si="29"/>
        <v>134</v>
      </c>
      <c r="L315" s="5" t="s">
        <v>57</v>
      </c>
    </row>
    <row r="316" spans="1:12">
      <c r="A316" s="6">
        <v>12</v>
      </c>
      <c r="B316" s="6">
        <v>78</v>
      </c>
      <c r="C316" s="6">
        <v>23</v>
      </c>
      <c r="D316" s="7">
        <v>16.065227539999999</v>
      </c>
      <c r="E316" s="8">
        <f t="shared" si="26"/>
        <v>16</v>
      </c>
      <c r="F316" s="7">
        <v>18.724796950000002</v>
      </c>
      <c r="G316" s="8">
        <f t="shared" si="27"/>
        <v>19</v>
      </c>
      <c r="H316" s="9">
        <v>5.9981245300000001</v>
      </c>
      <c r="I316" s="8">
        <f t="shared" si="28"/>
        <v>6</v>
      </c>
      <c r="J316" s="10">
        <v>88.066387750000004</v>
      </c>
      <c r="K316" s="8">
        <f t="shared" si="29"/>
        <v>88</v>
      </c>
      <c r="L316" s="5" t="s">
        <v>57</v>
      </c>
    </row>
    <row r="317" spans="1:12">
      <c r="A317" s="6">
        <v>6</v>
      </c>
      <c r="B317" s="6">
        <v>77</v>
      </c>
      <c r="C317" s="6">
        <v>25</v>
      </c>
      <c r="D317" s="7">
        <v>20.61162204</v>
      </c>
      <c r="E317" s="8">
        <f t="shared" si="26"/>
        <v>21</v>
      </c>
      <c r="F317" s="7">
        <v>24.363141349999999</v>
      </c>
      <c r="G317" s="8">
        <f t="shared" si="27"/>
        <v>24</v>
      </c>
      <c r="H317" s="9">
        <v>5.792744849</v>
      </c>
      <c r="I317" s="8">
        <f t="shared" si="28"/>
        <v>6</v>
      </c>
      <c r="J317" s="10">
        <v>69.63833855</v>
      </c>
      <c r="K317" s="8">
        <f t="shared" si="29"/>
        <v>70</v>
      </c>
      <c r="L317" s="5" t="s">
        <v>57</v>
      </c>
    </row>
    <row r="318" spans="1:12">
      <c r="A318" s="6">
        <v>22</v>
      </c>
      <c r="B318" s="6">
        <v>79</v>
      </c>
      <c r="C318" s="6">
        <v>17</v>
      </c>
      <c r="D318" s="7">
        <v>21.424510990000002</v>
      </c>
      <c r="E318" s="8">
        <f t="shared" si="26"/>
        <v>21</v>
      </c>
      <c r="F318" s="7">
        <v>20.396597140000001</v>
      </c>
      <c r="G318" s="8">
        <f t="shared" si="27"/>
        <v>20</v>
      </c>
      <c r="H318" s="9">
        <v>5.9122898890000002</v>
      </c>
      <c r="I318" s="8">
        <f t="shared" si="28"/>
        <v>6</v>
      </c>
      <c r="J318" s="10">
        <v>116.52069229999999</v>
      </c>
      <c r="K318" s="8">
        <f t="shared" si="29"/>
        <v>117</v>
      </c>
      <c r="L318" s="5" t="s">
        <v>57</v>
      </c>
    </row>
    <row r="319" spans="1:12">
      <c r="A319" s="6">
        <v>27</v>
      </c>
      <c r="B319" s="6">
        <v>80</v>
      </c>
      <c r="C319" s="6">
        <v>15</v>
      </c>
      <c r="D319" s="7">
        <v>19.070961650000001</v>
      </c>
      <c r="E319" s="8">
        <f t="shared" si="26"/>
        <v>19</v>
      </c>
      <c r="F319" s="7">
        <v>21.210922660000001</v>
      </c>
      <c r="G319" s="8">
        <f t="shared" si="27"/>
        <v>21</v>
      </c>
      <c r="H319" s="9">
        <v>5.7883869509999997</v>
      </c>
      <c r="I319" s="8">
        <f t="shared" si="28"/>
        <v>6</v>
      </c>
      <c r="J319" s="10">
        <v>86.21917578</v>
      </c>
      <c r="K319" s="8">
        <f t="shared" si="29"/>
        <v>86</v>
      </c>
      <c r="L319" s="5" t="s">
        <v>57</v>
      </c>
    </row>
    <row r="320" spans="1:12">
      <c r="A320" s="6">
        <v>10</v>
      </c>
      <c r="B320" s="6">
        <v>55</v>
      </c>
      <c r="C320" s="6">
        <v>23</v>
      </c>
      <c r="D320" s="7">
        <v>21.188531780000002</v>
      </c>
      <c r="E320" s="8">
        <f t="shared" si="26"/>
        <v>21</v>
      </c>
      <c r="F320" s="7">
        <v>19.634385989999998</v>
      </c>
      <c r="G320" s="8">
        <f t="shared" si="27"/>
        <v>20</v>
      </c>
      <c r="H320" s="9">
        <v>5.7282330809999999</v>
      </c>
      <c r="I320" s="8">
        <f t="shared" si="28"/>
        <v>6</v>
      </c>
      <c r="J320" s="10">
        <v>137.19486330000001</v>
      </c>
      <c r="K320" s="8">
        <f t="shared" si="29"/>
        <v>137</v>
      </c>
      <c r="L320" s="5" t="s">
        <v>57</v>
      </c>
    </row>
    <row r="321" spans="1:12">
      <c r="A321" s="6">
        <v>23</v>
      </c>
      <c r="B321" s="6">
        <v>65</v>
      </c>
      <c r="C321" s="6">
        <v>20</v>
      </c>
      <c r="D321" s="7">
        <v>23.042909699999999</v>
      </c>
      <c r="E321" s="8">
        <f t="shared" si="26"/>
        <v>23</v>
      </c>
      <c r="F321" s="7">
        <v>22.426109719999999</v>
      </c>
      <c r="G321" s="8">
        <f t="shared" si="27"/>
        <v>22</v>
      </c>
      <c r="H321" s="9">
        <v>5.833940084</v>
      </c>
      <c r="I321" s="8">
        <f t="shared" si="28"/>
        <v>6</v>
      </c>
      <c r="J321" s="10">
        <v>108.36843159999999</v>
      </c>
      <c r="K321" s="8">
        <f t="shared" si="29"/>
        <v>108</v>
      </c>
      <c r="L321" s="5" t="s">
        <v>57</v>
      </c>
    </row>
    <row r="322" spans="1:12">
      <c r="A322" s="6">
        <v>19</v>
      </c>
      <c r="B322" s="6">
        <v>78</v>
      </c>
      <c r="C322" s="6">
        <v>16</v>
      </c>
      <c r="D322" s="7">
        <v>20.653758329999999</v>
      </c>
      <c r="E322" s="8">
        <f t="shared" si="26"/>
        <v>21</v>
      </c>
      <c r="F322" s="7">
        <v>23.105386370000002</v>
      </c>
      <c r="G322" s="8">
        <f t="shared" si="27"/>
        <v>23</v>
      </c>
      <c r="H322" s="9">
        <v>5.9675332360000004</v>
      </c>
      <c r="I322" s="8">
        <f t="shared" si="28"/>
        <v>6</v>
      </c>
      <c r="J322" s="10">
        <v>67.717689469999996</v>
      </c>
      <c r="K322" s="8">
        <f t="shared" si="29"/>
        <v>68</v>
      </c>
      <c r="L322" s="5" t="s">
        <v>57</v>
      </c>
    </row>
    <row r="323" spans="1:12">
      <c r="A323" s="6">
        <v>19</v>
      </c>
      <c r="B323" s="6">
        <v>65</v>
      </c>
      <c r="C323" s="6">
        <v>25</v>
      </c>
      <c r="D323" s="7">
        <v>18.095510139999998</v>
      </c>
      <c r="E323" s="8">
        <f t="shared" ref="E323:E386" si="30">ROUND(D323, 0)</f>
        <v>18</v>
      </c>
      <c r="F323" s="7">
        <v>18.293184360000001</v>
      </c>
      <c r="G323" s="8">
        <f t="shared" ref="G323:G386" si="31">ROUND(F323, 0)</f>
        <v>18</v>
      </c>
      <c r="H323" s="9">
        <v>5.6250964459999997</v>
      </c>
      <c r="I323" s="8">
        <f t="shared" ref="I323:I386" si="32">ROUND(H323, 0)</f>
        <v>6</v>
      </c>
      <c r="J323" s="10">
        <v>144.79023230000001</v>
      </c>
      <c r="K323" s="8">
        <f t="shared" ref="K323:K386" si="33">ROUND(J323, 0)</f>
        <v>145</v>
      </c>
      <c r="L323" s="5" t="s">
        <v>57</v>
      </c>
    </row>
    <row r="324" spans="1:12">
      <c r="A324" s="6">
        <v>22</v>
      </c>
      <c r="B324" s="6">
        <v>70</v>
      </c>
      <c r="C324" s="6">
        <v>19</v>
      </c>
      <c r="D324" s="7">
        <v>18.23775702</v>
      </c>
      <c r="E324" s="8">
        <f t="shared" si="30"/>
        <v>18</v>
      </c>
      <c r="F324" s="7">
        <v>21.076432730000001</v>
      </c>
      <c r="G324" s="8">
        <f t="shared" si="31"/>
        <v>21</v>
      </c>
      <c r="H324" s="9">
        <v>5.5156150229999996</v>
      </c>
      <c r="I324" s="8">
        <f t="shared" si="32"/>
        <v>6</v>
      </c>
      <c r="J324" s="10">
        <v>69.449515849999997</v>
      </c>
      <c r="K324" s="8">
        <f t="shared" si="33"/>
        <v>69</v>
      </c>
      <c r="L324" s="5" t="s">
        <v>57</v>
      </c>
    </row>
    <row r="325" spans="1:12">
      <c r="A325" s="6">
        <v>37</v>
      </c>
      <c r="B325" s="6">
        <v>64</v>
      </c>
      <c r="C325" s="6">
        <v>22</v>
      </c>
      <c r="D325" s="7">
        <v>17.481897350000001</v>
      </c>
      <c r="E325" s="8">
        <f t="shared" si="30"/>
        <v>17</v>
      </c>
      <c r="F325" s="7">
        <v>18.825197299999999</v>
      </c>
      <c r="G325" s="8">
        <f t="shared" si="31"/>
        <v>19</v>
      </c>
      <c r="H325" s="9">
        <v>5.9546653489999999</v>
      </c>
      <c r="I325" s="8">
        <f t="shared" si="32"/>
        <v>6</v>
      </c>
      <c r="J325" s="10">
        <v>121.9401369</v>
      </c>
      <c r="K325" s="8">
        <f t="shared" si="33"/>
        <v>122</v>
      </c>
      <c r="L325" s="5" t="s">
        <v>57</v>
      </c>
    </row>
    <row r="326" spans="1:12">
      <c r="A326" s="6">
        <v>11</v>
      </c>
      <c r="B326" s="6">
        <v>71</v>
      </c>
      <c r="C326" s="6">
        <v>17</v>
      </c>
      <c r="D326" s="7">
        <v>19.919178599999999</v>
      </c>
      <c r="E326" s="8">
        <f t="shared" si="30"/>
        <v>20</v>
      </c>
      <c r="F326" s="7">
        <v>21.47324158</v>
      </c>
      <c r="G326" s="8">
        <f t="shared" si="31"/>
        <v>21</v>
      </c>
      <c r="H326" s="9">
        <v>5.7464477699999996</v>
      </c>
      <c r="I326" s="8">
        <f t="shared" si="32"/>
        <v>6</v>
      </c>
      <c r="J326" s="10">
        <v>82.685543789999997</v>
      </c>
      <c r="K326" s="8">
        <f t="shared" si="33"/>
        <v>83</v>
      </c>
      <c r="L326" s="5" t="s">
        <v>57</v>
      </c>
    </row>
    <row r="327" spans="1:12">
      <c r="A327" s="6">
        <v>18</v>
      </c>
      <c r="B327" s="6">
        <v>79</v>
      </c>
      <c r="C327" s="6">
        <v>20</v>
      </c>
      <c r="D327" s="7">
        <v>20.27514686</v>
      </c>
      <c r="E327" s="8">
        <f t="shared" si="30"/>
        <v>20</v>
      </c>
      <c r="F327" s="7">
        <v>23.235360400000001</v>
      </c>
      <c r="G327" s="8">
        <f t="shared" si="31"/>
        <v>23</v>
      </c>
      <c r="H327" s="9">
        <v>5.8773475150000003</v>
      </c>
      <c r="I327" s="8">
        <f t="shared" si="32"/>
        <v>6</v>
      </c>
      <c r="J327" s="10">
        <v>139.7521543</v>
      </c>
      <c r="K327" s="8">
        <f t="shared" si="33"/>
        <v>140</v>
      </c>
      <c r="L327" s="5" t="s">
        <v>57</v>
      </c>
    </row>
    <row r="328" spans="1:12">
      <c r="A328" s="6">
        <v>21</v>
      </c>
      <c r="B328" s="6">
        <v>63</v>
      </c>
      <c r="C328" s="6">
        <v>17</v>
      </c>
      <c r="D328" s="7">
        <v>15.773702139999999</v>
      </c>
      <c r="E328" s="8">
        <f t="shared" si="30"/>
        <v>16</v>
      </c>
      <c r="F328" s="7">
        <v>19.230316200000001</v>
      </c>
      <c r="G328" s="8">
        <f t="shared" si="31"/>
        <v>19</v>
      </c>
      <c r="H328" s="9">
        <v>5.9799739650000001</v>
      </c>
      <c r="I328" s="8">
        <f t="shared" si="32"/>
        <v>6</v>
      </c>
      <c r="J328" s="10">
        <v>108.3441414</v>
      </c>
      <c r="K328" s="8">
        <f t="shared" si="33"/>
        <v>108</v>
      </c>
      <c r="L328" s="5" t="s">
        <v>57</v>
      </c>
    </row>
    <row r="329" spans="1:12">
      <c r="A329" s="6">
        <v>24</v>
      </c>
      <c r="B329" s="6">
        <v>80</v>
      </c>
      <c r="C329" s="6">
        <v>22</v>
      </c>
      <c r="D329" s="7">
        <v>16.711706419999999</v>
      </c>
      <c r="E329" s="8">
        <f t="shared" si="30"/>
        <v>17</v>
      </c>
      <c r="F329" s="7">
        <v>19.17651433</v>
      </c>
      <c r="G329" s="8">
        <f t="shared" si="31"/>
        <v>19</v>
      </c>
      <c r="H329" s="9">
        <v>5.635993966</v>
      </c>
      <c r="I329" s="8">
        <f t="shared" si="32"/>
        <v>6</v>
      </c>
      <c r="J329" s="10">
        <v>96.772858170000006</v>
      </c>
      <c r="K329" s="8">
        <f t="shared" si="33"/>
        <v>97</v>
      </c>
      <c r="L329" s="5" t="s">
        <v>57</v>
      </c>
    </row>
    <row r="330" spans="1:12">
      <c r="A330" s="6">
        <v>34</v>
      </c>
      <c r="B330" s="6">
        <v>60</v>
      </c>
      <c r="C330" s="6">
        <v>22</v>
      </c>
      <c r="D330" s="7">
        <v>17.66148158</v>
      </c>
      <c r="E330" s="8">
        <f t="shared" si="30"/>
        <v>18</v>
      </c>
      <c r="F330" s="7">
        <v>18.153027529999999</v>
      </c>
      <c r="G330" s="8">
        <f t="shared" si="31"/>
        <v>18</v>
      </c>
      <c r="H330" s="9">
        <v>5.6352317779999996</v>
      </c>
      <c r="I330" s="8">
        <f t="shared" si="32"/>
        <v>6</v>
      </c>
      <c r="J330" s="10">
        <v>100.6711761</v>
      </c>
      <c r="K330" s="8">
        <f t="shared" si="33"/>
        <v>101</v>
      </c>
      <c r="L330" s="5" t="s">
        <v>57</v>
      </c>
    </row>
    <row r="331" spans="1:12">
      <c r="A331" s="6">
        <v>16</v>
      </c>
      <c r="B331" s="6">
        <v>75</v>
      </c>
      <c r="C331" s="6">
        <v>21</v>
      </c>
      <c r="D331" s="7">
        <v>18.506928250000001</v>
      </c>
      <c r="E331" s="8">
        <f t="shared" si="30"/>
        <v>19</v>
      </c>
      <c r="F331" s="7">
        <v>23.616700649999999</v>
      </c>
      <c r="G331" s="8">
        <f t="shared" si="31"/>
        <v>24</v>
      </c>
      <c r="H331" s="9">
        <v>5.6792243459999998</v>
      </c>
      <c r="I331" s="8">
        <f t="shared" si="32"/>
        <v>6</v>
      </c>
      <c r="J331" s="10">
        <v>87.051328900000001</v>
      </c>
      <c r="K331" s="8">
        <f t="shared" si="33"/>
        <v>87</v>
      </c>
      <c r="L331" s="5" t="s">
        <v>57</v>
      </c>
    </row>
    <row r="332" spans="1:12">
      <c r="A332" s="6">
        <v>17</v>
      </c>
      <c r="B332" s="6">
        <v>77</v>
      </c>
      <c r="C332" s="6">
        <v>23</v>
      </c>
      <c r="D332" s="7">
        <v>24.513247870000001</v>
      </c>
      <c r="E332" s="8">
        <f t="shared" si="30"/>
        <v>25</v>
      </c>
      <c r="F332" s="7">
        <v>20.81527638</v>
      </c>
      <c r="G332" s="8">
        <f t="shared" si="31"/>
        <v>21</v>
      </c>
      <c r="H332" s="9">
        <v>5.6700629749999996</v>
      </c>
      <c r="I332" s="8">
        <f t="shared" si="32"/>
        <v>6</v>
      </c>
      <c r="J332" s="10">
        <v>64.194979470000007</v>
      </c>
      <c r="K332" s="8">
        <f t="shared" si="33"/>
        <v>64</v>
      </c>
      <c r="L332" s="5" t="s">
        <v>57</v>
      </c>
    </row>
    <row r="333" spans="1:12">
      <c r="A333" s="6">
        <v>37</v>
      </c>
      <c r="B333" s="6">
        <v>72</v>
      </c>
      <c r="C333" s="6">
        <v>18</v>
      </c>
      <c r="D333" s="7">
        <v>18.876149980000001</v>
      </c>
      <c r="E333" s="8">
        <f t="shared" si="30"/>
        <v>19</v>
      </c>
      <c r="F333" s="7">
        <v>24.540382869999998</v>
      </c>
      <c r="G333" s="8">
        <f t="shared" si="31"/>
        <v>25</v>
      </c>
      <c r="H333" s="9">
        <v>5.7242420650000003</v>
      </c>
      <c r="I333" s="8">
        <f t="shared" si="32"/>
        <v>6</v>
      </c>
      <c r="J333" s="10">
        <v>105.4120514</v>
      </c>
      <c r="K333" s="8">
        <f t="shared" si="33"/>
        <v>105</v>
      </c>
      <c r="L333" s="5" t="s">
        <v>57</v>
      </c>
    </row>
    <row r="334" spans="1:12">
      <c r="A334" s="6">
        <v>40</v>
      </c>
      <c r="B334" s="6">
        <v>73</v>
      </c>
      <c r="C334" s="6">
        <v>20</v>
      </c>
      <c r="D334" s="7">
        <v>21.59343016</v>
      </c>
      <c r="E334" s="8">
        <f t="shared" si="30"/>
        <v>22</v>
      </c>
      <c r="F334" s="7">
        <v>20.318712489999999</v>
      </c>
      <c r="G334" s="8">
        <f t="shared" si="31"/>
        <v>20</v>
      </c>
      <c r="H334" s="9">
        <v>5.811314232</v>
      </c>
      <c r="I334" s="8">
        <f t="shared" si="32"/>
        <v>6</v>
      </c>
      <c r="J334" s="10">
        <v>61.138720360000001</v>
      </c>
      <c r="K334" s="8">
        <f t="shared" si="33"/>
        <v>61</v>
      </c>
      <c r="L334" s="5" t="s">
        <v>57</v>
      </c>
    </row>
    <row r="335" spans="1:12">
      <c r="A335" s="6">
        <v>9</v>
      </c>
      <c r="B335" s="6">
        <v>77</v>
      </c>
      <c r="C335" s="6">
        <v>17</v>
      </c>
      <c r="D335" s="7">
        <v>20.123732839999999</v>
      </c>
      <c r="E335" s="8">
        <f t="shared" si="30"/>
        <v>20</v>
      </c>
      <c r="F335" s="7">
        <v>24.452025519999999</v>
      </c>
      <c r="G335" s="8">
        <f t="shared" si="31"/>
        <v>24</v>
      </c>
      <c r="H335" s="9">
        <v>5.783425416</v>
      </c>
      <c r="I335" s="8">
        <f t="shared" si="32"/>
        <v>6</v>
      </c>
      <c r="J335" s="10">
        <v>106.15820100000001</v>
      </c>
      <c r="K335" s="8">
        <f t="shared" si="33"/>
        <v>106</v>
      </c>
      <c r="L335" s="5" t="s">
        <v>57</v>
      </c>
    </row>
    <row r="336" spans="1:12">
      <c r="A336" s="6">
        <v>1</v>
      </c>
      <c r="B336" s="6">
        <v>62</v>
      </c>
      <c r="C336" s="6">
        <v>23</v>
      </c>
      <c r="D336" s="7">
        <v>15.43546065</v>
      </c>
      <c r="E336" s="8">
        <f t="shared" si="30"/>
        <v>15</v>
      </c>
      <c r="F336" s="7">
        <v>18.374779069999999</v>
      </c>
      <c r="G336" s="8">
        <f t="shared" si="31"/>
        <v>18</v>
      </c>
      <c r="H336" s="9">
        <v>5.6078084319999997</v>
      </c>
      <c r="I336" s="8">
        <f t="shared" si="32"/>
        <v>6</v>
      </c>
      <c r="J336" s="10">
        <v>139.0302034</v>
      </c>
      <c r="K336" s="8">
        <f t="shared" si="33"/>
        <v>139</v>
      </c>
      <c r="L336" s="5" t="s">
        <v>57</v>
      </c>
    </row>
    <row r="337" spans="1:12">
      <c r="A337" s="6">
        <v>33</v>
      </c>
      <c r="B337" s="6">
        <v>59</v>
      </c>
      <c r="C337" s="6">
        <v>22</v>
      </c>
      <c r="D337" s="7">
        <v>22.64236876</v>
      </c>
      <c r="E337" s="8">
        <f t="shared" si="30"/>
        <v>23</v>
      </c>
      <c r="F337" s="7">
        <v>21.593961230000001</v>
      </c>
      <c r="G337" s="8">
        <f t="shared" si="31"/>
        <v>22</v>
      </c>
      <c r="H337" s="9">
        <v>5.9469995290000002</v>
      </c>
      <c r="I337" s="8">
        <f t="shared" si="32"/>
        <v>6</v>
      </c>
      <c r="J337" s="10">
        <v>122.38860149999999</v>
      </c>
      <c r="K337" s="8">
        <f t="shared" si="33"/>
        <v>122</v>
      </c>
      <c r="L337" s="5" t="s">
        <v>57</v>
      </c>
    </row>
    <row r="338" spans="1:12">
      <c r="A338" s="6">
        <v>23</v>
      </c>
      <c r="B338" s="6">
        <v>59</v>
      </c>
      <c r="C338" s="6">
        <v>19</v>
      </c>
      <c r="D338" s="7">
        <v>21.985607989999998</v>
      </c>
      <c r="E338" s="8">
        <f t="shared" si="30"/>
        <v>22</v>
      </c>
      <c r="F338" s="7">
        <v>24.873047880000001</v>
      </c>
      <c r="G338" s="8">
        <f t="shared" si="31"/>
        <v>25</v>
      </c>
      <c r="H338" s="9">
        <v>5.8520469989999997</v>
      </c>
      <c r="I338" s="8">
        <f t="shared" si="32"/>
        <v>6</v>
      </c>
      <c r="J338" s="10">
        <v>129.56506010000001</v>
      </c>
      <c r="K338" s="8">
        <f t="shared" si="33"/>
        <v>130</v>
      </c>
      <c r="L338" s="5" t="s">
        <v>57</v>
      </c>
    </row>
    <row r="339" spans="1:12">
      <c r="A339" s="6">
        <v>6</v>
      </c>
      <c r="B339" s="6">
        <v>62</v>
      </c>
      <c r="C339" s="6">
        <v>22</v>
      </c>
      <c r="D339" s="7">
        <v>20.530526630000001</v>
      </c>
      <c r="E339" s="8">
        <f t="shared" si="30"/>
        <v>21</v>
      </c>
      <c r="F339" s="7">
        <v>18.092240480000001</v>
      </c>
      <c r="G339" s="8">
        <f t="shared" si="31"/>
        <v>18</v>
      </c>
      <c r="H339" s="9">
        <v>5.8240909839999997</v>
      </c>
      <c r="I339" s="8">
        <f t="shared" si="32"/>
        <v>6</v>
      </c>
      <c r="J339" s="10">
        <v>120.4509288</v>
      </c>
      <c r="K339" s="8">
        <f t="shared" si="33"/>
        <v>120</v>
      </c>
      <c r="L339" s="5" t="s">
        <v>57</v>
      </c>
    </row>
    <row r="340" spans="1:12">
      <c r="A340" s="6">
        <v>25</v>
      </c>
      <c r="B340" s="6">
        <v>63</v>
      </c>
      <c r="C340" s="6">
        <v>20</v>
      </c>
      <c r="D340" s="7">
        <v>15.78601387</v>
      </c>
      <c r="E340" s="8">
        <f t="shared" si="30"/>
        <v>16</v>
      </c>
      <c r="F340" s="7">
        <v>21.145440879999999</v>
      </c>
      <c r="G340" s="8">
        <f t="shared" si="31"/>
        <v>21</v>
      </c>
      <c r="H340" s="9">
        <v>5.5029991190000001</v>
      </c>
      <c r="I340" s="8">
        <f t="shared" si="32"/>
        <v>6</v>
      </c>
      <c r="J340" s="10">
        <v>95.170281290000005</v>
      </c>
      <c r="K340" s="8">
        <f t="shared" si="33"/>
        <v>95</v>
      </c>
      <c r="L340" s="5" t="s">
        <v>57</v>
      </c>
    </row>
    <row r="341" spans="1:12">
      <c r="A341" s="6">
        <v>7</v>
      </c>
      <c r="B341" s="6">
        <v>79</v>
      </c>
      <c r="C341" s="6">
        <v>23</v>
      </c>
      <c r="D341" s="7">
        <v>19.636534900000001</v>
      </c>
      <c r="E341" s="8">
        <f t="shared" si="30"/>
        <v>20</v>
      </c>
      <c r="F341" s="7">
        <v>19.687510840000002</v>
      </c>
      <c r="G341" s="8">
        <f t="shared" si="31"/>
        <v>20</v>
      </c>
      <c r="H341" s="9">
        <v>5.821649914</v>
      </c>
      <c r="I341" s="8">
        <f t="shared" si="32"/>
        <v>6</v>
      </c>
      <c r="J341" s="10">
        <v>96.658889329999994</v>
      </c>
      <c r="K341" s="8">
        <f t="shared" si="33"/>
        <v>97</v>
      </c>
      <c r="L341" s="5" t="s">
        <v>57</v>
      </c>
    </row>
    <row r="342" spans="1:12">
      <c r="A342" s="6">
        <v>8</v>
      </c>
      <c r="B342" s="6">
        <v>72</v>
      </c>
      <c r="C342" s="6">
        <v>17</v>
      </c>
      <c r="D342" s="7">
        <v>20.573412439999998</v>
      </c>
      <c r="E342" s="8">
        <f t="shared" si="30"/>
        <v>21</v>
      </c>
      <c r="F342" s="7">
        <v>19.752021800000001</v>
      </c>
      <c r="G342" s="8">
        <f t="shared" si="31"/>
        <v>20</v>
      </c>
      <c r="H342" s="9">
        <v>5.7114392560000002</v>
      </c>
      <c r="I342" s="8">
        <f t="shared" si="32"/>
        <v>6</v>
      </c>
      <c r="J342" s="10">
        <v>87.878691610000004</v>
      </c>
      <c r="K342" s="8">
        <f t="shared" si="33"/>
        <v>88</v>
      </c>
      <c r="L342" s="5" t="s">
        <v>57</v>
      </c>
    </row>
    <row r="343" spans="1:12">
      <c r="A343" s="6">
        <v>27</v>
      </c>
      <c r="B343" s="6">
        <v>64</v>
      </c>
      <c r="C343" s="6">
        <v>15</v>
      </c>
      <c r="D343" s="7">
        <v>20.160805239999998</v>
      </c>
      <c r="E343" s="8">
        <f t="shared" si="30"/>
        <v>20</v>
      </c>
      <c r="F343" s="7">
        <v>24.84207559</v>
      </c>
      <c r="G343" s="8">
        <f t="shared" si="31"/>
        <v>25</v>
      </c>
      <c r="H343" s="9">
        <v>5.5149272639999998</v>
      </c>
      <c r="I343" s="8">
        <f t="shared" si="32"/>
        <v>6</v>
      </c>
      <c r="J343" s="10">
        <v>138.23621220000001</v>
      </c>
      <c r="K343" s="8">
        <f t="shared" si="33"/>
        <v>138</v>
      </c>
      <c r="L343" s="5" t="s">
        <v>57</v>
      </c>
    </row>
    <row r="344" spans="1:12">
      <c r="A344" s="6">
        <v>28</v>
      </c>
      <c r="B344" s="6">
        <v>66</v>
      </c>
      <c r="C344" s="6">
        <v>23</v>
      </c>
      <c r="D344" s="7">
        <v>21.53989176</v>
      </c>
      <c r="E344" s="8">
        <f t="shared" si="30"/>
        <v>22</v>
      </c>
      <c r="F344" s="7">
        <v>24.25386207</v>
      </c>
      <c r="G344" s="8">
        <f t="shared" si="31"/>
        <v>24</v>
      </c>
      <c r="H344" s="9">
        <v>5.9961611899999996</v>
      </c>
      <c r="I344" s="8">
        <f t="shared" si="32"/>
        <v>6</v>
      </c>
      <c r="J344" s="10">
        <v>120.6913038</v>
      </c>
      <c r="K344" s="8">
        <f t="shared" si="33"/>
        <v>121</v>
      </c>
      <c r="L344" s="5" t="s">
        <v>57</v>
      </c>
    </row>
    <row r="345" spans="1:12">
      <c r="A345" s="6">
        <v>32</v>
      </c>
      <c r="B345" s="6">
        <v>57</v>
      </c>
      <c r="C345" s="6">
        <v>18</v>
      </c>
      <c r="D345" s="7">
        <v>15.53834801</v>
      </c>
      <c r="E345" s="8">
        <f t="shared" si="30"/>
        <v>16</v>
      </c>
      <c r="F345" s="7">
        <v>23.755602410000002</v>
      </c>
      <c r="G345" s="8">
        <f t="shared" si="31"/>
        <v>24</v>
      </c>
      <c r="H345" s="9">
        <v>5.6954228630000001</v>
      </c>
      <c r="I345" s="8">
        <f t="shared" si="32"/>
        <v>6</v>
      </c>
      <c r="J345" s="10">
        <v>107.38505929999999</v>
      </c>
      <c r="K345" s="8">
        <f t="shared" si="33"/>
        <v>107</v>
      </c>
      <c r="L345" s="5" t="s">
        <v>57</v>
      </c>
    </row>
    <row r="346" spans="1:12">
      <c r="A346" s="6">
        <v>27</v>
      </c>
      <c r="B346" s="6">
        <v>56</v>
      </c>
      <c r="C346" s="6">
        <v>22</v>
      </c>
      <c r="D346" s="7">
        <v>19.918530919999998</v>
      </c>
      <c r="E346" s="8">
        <f t="shared" si="30"/>
        <v>20</v>
      </c>
      <c r="F346" s="7">
        <v>20.700998040000002</v>
      </c>
      <c r="G346" s="8">
        <f t="shared" si="31"/>
        <v>21</v>
      </c>
      <c r="H346" s="9">
        <v>5.833010958</v>
      </c>
      <c r="I346" s="8">
        <f t="shared" si="32"/>
        <v>6</v>
      </c>
      <c r="J346" s="10">
        <v>108.6434544</v>
      </c>
      <c r="K346" s="8">
        <f t="shared" si="33"/>
        <v>109</v>
      </c>
      <c r="L346" s="5" t="s">
        <v>57</v>
      </c>
    </row>
    <row r="347" spans="1:12">
      <c r="A347" s="6">
        <v>17</v>
      </c>
      <c r="B347" s="6">
        <v>77</v>
      </c>
      <c r="C347" s="6">
        <v>24</v>
      </c>
      <c r="D347" s="7">
        <v>20.769522089999999</v>
      </c>
      <c r="E347" s="8">
        <f t="shared" si="30"/>
        <v>21</v>
      </c>
      <c r="F347" s="7">
        <v>18.931469409999998</v>
      </c>
      <c r="G347" s="8">
        <f t="shared" si="31"/>
        <v>19</v>
      </c>
      <c r="H347" s="9">
        <v>5.5684568990000001</v>
      </c>
      <c r="I347" s="8">
        <f t="shared" si="32"/>
        <v>6</v>
      </c>
      <c r="J347" s="10">
        <v>109.01937119999999</v>
      </c>
      <c r="K347" s="8">
        <f t="shared" si="33"/>
        <v>109</v>
      </c>
      <c r="L347" s="5" t="s">
        <v>57</v>
      </c>
    </row>
    <row r="348" spans="1:12">
      <c r="A348" s="6">
        <v>0</v>
      </c>
      <c r="B348" s="6">
        <v>65</v>
      </c>
      <c r="C348" s="6">
        <v>15</v>
      </c>
      <c r="D348" s="7">
        <v>23.46168338</v>
      </c>
      <c r="E348" s="8">
        <f t="shared" si="30"/>
        <v>23</v>
      </c>
      <c r="F348" s="7">
        <v>23.221976479999999</v>
      </c>
      <c r="G348" s="8">
        <f t="shared" si="31"/>
        <v>23</v>
      </c>
      <c r="H348" s="9">
        <v>5.6454356260000003</v>
      </c>
      <c r="I348" s="8">
        <f t="shared" si="32"/>
        <v>6</v>
      </c>
      <c r="J348" s="10">
        <v>95.842534380000004</v>
      </c>
      <c r="K348" s="8">
        <f t="shared" si="33"/>
        <v>96</v>
      </c>
      <c r="L348" s="5" t="s">
        <v>57</v>
      </c>
    </row>
    <row r="349" spans="1:12">
      <c r="A349" s="6">
        <v>13</v>
      </c>
      <c r="B349" s="6">
        <v>72</v>
      </c>
      <c r="C349" s="6">
        <v>21</v>
      </c>
      <c r="D349" s="7">
        <v>24.321166420000001</v>
      </c>
      <c r="E349" s="8">
        <f t="shared" si="30"/>
        <v>24</v>
      </c>
      <c r="F349" s="7">
        <v>21.027867400000002</v>
      </c>
      <c r="G349" s="8">
        <f t="shared" si="31"/>
        <v>21</v>
      </c>
      <c r="H349" s="9">
        <v>5.8211944859999996</v>
      </c>
      <c r="I349" s="8">
        <f t="shared" si="32"/>
        <v>6</v>
      </c>
      <c r="J349" s="10">
        <v>60.275525279999997</v>
      </c>
      <c r="K349" s="8">
        <f t="shared" si="33"/>
        <v>60</v>
      </c>
      <c r="L349" s="5" t="s">
        <v>57</v>
      </c>
    </row>
    <row r="350" spans="1:12">
      <c r="A350" s="6">
        <v>34</v>
      </c>
      <c r="B350" s="6">
        <v>60</v>
      </c>
      <c r="C350" s="6">
        <v>23</v>
      </c>
      <c r="D350" s="7">
        <v>20.125740530000002</v>
      </c>
      <c r="E350" s="8">
        <f t="shared" si="30"/>
        <v>20</v>
      </c>
      <c r="F350" s="7">
        <v>24.969698579999999</v>
      </c>
      <c r="G350" s="8">
        <f t="shared" si="31"/>
        <v>25</v>
      </c>
      <c r="H350" s="9">
        <v>5.6592549810000001</v>
      </c>
      <c r="I350" s="8">
        <f t="shared" si="32"/>
        <v>6</v>
      </c>
      <c r="J350" s="10">
        <v>100.04971829999999</v>
      </c>
      <c r="K350" s="8">
        <f t="shared" si="33"/>
        <v>100</v>
      </c>
      <c r="L350" s="5" t="s">
        <v>57</v>
      </c>
    </row>
    <row r="351" spans="1:12">
      <c r="A351" s="6">
        <v>9</v>
      </c>
      <c r="B351" s="6">
        <v>80</v>
      </c>
      <c r="C351" s="6">
        <v>19</v>
      </c>
      <c r="D351" s="7">
        <v>21.806195639999999</v>
      </c>
      <c r="E351" s="8">
        <f t="shared" si="30"/>
        <v>22</v>
      </c>
      <c r="F351" s="7">
        <v>18.57086554</v>
      </c>
      <c r="G351" s="8">
        <f t="shared" si="31"/>
        <v>19</v>
      </c>
      <c r="H351" s="9">
        <v>5.9454659489999999</v>
      </c>
      <c r="I351" s="8">
        <f t="shared" si="32"/>
        <v>6</v>
      </c>
      <c r="J351" s="10">
        <v>125.0972687</v>
      </c>
      <c r="K351" s="8">
        <f t="shared" si="33"/>
        <v>125</v>
      </c>
      <c r="L351" s="5" t="s">
        <v>57</v>
      </c>
    </row>
    <row r="352" spans="1:12">
      <c r="A352" s="6">
        <v>11</v>
      </c>
      <c r="B352" s="6">
        <v>72</v>
      </c>
      <c r="C352" s="6">
        <v>20</v>
      </c>
      <c r="D352" s="7">
        <v>19.52226241</v>
      </c>
      <c r="E352" s="8">
        <f t="shared" si="30"/>
        <v>20</v>
      </c>
      <c r="F352" s="7">
        <v>24.926071530000002</v>
      </c>
      <c r="G352" s="8">
        <f t="shared" si="31"/>
        <v>25</v>
      </c>
      <c r="H352" s="9">
        <v>5.9511774519999996</v>
      </c>
      <c r="I352" s="8">
        <f t="shared" si="32"/>
        <v>6</v>
      </c>
      <c r="J352" s="10">
        <v>113.33402599999999</v>
      </c>
      <c r="K352" s="8">
        <f t="shared" si="33"/>
        <v>113</v>
      </c>
      <c r="L352" s="5" t="s">
        <v>57</v>
      </c>
    </row>
    <row r="353" spans="1:12">
      <c r="A353" s="6">
        <v>3</v>
      </c>
      <c r="B353" s="6">
        <v>67</v>
      </c>
      <c r="C353" s="6">
        <v>24</v>
      </c>
      <c r="D353" s="7">
        <v>17.000676250000001</v>
      </c>
      <c r="E353" s="8">
        <f t="shared" si="30"/>
        <v>17</v>
      </c>
      <c r="F353" s="7">
        <v>19.907905459999998</v>
      </c>
      <c r="G353" s="8">
        <f t="shared" si="31"/>
        <v>20</v>
      </c>
      <c r="H353" s="9">
        <v>5.5208800140000003</v>
      </c>
      <c r="I353" s="8">
        <f t="shared" si="32"/>
        <v>6</v>
      </c>
      <c r="J353" s="10">
        <v>103.29264070000001</v>
      </c>
      <c r="K353" s="8">
        <f t="shared" si="33"/>
        <v>103</v>
      </c>
      <c r="L353" s="5" t="s">
        <v>57</v>
      </c>
    </row>
    <row r="354" spans="1:12">
      <c r="A354" s="6">
        <v>35</v>
      </c>
      <c r="B354" s="6">
        <v>69</v>
      </c>
      <c r="C354" s="6">
        <v>23</v>
      </c>
      <c r="D354" s="7">
        <v>16.787915030000001</v>
      </c>
      <c r="E354" s="8">
        <f t="shared" si="30"/>
        <v>17</v>
      </c>
      <c r="F354" s="7">
        <v>24.968817550000001</v>
      </c>
      <c r="G354" s="8">
        <f t="shared" si="31"/>
        <v>25</v>
      </c>
      <c r="H354" s="9">
        <v>5.578410206</v>
      </c>
      <c r="I354" s="8">
        <f t="shared" si="32"/>
        <v>6</v>
      </c>
      <c r="J354" s="10">
        <v>75.453280390000003</v>
      </c>
      <c r="K354" s="8">
        <f t="shared" si="33"/>
        <v>75</v>
      </c>
      <c r="L354" s="5" t="s">
        <v>57</v>
      </c>
    </row>
    <row r="355" spans="1:12">
      <c r="A355" s="6">
        <v>3</v>
      </c>
      <c r="B355" s="6">
        <v>77</v>
      </c>
      <c r="C355" s="6">
        <v>25</v>
      </c>
      <c r="D355" s="7">
        <v>24.849061679999998</v>
      </c>
      <c r="E355" s="8">
        <f t="shared" si="30"/>
        <v>25</v>
      </c>
      <c r="F355" s="7">
        <v>22.894646420000001</v>
      </c>
      <c r="G355" s="8">
        <f t="shared" si="31"/>
        <v>23</v>
      </c>
      <c r="H355" s="9">
        <v>5.6081651949999998</v>
      </c>
      <c r="I355" s="8">
        <f t="shared" si="32"/>
        <v>6</v>
      </c>
      <c r="J355" s="10">
        <v>62.212921860000002</v>
      </c>
      <c r="K355" s="8">
        <f t="shared" si="33"/>
        <v>62</v>
      </c>
      <c r="L355" s="5" t="s">
        <v>57</v>
      </c>
    </row>
    <row r="356" spans="1:12">
      <c r="A356" s="6">
        <v>23</v>
      </c>
      <c r="B356" s="6">
        <v>62</v>
      </c>
      <c r="C356" s="6">
        <v>19</v>
      </c>
      <c r="D356" s="7">
        <v>16.51783455</v>
      </c>
      <c r="E356" s="8">
        <f t="shared" si="30"/>
        <v>17</v>
      </c>
      <c r="F356" s="7">
        <v>20.455559600000001</v>
      </c>
      <c r="G356" s="8">
        <f t="shared" si="31"/>
        <v>20</v>
      </c>
      <c r="H356" s="9">
        <v>5.6094351280000003</v>
      </c>
      <c r="I356" s="8">
        <f t="shared" si="32"/>
        <v>6</v>
      </c>
      <c r="J356" s="10">
        <v>98.777942249999995</v>
      </c>
      <c r="K356" s="8">
        <f t="shared" si="33"/>
        <v>99</v>
      </c>
      <c r="L356" s="5" t="s">
        <v>57</v>
      </c>
    </row>
    <row r="357" spans="1:12">
      <c r="A357" s="6">
        <v>22</v>
      </c>
      <c r="B357" s="6">
        <v>71</v>
      </c>
      <c r="C357" s="6">
        <v>17</v>
      </c>
      <c r="D357" s="7">
        <v>18.153001530000001</v>
      </c>
      <c r="E357" s="8">
        <f t="shared" si="30"/>
        <v>18</v>
      </c>
      <c r="F357" s="7">
        <v>19.386020980000001</v>
      </c>
      <c r="G357" s="8">
        <f t="shared" si="31"/>
        <v>19</v>
      </c>
      <c r="H357" s="9">
        <v>5.5092953790000001</v>
      </c>
      <c r="I357" s="8">
        <f t="shared" si="32"/>
        <v>6</v>
      </c>
      <c r="J357" s="10">
        <v>107.6907964</v>
      </c>
      <c r="K357" s="8">
        <f t="shared" si="33"/>
        <v>108</v>
      </c>
      <c r="L357" s="5" t="s">
        <v>57</v>
      </c>
    </row>
    <row r="358" spans="1:12">
      <c r="A358" s="6">
        <v>31</v>
      </c>
      <c r="B358" s="6">
        <v>79</v>
      </c>
      <c r="C358" s="6">
        <v>25</v>
      </c>
      <c r="D358" s="7">
        <v>23.188643849999998</v>
      </c>
      <c r="E358" s="8">
        <f t="shared" si="30"/>
        <v>23</v>
      </c>
      <c r="F358" s="7">
        <v>22.310455099999999</v>
      </c>
      <c r="G358" s="8">
        <f t="shared" si="31"/>
        <v>22</v>
      </c>
      <c r="H358" s="9">
        <v>5.9020334060000001</v>
      </c>
      <c r="I358" s="8">
        <f t="shared" si="32"/>
        <v>6</v>
      </c>
      <c r="J358" s="10">
        <v>63.38208822</v>
      </c>
      <c r="K358" s="8">
        <f t="shared" si="33"/>
        <v>63</v>
      </c>
      <c r="L358" s="5" t="s">
        <v>57</v>
      </c>
    </row>
    <row r="359" spans="1:12">
      <c r="A359" s="6">
        <v>34</v>
      </c>
      <c r="B359" s="6">
        <v>59</v>
      </c>
      <c r="C359" s="6">
        <v>18</v>
      </c>
      <c r="D359" s="7">
        <v>23.38002569</v>
      </c>
      <c r="E359" s="8">
        <f t="shared" si="30"/>
        <v>23</v>
      </c>
      <c r="F359" s="7">
        <v>21.988794370000001</v>
      </c>
      <c r="G359" s="8">
        <f t="shared" si="31"/>
        <v>22</v>
      </c>
      <c r="H359" s="9">
        <v>5.7441176629999999</v>
      </c>
      <c r="I359" s="8">
        <f t="shared" si="32"/>
        <v>6</v>
      </c>
      <c r="J359" s="10">
        <v>87.66898664</v>
      </c>
      <c r="K359" s="8">
        <f t="shared" si="33"/>
        <v>88</v>
      </c>
      <c r="L359" s="5" t="s">
        <v>57</v>
      </c>
    </row>
    <row r="360" spans="1:12">
      <c r="A360" s="6">
        <v>12</v>
      </c>
      <c r="B360" s="6">
        <v>63</v>
      </c>
      <c r="C360" s="6">
        <v>17</v>
      </c>
      <c r="D360" s="7">
        <v>18.358923000000001</v>
      </c>
      <c r="E360" s="8">
        <f t="shared" si="30"/>
        <v>18</v>
      </c>
      <c r="F360" s="7">
        <v>19.377033959999999</v>
      </c>
      <c r="G360" s="8">
        <f t="shared" si="31"/>
        <v>19</v>
      </c>
      <c r="H360" s="9">
        <v>5.7171433970000001</v>
      </c>
      <c r="I360" s="8">
        <f t="shared" si="32"/>
        <v>6</v>
      </c>
      <c r="J360" s="10">
        <v>138.41476399999999</v>
      </c>
      <c r="K360" s="8">
        <f t="shared" si="33"/>
        <v>138</v>
      </c>
      <c r="L360" s="5" t="s">
        <v>57</v>
      </c>
    </row>
    <row r="361" spans="1:12">
      <c r="A361" s="6">
        <v>27</v>
      </c>
      <c r="B361" s="6">
        <v>56</v>
      </c>
      <c r="C361" s="6">
        <v>20</v>
      </c>
      <c r="D361" s="7">
        <v>19.259753669999998</v>
      </c>
      <c r="E361" s="8">
        <f t="shared" si="30"/>
        <v>19</v>
      </c>
      <c r="F361" s="7">
        <v>20.513469560000001</v>
      </c>
      <c r="G361" s="8">
        <f t="shared" si="31"/>
        <v>21</v>
      </c>
      <c r="H361" s="9">
        <v>5.5426901190000004</v>
      </c>
      <c r="I361" s="8">
        <f t="shared" si="32"/>
        <v>6</v>
      </c>
      <c r="J361" s="10">
        <v>94.953352600000002</v>
      </c>
      <c r="K361" s="8">
        <f t="shared" si="33"/>
        <v>95</v>
      </c>
      <c r="L361" s="5" t="s">
        <v>57</v>
      </c>
    </row>
    <row r="362" spans="1:12">
      <c r="A362" s="6">
        <v>7</v>
      </c>
      <c r="B362" s="6">
        <v>63</v>
      </c>
      <c r="C362" s="6">
        <v>24</v>
      </c>
      <c r="D362" s="7">
        <v>22.954582370000001</v>
      </c>
      <c r="E362" s="8">
        <f t="shared" si="30"/>
        <v>23</v>
      </c>
      <c r="F362" s="7">
        <v>24.035531049999999</v>
      </c>
      <c r="G362" s="8">
        <f t="shared" si="31"/>
        <v>24</v>
      </c>
      <c r="H362" s="9">
        <v>5.8586178670000004</v>
      </c>
      <c r="I362" s="8">
        <f t="shared" si="32"/>
        <v>6</v>
      </c>
      <c r="J362" s="10">
        <v>107.73153859999999</v>
      </c>
      <c r="K362" s="8">
        <f t="shared" si="33"/>
        <v>108</v>
      </c>
      <c r="L362" s="5" t="s">
        <v>57</v>
      </c>
    </row>
    <row r="363" spans="1:12">
      <c r="A363" s="6">
        <v>24</v>
      </c>
      <c r="B363" s="6">
        <v>67</v>
      </c>
      <c r="C363" s="6">
        <v>22</v>
      </c>
      <c r="D363" s="7">
        <v>20.120042999999999</v>
      </c>
      <c r="E363" s="8">
        <f t="shared" si="30"/>
        <v>20</v>
      </c>
      <c r="F363" s="7">
        <v>22.898456070000002</v>
      </c>
      <c r="G363" s="8">
        <f t="shared" si="31"/>
        <v>23</v>
      </c>
      <c r="H363" s="9">
        <v>5.618844277</v>
      </c>
      <c r="I363" s="8">
        <f t="shared" si="32"/>
        <v>6</v>
      </c>
      <c r="J363" s="10">
        <v>104.62521529999999</v>
      </c>
      <c r="K363" s="8">
        <f t="shared" si="33"/>
        <v>105</v>
      </c>
      <c r="L363" s="5" t="s">
        <v>57</v>
      </c>
    </row>
    <row r="364" spans="1:12">
      <c r="A364" s="6">
        <v>11</v>
      </c>
      <c r="B364" s="6">
        <v>71</v>
      </c>
      <c r="C364" s="6">
        <v>24</v>
      </c>
      <c r="D364" s="7">
        <v>21.140114229999998</v>
      </c>
      <c r="E364" s="8">
        <f t="shared" si="30"/>
        <v>21</v>
      </c>
      <c r="F364" s="7">
        <v>22.718235499999999</v>
      </c>
      <c r="G364" s="8">
        <f t="shared" si="31"/>
        <v>23</v>
      </c>
      <c r="H364" s="9">
        <v>5.6066203459999997</v>
      </c>
      <c r="I364" s="8">
        <f t="shared" si="32"/>
        <v>6</v>
      </c>
      <c r="J364" s="10">
        <v>141.60567219999999</v>
      </c>
      <c r="K364" s="8">
        <f t="shared" si="33"/>
        <v>142</v>
      </c>
      <c r="L364" s="5" t="s">
        <v>57</v>
      </c>
    </row>
    <row r="365" spans="1:12">
      <c r="A365" s="6">
        <v>37</v>
      </c>
      <c r="B365" s="6">
        <v>74</v>
      </c>
      <c r="C365" s="6">
        <v>15</v>
      </c>
      <c r="D365" s="7">
        <v>24.923601040000001</v>
      </c>
      <c r="E365" s="8">
        <f t="shared" si="30"/>
        <v>25</v>
      </c>
      <c r="F365" s="7">
        <v>18.22590825</v>
      </c>
      <c r="G365" s="8">
        <f t="shared" si="31"/>
        <v>18</v>
      </c>
      <c r="H365" s="9">
        <v>5.5821784020000003</v>
      </c>
      <c r="I365" s="8">
        <f t="shared" si="32"/>
        <v>6</v>
      </c>
      <c r="J365" s="10">
        <v>62.708916899999998</v>
      </c>
      <c r="K365" s="8">
        <f t="shared" si="33"/>
        <v>63</v>
      </c>
      <c r="L365" s="5" t="s">
        <v>57</v>
      </c>
    </row>
    <row r="366" spans="1:12">
      <c r="A366" s="6">
        <v>25</v>
      </c>
      <c r="B366" s="6">
        <v>76</v>
      </c>
      <c r="C366" s="6">
        <v>24</v>
      </c>
      <c r="D366" s="7">
        <v>15.330426360000001</v>
      </c>
      <c r="E366" s="8">
        <f t="shared" si="30"/>
        <v>15</v>
      </c>
      <c r="F366" s="7">
        <v>24.915067279999999</v>
      </c>
      <c r="G366" s="8">
        <f t="shared" si="31"/>
        <v>25</v>
      </c>
      <c r="H366" s="9">
        <v>5.5650353299999997</v>
      </c>
      <c r="I366" s="8">
        <f t="shared" si="32"/>
        <v>6</v>
      </c>
      <c r="J366" s="10">
        <v>135.33155830000001</v>
      </c>
      <c r="K366" s="8">
        <f t="shared" si="33"/>
        <v>135</v>
      </c>
      <c r="L366" s="5" t="s">
        <v>57</v>
      </c>
    </row>
    <row r="367" spans="1:12">
      <c r="A367" s="6">
        <v>34</v>
      </c>
      <c r="B367" s="6">
        <v>66</v>
      </c>
      <c r="C367" s="6">
        <v>17</v>
      </c>
      <c r="D367" s="7">
        <v>18.810972710000001</v>
      </c>
      <c r="E367" s="8">
        <f t="shared" si="30"/>
        <v>19</v>
      </c>
      <c r="F367" s="7">
        <v>21.278330350000001</v>
      </c>
      <c r="G367" s="8">
        <f t="shared" si="31"/>
        <v>21</v>
      </c>
      <c r="H367" s="9">
        <v>5.8896145769999997</v>
      </c>
      <c r="I367" s="8">
        <f t="shared" si="32"/>
        <v>6</v>
      </c>
      <c r="J367" s="10">
        <v>125.084915</v>
      </c>
      <c r="K367" s="8">
        <f t="shared" si="33"/>
        <v>125</v>
      </c>
      <c r="L367" s="5" t="s">
        <v>57</v>
      </c>
    </row>
    <row r="368" spans="1:12">
      <c r="A368" s="6">
        <v>20</v>
      </c>
      <c r="B368" s="6">
        <v>69</v>
      </c>
      <c r="C368" s="6">
        <v>15</v>
      </c>
      <c r="D368" s="7">
        <v>23.442606680000001</v>
      </c>
      <c r="E368" s="8">
        <f t="shared" si="30"/>
        <v>23</v>
      </c>
      <c r="F368" s="7">
        <v>22.772559170000001</v>
      </c>
      <c r="G368" s="8">
        <f t="shared" si="31"/>
        <v>23</v>
      </c>
      <c r="H368" s="9">
        <v>5.9341363779999998</v>
      </c>
      <c r="I368" s="8">
        <f t="shared" si="32"/>
        <v>6</v>
      </c>
      <c r="J368" s="10">
        <v>107.41372459999999</v>
      </c>
      <c r="K368" s="8">
        <f t="shared" si="33"/>
        <v>107</v>
      </c>
      <c r="L368" s="5" t="s">
        <v>57</v>
      </c>
    </row>
    <row r="369" spans="1:12">
      <c r="A369" s="6">
        <v>37</v>
      </c>
      <c r="B369" s="6">
        <v>65</v>
      </c>
      <c r="C369" s="6">
        <v>16</v>
      </c>
      <c r="D369" s="7">
        <v>22.8352024</v>
      </c>
      <c r="E369" s="8">
        <f t="shared" si="30"/>
        <v>23</v>
      </c>
      <c r="F369" s="7">
        <v>18.97267518</v>
      </c>
      <c r="G369" s="8">
        <f t="shared" si="31"/>
        <v>19</v>
      </c>
      <c r="H369" s="9">
        <v>5.6835483079999998</v>
      </c>
      <c r="I369" s="8">
        <f t="shared" si="32"/>
        <v>6</v>
      </c>
      <c r="J369" s="10">
        <v>63.592766730000001</v>
      </c>
      <c r="K369" s="8">
        <f t="shared" si="33"/>
        <v>64</v>
      </c>
      <c r="L369" s="5" t="s">
        <v>57</v>
      </c>
    </row>
    <row r="370" spans="1:12">
      <c r="A370" s="6">
        <v>18</v>
      </c>
      <c r="B370" s="6">
        <v>74</v>
      </c>
      <c r="C370" s="6">
        <v>15</v>
      </c>
      <c r="D370" s="7">
        <v>24.903581899999999</v>
      </c>
      <c r="E370" s="8">
        <f t="shared" si="30"/>
        <v>25</v>
      </c>
      <c r="F370" s="7">
        <v>22.275127040000001</v>
      </c>
      <c r="G370" s="8">
        <f t="shared" si="31"/>
        <v>22</v>
      </c>
      <c r="H370" s="9">
        <v>5.7083660299999996</v>
      </c>
      <c r="I370" s="8">
        <f t="shared" si="32"/>
        <v>6</v>
      </c>
      <c r="J370" s="10">
        <v>146.47272369999999</v>
      </c>
      <c r="K370" s="8">
        <f t="shared" si="33"/>
        <v>146</v>
      </c>
      <c r="L370" s="5" t="s">
        <v>57</v>
      </c>
    </row>
    <row r="371" spans="1:12">
      <c r="A371" s="6">
        <v>4</v>
      </c>
      <c r="B371" s="6">
        <v>67</v>
      </c>
      <c r="C371" s="6">
        <v>25</v>
      </c>
      <c r="D371" s="7">
        <v>23.787095690000001</v>
      </c>
      <c r="E371" s="8">
        <f t="shared" si="30"/>
        <v>24</v>
      </c>
      <c r="F371" s="7">
        <v>24.35679348</v>
      </c>
      <c r="G371" s="8">
        <f t="shared" si="31"/>
        <v>24</v>
      </c>
      <c r="H371" s="9">
        <v>5.9481644539999996</v>
      </c>
      <c r="I371" s="8">
        <f t="shared" si="32"/>
        <v>6</v>
      </c>
      <c r="J371" s="10">
        <v>119.6404412</v>
      </c>
      <c r="K371" s="8">
        <f t="shared" si="33"/>
        <v>120</v>
      </c>
      <c r="L371" s="5" t="s">
        <v>57</v>
      </c>
    </row>
    <row r="372" spans="1:12">
      <c r="A372" s="6">
        <v>37</v>
      </c>
      <c r="B372" s="6">
        <v>56</v>
      </c>
      <c r="C372" s="6">
        <v>25</v>
      </c>
      <c r="D372" s="7">
        <v>22.05592283</v>
      </c>
      <c r="E372" s="8">
        <f t="shared" si="30"/>
        <v>22</v>
      </c>
      <c r="F372" s="7">
        <v>19.603793039999999</v>
      </c>
      <c r="G372" s="8">
        <f t="shared" si="31"/>
        <v>20</v>
      </c>
      <c r="H372" s="9">
        <v>5.7747551440000002</v>
      </c>
      <c r="I372" s="8">
        <f t="shared" si="32"/>
        <v>6</v>
      </c>
      <c r="J372" s="10">
        <v>126.7265372</v>
      </c>
      <c r="K372" s="8">
        <f t="shared" si="33"/>
        <v>127</v>
      </c>
      <c r="L372" s="5" t="s">
        <v>57</v>
      </c>
    </row>
    <row r="373" spans="1:12">
      <c r="A373" s="6">
        <v>5</v>
      </c>
      <c r="B373" s="6">
        <v>59</v>
      </c>
      <c r="C373" s="6">
        <v>15</v>
      </c>
      <c r="D373" s="7">
        <v>18.87492997</v>
      </c>
      <c r="E373" s="8">
        <f t="shared" si="30"/>
        <v>19</v>
      </c>
      <c r="F373" s="7">
        <v>20.182383479999999</v>
      </c>
      <c r="G373" s="8">
        <f t="shared" si="31"/>
        <v>20</v>
      </c>
      <c r="H373" s="9">
        <v>5.97229163</v>
      </c>
      <c r="I373" s="8">
        <f t="shared" si="32"/>
        <v>6</v>
      </c>
      <c r="J373" s="10">
        <v>134.18117179999999</v>
      </c>
      <c r="K373" s="8">
        <f t="shared" si="33"/>
        <v>134</v>
      </c>
      <c r="L373" s="5" t="s">
        <v>57</v>
      </c>
    </row>
    <row r="374" spans="1:12">
      <c r="A374" s="6">
        <v>11</v>
      </c>
      <c r="B374" s="6">
        <v>61</v>
      </c>
      <c r="C374" s="6">
        <v>21</v>
      </c>
      <c r="D374" s="7">
        <v>18.623287739999999</v>
      </c>
      <c r="E374" s="8">
        <f t="shared" si="30"/>
        <v>19</v>
      </c>
      <c r="F374" s="7">
        <v>23.02410338</v>
      </c>
      <c r="G374" s="8">
        <f t="shared" si="31"/>
        <v>23</v>
      </c>
      <c r="H374" s="9">
        <v>5.5321005540000003</v>
      </c>
      <c r="I374" s="8">
        <f t="shared" si="32"/>
        <v>6</v>
      </c>
      <c r="J374" s="10">
        <v>135.33780329999999</v>
      </c>
      <c r="K374" s="8">
        <f t="shared" si="33"/>
        <v>135</v>
      </c>
      <c r="L374" s="5" t="s">
        <v>57</v>
      </c>
    </row>
    <row r="375" spans="1:12">
      <c r="A375" s="6">
        <v>22</v>
      </c>
      <c r="B375" s="6">
        <v>80</v>
      </c>
      <c r="C375" s="6">
        <v>20</v>
      </c>
      <c r="D375" s="7">
        <v>23.00884744</v>
      </c>
      <c r="E375" s="8">
        <f t="shared" si="30"/>
        <v>23</v>
      </c>
      <c r="F375" s="7">
        <v>18.868809970000001</v>
      </c>
      <c r="G375" s="8">
        <f t="shared" si="31"/>
        <v>19</v>
      </c>
      <c r="H375" s="9">
        <v>5.6695607260000003</v>
      </c>
      <c r="I375" s="8">
        <f t="shared" si="32"/>
        <v>6</v>
      </c>
      <c r="J375" s="10">
        <v>100.118612</v>
      </c>
      <c r="K375" s="8">
        <f t="shared" si="33"/>
        <v>100</v>
      </c>
      <c r="L375" s="5" t="s">
        <v>57</v>
      </c>
    </row>
    <row r="376" spans="1:12">
      <c r="A376" s="6">
        <v>12</v>
      </c>
      <c r="B376" s="6">
        <v>61</v>
      </c>
      <c r="C376" s="6">
        <v>19</v>
      </c>
      <c r="D376" s="7">
        <v>19.331626060000001</v>
      </c>
      <c r="E376" s="8">
        <f t="shared" si="30"/>
        <v>19</v>
      </c>
      <c r="F376" s="7">
        <v>24.139950249999998</v>
      </c>
      <c r="G376" s="8">
        <f t="shared" si="31"/>
        <v>24</v>
      </c>
      <c r="H376" s="9">
        <v>5.6557268169999997</v>
      </c>
      <c r="I376" s="8">
        <f t="shared" si="32"/>
        <v>6</v>
      </c>
      <c r="J376" s="10">
        <v>68.512534270000003</v>
      </c>
      <c r="K376" s="8">
        <f t="shared" si="33"/>
        <v>69</v>
      </c>
      <c r="L376" s="5" t="s">
        <v>57</v>
      </c>
    </row>
    <row r="377" spans="1:12">
      <c r="A377" s="6">
        <v>5</v>
      </c>
      <c r="B377" s="6">
        <v>74</v>
      </c>
      <c r="C377" s="6">
        <v>21</v>
      </c>
      <c r="D377" s="7">
        <v>16.244691929999998</v>
      </c>
      <c r="E377" s="8">
        <f t="shared" si="30"/>
        <v>16</v>
      </c>
      <c r="F377" s="7">
        <v>21.357938910000001</v>
      </c>
      <c r="G377" s="8">
        <f t="shared" si="31"/>
        <v>21</v>
      </c>
      <c r="H377" s="9">
        <v>5.5917040140000003</v>
      </c>
      <c r="I377" s="8">
        <f t="shared" si="32"/>
        <v>6</v>
      </c>
      <c r="J377" s="10">
        <v>66.970532570000003</v>
      </c>
      <c r="K377" s="8">
        <f t="shared" si="33"/>
        <v>67</v>
      </c>
      <c r="L377" s="5" t="s">
        <v>57</v>
      </c>
    </row>
    <row r="378" spans="1:12">
      <c r="A378" s="6">
        <v>27</v>
      </c>
      <c r="B378" s="6">
        <v>69</v>
      </c>
      <c r="C378" s="6">
        <v>22</v>
      </c>
      <c r="D378" s="7">
        <v>17.916522870000001</v>
      </c>
      <c r="E378" s="8">
        <f t="shared" si="30"/>
        <v>18</v>
      </c>
      <c r="F378" s="7">
        <v>24.908146550000001</v>
      </c>
      <c r="G378" s="8">
        <f t="shared" si="31"/>
        <v>25</v>
      </c>
      <c r="H378" s="9">
        <v>5.9323230850000002</v>
      </c>
      <c r="I378" s="8">
        <f t="shared" si="32"/>
        <v>6</v>
      </c>
      <c r="J378" s="10">
        <v>69.146810220000006</v>
      </c>
      <c r="K378" s="8">
        <f t="shared" si="33"/>
        <v>69</v>
      </c>
      <c r="L378" s="5" t="s">
        <v>57</v>
      </c>
    </row>
    <row r="379" spans="1:12">
      <c r="A379" s="6">
        <v>31</v>
      </c>
      <c r="B379" s="6">
        <v>75</v>
      </c>
      <c r="C379" s="6">
        <v>18</v>
      </c>
      <c r="D379" s="7">
        <v>15.46789263</v>
      </c>
      <c r="E379" s="8">
        <f t="shared" si="30"/>
        <v>15</v>
      </c>
      <c r="F379" s="7">
        <v>21.437807020000001</v>
      </c>
      <c r="G379" s="8">
        <f t="shared" si="31"/>
        <v>21</v>
      </c>
      <c r="H379" s="9">
        <v>5.8242083090000003</v>
      </c>
      <c r="I379" s="8">
        <f t="shared" si="32"/>
        <v>6</v>
      </c>
      <c r="J379" s="10">
        <v>88.887961020000006</v>
      </c>
      <c r="K379" s="8">
        <f t="shared" si="33"/>
        <v>89</v>
      </c>
      <c r="L379" s="5" t="s">
        <v>57</v>
      </c>
    </row>
    <row r="380" spans="1:12">
      <c r="A380" s="6">
        <v>36</v>
      </c>
      <c r="B380" s="6">
        <v>68</v>
      </c>
      <c r="C380" s="6">
        <v>20</v>
      </c>
      <c r="D380" s="7">
        <v>17.06104474</v>
      </c>
      <c r="E380" s="8">
        <f t="shared" si="30"/>
        <v>17</v>
      </c>
      <c r="F380" s="7">
        <v>23.772014710000001</v>
      </c>
      <c r="G380" s="8">
        <f t="shared" si="31"/>
        <v>24</v>
      </c>
      <c r="H380" s="9">
        <v>5.8644295299999998</v>
      </c>
      <c r="I380" s="8">
        <f t="shared" si="32"/>
        <v>6</v>
      </c>
      <c r="J380" s="10">
        <v>81.834205220000001</v>
      </c>
      <c r="K380" s="8">
        <f t="shared" si="33"/>
        <v>82</v>
      </c>
      <c r="L380" s="5" t="s">
        <v>57</v>
      </c>
    </row>
    <row r="381" spans="1:12">
      <c r="A381" s="6">
        <v>5</v>
      </c>
      <c r="B381" s="6">
        <v>65</v>
      </c>
      <c r="C381" s="6">
        <v>16</v>
      </c>
      <c r="D381" s="7">
        <v>21.32776028</v>
      </c>
      <c r="E381" s="8">
        <f t="shared" si="30"/>
        <v>21</v>
      </c>
      <c r="F381" s="7">
        <v>18.485229149999999</v>
      </c>
      <c r="G381" s="8">
        <f t="shared" si="31"/>
        <v>18</v>
      </c>
      <c r="H381" s="9">
        <v>5.8667443720000003</v>
      </c>
      <c r="I381" s="8">
        <f t="shared" si="32"/>
        <v>6</v>
      </c>
      <c r="J381" s="10">
        <v>109.10132609999999</v>
      </c>
      <c r="K381" s="8">
        <f t="shared" si="33"/>
        <v>109</v>
      </c>
      <c r="L381" s="5" t="s">
        <v>57</v>
      </c>
    </row>
    <row r="382" spans="1:12">
      <c r="A382" s="6">
        <v>32</v>
      </c>
      <c r="B382" s="6">
        <v>79</v>
      </c>
      <c r="C382" s="6">
        <v>15</v>
      </c>
      <c r="D382" s="7">
        <v>23.909101039999999</v>
      </c>
      <c r="E382" s="8">
        <f t="shared" si="30"/>
        <v>24</v>
      </c>
      <c r="F382" s="7">
        <v>20.746193250000001</v>
      </c>
      <c r="G382" s="8">
        <f t="shared" si="31"/>
        <v>21</v>
      </c>
      <c r="H382" s="9">
        <v>5.7061986210000004</v>
      </c>
      <c r="I382" s="8">
        <f t="shared" si="32"/>
        <v>6</v>
      </c>
      <c r="J382" s="10">
        <v>81.602112430000005</v>
      </c>
      <c r="K382" s="8">
        <f t="shared" si="33"/>
        <v>82</v>
      </c>
      <c r="L382" s="5" t="s">
        <v>57</v>
      </c>
    </row>
    <row r="383" spans="1:12">
      <c r="A383" s="6">
        <v>11</v>
      </c>
      <c r="B383" s="6">
        <v>78</v>
      </c>
      <c r="C383" s="6">
        <v>22</v>
      </c>
      <c r="D383" s="7">
        <v>23.897567909999999</v>
      </c>
      <c r="E383" s="8">
        <f t="shared" si="30"/>
        <v>24</v>
      </c>
      <c r="F383" s="7">
        <v>22.743789769999999</v>
      </c>
      <c r="G383" s="8">
        <f t="shared" si="31"/>
        <v>23</v>
      </c>
      <c r="H383" s="9">
        <v>5.9405468179999996</v>
      </c>
      <c r="I383" s="8">
        <f t="shared" si="32"/>
        <v>6</v>
      </c>
      <c r="J383" s="10">
        <v>112.6616435</v>
      </c>
      <c r="K383" s="8">
        <f t="shared" si="33"/>
        <v>113</v>
      </c>
      <c r="L383" s="5" t="s">
        <v>57</v>
      </c>
    </row>
    <row r="384" spans="1:12">
      <c r="A384" s="6">
        <v>0</v>
      </c>
      <c r="B384" s="6">
        <v>55</v>
      </c>
      <c r="C384" s="6">
        <v>22</v>
      </c>
      <c r="D384" s="7">
        <v>22.986669280000001</v>
      </c>
      <c r="E384" s="8">
        <f t="shared" si="30"/>
        <v>23</v>
      </c>
      <c r="F384" s="7">
        <v>20.579406079999998</v>
      </c>
      <c r="G384" s="8">
        <f t="shared" si="31"/>
        <v>21</v>
      </c>
      <c r="H384" s="9">
        <v>5.9167792889999999</v>
      </c>
      <c r="I384" s="8">
        <f t="shared" si="32"/>
        <v>6</v>
      </c>
      <c r="J384" s="10">
        <v>143.85849379999999</v>
      </c>
      <c r="K384" s="8">
        <f t="shared" si="33"/>
        <v>144</v>
      </c>
      <c r="L384" s="5" t="s">
        <v>57</v>
      </c>
    </row>
    <row r="385" spans="1:12">
      <c r="A385" s="6">
        <v>14</v>
      </c>
      <c r="B385" s="6">
        <v>59</v>
      </c>
      <c r="C385" s="6">
        <v>15</v>
      </c>
      <c r="D385" s="7">
        <v>21.351357289999999</v>
      </c>
      <c r="E385" s="8">
        <f t="shared" si="30"/>
        <v>21</v>
      </c>
      <c r="F385" s="7">
        <v>22.912448829999999</v>
      </c>
      <c r="G385" s="8">
        <f t="shared" si="31"/>
        <v>23</v>
      </c>
      <c r="H385" s="9">
        <v>5.7790904760000004</v>
      </c>
      <c r="I385" s="8">
        <f t="shared" si="32"/>
        <v>6</v>
      </c>
      <c r="J385" s="10">
        <v>146.45486450000001</v>
      </c>
      <c r="K385" s="8">
        <f t="shared" si="33"/>
        <v>146</v>
      </c>
      <c r="L385" s="5" t="s">
        <v>57</v>
      </c>
    </row>
    <row r="386" spans="1:12">
      <c r="A386" s="6">
        <v>29</v>
      </c>
      <c r="B386" s="6">
        <v>68</v>
      </c>
      <c r="C386" s="6">
        <v>23</v>
      </c>
      <c r="D386" s="7">
        <v>24.1638445</v>
      </c>
      <c r="E386" s="8">
        <f t="shared" si="30"/>
        <v>24</v>
      </c>
      <c r="F386" s="7">
        <v>19.27907819</v>
      </c>
      <c r="G386" s="8">
        <f t="shared" si="31"/>
        <v>19</v>
      </c>
      <c r="H386" s="9">
        <v>5.8273802899999998</v>
      </c>
      <c r="I386" s="8">
        <f t="shared" si="32"/>
        <v>6</v>
      </c>
      <c r="J386" s="10">
        <v>116.73243239999999</v>
      </c>
      <c r="K386" s="8">
        <f t="shared" si="33"/>
        <v>117</v>
      </c>
      <c r="L386" s="5" t="s">
        <v>57</v>
      </c>
    </row>
    <row r="387" spans="1:12">
      <c r="A387" s="6">
        <v>32</v>
      </c>
      <c r="B387" s="6">
        <v>68</v>
      </c>
      <c r="C387" s="6">
        <v>19</v>
      </c>
      <c r="D387" s="7">
        <v>24.62835037</v>
      </c>
      <c r="E387" s="8">
        <f t="shared" ref="E387:E450" si="34">ROUND(D387, 0)</f>
        <v>25</v>
      </c>
      <c r="F387" s="7">
        <v>18.183251689999999</v>
      </c>
      <c r="G387" s="8">
        <f t="shared" ref="G387:G450" si="35">ROUND(F387, 0)</f>
        <v>18</v>
      </c>
      <c r="H387" s="9">
        <v>5.514234138</v>
      </c>
      <c r="I387" s="8">
        <f t="shared" ref="I387:I450" si="36">ROUND(H387, 0)</f>
        <v>6</v>
      </c>
      <c r="J387" s="10">
        <v>149.74410280000001</v>
      </c>
      <c r="K387" s="8">
        <f t="shared" ref="K387:K450" si="37">ROUND(J387, 0)</f>
        <v>150</v>
      </c>
      <c r="L387" s="5" t="s">
        <v>57</v>
      </c>
    </row>
    <row r="388" spans="1:12">
      <c r="A388" s="6">
        <v>17</v>
      </c>
      <c r="B388" s="6">
        <v>64</v>
      </c>
      <c r="C388" s="6">
        <v>17</v>
      </c>
      <c r="D388" s="7">
        <v>21.022132089999999</v>
      </c>
      <c r="E388" s="8">
        <f t="shared" si="34"/>
        <v>21</v>
      </c>
      <c r="F388" s="7">
        <v>24.938962549999999</v>
      </c>
      <c r="G388" s="8">
        <f t="shared" si="35"/>
        <v>25</v>
      </c>
      <c r="H388" s="9">
        <v>5.6626991039999997</v>
      </c>
      <c r="I388" s="8">
        <f t="shared" si="36"/>
        <v>6</v>
      </c>
      <c r="J388" s="10">
        <v>124.61184710000001</v>
      </c>
      <c r="K388" s="8">
        <f t="shared" si="37"/>
        <v>125</v>
      </c>
      <c r="L388" s="5" t="s">
        <v>57</v>
      </c>
    </row>
    <row r="389" spans="1:12">
      <c r="A389" s="6">
        <v>13</v>
      </c>
      <c r="B389" s="6">
        <v>69</v>
      </c>
      <c r="C389" s="6">
        <v>19</v>
      </c>
      <c r="D389" s="7">
        <v>17.308445320000001</v>
      </c>
      <c r="E389" s="8">
        <f t="shared" si="34"/>
        <v>17</v>
      </c>
      <c r="F389" s="7">
        <v>20.017309139999998</v>
      </c>
      <c r="G389" s="8">
        <f t="shared" si="35"/>
        <v>20</v>
      </c>
      <c r="H389" s="9">
        <v>5.86390397</v>
      </c>
      <c r="I389" s="8">
        <f t="shared" si="36"/>
        <v>6</v>
      </c>
      <c r="J389" s="10">
        <v>115.199245</v>
      </c>
      <c r="K389" s="8">
        <f t="shared" si="37"/>
        <v>115</v>
      </c>
      <c r="L389" s="5" t="s">
        <v>57</v>
      </c>
    </row>
    <row r="390" spans="1:12">
      <c r="A390" s="6">
        <v>14</v>
      </c>
      <c r="B390" s="6">
        <v>67</v>
      </c>
      <c r="C390" s="6">
        <v>22</v>
      </c>
      <c r="D390" s="7">
        <v>23.825767039999999</v>
      </c>
      <c r="E390" s="8">
        <f t="shared" si="34"/>
        <v>24</v>
      </c>
      <c r="F390" s="7">
        <v>24.754850980000001</v>
      </c>
      <c r="G390" s="8">
        <f t="shared" si="35"/>
        <v>25</v>
      </c>
      <c r="H390" s="9">
        <v>5.6246902480000003</v>
      </c>
      <c r="I390" s="8">
        <f t="shared" si="36"/>
        <v>6</v>
      </c>
      <c r="J390" s="10">
        <v>84.641436319999997</v>
      </c>
      <c r="K390" s="8">
        <f t="shared" si="37"/>
        <v>85</v>
      </c>
      <c r="L390" s="5" t="s">
        <v>57</v>
      </c>
    </row>
    <row r="391" spans="1:12">
      <c r="A391" s="6">
        <v>9</v>
      </c>
      <c r="B391" s="6">
        <v>69</v>
      </c>
      <c r="C391" s="6">
        <v>20</v>
      </c>
      <c r="D391" s="7">
        <v>19.306072780000001</v>
      </c>
      <c r="E391" s="8">
        <f t="shared" si="34"/>
        <v>19</v>
      </c>
      <c r="F391" s="7">
        <v>23.963627989999999</v>
      </c>
      <c r="G391" s="8">
        <f t="shared" si="35"/>
        <v>24</v>
      </c>
      <c r="H391" s="9">
        <v>5.5915609990000004</v>
      </c>
      <c r="I391" s="8">
        <f t="shared" si="36"/>
        <v>6</v>
      </c>
      <c r="J391" s="10">
        <v>129.34493259999999</v>
      </c>
      <c r="K391" s="8">
        <f t="shared" si="37"/>
        <v>129</v>
      </c>
      <c r="L391" s="5" t="s">
        <v>57</v>
      </c>
    </row>
    <row r="392" spans="1:12">
      <c r="A392" s="6">
        <v>20</v>
      </c>
      <c r="B392" s="6">
        <v>73</v>
      </c>
      <c r="C392" s="6">
        <v>22</v>
      </c>
      <c r="D392" s="7">
        <v>16.037686149999999</v>
      </c>
      <c r="E392" s="8">
        <f t="shared" si="34"/>
        <v>16</v>
      </c>
      <c r="F392" s="7">
        <v>22.331958530000001</v>
      </c>
      <c r="G392" s="8">
        <f t="shared" si="35"/>
        <v>22</v>
      </c>
      <c r="H392" s="9">
        <v>5.9763125380000002</v>
      </c>
      <c r="I392" s="8">
        <f t="shared" si="36"/>
        <v>6</v>
      </c>
      <c r="J392" s="10">
        <v>130.3900798</v>
      </c>
      <c r="K392" s="8">
        <f t="shared" si="37"/>
        <v>130</v>
      </c>
      <c r="L392" s="5" t="s">
        <v>57</v>
      </c>
    </row>
    <row r="393" spans="1:12">
      <c r="A393" s="6">
        <v>40</v>
      </c>
      <c r="B393" s="6">
        <v>78</v>
      </c>
      <c r="C393" s="6">
        <v>20</v>
      </c>
      <c r="D393" s="7">
        <v>19.185728090000001</v>
      </c>
      <c r="E393" s="8">
        <f t="shared" si="34"/>
        <v>19</v>
      </c>
      <c r="F393" s="7">
        <v>20.833983409999998</v>
      </c>
      <c r="G393" s="8">
        <f t="shared" si="35"/>
        <v>21</v>
      </c>
      <c r="H393" s="9">
        <v>5.6692362579999998</v>
      </c>
      <c r="I393" s="8">
        <f t="shared" si="36"/>
        <v>6</v>
      </c>
      <c r="J393" s="10">
        <v>80.152934349999995</v>
      </c>
      <c r="K393" s="8">
        <f t="shared" si="37"/>
        <v>80</v>
      </c>
      <c r="L393" s="5" t="s">
        <v>57</v>
      </c>
    </row>
    <row r="394" spans="1:12">
      <c r="A394" s="6">
        <v>27</v>
      </c>
      <c r="B394" s="6">
        <v>72</v>
      </c>
      <c r="C394" s="6">
        <v>23</v>
      </c>
      <c r="D394" s="7">
        <v>19.92889503</v>
      </c>
      <c r="E394" s="8">
        <f t="shared" si="34"/>
        <v>20</v>
      </c>
      <c r="F394" s="7">
        <v>21.799921149999999</v>
      </c>
      <c r="G394" s="8">
        <f t="shared" si="35"/>
        <v>22</v>
      </c>
      <c r="H394" s="9">
        <v>5.9619344810000001</v>
      </c>
      <c r="I394" s="8">
        <f t="shared" si="36"/>
        <v>6</v>
      </c>
      <c r="J394" s="10">
        <v>64.026407969999994</v>
      </c>
      <c r="K394" s="8">
        <f t="shared" si="37"/>
        <v>64</v>
      </c>
      <c r="L394" s="5" t="s">
        <v>57</v>
      </c>
    </row>
    <row r="395" spans="1:12">
      <c r="A395" s="6">
        <v>14</v>
      </c>
      <c r="B395" s="6">
        <v>67</v>
      </c>
      <c r="C395" s="6">
        <v>15</v>
      </c>
      <c r="D395" s="7">
        <v>19.563764679999998</v>
      </c>
      <c r="E395" s="8">
        <f t="shared" si="34"/>
        <v>20</v>
      </c>
      <c r="F395" s="7">
        <v>24.67385131</v>
      </c>
      <c r="G395" s="8">
        <f t="shared" si="35"/>
        <v>25</v>
      </c>
      <c r="H395" s="9">
        <v>5.6900656879999998</v>
      </c>
      <c r="I395" s="8">
        <f t="shared" si="36"/>
        <v>6</v>
      </c>
      <c r="J395" s="10">
        <v>139.29210040000001</v>
      </c>
      <c r="K395" s="8">
        <f t="shared" si="37"/>
        <v>139</v>
      </c>
      <c r="L395" s="5" t="s">
        <v>57</v>
      </c>
    </row>
    <row r="396" spans="1:12">
      <c r="A396" s="6">
        <v>7</v>
      </c>
      <c r="B396" s="6">
        <v>56</v>
      </c>
      <c r="C396" s="6">
        <v>18</v>
      </c>
      <c r="D396" s="7">
        <v>18.31357543</v>
      </c>
      <c r="E396" s="8">
        <f t="shared" si="34"/>
        <v>18</v>
      </c>
      <c r="F396" s="7">
        <v>24.329916489999999</v>
      </c>
      <c r="G396" s="8">
        <f t="shared" si="35"/>
        <v>24</v>
      </c>
      <c r="H396" s="9">
        <v>5.6983713109999998</v>
      </c>
      <c r="I396" s="8">
        <f t="shared" si="36"/>
        <v>6</v>
      </c>
      <c r="J396" s="10">
        <v>76.141539039999998</v>
      </c>
      <c r="K396" s="8">
        <f t="shared" si="37"/>
        <v>76</v>
      </c>
      <c r="L396" s="5" t="s">
        <v>57</v>
      </c>
    </row>
    <row r="397" spans="1:12">
      <c r="A397" s="6">
        <v>27</v>
      </c>
      <c r="B397" s="6">
        <v>65</v>
      </c>
      <c r="C397" s="6">
        <v>18</v>
      </c>
      <c r="D397" s="7">
        <v>20.109937609999999</v>
      </c>
      <c r="E397" s="8">
        <f t="shared" si="34"/>
        <v>20</v>
      </c>
      <c r="F397" s="7">
        <v>23.223237659999999</v>
      </c>
      <c r="G397" s="8">
        <f t="shared" si="35"/>
        <v>23</v>
      </c>
      <c r="H397" s="9">
        <v>5.5950316300000003</v>
      </c>
      <c r="I397" s="8">
        <f t="shared" si="36"/>
        <v>6</v>
      </c>
      <c r="J397" s="10">
        <v>73.363864770000006</v>
      </c>
      <c r="K397" s="8">
        <f t="shared" si="37"/>
        <v>73</v>
      </c>
      <c r="L397" s="5" t="s">
        <v>57</v>
      </c>
    </row>
    <row r="398" spans="1:12">
      <c r="A398" s="6">
        <v>30</v>
      </c>
      <c r="B398" s="6">
        <v>63</v>
      </c>
      <c r="C398" s="6">
        <v>16</v>
      </c>
      <c r="D398" s="7">
        <v>23.605065719999999</v>
      </c>
      <c r="E398" s="8">
        <f t="shared" si="34"/>
        <v>24</v>
      </c>
      <c r="F398" s="7">
        <v>21.905395769999998</v>
      </c>
      <c r="G398" s="8">
        <f t="shared" si="35"/>
        <v>22</v>
      </c>
      <c r="H398" s="9">
        <v>5.5259045259999997</v>
      </c>
      <c r="I398" s="8">
        <f t="shared" si="36"/>
        <v>6</v>
      </c>
      <c r="J398" s="10">
        <v>100.5978728</v>
      </c>
      <c r="K398" s="8">
        <f t="shared" si="37"/>
        <v>101</v>
      </c>
      <c r="L398" s="5" t="s">
        <v>57</v>
      </c>
    </row>
    <row r="399" spans="1:12">
      <c r="A399" s="6">
        <v>37</v>
      </c>
      <c r="B399" s="6">
        <v>70</v>
      </c>
      <c r="C399" s="6">
        <v>25</v>
      </c>
      <c r="D399" s="7">
        <v>19.731369090000001</v>
      </c>
      <c r="E399" s="8">
        <f t="shared" si="34"/>
        <v>20</v>
      </c>
      <c r="F399" s="7">
        <v>24.894873539999999</v>
      </c>
      <c r="G399" s="8">
        <f t="shared" si="35"/>
        <v>25</v>
      </c>
      <c r="H399" s="9">
        <v>5.8194037710000002</v>
      </c>
      <c r="I399" s="8">
        <f t="shared" si="36"/>
        <v>6</v>
      </c>
      <c r="J399" s="10">
        <v>84.063541150000006</v>
      </c>
      <c r="K399" s="8">
        <f t="shared" si="37"/>
        <v>84</v>
      </c>
      <c r="L399" s="5" t="s">
        <v>57</v>
      </c>
    </row>
    <row r="400" spans="1:12">
      <c r="A400" s="6">
        <v>27</v>
      </c>
      <c r="B400" s="6">
        <v>63</v>
      </c>
      <c r="C400" s="6">
        <v>19</v>
      </c>
      <c r="D400" s="7">
        <v>20.934098769999999</v>
      </c>
      <c r="E400" s="8">
        <f t="shared" si="34"/>
        <v>21</v>
      </c>
      <c r="F400" s="7">
        <v>21.1893007</v>
      </c>
      <c r="G400" s="8">
        <f t="shared" si="35"/>
        <v>21</v>
      </c>
      <c r="H400" s="9">
        <v>5.562201934</v>
      </c>
      <c r="I400" s="8">
        <f t="shared" si="36"/>
        <v>6</v>
      </c>
      <c r="J400" s="10">
        <v>133.1914419</v>
      </c>
      <c r="K400" s="8">
        <f t="shared" si="37"/>
        <v>133</v>
      </c>
      <c r="L400" s="5" t="s">
        <v>57</v>
      </c>
    </row>
    <row r="401" spans="1:12">
      <c r="A401" s="6">
        <v>22</v>
      </c>
      <c r="B401" s="6">
        <v>60</v>
      </c>
      <c r="C401" s="6">
        <v>24</v>
      </c>
      <c r="D401" s="7">
        <v>18.78226261</v>
      </c>
      <c r="E401" s="8">
        <f t="shared" si="34"/>
        <v>19</v>
      </c>
      <c r="F401" s="7">
        <v>20.247683139999999</v>
      </c>
      <c r="G401" s="8">
        <f t="shared" si="35"/>
        <v>20</v>
      </c>
      <c r="H401" s="9">
        <v>5.6306647529999996</v>
      </c>
      <c r="I401" s="8">
        <f t="shared" si="36"/>
        <v>6</v>
      </c>
      <c r="J401" s="10">
        <v>104.2570723</v>
      </c>
      <c r="K401" s="8">
        <f t="shared" si="37"/>
        <v>104</v>
      </c>
      <c r="L401" s="5" t="s">
        <v>57</v>
      </c>
    </row>
    <row r="402" spans="1:12">
      <c r="A402" s="6">
        <v>3</v>
      </c>
      <c r="B402" s="6">
        <v>72</v>
      </c>
      <c r="C402" s="6">
        <v>24</v>
      </c>
      <c r="D402" s="7">
        <v>36.512683709999997</v>
      </c>
      <c r="E402" s="8">
        <f t="shared" si="34"/>
        <v>37</v>
      </c>
      <c r="F402" s="7">
        <v>57.928871669999999</v>
      </c>
      <c r="G402" s="8">
        <f t="shared" si="35"/>
        <v>58</v>
      </c>
      <c r="H402" s="9">
        <v>6.0316077799999999</v>
      </c>
      <c r="I402" s="8">
        <f t="shared" si="36"/>
        <v>6</v>
      </c>
      <c r="J402" s="10">
        <v>122.65396939999999</v>
      </c>
      <c r="K402" s="8">
        <f t="shared" si="37"/>
        <v>123</v>
      </c>
      <c r="L402" s="5" t="s">
        <v>67</v>
      </c>
    </row>
    <row r="403" spans="1:12">
      <c r="A403" s="6">
        <v>40</v>
      </c>
      <c r="B403" s="6">
        <v>59</v>
      </c>
      <c r="C403" s="6">
        <v>23</v>
      </c>
      <c r="D403" s="7">
        <v>36.891637209999999</v>
      </c>
      <c r="E403" s="8">
        <f t="shared" si="34"/>
        <v>37</v>
      </c>
      <c r="F403" s="7">
        <v>62.731782240000001</v>
      </c>
      <c r="G403" s="8">
        <f t="shared" si="35"/>
        <v>63</v>
      </c>
      <c r="H403" s="9">
        <v>5.2690846689999997</v>
      </c>
      <c r="I403" s="8">
        <f t="shared" si="36"/>
        <v>5</v>
      </c>
      <c r="J403" s="10">
        <v>163.72665509999999</v>
      </c>
      <c r="K403" s="8">
        <f t="shared" si="37"/>
        <v>164</v>
      </c>
      <c r="L403" s="5" t="s">
        <v>67</v>
      </c>
    </row>
    <row r="404" spans="1:12">
      <c r="A404" s="6">
        <v>33</v>
      </c>
      <c r="B404" s="6">
        <v>73</v>
      </c>
      <c r="C404" s="6">
        <v>23</v>
      </c>
      <c r="D404" s="7">
        <v>29.235405239999999</v>
      </c>
      <c r="E404" s="8">
        <f t="shared" si="34"/>
        <v>29</v>
      </c>
      <c r="F404" s="7">
        <v>59.389675830000002</v>
      </c>
      <c r="G404" s="8">
        <f t="shared" si="35"/>
        <v>59</v>
      </c>
      <c r="H404" s="9">
        <v>5.9857927030000004</v>
      </c>
      <c r="I404" s="8">
        <f t="shared" si="36"/>
        <v>6</v>
      </c>
      <c r="J404" s="10">
        <v>103.33018029999999</v>
      </c>
      <c r="K404" s="8">
        <f t="shared" si="37"/>
        <v>103</v>
      </c>
      <c r="L404" s="5" t="s">
        <v>67</v>
      </c>
    </row>
    <row r="405" spans="1:12">
      <c r="A405" s="6">
        <v>27</v>
      </c>
      <c r="B405" s="6">
        <v>57</v>
      </c>
      <c r="C405" s="6">
        <v>24</v>
      </c>
      <c r="D405" s="7">
        <v>27.335348969999998</v>
      </c>
      <c r="E405" s="8">
        <f t="shared" si="34"/>
        <v>27</v>
      </c>
      <c r="F405" s="7">
        <v>43.357959620000003</v>
      </c>
      <c r="G405" s="8">
        <f t="shared" si="35"/>
        <v>43</v>
      </c>
      <c r="H405" s="9">
        <v>6.0918627499999998</v>
      </c>
      <c r="I405" s="8">
        <f t="shared" si="36"/>
        <v>6</v>
      </c>
      <c r="J405" s="10">
        <v>142.33036770000001</v>
      </c>
      <c r="K405" s="8">
        <f t="shared" si="37"/>
        <v>142</v>
      </c>
      <c r="L405" s="5" t="s">
        <v>67</v>
      </c>
    </row>
    <row r="406" spans="1:12">
      <c r="A406" s="6">
        <v>10</v>
      </c>
      <c r="B406" s="6">
        <v>79</v>
      </c>
      <c r="C406" s="6">
        <v>18</v>
      </c>
      <c r="D406" s="7">
        <v>21.064368399999999</v>
      </c>
      <c r="E406" s="8">
        <f t="shared" si="34"/>
        <v>21</v>
      </c>
      <c r="F406" s="7">
        <v>55.469859380000003</v>
      </c>
      <c r="G406" s="8">
        <f t="shared" si="35"/>
        <v>55</v>
      </c>
      <c r="H406" s="9">
        <v>5.6247313380000001</v>
      </c>
      <c r="I406" s="8">
        <f t="shared" si="36"/>
        <v>6</v>
      </c>
      <c r="J406" s="10">
        <v>184.6226709</v>
      </c>
      <c r="K406" s="8">
        <f t="shared" si="37"/>
        <v>185</v>
      </c>
      <c r="L406" s="5" t="s">
        <v>67</v>
      </c>
    </row>
    <row r="407" spans="1:12">
      <c r="A407" s="6">
        <v>30</v>
      </c>
      <c r="B407" s="6">
        <v>75</v>
      </c>
      <c r="C407" s="6">
        <v>25</v>
      </c>
      <c r="D407" s="7">
        <v>30.332765989999999</v>
      </c>
      <c r="E407" s="8">
        <f t="shared" si="34"/>
        <v>30</v>
      </c>
      <c r="F407" s="7">
        <v>42.352498789999999</v>
      </c>
      <c r="G407" s="8">
        <f t="shared" si="35"/>
        <v>42</v>
      </c>
      <c r="H407" s="9">
        <v>6.4460917589999998</v>
      </c>
      <c r="I407" s="8">
        <f t="shared" si="36"/>
        <v>6</v>
      </c>
      <c r="J407" s="10">
        <v>149.29995199999999</v>
      </c>
      <c r="K407" s="8">
        <f t="shared" si="37"/>
        <v>149</v>
      </c>
      <c r="L407" s="5" t="s">
        <v>67</v>
      </c>
    </row>
    <row r="408" spans="1:12">
      <c r="A408" s="6">
        <v>40</v>
      </c>
      <c r="B408" s="6">
        <v>70</v>
      </c>
      <c r="C408" s="6">
        <v>20</v>
      </c>
      <c r="D408" s="7">
        <v>31.801302719999999</v>
      </c>
      <c r="E408" s="8">
        <f t="shared" si="34"/>
        <v>32</v>
      </c>
      <c r="F408" s="7">
        <v>45.031861730000003</v>
      </c>
      <c r="G408" s="8">
        <f t="shared" si="35"/>
        <v>45</v>
      </c>
      <c r="H408" s="9">
        <v>5.6234900430000003</v>
      </c>
      <c r="I408" s="8">
        <f t="shared" si="36"/>
        <v>6</v>
      </c>
      <c r="J408" s="10">
        <v>147.0361442</v>
      </c>
      <c r="K408" s="8">
        <f t="shared" si="37"/>
        <v>147</v>
      </c>
      <c r="L408" s="5" t="s">
        <v>67</v>
      </c>
    </row>
    <row r="409" spans="1:12">
      <c r="A409" s="6">
        <v>38</v>
      </c>
      <c r="B409" s="6">
        <v>55</v>
      </c>
      <c r="C409" s="6">
        <v>19</v>
      </c>
      <c r="D409" s="7">
        <v>33.181842250000003</v>
      </c>
      <c r="E409" s="8">
        <f t="shared" si="34"/>
        <v>33</v>
      </c>
      <c r="F409" s="7">
        <v>38.231847420000001</v>
      </c>
      <c r="G409" s="8">
        <f t="shared" si="35"/>
        <v>38</v>
      </c>
      <c r="H409" s="9">
        <v>5.8646233519999997</v>
      </c>
      <c r="I409" s="8">
        <f t="shared" si="36"/>
        <v>6</v>
      </c>
      <c r="J409" s="10">
        <v>198.8298806</v>
      </c>
      <c r="K409" s="8">
        <f t="shared" si="37"/>
        <v>199</v>
      </c>
      <c r="L409" s="5" t="s">
        <v>67</v>
      </c>
    </row>
    <row r="410" spans="1:12">
      <c r="A410" s="6">
        <v>35</v>
      </c>
      <c r="B410" s="6">
        <v>58</v>
      </c>
      <c r="C410" s="6">
        <v>20</v>
      </c>
      <c r="D410" s="7">
        <v>29.385385620000001</v>
      </c>
      <c r="E410" s="8">
        <f t="shared" si="34"/>
        <v>29</v>
      </c>
      <c r="F410" s="7">
        <v>63.477420109999997</v>
      </c>
      <c r="G410" s="8">
        <f t="shared" si="35"/>
        <v>63</v>
      </c>
      <c r="H410" s="9">
        <v>5.761702519</v>
      </c>
      <c r="I410" s="8">
        <f t="shared" si="36"/>
        <v>6</v>
      </c>
      <c r="J410" s="10">
        <v>90.054226630000002</v>
      </c>
      <c r="K410" s="8">
        <f t="shared" si="37"/>
        <v>90</v>
      </c>
      <c r="L410" s="5" t="s">
        <v>67</v>
      </c>
    </row>
    <row r="411" spans="1:12">
      <c r="A411" s="6">
        <v>38</v>
      </c>
      <c r="B411" s="6">
        <v>61</v>
      </c>
      <c r="C411" s="6">
        <v>21</v>
      </c>
      <c r="D411" s="7">
        <v>30.273749949999999</v>
      </c>
      <c r="E411" s="8">
        <f t="shared" si="34"/>
        <v>30</v>
      </c>
      <c r="F411" s="7">
        <v>67.38680755</v>
      </c>
      <c r="G411" s="8">
        <f t="shared" si="35"/>
        <v>67</v>
      </c>
      <c r="H411" s="9">
        <v>4.6965186780000003</v>
      </c>
      <c r="I411" s="8">
        <f t="shared" si="36"/>
        <v>5</v>
      </c>
      <c r="J411" s="10">
        <v>127.77671340000001</v>
      </c>
      <c r="K411" s="8">
        <f t="shared" si="37"/>
        <v>128</v>
      </c>
      <c r="L411" s="5" t="s">
        <v>67</v>
      </c>
    </row>
    <row r="412" spans="1:12">
      <c r="A412" s="6">
        <v>33</v>
      </c>
      <c r="B412" s="6">
        <v>58</v>
      </c>
      <c r="C412" s="6">
        <v>24</v>
      </c>
      <c r="D412" s="7">
        <v>35.457904880000001</v>
      </c>
      <c r="E412" s="8">
        <f t="shared" si="34"/>
        <v>35</v>
      </c>
      <c r="F412" s="7">
        <v>68.758105349999994</v>
      </c>
      <c r="G412" s="8">
        <f t="shared" si="35"/>
        <v>69</v>
      </c>
      <c r="H412" s="9">
        <v>5.2695042140000004</v>
      </c>
      <c r="I412" s="8">
        <f t="shared" si="36"/>
        <v>5</v>
      </c>
      <c r="J412" s="10">
        <v>108.6333046</v>
      </c>
      <c r="K412" s="8">
        <f t="shared" si="37"/>
        <v>109</v>
      </c>
      <c r="L412" s="5" t="s">
        <v>67</v>
      </c>
    </row>
    <row r="413" spans="1:12">
      <c r="A413" s="6">
        <v>16</v>
      </c>
      <c r="B413" s="6">
        <v>56</v>
      </c>
      <c r="C413" s="6">
        <v>17</v>
      </c>
      <c r="D413" s="7">
        <v>33.800200390000001</v>
      </c>
      <c r="E413" s="8">
        <f t="shared" si="34"/>
        <v>34</v>
      </c>
      <c r="F413" s="7">
        <v>40.032624179999999</v>
      </c>
      <c r="G413" s="8">
        <f t="shared" si="35"/>
        <v>40</v>
      </c>
      <c r="H413" s="9">
        <v>7.4454448830000004</v>
      </c>
      <c r="I413" s="8">
        <f t="shared" si="36"/>
        <v>7</v>
      </c>
      <c r="J413" s="10">
        <v>176.61658940000001</v>
      </c>
      <c r="K413" s="8">
        <f t="shared" si="37"/>
        <v>177</v>
      </c>
      <c r="L413" s="5" t="s">
        <v>67</v>
      </c>
    </row>
    <row r="414" spans="1:12">
      <c r="A414" s="6">
        <v>31</v>
      </c>
      <c r="B414" s="6">
        <v>72</v>
      </c>
      <c r="C414" s="6">
        <v>17</v>
      </c>
      <c r="D414" s="7">
        <v>28.691804749999999</v>
      </c>
      <c r="E414" s="8">
        <f t="shared" si="34"/>
        <v>29</v>
      </c>
      <c r="F414" s="7">
        <v>49.472253530000003</v>
      </c>
      <c r="G414" s="8">
        <f t="shared" si="35"/>
        <v>49</v>
      </c>
      <c r="H414" s="9">
        <v>5.833031708</v>
      </c>
      <c r="I414" s="8">
        <f t="shared" si="36"/>
        <v>6</v>
      </c>
      <c r="J414" s="10">
        <v>96.362229009999993</v>
      </c>
      <c r="K414" s="8">
        <f t="shared" si="37"/>
        <v>96</v>
      </c>
      <c r="L414" s="5" t="s">
        <v>67</v>
      </c>
    </row>
    <row r="415" spans="1:12">
      <c r="A415" s="6">
        <v>16</v>
      </c>
      <c r="B415" s="6">
        <v>80</v>
      </c>
      <c r="C415" s="6">
        <v>20</v>
      </c>
      <c r="D415" s="7">
        <v>31.240216960000001</v>
      </c>
      <c r="E415" s="8">
        <f t="shared" si="34"/>
        <v>31</v>
      </c>
      <c r="F415" s="7">
        <v>56.673690540000003</v>
      </c>
      <c r="G415" s="8">
        <f t="shared" si="35"/>
        <v>57</v>
      </c>
      <c r="H415" s="9">
        <v>7.3393209290000003</v>
      </c>
      <c r="I415" s="8">
        <f t="shared" si="36"/>
        <v>7</v>
      </c>
      <c r="J415" s="10">
        <v>122.0146733</v>
      </c>
      <c r="K415" s="8">
        <f t="shared" si="37"/>
        <v>122</v>
      </c>
      <c r="L415" s="5" t="s">
        <v>67</v>
      </c>
    </row>
    <row r="416" spans="1:12">
      <c r="A416" s="6">
        <v>27</v>
      </c>
      <c r="B416" s="6">
        <v>72</v>
      </c>
      <c r="C416" s="6">
        <v>17</v>
      </c>
      <c r="D416" s="7">
        <v>28.98039357</v>
      </c>
      <c r="E416" s="8">
        <f t="shared" si="34"/>
        <v>29</v>
      </c>
      <c r="F416" s="7">
        <v>57.232651509999997</v>
      </c>
      <c r="G416" s="8">
        <f t="shared" si="35"/>
        <v>57</v>
      </c>
      <c r="H416" s="9">
        <v>6.3479293529999996</v>
      </c>
      <c r="I416" s="8">
        <f t="shared" si="36"/>
        <v>6</v>
      </c>
      <c r="J416" s="10">
        <v>120.74356640000001</v>
      </c>
      <c r="K416" s="8">
        <f t="shared" si="37"/>
        <v>121</v>
      </c>
      <c r="L416" s="5" t="s">
        <v>67</v>
      </c>
    </row>
    <row r="417" spans="1:12">
      <c r="A417" s="6">
        <v>40</v>
      </c>
      <c r="B417" s="6">
        <v>62</v>
      </c>
      <c r="C417" s="6">
        <v>19</v>
      </c>
      <c r="D417" s="7">
        <v>27.32198928</v>
      </c>
      <c r="E417" s="8">
        <f t="shared" si="34"/>
        <v>27</v>
      </c>
      <c r="F417" s="7">
        <v>34.137371270000003</v>
      </c>
      <c r="G417" s="8">
        <f t="shared" si="35"/>
        <v>34</v>
      </c>
      <c r="H417" s="9">
        <v>4.6977507039999997</v>
      </c>
      <c r="I417" s="8">
        <f t="shared" si="36"/>
        <v>5</v>
      </c>
      <c r="J417" s="10">
        <v>96.51524028</v>
      </c>
      <c r="K417" s="8">
        <f t="shared" si="37"/>
        <v>97</v>
      </c>
      <c r="L417" s="5" t="s">
        <v>67</v>
      </c>
    </row>
    <row r="418" spans="1:12">
      <c r="A418" s="6">
        <v>18</v>
      </c>
      <c r="B418" s="6">
        <v>58</v>
      </c>
      <c r="C418" s="6">
        <v>16</v>
      </c>
      <c r="D418" s="7">
        <v>21.47607807</v>
      </c>
      <c r="E418" s="8">
        <f t="shared" si="34"/>
        <v>21</v>
      </c>
      <c r="F418" s="7">
        <v>38.80023714</v>
      </c>
      <c r="G418" s="8">
        <f t="shared" si="35"/>
        <v>39</v>
      </c>
      <c r="H418" s="9">
        <v>4.962661422</v>
      </c>
      <c r="I418" s="8">
        <f t="shared" si="36"/>
        <v>5</v>
      </c>
      <c r="J418" s="10">
        <v>180.38223400000001</v>
      </c>
      <c r="K418" s="8">
        <f t="shared" si="37"/>
        <v>180</v>
      </c>
      <c r="L418" s="5" t="s">
        <v>67</v>
      </c>
    </row>
    <row r="419" spans="1:12">
      <c r="A419" s="6">
        <v>3</v>
      </c>
      <c r="B419" s="6">
        <v>68</v>
      </c>
      <c r="C419" s="6">
        <v>16</v>
      </c>
      <c r="D419" s="7">
        <v>18.31910448</v>
      </c>
      <c r="E419" s="8">
        <f t="shared" si="34"/>
        <v>18</v>
      </c>
      <c r="F419" s="7">
        <v>34.697766389999998</v>
      </c>
      <c r="G419" s="8">
        <f t="shared" si="35"/>
        <v>35</v>
      </c>
      <c r="H419" s="9">
        <v>4.9648878569999999</v>
      </c>
      <c r="I419" s="8">
        <f t="shared" si="36"/>
        <v>5</v>
      </c>
      <c r="J419" s="10">
        <v>107.4721605</v>
      </c>
      <c r="K419" s="8">
        <f t="shared" si="37"/>
        <v>107</v>
      </c>
      <c r="L419" s="5" t="s">
        <v>67</v>
      </c>
    </row>
    <row r="420" spans="1:12">
      <c r="A420" s="6">
        <v>26</v>
      </c>
      <c r="B420" s="6">
        <v>67</v>
      </c>
      <c r="C420" s="6">
        <v>24</v>
      </c>
      <c r="D420" s="7">
        <v>36.977943840000002</v>
      </c>
      <c r="E420" s="8">
        <f t="shared" si="34"/>
        <v>37</v>
      </c>
      <c r="F420" s="7">
        <v>37.739929029999999</v>
      </c>
      <c r="G420" s="8">
        <f t="shared" si="35"/>
        <v>38</v>
      </c>
      <c r="H420" s="9">
        <v>5.6428131160000001</v>
      </c>
      <c r="I420" s="8">
        <f t="shared" si="36"/>
        <v>6</v>
      </c>
      <c r="J420" s="10">
        <v>161.4812963</v>
      </c>
      <c r="K420" s="8">
        <f t="shared" si="37"/>
        <v>161</v>
      </c>
      <c r="L420" s="5" t="s">
        <v>67</v>
      </c>
    </row>
    <row r="421" spans="1:12">
      <c r="A421" s="6">
        <v>16</v>
      </c>
      <c r="B421" s="6">
        <v>70</v>
      </c>
      <c r="C421" s="6">
        <v>20</v>
      </c>
      <c r="D421" s="7">
        <v>24.804675920000001</v>
      </c>
      <c r="E421" s="8">
        <f t="shared" si="34"/>
        <v>25</v>
      </c>
      <c r="F421" s="7">
        <v>40.124274700000001</v>
      </c>
      <c r="G421" s="8">
        <f t="shared" si="35"/>
        <v>40</v>
      </c>
      <c r="H421" s="9">
        <v>5.6093956</v>
      </c>
      <c r="I421" s="8">
        <f t="shared" si="36"/>
        <v>6</v>
      </c>
      <c r="J421" s="10">
        <v>121.5639121</v>
      </c>
      <c r="K421" s="8">
        <f t="shared" si="37"/>
        <v>122</v>
      </c>
      <c r="L421" s="5" t="s">
        <v>67</v>
      </c>
    </row>
    <row r="422" spans="1:12">
      <c r="A422" s="6">
        <v>24</v>
      </c>
      <c r="B422" s="6">
        <v>63</v>
      </c>
      <c r="C422" s="6">
        <v>19</v>
      </c>
      <c r="D422" s="7">
        <v>19.347944300000002</v>
      </c>
      <c r="E422" s="8">
        <f t="shared" si="34"/>
        <v>19</v>
      </c>
      <c r="F422" s="7">
        <v>55.968054889999998</v>
      </c>
      <c r="G422" s="8">
        <f t="shared" si="35"/>
        <v>56</v>
      </c>
      <c r="H422" s="9">
        <v>4.6815760429999997</v>
      </c>
      <c r="I422" s="8">
        <f t="shared" si="36"/>
        <v>5</v>
      </c>
      <c r="J422" s="10">
        <v>194.59211479999999</v>
      </c>
      <c r="K422" s="8">
        <f t="shared" si="37"/>
        <v>195</v>
      </c>
      <c r="L422" s="5" t="s">
        <v>67</v>
      </c>
    </row>
    <row r="423" spans="1:12">
      <c r="A423" s="6">
        <v>9</v>
      </c>
      <c r="B423" s="6">
        <v>76</v>
      </c>
      <c r="C423" s="6">
        <v>25</v>
      </c>
      <c r="D423" s="7">
        <v>28.883021419999999</v>
      </c>
      <c r="E423" s="8">
        <f t="shared" si="34"/>
        <v>29</v>
      </c>
      <c r="F423" s="7">
        <v>50.123238010000001</v>
      </c>
      <c r="G423" s="8">
        <f t="shared" si="35"/>
        <v>50</v>
      </c>
      <c r="H423" s="9">
        <v>5.7095122399999996</v>
      </c>
      <c r="I423" s="8">
        <f t="shared" si="36"/>
        <v>6</v>
      </c>
      <c r="J423" s="10">
        <v>179.2155874</v>
      </c>
      <c r="K423" s="8">
        <f t="shared" si="37"/>
        <v>179</v>
      </c>
      <c r="L423" s="5" t="s">
        <v>67</v>
      </c>
    </row>
    <row r="424" spans="1:12">
      <c r="A424" s="6">
        <v>16</v>
      </c>
      <c r="B424" s="6">
        <v>55</v>
      </c>
      <c r="C424" s="6">
        <v>19</v>
      </c>
      <c r="D424" s="7">
        <v>19.54314136</v>
      </c>
      <c r="E424" s="8">
        <f t="shared" si="34"/>
        <v>20</v>
      </c>
      <c r="F424" s="7">
        <v>47.191882790000001</v>
      </c>
      <c r="G424" s="8">
        <f t="shared" si="35"/>
        <v>47</v>
      </c>
      <c r="H424" s="9">
        <v>6.4135437810000004</v>
      </c>
      <c r="I424" s="8">
        <f t="shared" si="36"/>
        <v>6</v>
      </c>
      <c r="J424" s="10">
        <v>192.4372194</v>
      </c>
      <c r="K424" s="8">
        <f t="shared" si="37"/>
        <v>192</v>
      </c>
      <c r="L424" s="5" t="s">
        <v>67</v>
      </c>
    </row>
    <row r="425" spans="1:12">
      <c r="A425" s="6">
        <v>28</v>
      </c>
      <c r="B425" s="6">
        <v>75</v>
      </c>
      <c r="C425" s="6">
        <v>21</v>
      </c>
      <c r="D425" s="7">
        <v>24.774194900000001</v>
      </c>
      <c r="E425" s="8">
        <f t="shared" si="34"/>
        <v>25</v>
      </c>
      <c r="F425" s="7">
        <v>50.546210940000002</v>
      </c>
      <c r="G425" s="8">
        <f t="shared" si="35"/>
        <v>51</v>
      </c>
      <c r="H425" s="9">
        <v>6.0075081629999998</v>
      </c>
      <c r="I425" s="8">
        <f t="shared" si="36"/>
        <v>6</v>
      </c>
      <c r="J425" s="10">
        <v>114.2821387</v>
      </c>
      <c r="K425" s="8">
        <f t="shared" si="37"/>
        <v>114</v>
      </c>
      <c r="L425" s="5" t="s">
        <v>67</v>
      </c>
    </row>
    <row r="426" spans="1:12">
      <c r="A426" s="6">
        <v>16</v>
      </c>
      <c r="B426" s="6">
        <v>71</v>
      </c>
      <c r="C426" s="6">
        <v>24</v>
      </c>
      <c r="D426" s="7">
        <v>18.331248240000001</v>
      </c>
      <c r="E426" s="8">
        <f t="shared" si="34"/>
        <v>18</v>
      </c>
      <c r="F426" s="7">
        <v>38.409754820000003</v>
      </c>
      <c r="G426" s="8">
        <f t="shared" si="35"/>
        <v>38</v>
      </c>
      <c r="H426" s="9">
        <v>4.9463698740000002</v>
      </c>
      <c r="I426" s="8">
        <f t="shared" si="36"/>
        <v>5</v>
      </c>
      <c r="J426" s="10">
        <v>139.6483317</v>
      </c>
      <c r="K426" s="8">
        <f t="shared" si="37"/>
        <v>140</v>
      </c>
      <c r="L426" s="5" t="s">
        <v>67</v>
      </c>
    </row>
    <row r="427" spans="1:12">
      <c r="A427" s="6">
        <v>24</v>
      </c>
      <c r="B427" s="6">
        <v>70</v>
      </c>
      <c r="C427" s="6">
        <v>21</v>
      </c>
      <c r="D427" s="7">
        <v>19.147290380000001</v>
      </c>
      <c r="E427" s="8">
        <f t="shared" si="34"/>
        <v>19</v>
      </c>
      <c r="F427" s="7">
        <v>45.373375699999997</v>
      </c>
      <c r="G427" s="8">
        <f t="shared" si="35"/>
        <v>45</v>
      </c>
      <c r="H427" s="9">
        <v>5.5172080780000003</v>
      </c>
      <c r="I427" s="8">
        <f t="shared" si="36"/>
        <v>6</v>
      </c>
      <c r="J427" s="10">
        <v>132.7748215</v>
      </c>
      <c r="K427" s="8">
        <f t="shared" si="37"/>
        <v>133</v>
      </c>
      <c r="L427" s="5" t="s">
        <v>67</v>
      </c>
    </row>
    <row r="428" spans="1:12">
      <c r="A428" s="6">
        <v>38</v>
      </c>
      <c r="B428" s="6">
        <v>72</v>
      </c>
      <c r="C428" s="6">
        <v>21</v>
      </c>
      <c r="D428" s="7">
        <v>28.23416057</v>
      </c>
      <c r="E428" s="8">
        <f t="shared" si="34"/>
        <v>28</v>
      </c>
      <c r="F428" s="7">
        <v>49.442134500000002</v>
      </c>
      <c r="G428" s="8">
        <f t="shared" si="35"/>
        <v>49</v>
      </c>
      <c r="H428" s="9">
        <v>5.9021031720000003</v>
      </c>
      <c r="I428" s="8">
        <f t="shared" si="36"/>
        <v>6</v>
      </c>
      <c r="J428" s="10">
        <v>186.50085809999999</v>
      </c>
      <c r="K428" s="8">
        <f t="shared" si="37"/>
        <v>187</v>
      </c>
      <c r="L428" s="5" t="s">
        <v>67</v>
      </c>
    </row>
    <row r="429" spans="1:12">
      <c r="A429" s="6">
        <v>9</v>
      </c>
      <c r="B429" s="6">
        <v>66</v>
      </c>
      <c r="C429" s="6">
        <v>21</v>
      </c>
      <c r="D429" s="7">
        <v>30.11812084</v>
      </c>
      <c r="E429" s="8">
        <f t="shared" si="34"/>
        <v>30</v>
      </c>
      <c r="F429" s="7">
        <v>34.133078429999998</v>
      </c>
      <c r="G429" s="8">
        <f t="shared" si="35"/>
        <v>34</v>
      </c>
      <c r="H429" s="9">
        <v>5.7198898759999999</v>
      </c>
      <c r="I429" s="8">
        <f t="shared" si="36"/>
        <v>6</v>
      </c>
      <c r="J429" s="10">
        <v>157.08582319999999</v>
      </c>
      <c r="K429" s="8">
        <f t="shared" si="37"/>
        <v>157</v>
      </c>
      <c r="L429" s="5" t="s">
        <v>67</v>
      </c>
    </row>
    <row r="430" spans="1:12">
      <c r="A430" s="6">
        <v>34</v>
      </c>
      <c r="B430" s="6">
        <v>56</v>
      </c>
      <c r="C430" s="6">
        <v>17</v>
      </c>
      <c r="D430" s="7">
        <v>33.412686399999998</v>
      </c>
      <c r="E430" s="8">
        <f t="shared" si="34"/>
        <v>33</v>
      </c>
      <c r="F430" s="7">
        <v>35.42910045</v>
      </c>
      <c r="G430" s="8">
        <f t="shared" si="35"/>
        <v>35</v>
      </c>
      <c r="H430" s="9">
        <v>4.548202098</v>
      </c>
      <c r="I430" s="8">
        <f t="shared" si="36"/>
        <v>5</v>
      </c>
      <c r="J430" s="10">
        <v>139.67025409999999</v>
      </c>
      <c r="K430" s="8">
        <f t="shared" si="37"/>
        <v>140</v>
      </c>
      <c r="L430" s="5" t="s">
        <v>67</v>
      </c>
    </row>
    <row r="431" spans="1:12">
      <c r="A431" s="6">
        <v>1</v>
      </c>
      <c r="B431" s="6">
        <v>76</v>
      </c>
      <c r="C431" s="6">
        <v>19</v>
      </c>
      <c r="D431" s="7">
        <v>24.18553163</v>
      </c>
      <c r="E431" s="8">
        <f t="shared" si="34"/>
        <v>24</v>
      </c>
      <c r="F431" s="7">
        <v>46.687468469999999</v>
      </c>
      <c r="G431" s="8">
        <f t="shared" si="35"/>
        <v>47</v>
      </c>
      <c r="H431" s="9">
        <v>6.6695294159999996</v>
      </c>
      <c r="I431" s="8">
        <f t="shared" si="36"/>
        <v>7</v>
      </c>
      <c r="J431" s="10">
        <v>177.33779960000001</v>
      </c>
      <c r="K431" s="8">
        <f t="shared" si="37"/>
        <v>177</v>
      </c>
      <c r="L431" s="5" t="s">
        <v>67</v>
      </c>
    </row>
    <row r="432" spans="1:12">
      <c r="A432" s="6">
        <v>6</v>
      </c>
      <c r="B432" s="6">
        <v>69</v>
      </c>
      <c r="C432" s="6">
        <v>19</v>
      </c>
      <c r="D432" s="7">
        <v>26.886306749999999</v>
      </c>
      <c r="E432" s="8">
        <f t="shared" si="34"/>
        <v>27</v>
      </c>
      <c r="F432" s="7">
        <v>41.696179149999999</v>
      </c>
      <c r="G432" s="8">
        <f t="shared" si="35"/>
        <v>42</v>
      </c>
      <c r="H432" s="9">
        <v>4.7509292179999996</v>
      </c>
      <c r="I432" s="8">
        <f t="shared" si="36"/>
        <v>5</v>
      </c>
      <c r="J432" s="10">
        <v>94.467480080000001</v>
      </c>
      <c r="K432" s="8">
        <f t="shared" si="37"/>
        <v>94</v>
      </c>
      <c r="L432" s="5" t="s">
        <v>67</v>
      </c>
    </row>
    <row r="433" spans="1:12">
      <c r="A433" s="6">
        <v>26</v>
      </c>
      <c r="B433" s="6">
        <v>73</v>
      </c>
      <c r="C433" s="6">
        <v>21</v>
      </c>
      <c r="D433" s="7">
        <v>31.331708290000002</v>
      </c>
      <c r="E433" s="8">
        <f t="shared" si="34"/>
        <v>31</v>
      </c>
      <c r="F433" s="7">
        <v>57.974291710000003</v>
      </c>
      <c r="G433" s="8">
        <f t="shared" si="35"/>
        <v>58</v>
      </c>
      <c r="H433" s="9">
        <v>4.9462638879999998</v>
      </c>
      <c r="I433" s="8">
        <f t="shared" si="36"/>
        <v>5</v>
      </c>
      <c r="J433" s="10">
        <v>161.7820226</v>
      </c>
      <c r="K433" s="8">
        <f t="shared" si="37"/>
        <v>162</v>
      </c>
      <c r="L433" s="5" t="s">
        <v>67</v>
      </c>
    </row>
    <row r="434" spans="1:12">
      <c r="A434" s="6">
        <v>27</v>
      </c>
      <c r="B434" s="6">
        <v>61</v>
      </c>
      <c r="C434" s="6">
        <v>18</v>
      </c>
      <c r="D434" s="7">
        <v>33.307118180000003</v>
      </c>
      <c r="E434" s="8">
        <f t="shared" si="34"/>
        <v>33</v>
      </c>
      <c r="F434" s="7">
        <v>67.077808160000004</v>
      </c>
      <c r="G434" s="8">
        <f t="shared" si="35"/>
        <v>67</v>
      </c>
      <c r="H434" s="9">
        <v>5.2662270319999998</v>
      </c>
      <c r="I434" s="8">
        <f t="shared" si="36"/>
        <v>5</v>
      </c>
      <c r="J434" s="10">
        <v>108.5090168</v>
      </c>
      <c r="K434" s="8">
        <f t="shared" si="37"/>
        <v>109</v>
      </c>
      <c r="L434" s="5" t="s">
        <v>67</v>
      </c>
    </row>
    <row r="435" spans="1:12">
      <c r="A435" s="6">
        <v>27</v>
      </c>
      <c r="B435" s="6">
        <v>71</v>
      </c>
      <c r="C435" s="6">
        <v>23</v>
      </c>
      <c r="D435" s="7">
        <v>23.453790179999999</v>
      </c>
      <c r="E435" s="8">
        <f t="shared" si="34"/>
        <v>23</v>
      </c>
      <c r="F435" s="7">
        <v>46.487147589999999</v>
      </c>
      <c r="G435" s="8">
        <f t="shared" si="35"/>
        <v>46</v>
      </c>
      <c r="H435" s="9">
        <v>7.1095977299999999</v>
      </c>
      <c r="I435" s="8">
        <f t="shared" si="36"/>
        <v>7</v>
      </c>
      <c r="J435" s="10">
        <v>150.87122020000001</v>
      </c>
      <c r="K435" s="8">
        <f t="shared" si="37"/>
        <v>151</v>
      </c>
      <c r="L435" s="5" t="s">
        <v>67</v>
      </c>
    </row>
    <row r="436" spans="1:12">
      <c r="A436" s="6">
        <v>36</v>
      </c>
      <c r="B436" s="6">
        <v>61</v>
      </c>
      <c r="C436" s="6">
        <v>21</v>
      </c>
      <c r="D436" s="7">
        <v>34.538238890000002</v>
      </c>
      <c r="E436" s="8">
        <f t="shared" si="34"/>
        <v>35</v>
      </c>
      <c r="F436" s="7">
        <v>39.044689130000002</v>
      </c>
      <c r="G436" s="8">
        <f t="shared" si="35"/>
        <v>39</v>
      </c>
      <c r="H436" s="9">
        <v>5.617008201</v>
      </c>
      <c r="I436" s="8">
        <f t="shared" si="36"/>
        <v>6</v>
      </c>
      <c r="J436" s="10">
        <v>168.59483180000001</v>
      </c>
      <c r="K436" s="8">
        <f t="shared" si="37"/>
        <v>169</v>
      </c>
      <c r="L436" s="5" t="s">
        <v>67</v>
      </c>
    </row>
    <row r="437" spans="1:12">
      <c r="A437" s="6">
        <v>17</v>
      </c>
      <c r="B437" s="6">
        <v>73</v>
      </c>
      <c r="C437" s="6">
        <v>18</v>
      </c>
      <c r="D437" s="7">
        <v>19.501122240000001</v>
      </c>
      <c r="E437" s="8">
        <f t="shared" si="34"/>
        <v>20</v>
      </c>
      <c r="F437" s="7">
        <v>34.510866110000002</v>
      </c>
      <c r="G437" s="8">
        <f t="shared" si="35"/>
        <v>35</v>
      </c>
      <c r="H437" s="9">
        <v>5.6323531129999997</v>
      </c>
      <c r="I437" s="8">
        <f t="shared" si="36"/>
        <v>6</v>
      </c>
      <c r="J437" s="10">
        <v>197.37526489999999</v>
      </c>
      <c r="K437" s="8">
        <f t="shared" si="37"/>
        <v>197</v>
      </c>
      <c r="L437" s="5" t="s">
        <v>67</v>
      </c>
    </row>
    <row r="438" spans="1:12">
      <c r="A438" s="6">
        <v>26</v>
      </c>
      <c r="B438" s="6">
        <v>72</v>
      </c>
      <c r="C438" s="6">
        <v>22</v>
      </c>
      <c r="D438" s="7">
        <v>28.767949040000001</v>
      </c>
      <c r="E438" s="8">
        <f t="shared" si="34"/>
        <v>29</v>
      </c>
      <c r="F438" s="7">
        <v>37.577921320000002</v>
      </c>
      <c r="G438" s="8">
        <f t="shared" si="35"/>
        <v>38</v>
      </c>
      <c r="H438" s="9">
        <v>4.6749415489999997</v>
      </c>
      <c r="I438" s="8">
        <f t="shared" si="36"/>
        <v>5</v>
      </c>
      <c r="J438" s="10">
        <v>91.720848689999997</v>
      </c>
      <c r="K438" s="8">
        <f t="shared" si="37"/>
        <v>92</v>
      </c>
      <c r="L438" s="5" t="s">
        <v>67</v>
      </c>
    </row>
    <row r="439" spans="1:12">
      <c r="A439" s="6">
        <v>17</v>
      </c>
      <c r="B439" s="6">
        <v>64</v>
      </c>
      <c r="C439" s="6">
        <v>16</v>
      </c>
      <c r="D439" s="7">
        <v>30.977587159999999</v>
      </c>
      <c r="E439" s="8">
        <f t="shared" si="34"/>
        <v>31</v>
      </c>
      <c r="F439" s="7">
        <v>32.24914235</v>
      </c>
      <c r="G439" s="8">
        <f t="shared" si="35"/>
        <v>32</v>
      </c>
      <c r="H439" s="9">
        <v>7.1617976429999999</v>
      </c>
      <c r="I439" s="8">
        <f t="shared" si="36"/>
        <v>7</v>
      </c>
      <c r="J439" s="10">
        <v>180.71682799999999</v>
      </c>
      <c r="K439" s="8">
        <f t="shared" si="37"/>
        <v>181</v>
      </c>
      <c r="L439" s="5" t="s">
        <v>67</v>
      </c>
    </row>
    <row r="440" spans="1:12">
      <c r="A440" s="6">
        <v>14</v>
      </c>
      <c r="B440" s="6">
        <v>74</v>
      </c>
      <c r="C440" s="6">
        <v>19</v>
      </c>
      <c r="D440" s="7">
        <v>18.397591469999998</v>
      </c>
      <c r="E440" s="8">
        <f t="shared" si="34"/>
        <v>18</v>
      </c>
      <c r="F440" s="7">
        <v>36.826393090000003</v>
      </c>
      <c r="G440" s="8">
        <f t="shared" si="35"/>
        <v>37</v>
      </c>
      <c r="H440" s="9">
        <v>6.6249661309999999</v>
      </c>
      <c r="I440" s="8">
        <f t="shared" si="36"/>
        <v>7</v>
      </c>
      <c r="J440" s="10">
        <v>93.123306439999993</v>
      </c>
      <c r="K440" s="8">
        <f t="shared" si="37"/>
        <v>93</v>
      </c>
      <c r="L440" s="5" t="s">
        <v>67</v>
      </c>
    </row>
    <row r="441" spans="1:12">
      <c r="A441" s="6">
        <v>39</v>
      </c>
      <c r="B441" s="6">
        <v>60</v>
      </c>
      <c r="C441" s="6">
        <v>15</v>
      </c>
      <c r="D441" s="7">
        <v>35.093574189999998</v>
      </c>
      <c r="E441" s="8">
        <f t="shared" si="34"/>
        <v>35</v>
      </c>
      <c r="F441" s="7">
        <v>30.986854560000001</v>
      </c>
      <c r="G441" s="8">
        <f t="shared" si="35"/>
        <v>31</v>
      </c>
      <c r="H441" s="9">
        <v>5.0040746240000002</v>
      </c>
      <c r="I441" s="8">
        <f t="shared" si="36"/>
        <v>5</v>
      </c>
      <c r="J441" s="10">
        <v>116.9106908</v>
      </c>
      <c r="K441" s="8">
        <f t="shared" si="37"/>
        <v>117</v>
      </c>
      <c r="L441" s="5" t="s">
        <v>67</v>
      </c>
    </row>
    <row r="442" spans="1:12">
      <c r="A442" s="6">
        <v>6</v>
      </c>
      <c r="B442" s="6">
        <v>66</v>
      </c>
      <c r="C442" s="6">
        <v>15</v>
      </c>
      <c r="D442" s="7">
        <v>34.931742229999998</v>
      </c>
      <c r="E442" s="8">
        <f t="shared" si="34"/>
        <v>35</v>
      </c>
      <c r="F442" s="7">
        <v>30.400467689999999</v>
      </c>
      <c r="G442" s="8">
        <f t="shared" si="35"/>
        <v>30</v>
      </c>
      <c r="H442" s="9">
        <v>6.3458060109999996</v>
      </c>
      <c r="I442" s="8">
        <f t="shared" si="36"/>
        <v>6</v>
      </c>
      <c r="J442" s="10">
        <v>159.26498269999999</v>
      </c>
      <c r="K442" s="8">
        <f t="shared" si="37"/>
        <v>159</v>
      </c>
      <c r="L442" s="5" t="s">
        <v>67</v>
      </c>
    </row>
    <row r="443" spans="1:12">
      <c r="A443" s="6">
        <v>8</v>
      </c>
      <c r="B443" s="6">
        <v>59</v>
      </c>
      <c r="C443" s="6">
        <v>18</v>
      </c>
      <c r="D443" s="7">
        <v>29.505230359999999</v>
      </c>
      <c r="E443" s="8">
        <f t="shared" si="34"/>
        <v>30</v>
      </c>
      <c r="F443" s="7">
        <v>35.720324980000001</v>
      </c>
      <c r="G443" s="8">
        <f t="shared" si="35"/>
        <v>36</v>
      </c>
      <c r="H443" s="9">
        <v>6.2168144529999996</v>
      </c>
      <c r="I443" s="8">
        <f t="shared" si="36"/>
        <v>6</v>
      </c>
      <c r="J443" s="10">
        <v>187.8961851</v>
      </c>
      <c r="K443" s="8">
        <f t="shared" si="37"/>
        <v>188</v>
      </c>
      <c r="L443" s="5" t="s">
        <v>67</v>
      </c>
    </row>
    <row r="444" spans="1:12">
      <c r="A444" s="6">
        <v>2</v>
      </c>
      <c r="B444" s="6">
        <v>67</v>
      </c>
      <c r="C444" s="6">
        <v>18</v>
      </c>
      <c r="D444" s="7">
        <v>34.519347750000001</v>
      </c>
      <c r="E444" s="8">
        <f t="shared" si="34"/>
        <v>35</v>
      </c>
      <c r="F444" s="7">
        <v>47.529800270000003</v>
      </c>
      <c r="G444" s="8">
        <f t="shared" si="35"/>
        <v>48</v>
      </c>
      <c r="H444" s="9">
        <v>5.9216667579999998</v>
      </c>
      <c r="I444" s="8">
        <f t="shared" si="36"/>
        <v>6</v>
      </c>
      <c r="J444" s="10">
        <v>129.00646119999999</v>
      </c>
      <c r="K444" s="8">
        <f t="shared" si="37"/>
        <v>129</v>
      </c>
      <c r="L444" s="5" t="s">
        <v>67</v>
      </c>
    </row>
    <row r="445" spans="1:12">
      <c r="A445" s="6">
        <v>1</v>
      </c>
      <c r="B445" s="6">
        <v>76</v>
      </c>
      <c r="C445" s="6">
        <v>17</v>
      </c>
      <c r="D445" s="7">
        <v>28.434307260000001</v>
      </c>
      <c r="E445" s="8">
        <f t="shared" si="34"/>
        <v>28</v>
      </c>
      <c r="F445" s="7">
        <v>52.10010827</v>
      </c>
      <c r="G445" s="8">
        <f t="shared" si="35"/>
        <v>52</v>
      </c>
      <c r="H445" s="9">
        <v>6.0127191179999997</v>
      </c>
      <c r="I445" s="8">
        <f t="shared" si="36"/>
        <v>6</v>
      </c>
      <c r="J445" s="10">
        <v>147.04148240000001</v>
      </c>
      <c r="K445" s="8">
        <f t="shared" si="37"/>
        <v>147</v>
      </c>
      <c r="L445" s="5" t="s">
        <v>67</v>
      </c>
    </row>
    <row r="446" spans="1:12">
      <c r="A446" s="6">
        <v>16</v>
      </c>
      <c r="B446" s="6">
        <v>73</v>
      </c>
      <c r="C446" s="6">
        <v>19</v>
      </c>
      <c r="D446" s="7">
        <v>18.416456289999999</v>
      </c>
      <c r="E446" s="8">
        <f t="shared" si="34"/>
        <v>18</v>
      </c>
      <c r="F446" s="7">
        <v>34.805410389999999</v>
      </c>
      <c r="G446" s="8">
        <f t="shared" si="35"/>
        <v>35</v>
      </c>
      <c r="H446" s="9">
        <v>4.6840792489999998</v>
      </c>
      <c r="I446" s="8">
        <f t="shared" si="36"/>
        <v>5</v>
      </c>
      <c r="J446" s="10">
        <v>163.2747473</v>
      </c>
      <c r="K446" s="8">
        <f t="shared" si="37"/>
        <v>163</v>
      </c>
      <c r="L446" s="5" t="s">
        <v>67</v>
      </c>
    </row>
    <row r="447" spans="1:12">
      <c r="A447" s="6">
        <v>23</v>
      </c>
      <c r="B447" s="6">
        <v>75</v>
      </c>
      <c r="C447" s="6">
        <v>25</v>
      </c>
      <c r="D447" s="7">
        <v>31.075089729999998</v>
      </c>
      <c r="E447" s="8">
        <f t="shared" si="34"/>
        <v>31</v>
      </c>
      <c r="F447" s="7">
        <v>47.198476829999997</v>
      </c>
      <c r="G447" s="8">
        <f t="shared" si="35"/>
        <v>47</v>
      </c>
      <c r="H447" s="9">
        <v>7.0771700019999999</v>
      </c>
      <c r="I447" s="8">
        <f t="shared" si="36"/>
        <v>7</v>
      </c>
      <c r="J447" s="10">
        <v>91.312564120000005</v>
      </c>
      <c r="K447" s="8">
        <f t="shared" si="37"/>
        <v>91</v>
      </c>
      <c r="L447" s="5" t="s">
        <v>67</v>
      </c>
    </row>
    <row r="448" spans="1:12">
      <c r="A448" s="6">
        <v>32</v>
      </c>
      <c r="B448" s="6">
        <v>70</v>
      </c>
      <c r="C448" s="6">
        <v>20</v>
      </c>
      <c r="D448" s="7">
        <v>20.893427490000001</v>
      </c>
      <c r="E448" s="8">
        <f t="shared" si="34"/>
        <v>21</v>
      </c>
      <c r="F448" s="7">
        <v>46.248565229999997</v>
      </c>
      <c r="G448" s="8">
        <f t="shared" si="35"/>
        <v>46</v>
      </c>
      <c r="H448" s="9">
        <v>6.2088432149999999</v>
      </c>
      <c r="I448" s="8">
        <f t="shared" si="36"/>
        <v>6</v>
      </c>
      <c r="J448" s="10">
        <v>195.56978749999999</v>
      </c>
      <c r="K448" s="8">
        <f t="shared" si="37"/>
        <v>196</v>
      </c>
      <c r="L448" s="5" t="s">
        <v>67</v>
      </c>
    </row>
    <row r="449" spans="1:12">
      <c r="A449" s="6">
        <v>28</v>
      </c>
      <c r="B449" s="6">
        <v>59</v>
      </c>
      <c r="C449" s="6">
        <v>22</v>
      </c>
      <c r="D449" s="7">
        <v>30.90607799</v>
      </c>
      <c r="E449" s="8">
        <f t="shared" si="34"/>
        <v>31</v>
      </c>
      <c r="F449" s="7">
        <v>52.799130390000002</v>
      </c>
      <c r="G449" s="8">
        <f t="shared" si="35"/>
        <v>53</v>
      </c>
      <c r="H449" s="9">
        <v>7.0518162899999997</v>
      </c>
      <c r="I449" s="8">
        <f t="shared" si="36"/>
        <v>7</v>
      </c>
      <c r="J449" s="10">
        <v>170.99198279999999</v>
      </c>
      <c r="K449" s="8">
        <f t="shared" si="37"/>
        <v>171</v>
      </c>
      <c r="L449" s="5" t="s">
        <v>67</v>
      </c>
    </row>
    <row r="450" spans="1:12">
      <c r="A450" s="6">
        <v>5</v>
      </c>
      <c r="B450" s="6">
        <v>62</v>
      </c>
      <c r="C450" s="6">
        <v>23</v>
      </c>
      <c r="D450" s="7">
        <v>27.934827899999998</v>
      </c>
      <c r="E450" s="8">
        <f t="shared" si="34"/>
        <v>28</v>
      </c>
      <c r="F450" s="7">
        <v>66.454571220000005</v>
      </c>
      <c r="G450" s="8">
        <f t="shared" si="35"/>
        <v>66</v>
      </c>
      <c r="H450" s="9">
        <v>4.7222224539999997</v>
      </c>
      <c r="I450" s="8">
        <f t="shared" si="36"/>
        <v>5</v>
      </c>
      <c r="J450" s="10">
        <v>145.3728801</v>
      </c>
      <c r="K450" s="8">
        <f t="shared" si="37"/>
        <v>145</v>
      </c>
      <c r="L450" s="5" t="s">
        <v>67</v>
      </c>
    </row>
    <row r="451" spans="1:12">
      <c r="A451" s="6">
        <v>36</v>
      </c>
      <c r="B451" s="6">
        <v>67</v>
      </c>
      <c r="C451" s="6">
        <v>25</v>
      </c>
      <c r="D451" s="7">
        <v>35.951766419999998</v>
      </c>
      <c r="E451" s="8">
        <f t="shared" ref="E451:E514" si="38">ROUND(D451, 0)</f>
        <v>36</v>
      </c>
      <c r="F451" s="7">
        <v>36.527807760000002</v>
      </c>
      <c r="G451" s="8">
        <f t="shared" ref="G451:G514" si="39">ROUND(F451, 0)</f>
        <v>37</v>
      </c>
      <c r="H451" s="9">
        <v>6.4180626519999997</v>
      </c>
      <c r="I451" s="8">
        <f t="shared" ref="I451:I514" si="40">ROUND(H451, 0)</f>
        <v>6</v>
      </c>
      <c r="J451" s="10">
        <v>136.0456753</v>
      </c>
      <c r="K451" s="8">
        <f t="shared" ref="K451:K514" si="41">ROUND(J451, 0)</f>
        <v>136</v>
      </c>
      <c r="L451" s="5" t="s">
        <v>67</v>
      </c>
    </row>
    <row r="452" spans="1:12">
      <c r="A452" s="6">
        <v>1</v>
      </c>
      <c r="B452" s="6">
        <v>66</v>
      </c>
      <c r="C452" s="6">
        <v>23</v>
      </c>
      <c r="D452" s="7">
        <v>19.54317155</v>
      </c>
      <c r="E452" s="8">
        <f t="shared" si="38"/>
        <v>20</v>
      </c>
      <c r="F452" s="7">
        <v>56.928313989999999</v>
      </c>
      <c r="G452" s="8">
        <f t="shared" si="39"/>
        <v>57</v>
      </c>
      <c r="H452" s="9">
        <v>4.8035644680000003</v>
      </c>
      <c r="I452" s="8">
        <f t="shared" si="40"/>
        <v>5</v>
      </c>
      <c r="J452" s="10">
        <v>173.1686574</v>
      </c>
      <c r="K452" s="8">
        <f t="shared" si="41"/>
        <v>173</v>
      </c>
      <c r="L452" s="5" t="s">
        <v>67</v>
      </c>
    </row>
    <row r="453" spans="1:12">
      <c r="A453" s="6">
        <v>24</v>
      </c>
      <c r="B453" s="6">
        <v>73</v>
      </c>
      <c r="C453" s="6">
        <v>20</v>
      </c>
      <c r="D453" s="7">
        <v>19.637362079999999</v>
      </c>
      <c r="E453" s="8">
        <f t="shared" si="38"/>
        <v>20</v>
      </c>
      <c r="F453" s="7">
        <v>32.31528909</v>
      </c>
      <c r="G453" s="8">
        <f t="shared" si="39"/>
        <v>32</v>
      </c>
      <c r="H453" s="9">
        <v>4.608695247</v>
      </c>
      <c r="I453" s="8">
        <f t="shared" si="40"/>
        <v>5</v>
      </c>
      <c r="J453" s="10">
        <v>176.41340919999999</v>
      </c>
      <c r="K453" s="8">
        <f t="shared" si="41"/>
        <v>176</v>
      </c>
      <c r="L453" s="5" t="s">
        <v>67</v>
      </c>
    </row>
    <row r="454" spans="1:12">
      <c r="A454" s="6">
        <v>17</v>
      </c>
      <c r="B454" s="6">
        <v>67</v>
      </c>
      <c r="C454" s="6">
        <v>18</v>
      </c>
      <c r="D454" s="7">
        <v>31.219275199999998</v>
      </c>
      <c r="E454" s="8">
        <f t="shared" si="38"/>
        <v>31</v>
      </c>
      <c r="F454" s="7">
        <v>56.468688739999997</v>
      </c>
      <c r="G454" s="8">
        <f t="shared" si="39"/>
        <v>56</v>
      </c>
      <c r="H454" s="9">
        <v>5.611510977</v>
      </c>
      <c r="I454" s="8">
        <f t="shared" si="40"/>
        <v>6</v>
      </c>
      <c r="J454" s="10">
        <v>129.20286530000001</v>
      </c>
      <c r="K454" s="8">
        <f t="shared" si="41"/>
        <v>129</v>
      </c>
      <c r="L454" s="5" t="s">
        <v>67</v>
      </c>
    </row>
    <row r="455" spans="1:12">
      <c r="A455" s="6">
        <v>5</v>
      </c>
      <c r="B455" s="6">
        <v>55</v>
      </c>
      <c r="C455" s="6">
        <v>18</v>
      </c>
      <c r="D455" s="7">
        <v>33.508763549999998</v>
      </c>
      <c r="E455" s="8">
        <f t="shared" si="38"/>
        <v>34</v>
      </c>
      <c r="F455" s="7">
        <v>45.70976142</v>
      </c>
      <c r="G455" s="8">
        <f t="shared" si="39"/>
        <v>46</v>
      </c>
      <c r="H455" s="9">
        <v>7.3220979719999999</v>
      </c>
      <c r="I455" s="8">
        <f t="shared" si="40"/>
        <v>7</v>
      </c>
      <c r="J455" s="10">
        <v>126.6738117</v>
      </c>
      <c r="K455" s="8">
        <f t="shared" si="41"/>
        <v>127</v>
      </c>
      <c r="L455" s="5" t="s">
        <v>67</v>
      </c>
    </row>
    <row r="456" spans="1:12">
      <c r="A456" s="6">
        <v>5</v>
      </c>
      <c r="B456" s="6">
        <v>56</v>
      </c>
      <c r="C456" s="6">
        <v>24</v>
      </c>
      <c r="D456" s="7">
        <v>24.807101660000001</v>
      </c>
      <c r="E456" s="8">
        <f t="shared" si="38"/>
        <v>25</v>
      </c>
      <c r="F456" s="7">
        <v>45.011100149999997</v>
      </c>
      <c r="G456" s="8">
        <f t="shared" si="39"/>
        <v>45</v>
      </c>
      <c r="H456" s="9">
        <v>5.0231150549999999</v>
      </c>
      <c r="I456" s="8">
        <f t="shared" si="40"/>
        <v>5</v>
      </c>
      <c r="J456" s="10">
        <v>188.49286369999999</v>
      </c>
      <c r="K456" s="8">
        <f t="shared" si="41"/>
        <v>188</v>
      </c>
      <c r="L456" s="5" t="s">
        <v>67</v>
      </c>
    </row>
    <row r="457" spans="1:12">
      <c r="A457" s="6">
        <v>37</v>
      </c>
      <c r="B457" s="6">
        <v>77</v>
      </c>
      <c r="C457" s="6">
        <v>17</v>
      </c>
      <c r="D457" s="7">
        <v>36.209705239999998</v>
      </c>
      <c r="E457" s="8">
        <f t="shared" si="38"/>
        <v>36</v>
      </c>
      <c r="F457" s="7">
        <v>31.945506129999998</v>
      </c>
      <c r="G457" s="8">
        <f t="shared" si="39"/>
        <v>32</v>
      </c>
      <c r="H457" s="9">
        <v>5.6171228009999998</v>
      </c>
      <c r="I457" s="8">
        <f t="shared" si="40"/>
        <v>6</v>
      </c>
      <c r="J457" s="10">
        <v>191.0658531</v>
      </c>
      <c r="K457" s="8">
        <f t="shared" si="41"/>
        <v>191</v>
      </c>
      <c r="L457" s="5" t="s">
        <v>67</v>
      </c>
    </row>
    <row r="458" spans="1:12">
      <c r="A458" s="6">
        <v>13</v>
      </c>
      <c r="B458" s="6">
        <v>73</v>
      </c>
      <c r="C458" s="6">
        <v>20</v>
      </c>
      <c r="D458" s="7">
        <v>30.504208760000001</v>
      </c>
      <c r="E458" s="8">
        <f t="shared" si="38"/>
        <v>31</v>
      </c>
      <c r="F458" s="7">
        <v>35.488859689999998</v>
      </c>
      <c r="G458" s="8">
        <f t="shared" si="39"/>
        <v>35</v>
      </c>
      <c r="H458" s="9">
        <v>5.3915604180000001</v>
      </c>
      <c r="I458" s="8">
        <f t="shared" si="40"/>
        <v>5</v>
      </c>
      <c r="J458" s="10">
        <v>162.59277230000001</v>
      </c>
      <c r="K458" s="8">
        <f t="shared" si="41"/>
        <v>163</v>
      </c>
      <c r="L458" s="5" t="s">
        <v>67</v>
      </c>
    </row>
    <row r="459" spans="1:12">
      <c r="A459" s="6">
        <v>6</v>
      </c>
      <c r="B459" s="6">
        <v>63</v>
      </c>
      <c r="C459" s="6">
        <v>23</v>
      </c>
      <c r="D459" s="7">
        <v>26.016302589999999</v>
      </c>
      <c r="E459" s="8">
        <f t="shared" si="38"/>
        <v>26</v>
      </c>
      <c r="F459" s="7">
        <v>49.947047179999998</v>
      </c>
      <c r="G459" s="8">
        <f t="shared" si="39"/>
        <v>50</v>
      </c>
      <c r="H459" s="9">
        <v>5.9065969049999998</v>
      </c>
      <c r="I459" s="8">
        <f t="shared" si="40"/>
        <v>6</v>
      </c>
      <c r="J459" s="10">
        <v>160.33374470000001</v>
      </c>
      <c r="K459" s="8">
        <f t="shared" si="41"/>
        <v>160</v>
      </c>
      <c r="L459" s="5" t="s">
        <v>67</v>
      </c>
    </row>
    <row r="460" spans="1:12">
      <c r="A460" s="6">
        <v>16</v>
      </c>
      <c r="B460" s="6">
        <v>77</v>
      </c>
      <c r="C460" s="6">
        <v>22</v>
      </c>
      <c r="D460" s="7">
        <v>31.48469278</v>
      </c>
      <c r="E460" s="8">
        <f t="shared" si="38"/>
        <v>31</v>
      </c>
      <c r="F460" s="7">
        <v>35.639561499999999</v>
      </c>
      <c r="G460" s="8">
        <f t="shared" si="39"/>
        <v>36</v>
      </c>
      <c r="H460" s="9">
        <v>6.5742096779999999</v>
      </c>
      <c r="I460" s="8">
        <f t="shared" si="40"/>
        <v>7</v>
      </c>
      <c r="J460" s="10">
        <v>100.54681600000001</v>
      </c>
      <c r="K460" s="8">
        <f t="shared" si="41"/>
        <v>101</v>
      </c>
      <c r="L460" s="5" t="s">
        <v>67</v>
      </c>
    </row>
    <row r="461" spans="1:12">
      <c r="A461" s="6">
        <v>25</v>
      </c>
      <c r="B461" s="6">
        <v>64</v>
      </c>
      <c r="C461" s="6">
        <v>20</v>
      </c>
      <c r="D461" s="7">
        <v>33.15122581</v>
      </c>
      <c r="E461" s="8">
        <f t="shared" si="38"/>
        <v>33</v>
      </c>
      <c r="F461" s="7">
        <v>32.459745390000002</v>
      </c>
      <c r="G461" s="8">
        <f t="shared" si="39"/>
        <v>32</v>
      </c>
      <c r="H461" s="9">
        <v>4.8077767490000003</v>
      </c>
      <c r="I461" s="8">
        <f t="shared" si="40"/>
        <v>5</v>
      </c>
      <c r="J461" s="10">
        <v>105.0380275</v>
      </c>
      <c r="K461" s="8">
        <f t="shared" si="41"/>
        <v>105</v>
      </c>
      <c r="L461" s="5" t="s">
        <v>67</v>
      </c>
    </row>
    <row r="462" spans="1:12">
      <c r="A462" s="6">
        <v>34</v>
      </c>
      <c r="B462" s="6">
        <v>75</v>
      </c>
      <c r="C462" s="6">
        <v>24</v>
      </c>
      <c r="D462" s="7">
        <v>23.502228219999999</v>
      </c>
      <c r="E462" s="8">
        <f t="shared" si="38"/>
        <v>24</v>
      </c>
      <c r="F462" s="7">
        <v>51.290195089999997</v>
      </c>
      <c r="G462" s="8">
        <f t="shared" si="39"/>
        <v>51</v>
      </c>
      <c r="H462" s="9">
        <v>4.7600380390000003</v>
      </c>
      <c r="I462" s="8">
        <f t="shared" si="40"/>
        <v>5</v>
      </c>
      <c r="J462" s="10">
        <v>192.3023991</v>
      </c>
      <c r="K462" s="8">
        <f t="shared" si="41"/>
        <v>192</v>
      </c>
      <c r="L462" s="5" t="s">
        <v>67</v>
      </c>
    </row>
    <row r="463" spans="1:12">
      <c r="A463" s="6">
        <v>20</v>
      </c>
      <c r="B463" s="6">
        <v>77</v>
      </c>
      <c r="C463" s="6">
        <v>23</v>
      </c>
      <c r="D463" s="7">
        <v>34.872486590000001</v>
      </c>
      <c r="E463" s="8">
        <f t="shared" si="38"/>
        <v>35</v>
      </c>
      <c r="F463" s="7">
        <v>38.837860120000002</v>
      </c>
      <c r="G463" s="8">
        <f t="shared" si="39"/>
        <v>39</v>
      </c>
      <c r="H463" s="9">
        <v>5.1802715020000001</v>
      </c>
      <c r="I463" s="8">
        <f t="shared" si="40"/>
        <v>5</v>
      </c>
      <c r="J463" s="10">
        <v>148.2502786</v>
      </c>
      <c r="K463" s="8">
        <f t="shared" si="41"/>
        <v>148</v>
      </c>
      <c r="L463" s="5" t="s">
        <v>67</v>
      </c>
    </row>
    <row r="464" spans="1:12">
      <c r="A464" s="6">
        <v>35</v>
      </c>
      <c r="B464" s="6">
        <v>80</v>
      </c>
      <c r="C464" s="6">
        <v>25</v>
      </c>
      <c r="D464" s="7">
        <v>28.09269012</v>
      </c>
      <c r="E464" s="8">
        <f t="shared" si="38"/>
        <v>28</v>
      </c>
      <c r="F464" s="7">
        <v>44.933220419999998</v>
      </c>
      <c r="G464" s="8">
        <f t="shared" si="39"/>
        <v>45</v>
      </c>
      <c r="H464" s="9">
        <v>4.8959273059999999</v>
      </c>
      <c r="I464" s="8">
        <f t="shared" si="40"/>
        <v>5</v>
      </c>
      <c r="J464" s="10">
        <v>197.11440110000001</v>
      </c>
      <c r="K464" s="8">
        <f t="shared" si="41"/>
        <v>197</v>
      </c>
      <c r="L464" s="5" t="s">
        <v>67</v>
      </c>
    </row>
    <row r="465" spans="1:12">
      <c r="A465" s="6">
        <v>14</v>
      </c>
      <c r="B465" s="6">
        <v>75</v>
      </c>
      <c r="C465" s="6">
        <v>24</v>
      </c>
      <c r="D465" s="7">
        <v>24.547578290000001</v>
      </c>
      <c r="E465" s="8">
        <f t="shared" si="38"/>
        <v>25</v>
      </c>
      <c r="F465" s="7">
        <v>57.341448499999998</v>
      </c>
      <c r="G465" s="8">
        <f t="shared" si="39"/>
        <v>57</v>
      </c>
      <c r="H465" s="9">
        <v>6.4361600440000002</v>
      </c>
      <c r="I465" s="8">
        <f t="shared" si="40"/>
        <v>6</v>
      </c>
      <c r="J465" s="10">
        <v>118.3606557</v>
      </c>
      <c r="K465" s="8">
        <f t="shared" si="41"/>
        <v>118</v>
      </c>
      <c r="L465" s="5" t="s">
        <v>67</v>
      </c>
    </row>
    <row r="466" spans="1:12">
      <c r="A466" s="6">
        <v>36</v>
      </c>
      <c r="B466" s="6">
        <v>80</v>
      </c>
      <c r="C466" s="6">
        <v>21</v>
      </c>
      <c r="D466" s="7">
        <v>33.647696459999999</v>
      </c>
      <c r="E466" s="8">
        <f t="shared" si="38"/>
        <v>34</v>
      </c>
      <c r="F466" s="7">
        <v>48.41490082</v>
      </c>
      <c r="G466" s="8">
        <f t="shared" si="39"/>
        <v>48</v>
      </c>
      <c r="H466" s="9">
        <v>7.0660872609999998</v>
      </c>
      <c r="I466" s="8">
        <f t="shared" si="40"/>
        <v>7</v>
      </c>
      <c r="J466" s="10">
        <v>100.46732780000001</v>
      </c>
      <c r="K466" s="8">
        <f t="shared" si="41"/>
        <v>100</v>
      </c>
      <c r="L466" s="5" t="s">
        <v>67</v>
      </c>
    </row>
    <row r="467" spans="1:12">
      <c r="A467" s="6">
        <v>7</v>
      </c>
      <c r="B467" s="6">
        <v>77</v>
      </c>
      <c r="C467" s="6">
        <v>18</v>
      </c>
      <c r="D467" s="7">
        <v>20.5591255</v>
      </c>
      <c r="E467" s="8">
        <f t="shared" si="38"/>
        <v>21</v>
      </c>
      <c r="F467" s="7">
        <v>60.548806929999998</v>
      </c>
      <c r="G467" s="8">
        <f t="shared" si="39"/>
        <v>61</v>
      </c>
      <c r="H467" s="9">
        <v>6.655918078</v>
      </c>
      <c r="I467" s="8">
        <f t="shared" si="40"/>
        <v>7</v>
      </c>
      <c r="J467" s="10">
        <v>191.08951089999999</v>
      </c>
      <c r="K467" s="8">
        <f t="shared" si="41"/>
        <v>191</v>
      </c>
      <c r="L467" s="5" t="s">
        <v>67</v>
      </c>
    </row>
    <row r="468" spans="1:12">
      <c r="A468" s="6">
        <v>29</v>
      </c>
      <c r="B468" s="6">
        <v>78</v>
      </c>
      <c r="C468" s="6">
        <v>25</v>
      </c>
      <c r="D468" s="7">
        <v>19.959917189999999</v>
      </c>
      <c r="E468" s="8">
        <f t="shared" si="38"/>
        <v>20</v>
      </c>
      <c r="F468" s="7">
        <v>59.33157782</v>
      </c>
      <c r="G468" s="8">
        <f t="shared" si="39"/>
        <v>59</v>
      </c>
      <c r="H468" s="9">
        <v>5.9828545230000003</v>
      </c>
      <c r="I468" s="8">
        <f t="shared" si="40"/>
        <v>6</v>
      </c>
      <c r="J468" s="10">
        <v>195.787103</v>
      </c>
      <c r="K468" s="8">
        <f t="shared" si="41"/>
        <v>196</v>
      </c>
      <c r="L468" s="5" t="s">
        <v>67</v>
      </c>
    </row>
    <row r="469" spans="1:12">
      <c r="A469" s="6">
        <v>30</v>
      </c>
      <c r="B469" s="6">
        <v>60</v>
      </c>
      <c r="C469" s="6">
        <v>21</v>
      </c>
      <c r="D469" s="7">
        <v>28.876675930000001</v>
      </c>
      <c r="E469" s="8">
        <f t="shared" si="38"/>
        <v>29</v>
      </c>
      <c r="F469" s="7">
        <v>62.490120599999997</v>
      </c>
      <c r="G469" s="8">
        <f t="shared" si="39"/>
        <v>62</v>
      </c>
      <c r="H469" s="9">
        <v>5.4578712730000003</v>
      </c>
      <c r="I469" s="8">
        <f t="shared" si="40"/>
        <v>5</v>
      </c>
      <c r="J469" s="10">
        <v>182.26881750000001</v>
      </c>
      <c r="K469" s="8">
        <f t="shared" si="41"/>
        <v>182</v>
      </c>
      <c r="L469" s="5" t="s">
        <v>67</v>
      </c>
    </row>
    <row r="470" spans="1:12">
      <c r="A470" s="6">
        <v>20</v>
      </c>
      <c r="B470" s="6">
        <v>74</v>
      </c>
      <c r="C470" s="6">
        <v>16</v>
      </c>
      <c r="D470" s="7">
        <v>36.04353699</v>
      </c>
      <c r="E470" s="8">
        <f t="shared" si="38"/>
        <v>36</v>
      </c>
      <c r="F470" s="7">
        <v>43.614441210000003</v>
      </c>
      <c r="G470" s="8">
        <f t="shared" si="39"/>
        <v>44</v>
      </c>
      <c r="H470" s="9">
        <v>4.759490199</v>
      </c>
      <c r="I470" s="8">
        <f t="shared" si="40"/>
        <v>5</v>
      </c>
      <c r="J470" s="10">
        <v>159.89386450000001</v>
      </c>
      <c r="K470" s="8">
        <f t="shared" si="41"/>
        <v>160</v>
      </c>
      <c r="L470" s="5" t="s">
        <v>67</v>
      </c>
    </row>
    <row r="471" spans="1:12">
      <c r="A471" s="6">
        <v>19</v>
      </c>
      <c r="B471" s="6">
        <v>57</v>
      </c>
      <c r="C471" s="6">
        <v>23</v>
      </c>
      <c r="D471" s="7">
        <v>23.6734328</v>
      </c>
      <c r="E471" s="8">
        <f t="shared" si="38"/>
        <v>24</v>
      </c>
      <c r="F471" s="7">
        <v>47.287969099999998</v>
      </c>
      <c r="G471" s="8">
        <f t="shared" si="39"/>
        <v>47</v>
      </c>
      <c r="H471" s="9">
        <v>7.3424095549999997</v>
      </c>
      <c r="I471" s="8">
        <f t="shared" si="40"/>
        <v>7</v>
      </c>
      <c r="J471" s="10">
        <v>141.12507220000001</v>
      </c>
      <c r="K471" s="8">
        <f t="shared" si="41"/>
        <v>141</v>
      </c>
      <c r="L471" s="5" t="s">
        <v>67</v>
      </c>
    </row>
    <row r="472" spans="1:12">
      <c r="A472" s="6">
        <v>3</v>
      </c>
      <c r="B472" s="6">
        <v>60</v>
      </c>
      <c r="C472" s="6">
        <v>19</v>
      </c>
      <c r="D472" s="7">
        <v>25.746794430000001</v>
      </c>
      <c r="E472" s="8">
        <f t="shared" si="38"/>
        <v>26</v>
      </c>
      <c r="F472" s="7">
        <v>40.719259399999999</v>
      </c>
      <c r="G472" s="8">
        <f t="shared" si="39"/>
        <v>41</v>
      </c>
      <c r="H472" s="9">
        <v>4.8207881859999997</v>
      </c>
      <c r="I472" s="8">
        <f t="shared" si="40"/>
        <v>5</v>
      </c>
      <c r="J472" s="10">
        <v>100.77916329999999</v>
      </c>
      <c r="K472" s="8">
        <f t="shared" si="41"/>
        <v>101</v>
      </c>
      <c r="L472" s="5" t="s">
        <v>67</v>
      </c>
    </row>
    <row r="473" spans="1:12">
      <c r="A473" s="6">
        <v>5</v>
      </c>
      <c r="B473" s="6">
        <v>77</v>
      </c>
      <c r="C473" s="6">
        <v>19</v>
      </c>
      <c r="D473" s="7">
        <v>31.08564994</v>
      </c>
      <c r="E473" s="8">
        <f t="shared" si="38"/>
        <v>31</v>
      </c>
      <c r="F473" s="7">
        <v>66.688329809999999</v>
      </c>
      <c r="G473" s="8">
        <f t="shared" si="39"/>
        <v>67</v>
      </c>
      <c r="H473" s="9">
        <v>6.2420520130000003</v>
      </c>
      <c r="I473" s="8">
        <f t="shared" si="40"/>
        <v>6</v>
      </c>
      <c r="J473" s="10">
        <v>175.9303271</v>
      </c>
      <c r="K473" s="8">
        <f t="shared" si="41"/>
        <v>176</v>
      </c>
      <c r="L473" s="5" t="s">
        <v>67</v>
      </c>
    </row>
    <row r="474" spans="1:12">
      <c r="A474" s="6">
        <v>5</v>
      </c>
      <c r="B474" s="6">
        <v>68</v>
      </c>
      <c r="C474" s="6">
        <v>20</v>
      </c>
      <c r="D474" s="7">
        <v>18.72987676</v>
      </c>
      <c r="E474" s="8">
        <f t="shared" si="38"/>
        <v>19</v>
      </c>
      <c r="F474" s="7">
        <v>61.331862489999999</v>
      </c>
      <c r="G474" s="8">
        <f t="shared" si="39"/>
        <v>61</v>
      </c>
      <c r="H474" s="9">
        <v>5.001038726</v>
      </c>
      <c r="I474" s="8">
        <f t="shared" si="40"/>
        <v>5</v>
      </c>
      <c r="J474" s="10">
        <v>139.87100409999999</v>
      </c>
      <c r="K474" s="8">
        <f t="shared" si="41"/>
        <v>140</v>
      </c>
      <c r="L474" s="5" t="s">
        <v>67</v>
      </c>
    </row>
    <row r="475" spans="1:12">
      <c r="A475" s="6">
        <v>37</v>
      </c>
      <c r="B475" s="6">
        <v>73</v>
      </c>
      <c r="C475" s="6">
        <v>21</v>
      </c>
      <c r="D475" s="7">
        <v>29.503048069999998</v>
      </c>
      <c r="E475" s="8">
        <f t="shared" si="38"/>
        <v>30</v>
      </c>
      <c r="F475" s="7">
        <v>63.465134140000004</v>
      </c>
      <c r="G475" s="8">
        <f t="shared" si="39"/>
        <v>63</v>
      </c>
      <c r="H475" s="9">
        <v>5.5602245830000001</v>
      </c>
      <c r="I475" s="8">
        <f t="shared" si="40"/>
        <v>6</v>
      </c>
      <c r="J475" s="10">
        <v>189.5208915</v>
      </c>
      <c r="K475" s="8">
        <f t="shared" si="41"/>
        <v>190</v>
      </c>
      <c r="L475" s="5" t="s">
        <v>67</v>
      </c>
    </row>
    <row r="476" spans="1:12">
      <c r="A476" s="6">
        <v>9</v>
      </c>
      <c r="B476" s="6">
        <v>59</v>
      </c>
      <c r="C476" s="6">
        <v>24</v>
      </c>
      <c r="D476" s="7">
        <v>20.435177719999999</v>
      </c>
      <c r="E476" s="8">
        <f t="shared" si="38"/>
        <v>20</v>
      </c>
      <c r="F476" s="7">
        <v>39.37252634</v>
      </c>
      <c r="G476" s="8">
        <f t="shared" si="39"/>
        <v>39</v>
      </c>
      <c r="H476" s="9">
        <v>4.7473524579999999</v>
      </c>
      <c r="I476" s="8">
        <f t="shared" si="40"/>
        <v>5</v>
      </c>
      <c r="J476" s="10">
        <v>137.2279662</v>
      </c>
      <c r="K476" s="8">
        <f t="shared" si="41"/>
        <v>137</v>
      </c>
      <c r="L476" s="5" t="s">
        <v>67</v>
      </c>
    </row>
    <row r="477" spans="1:12">
      <c r="A477" s="6">
        <v>20</v>
      </c>
      <c r="B477" s="6">
        <v>72</v>
      </c>
      <c r="C477" s="6">
        <v>15</v>
      </c>
      <c r="D477" s="7">
        <v>36.00415838</v>
      </c>
      <c r="E477" s="8">
        <f t="shared" si="38"/>
        <v>36</v>
      </c>
      <c r="F477" s="7">
        <v>56.013344160000003</v>
      </c>
      <c r="G477" s="8">
        <f t="shared" si="39"/>
        <v>56</v>
      </c>
      <c r="H477" s="9">
        <v>7.3135173079999998</v>
      </c>
      <c r="I477" s="8">
        <f t="shared" si="40"/>
        <v>7</v>
      </c>
      <c r="J477" s="10">
        <v>134.85964659999999</v>
      </c>
      <c r="K477" s="8">
        <f t="shared" si="41"/>
        <v>135</v>
      </c>
      <c r="L477" s="5" t="s">
        <v>67</v>
      </c>
    </row>
    <row r="478" spans="1:12">
      <c r="A478" s="6">
        <v>31</v>
      </c>
      <c r="B478" s="6">
        <v>56</v>
      </c>
      <c r="C478" s="6">
        <v>23</v>
      </c>
      <c r="D478" s="7">
        <v>31.468462410000001</v>
      </c>
      <c r="E478" s="8">
        <f t="shared" si="38"/>
        <v>31</v>
      </c>
      <c r="F478" s="7">
        <v>35.394540020000001</v>
      </c>
      <c r="G478" s="8">
        <f t="shared" si="39"/>
        <v>35</v>
      </c>
      <c r="H478" s="9">
        <v>5.6618263979999996</v>
      </c>
      <c r="I478" s="8">
        <f t="shared" si="40"/>
        <v>6</v>
      </c>
      <c r="J478" s="10">
        <v>174.57239989999999</v>
      </c>
      <c r="K478" s="8">
        <f t="shared" si="41"/>
        <v>175</v>
      </c>
      <c r="L478" s="5" t="s">
        <v>67</v>
      </c>
    </row>
    <row r="479" spans="1:12">
      <c r="A479" s="6">
        <v>0</v>
      </c>
      <c r="B479" s="6">
        <v>70</v>
      </c>
      <c r="C479" s="6">
        <v>21</v>
      </c>
      <c r="D479" s="7">
        <v>36.300497020000002</v>
      </c>
      <c r="E479" s="8">
        <f t="shared" si="38"/>
        <v>36</v>
      </c>
      <c r="F479" s="7">
        <v>56.03021253</v>
      </c>
      <c r="G479" s="8">
        <f t="shared" si="39"/>
        <v>56</v>
      </c>
      <c r="H479" s="9">
        <v>4.6724370540000004</v>
      </c>
      <c r="I479" s="8">
        <f t="shared" si="40"/>
        <v>5</v>
      </c>
      <c r="J479" s="10">
        <v>101.6073988</v>
      </c>
      <c r="K479" s="8">
        <f t="shared" si="41"/>
        <v>102</v>
      </c>
      <c r="L479" s="5" t="s">
        <v>67</v>
      </c>
    </row>
    <row r="480" spans="1:12">
      <c r="A480" s="6">
        <v>21</v>
      </c>
      <c r="B480" s="6">
        <v>74</v>
      </c>
      <c r="C480" s="6">
        <v>15</v>
      </c>
      <c r="D480" s="7">
        <v>29.490967260000001</v>
      </c>
      <c r="E480" s="8">
        <f t="shared" si="38"/>
        <v>29</v>
      </c>
      <c r="F480" s="7">
        <v>67.106043880000001</v>
      </c>
      <c r="G480" s="8">
        <f t="shared" si="39"/>
        <v>67</v>
      </c>
      <c r="H480" s="9">
        <v>6.4718621179999998</v>
      </c>
      <c r="I480" s="8">
        <f t="shared" si="40"/>
        <v>6</v>
      </c>
      <c r="J480" s="10">
        <v>153.25045059999999</v>
      </c>
      <c r="K480" s="8">
        <f t="shared" si="41"/>
        <v>153</v>
      </c>
      <c r="L480" s="5" t="s">
        <v>67</v>
      </c>
    </row>
    <row r="481" spans="1:12">
      <c r="A481" s="6">
        <v>13</v>
      </c>
      <c r="B481" s="6">
        <v>67</v>
      </c>
      <c r="C481" s="6">
        <v>18</v>
      </c>
      <c r="D481" s="7">
        <v>30.5753044</v>
      </c>
      <c r="E481" s="8">
        <f t="shared" si="38"/>
        <v>31</v>
      </c>
      <c r="F481" s="7">
        <v>34.75591197</v>
      </c>
      <c r="G481" s="8">
        <f t="shared" si="39"/>
        <v>35</v>
      </c>
      <c r="H481" s="9">
        <v>5.3847629269999997</v>
      </c>
      <c r="I481" s="8">
        <f t="shared" si="40"/>
        <v>5</v>
      </c>
      <c r="J481" s="10">
        <v>177.57643039999999</v>
      </c>
      <c r="K481" s="8">
        <f t="shared" si="41"/>
        <v>178</v>
      </c>
      <c r="L481" s="5" t="s">
        <v>67</v>
      </c>
    </row>
    <row r="482" spans="1:12">
      <c r="A482" s="6">
        <v>27</v>
      </c>
      <c r="B482" s="6">
        <v>74</v>
      </c>
      <c r="C482" s="6">
        <v>20</v>
      </c>
      <c r="D482" s="7">
        <v>24.694876730000001</v>
      </c>
      <c r="E482" s="8">
        <f t="shared" si="38"/>
        <v>25</v>
      </c>
      <c r="F482" s="7">
        <v>59.96669215</v>
      </c>
      <c r="G482" s="8">
        <f t="shared" si="39"/>
        <v>60</v>
      </c>
      <c r="H482" s="9">
        <v>5.8598134159999997</v>
      </c>
      <c r="I482" s="8">
        <f t="shared" si="40"/>
        <v>6</v>
      </c>
      <c r="J482" s="10">
        <v>91.957924340000005</v>
      </c>
      <c r="K482" s="8">
        <f t="shared" si="41"/>
        <v>92</v>
      </c>
      <c r="L482" s="5" t="s">
        <v>67</v>
      </c>
    </row>
    <row r="483" spans="1:12">
      <c r="A483" s="6">
        <v>29</v>
      </c>
      <c r="B483" s="6">
        <v>72</v>
      </c>
      <c r="C483" s="6">
        <v>24</v>
      </c>
      <c r="D483" s="7">
        <v>23.174095560000001</v>
      </c>
      <c r="E483" s="8">
        <f t="shared" si="38"/>
        <v>23</v>
      </c>
      <c r="F483" s="7">
        <v>36.678470519999998</v>
      </c>
      <c r="G483" s="8">
        <f t="shared" si="39"/>
        <v>37</v>
      </c>
      <c r="H483" s="9">
        <v>6.9623864949999996</v>
      </c>
      <c r="I483" s="8">
        <f t="shared" si="40"/>
        <v>7</v>
      </c>
      <c r="J483" s="10">
        <v>162.59312639999999</v>
      </c>
      <c r="K483" s="8">
        <f t="shared" si="41"/>
        <v>163</v>
      </c>
      <c r="L483" s="5" t="s">
        <v>67</v>
      </c>
    </row>
    <row r="484" spans="1:12">
      <c r="A484" s="6">
        <v>5</v>
      </c>
      <c r="B484" s="6">
        <v>68</v>
      </c>
      <c r="C484" s="6">
        <v>20</v>
      </c>
      <c r="D484" s="7">
        <v>19.04380471</v>
      </c>
      <c r="E484" s="8">
        <f t="shared" si="38"/>
        <v>19</v>
      </c>
      <c r="F484" s="7">
        <v>33.106951440000003</v>
      </c>
      <c r="G484" s="8">
        <f t="shared" si="39"/>
        <v>33</v>
      </c>
      <c r="H484" s="9">
        <v>6.1216667100000004</v>
      </c>
      <c r="I484" s="8">
        <f t="shared" si="40"/>
        <v>6</v>
      </c>
      <c r="J484" s="10">
        <v>155.37056240000001</v>
      </c>
      <c r="K484" s="8">
        <f t="shared" si="41"/>
        <v>155</v>
      </c>
      <c r="L484" s="5" t="s">
        <v>67</v>
      </c>
    </row>
    <row r="485" spans="1:12">
      <c r="A485" s="6">
        <v>39</v>
      </c>
      <c r="B485" s="6">
        <v>57</v>
      </c>
      <c r="C485" s="6">
        <v>19</v>
      </c>
      <c r="D485" s="7">
        <v>29.323796040000001</v>
      </c>
      <c r="E485" s="8">
        <f t="shared" si="38"/>
        <v>29</v>
      </c>
      <c r="F485" s="7">
        <v>45.932483740000002</v>
      </c>
      <c r="G485" s="8">
        <f t="shared" si="39"/>
        <v>46</v>
      </c>
      <c r="H485" s="9">
        <v>6.4217484870000003</v>
      </c>
      <c r="I485" s="8">
        <f t="shared" si="40"/>
        <v>6</v>
      </c>
      <c r="J485" s="10">
        <v>165.4113371</v>
      </c>
      <c r="K485" s="8">
        <f t="shared" si="41"/>
        <v>165</v>
      </c>
      <c r="L485" s="5" t="s">
        <v>67</v>
      </c>
    </row>
    <row r="486" spans="1:12">
      <c r="A486" s="6">
        <v>22</v>
      </c>
      <c r="B486" s="6">
        <v>62</v>
      </c>
      <c r="C486" s="6">
        <v>16</v>
      </c>
      <c r="D486" s="7">
        <v>34.645540799999999</v>
      </c>
      <c r="E486" s="8">
        <f t="shared" si="38"/>
        <v>35</v>
      </c>
      <c r="F486" s="7">
        <v>54.32342534</v>
      </c>
      <c r="G486" s="8">
        <f t="shared" si="39"/>
        <v>54</v>
      </c>
      <c r="H486" s="9">
        <v>4.8289361189999997</v>
      </c>
      <c r="I486" s="8">
        <f t="shared" si="40"/>
        <v>5</v>
      </c>
      <c r="J486" s="10">
        <v>180.90099979999999</v>
      </c>
      <c r="K486" s="8">
        <f t="shared" si="41"/>
        <v>181</v>
      </c>
      <c r="L486" s="5" t="s">
        <v>67</v>
      </c>
    </row>
    <row r="487" spans="1:12">
      <c r="A487" s="6">
        <v>18</v>
      </c>
      <c r="B487" s="6">
        <v>55</v>
      </c>
      <c r="C487" s="6">
        <v>23</v>
      </c>
      <c r="D487" s="7">
        <v>21.998982600000001</v>
      </c>
      <c r="E487" s="8">
        <f t="shared" si="38"/>
        <v>22</v>
      </c>
      <c r="F487" s="7">
        <v>56.310067549999999</v>
      </c>
      <c r="G487" s="8">
        <f t="shared" si="39"/>
        <v>56</v>
      </c>
      <c r="H487" s="9">
        <v>6.9857196699999999</v>
      </c>
      <c r="I487" s="8">
        <f t="shared" si="40"/>
        <v>7</v>
      </c>
      <c r="J487" s="10">
        <v>136.82743120000001</v>
      </c>
      <c r="K487" s="8">
        <f t="shared" si="41"/>
        <v>137</v>
      </c>
      <c r="L487" s="5" t="s">
        <v>67</v>
      </c>
    </row>
    <row r="488" spans="1:12">
      <c r="A488" s="6">
        <v>39</v>
      </c>
      <c r="B488" s="6">
        <v>77</v>
      </c>
      <c r="C488" s="6">
        <v>21</v>
      </c>
      <c r="D488" s="7">
        <v>22.997744440000002</v>
      </c>
      <c r="E488" s="8">
        <f t="shared" si="38"/>
        <v>23</v>
      </c>
      <c r="F488" s="7">
        <v>60.242185720000002</v>
      </c>
      <c r="G488" s="8">
        <f t="shared" si="39"/>
        <v>60</v>
      </c>
      <c r="H488" s="9">
        <v>4.6035631160000001</v>
      </c>
      <c r="I488" s="8">
        <f t="shared" si="40"/>
        <v>5</v>
      </c>
      <c r="J488" s="10">
        <v>159.68933899999999</v>
      </c>
      <c r="K488" s="8">
        <f t="shared" si="41"/>
        <v>160</v>
      </c>
      <c r="L488" s="5" t="s">
        <v>67</v>
      </c>
    </row>
    <row r="489" spans="1:12">
      <c r="A489" s="6">
        <v>13</v>
      </c>
      <c r="B489" s="6">
        <v>75</v>
      </c>
      <c r="C489" s="6">
        <v>20</v>
      </c>
      <c r="D489" s="7">
        <v>30.559923940000001</v>
      </c>
      <c r="E489" s="8">
        <f t="shared" si="38"/>
        <v>31</v>
      </c>
      <c r="F489" s="7">
        <v>35.29006485</v>
      </c>
      <c r="G489" s="8">
        <f t="shared" si="39"/>
        <v>35</v>
      </c>
      <c r="H489" s="9">
        <v>6.9795400609999998</v>
      </c>
      <c r="I489" s="8">
        <f t="shared" si="40"/>
        <v>7</v>
      </c>
      <c r="J489" s="10">
        <v>178.89986110000001</v>
      </c>
      <c r="K489" s="8">
        <f t="shared" si="41"/>
        <v>179</v>
      </c>
      <c r="L489" s="5" t="s">
        <v>67</v>
      </c>
    </row>
    <row r="490" spans="1:12">
      <c r="A490" s="6">
        <v>27</v>
      </c>
      <c r="B490" s="6">
        <v>71</v>
      </c>
      <c r="C490" s="6">
        <v>24</v>
      </c>
      <c r="D490" s="7">
        <v>31.464178660000002</v>
      </c>
      <c r="E490" s="8">
        <f t="shared" si="38"/>
        <v>31</v>
      </c>
      <c r="F490" s="7">
        <v>48.176314609999999</v>
      </c>
      <c r="G490" s="8">
        <f t="shared" si="39"/>
        <v>48</v>
      </c>
      <c r="H490" s="9">
        <v>7.0649734190000002</v>
      </c>
      <c r="I490" s="8">
        <f t="shared" si="40"/>
        <v>7</v>
      </c>
      <c r="J490" s="10">
        <v>165.40535399999999</v>
      </c>
      <c r="K490" s="8">
        <f t="shared" si="41"/>
        <v>165</v>
      </c>
      <c r="L490" s="5" t="s">
        <v>67</v>
      </c>
    </row>
    <row r="491" spans="1:12">
      <c r="A491" s="6">
        <v>26</v>
      </c>
      <c r="B491" s="6">
        <v>64</v>
      </c>
      <c r="C491" s="6">
        <v>22</v>
      </c>
      <c r="D491" s="7">
        <v>25.950585950000001</v>
      </c>
      <c r="E491" s="8">
        <f t="shared" si="38"/>
        <v>26</v>
      </c>
      <c r="F491" s="7">
        <v>40.582272609999997</v>
      </c>
      <c r="G491" s="8">
        <f t="shared" si="39"/>
        <v>41</v>
      </c>
      <c r="H491" s="9">
        <v>5.1651645899999998</v>
      </c>
      <c r="I491" s="8">
        <f t="shared" si="40"/>
        <v>5</v>
      </c>
      <c r="J491" s="10">
        <v>109.1821183</v>
      </c>
      <c r="K491" s="8">
        <f t="shared" si="41"/>
        <v>109</v>
      </c>
      <c r="L491" s="5" t="s">
        <v>67</v>
      </c>
    </row>
    <row r="492" spans="1:12">
      <c r="A492" s="6">
        <v>23</v>
      </c>
      <c r="B492" s="6">
        <v>55</v>
      </c>
      <c r="C492" s="6">
        <v>16</v>
      </c>
      <c r="D492" s="7">
        <v>21.011423929999999</v>
      </c>
      <c r="E492" s="8">
        <f t="shared" si="38"/>
        <v>21</v>
      </c>
      <c r="F492" s="7">
        <v>69.691413019999999</v>
      </c>
      <c r="G492" s="8">
        <f t="shared" si="39"/>
        <v>70</v>
      </c>
      <c r="H492" s="9">
        <v>5.111488821</v>
      </c>
      <c r="I492" s="8">
        <f t="shared" si="40"/>
        <v>5</v>
      </c>
      <c r="J492" s="10">
        <v>185.20391140000001</v>
      </c>
      <c r="K492" s="8">
        <f t="shared" si="41"/>
        <v>185</v>
      </c>
      <c r="L492" s="5" t="s">
        <v>67</v>
      </c>
    </row>
    <row r="493" spans="1:12">
      <c r="A493" s="6">
        <v>4</v>
      </c>
      <c r="B493" s="6">
        <v>69</v>
      </c>
      <c r="C493" s="6">
        <v>19</v>
      </c>
      <c r="D493" s="7">
        <v>19.251000560000001</v>
      </c>
      <c r="E493" s="8">
        <f t="shared" si="38"/>
        <v>19</v>
      </c>
      <c r="F493" s="7">
        <v>47.703517580000003</v>
      </c>
      <c r="G493" s="8">
        <f t="shared" si="39"/>
        <v>48</v>
      </c>
      <c r="H493" s="9">
        <v>5.3743588689999999</v>
      </c>
      <c r="I493" s="8">
        <f t="shared" si="40"/>
        <v>5</v>
      </c>
      <c r="J493" s="10">
        <v>149.063196</v>
      </c>
      <c r="K493" s="8">
        <f t="shared" si="41"/>
        <v>149</v>
      </c>
      <c r="L493" s="5" t="s">
        <v>67</v>
      </c>
    </row>
    <row r="494" spans="1:12">
      <c r="A494" s="6">
        <v>20</v>
      </c>
      <c r="B494" s="6">
        <v>67</v>
      </c>
      <c r="C494" s="6">
        <v>19</v>
      </c>
      <c r="D494" s="7">
        <v>19.244627550000001</v>
      </c>
      <c r="E494" s="8">
        <f t="shared" si="38"/>
        <v>19</v>
      </c>
      <c r="F494" s="7">
        <v>50.544953020000001</v>
      </c>
      <c r="G494" s="8">
        <f t="shared" si="39"/>
        <v>51</v>
      </c>
      <c r="H494" s="9">
        <v>5.6714190840000001</v>
      </c>
      <c r="I494" s="8">
        <f t="shared" si="40"/>
        <v>6</v>
      </c>
      <c r="J494" s="10">
        <v>180.64652820000001</v>
      </c>
      <c r="K494" s="8">
        <f t="shared" si="41"/>
        <v>181</v>
      </c>
      <c r="L494" s="5" t="s">
        <v>67</v>
      </c>
    </row>
    <row r="495" spans="1:12">
      <c r="A495" s="6">
        <v>7</v>
      </c>
      <c r="B495" s="6">
        <v>74</v>
      </c>
      <c r="C495" s="6">
        <v>17</v>
      </c>
      <c r="D495" s="7">
        <v>22.472532080000001</v>
      </c>
      <c r="E495" s="8">
        <f t="shared" si="38"/>
        <v>22</v>
      </c>
      <c r="F495" s="7">
        <v>62.565324709999999</v>
      </c>
      <c r="G495" s="8">
        <f t="shared" si="39"/>
        <v>63</v>
      </c>
      <c r="H495" s="9">
        <v>5.6674196969999997</v>
      </c>
      <c r="I495" s="8">
        <f t="shared" si="40"/>
        <v>6</v>
      </c>
      <c r="J495" s="10">
        <v>96.74706956</v>
      </c>
      <c r="K495" s="8">
        <f t="shared" si="41"/>
        <v>97</v>
      </c>
      <c r="L495" s="5" t="s">
        <v>67</v>
      </c>
    </row>
    <row r="496" spans="1:12">
      <c r="A496" s="6">
        <v>17</v>
      </c>
      <c r="B496" s="6">
        <v>64</v>
      </c>
      <c r="C496" s="6">
        <v>18</v>
      </c>
      <c r="D496" s="7">
        <v>36.750874869999997</v>
      </c>
      <c r="E496" s="8">
        <f t="shared" si="38"/>
        <v>37</v>
      </c>
      <c r="F496" s="7">
        <v>58.257991449999999</v>
      </c>
      <c r="G496" s="8">
        <f t="shared" si="39"/>
        <v>58</v>
      </c>
      <c r="H496" s="9">
        <v>6.0793845199999996</v>
      </c>
      <c r="I496" s="8">
        <f t="shared" si="40"/>
        <v>6</v>
      </c>
      <c r="J496" s="10">
        <v>124.6028153</v>
      </c>
      <c r="K496" s="8">
        <f t="shared" si="41"/>
        <v>125</v>
      </c>
      <c r="L496" s="5" t="s">
        <v>67</v>
      </c>
    </row>
    <row r="497" spans="1:12">
      <c r="A497" s="6">
        <v>35</v>
      </c>
      <c r="B497" s="6">
        <v>71</v>
      </c>
      <c r="C497" s="6">
        <v>17</v>
      </c>
      <c r="D497" s="7">
        <v>29.892866290000001</v>
      </c>
      <c r="E497" s="8">
        <f t="shared" si="38"/>
        <v>30</v>
      </c>
      <c r="F497" s="7">
        <v>66.353751270000004</v>
      </c>
      <c r="G497" s="8">
        <f t="shared" si="39"/>
        <v>66</v>
      </c>
      <c r="H497" s="9">
        <v>6.9319249630000002</v>
      </c>
      <c r="I497" s="8">
        <f t="shared" si="40"/>
        <v>7</v>
      </c>
      <c r="J497" s="10">
        <v>198.14030030000001</v>
      </c>
      <c r="K497" s="8">
        <f t="shared" si="41"/>
        <v>198</v>
      </c>
      <c r="L497" s="5" t="s">
        <v>67</v>
      </c>
    </row>
    <row r="498" spans="1:12">
      <c r="A498" s="6">
        <v>11</v>
      </c>
      <c r="B498" s="6">
        <v>72</v>
      </c>
      <c r="C498" s="6">
        <v>22</v>
      </c>
      <c r="D498" s="7">
        <v>29.377355860000002</v>
      </c>
      <c r="E498" s="8">
        <f t="shared" si="38"/>
        <v>29</v>
      </c>
      <c r="F498" s="7">
        <v>44.822945840000003</v>
      </c>
      <c r="G498" s="8">
        <f t="shared" si="39"/>
        <v>45</v>
      </c>
      <c r="H498" s="9">
        <v>6.8427443739999996</v>
      </c>
      <c r="I498" s="8">
        <f t="shared" si="40"/>
        <v>7</v>
      </c>
      <c r="J498" s="10">
        <v>172.40168</v>
      </c>
      <c r="K498" s="8">
        <f t="shared" si="41"/>
        <v>172</v>
      </c>
      <c r="L498" s="5" t="s">
        <v>67</v>
      </c>
    </row>
    <row r="499" spans="1:12">
      <c r="A499" s="6">
        <v>20</v>
      </c>
      <c r="B499" s="6">
        <v>60</v>
      </c>
      <c r="C499" s="6">
        <v>22</v>
      </c>
      <c r="D499" s="7">
        <v>29.650529469999999</v>
      </c>
      <c r="E499" s="8">
        <f t="shared" si="38"/>
        <v>30</v>
      </c>
      <c r="F499" s="7">
        <v>42.898332349999997</v>
      </c>
      <c r="G499" s="8">
        <f t="shared" si="39"/>
        <v>43</v>
      </c>
      <c r="H499" s="9">
        <v>6.8765725030000002</v>
      </c>
      <c r="I499" s="8">
        <f t="shared" si="40"/>
        <v>7</v>
      </c>
      <c r="J499" s="10">
        <v>186.92260519999999</v>
      </c>
      <c r="K499" s="8">
        <f t="shared" si="41"/>
        <v>187</v>
      </c>
      <c r="L499" s="5" t="s">
        <v>67</v>
      </c>
    </row>
    <row r="500" spans="1:12">
      <c r="A500" s="6">
        <v>10</v>
      </c>
      <c r="B500" s="6">
        <v>71</v>
      </c>
      <c r="C500" s="6">
        <v>18</v>
      </c>
      <c r="D500" s="7">
        <v>19.542848889999998</v>
      </c>
      <c r="E500" s="8">
        <f t="shared" si="38"/>
        <v>20</v>
      </c>
      <c r="F500" s="7">
        <v>66.347772649999996</v>
      </c>
      <c r="G500" s="8">
        <f t="shared" si="39"/>
        <v>66</v>
      </c>
      <c r="H500" s="9">
        <v>6.1510292959999999</v>
      </c>
      <c r="I500" s="8">
        <f t="shared" si="40"/>
        <v>6</v>
      </c>
      <c r="J500" s="10">
        <v>173.1106982</v>
      </c>
      <c r="K500" s="8">
        <f t="shared" si="41"/>
        <v>173</v>
      </c>
      <c r="L500" s="5" t="s">
        <v>67</v>
      </c>
    </row>
    <row r="501" spans="1:12">
      <c r="A501" s="6">
        <v>33</v>
      </c>
      <c r="B501" s="6">
        <v>61</v>
      </c>
      <c r="C501" s="6">
        <v>24</v>
      </c>
      <c r="D501" s="7">
        <v>20.04611791</v>
      </c>
      <c r="E501" s="8">
        <f t="shared" si="38"/>
        <v>20</v>
      </c>
      <c r="F501" s="7">
        <v>48.939056239999999</v>
      </c>
      <c r="G501" s="8">
        <f t="shared" si="39"/>
        <v>49</v>
      </c>
      <c r="H501" s="9">
        <v>4.5674464989999999</v>
      </c>
      <c r="I501" s="8">
        <f t="shared" si="40"/>
        <v>5</v>
      </c>
      <c r="J501" s="10">
        <v>122.4564203</v>
      </c>
      <c r="K501" s="8">
        <f t="shared" si="41"/>
        <v>122</v>
      </c>
      <c r="L501" s="5" t="s">
        <v>67</v>
      </c>
    </row>
    <row r="502" spans="1:12">
      <c r="A502" s="6">
        <v>3</v>
      </c>
      <c r="B502" s="6">
        <v>49</v>
      </c>
      <c r="C502" s="6">
        <v>18</v>
      </c>
      <c r="D502" s="7">
        <v>27.910952089999999</v>
      </c>
      <c r="E502" s="8">
        <f t="shared" si="38"/>
        <v>28</v>
      </c>
      <c r="F502" s="7">
        <v>64.709306060000003</v>
      </c>
      <c r="G502" s="8">
        <f t="shared" si="39"/>
        <v>65</v>
      </c>
      <c r="H502" s="9">
        <v>3.692863601</v>
      </c>
      <c r="I502" s="8">
        <f t="shared" si="40"/>
        <v>4</v>
      </c>
      <c r="J502" s="10">
        <v>32.678918660000001</v>
      </c>
      <c r="K502" s="8">
        <f t="shared" si="41"/>
        <v>33</v>
      </c>
      <c r="L502" s="5" t="s">
        <v>77</v>
      </c>
    </row>
    <row r="503" spans="1:12">
      <c r="A503" s="6">
        <v>22</v>
      </c>
      <c r="B503" s="6">
        <v>59</v>
      </c>
      <c r="C503" s="6">
        <v>23</v>
      </c>
      <c r="D503" s="7">
        <v>27.322206189999999</v>
      </c>
      <c r="E503" s="8">
        <f t="shared" si="38"/>
        <v>27</v>
      </c>
      <c r="F503" s="7">
        <v>51.278687810000001</v>
      </c>
      <c r="G503" s="8">
        <f t="shared" si="39"/>
        <v>51</v>
      </c>
      <c r="H503" s="9">
        <v>4.3717455750000003</v>
      </c>
      <c r="I503" s="8">
        <f t="shared" si="40"/>
        <v>4</v>
      </c>
      <c r="J503" s="10">
        <v>36.503791399999997</v>
      </c>
      <c r="K503" s="8">
        <f t="shared" si="41"/>
        <v>37</v>
      </c>
      <c r="L503" s="5" t="s">
        <v>77</v>
      </c>
    </row>
    <row r="504" spans="1:12">
      <c r="A504" s="6">
        <v>36</v>
      </c>
      <c r="B504" s="6">
        <v>58</v>
      </c>
      <c r="C504" s="6">
        <v>25</v>
      </c>
      <c r="D504" s="7">
        <v>28.66024187</v>
      </c>
      <c r="E504" s="8">
        <f t="shared" si="38"/>
        <v>29</v>
      </c>
      <c r="F504" s="7">
        <v>59.318911800000002</v>
      </c>
      <c r="G504" s="8">
        <f t="shared" si="39"/>
        <v>59</v>
      </c>
      <c r="H504" s="9">
        <v>8.3991359580000005</v>
      </c>
      <c r="I504" s="8">
        <f t="shared" si="40"/>
        <v>8</v>
      </c>
      <c r="J504" s="10">
        <v>36.926296780000001</v>
      </c>
      <c r="K504" s="8">
        <f t="shared" si="41"/>
        <v>37</v>
      </c>
      <c r="L504" s="5" t="s">
        <v>77</v>
      </c>
    </row>
    <row r="505" spans="1:12">
      <c r="A505" s="6">
        <v>4</v>
      </c>
      <c r="B505" s="6">
        <v>43</v>
      </c>
      <c r="C505" s="6">
        <v>18</v>
      </c>
      <c r="D505" s="7">
        <v>29.029553440000001</v>
      </c>
      <c r="E505" s="8">
        <f t="shared" si="38"/>
        <v>29</v>
      </c>
      <c r="F505" s="7">
        <v>61.09387478</v>
      </c>
      <c r="G505" s="8">
        <f t="shared" si="39"/>
        <v>61</v>
      </c>
      <c r="H505" s="9">
        <v>8.8406562560000008</v>
      </c>
      <c r="I505" s="8">
        <f t="shared" si="40"/>
        <v>9</v>
      </c>
      <c r="J505" s="10">
        <v>72.980165990000003</v>
      </c>
      <c r="K505" s="8">
        <f t="shared" si="41"/>
        <v>73</v>
      </c>
      <c r="L505" s="5" t="s">
        <v>77</v>
      </c>
    </row>
    <row r="506" spans="1:12">
      <c r="A506" s="6">
        <v>29</v>
      </c>
      <c r="B506" s="6">
        <v>54</v>
      </c>
      <c r="C506" s="6">
        <v>16</v>
      </c>
      <c r="D506" s="7">
        <v>27.78031515</v>
      </c>
      <c r="E506" s="8">
        <f t="shared" si="38"/>
        <v>28</v>
      </c>
      <c r="F506" s="7">
        <v>54.65030015</v>
      </c>
      <c r="G506" s="8">
        <f t="shared" si="39"/>
        <v>55</v>
      </c>
      <c r="H506" s="9">
        <v>8.1530229030000001</v>
      </c>
      <c r="I506" s="8">
        <f t="shared" si="40"/>
        <v>8</v>
      </c>
      <c r="J506" s="10">
        <v>32.050253230000003</v>
      </c>
      <c r="K506" s="8">
        <f t="shared" si="41"/>
        <v>32</v>
      </c>
      <c r="L506" s="5" t="s">
        <v>77</v>
      </c>
    </row>
    <row r="507" spans="1:12">
      <c r="A507" s="6">
        <v>32</v>
      </c>
      <c r="B507" s="6">
        <v>43</v>
      </c>
      <c r="C507" s="6">
        <v>22</v>
      </c>
      <c r="D507" s="7">
        <v>31.999285789999998</v>
      </c>
      <c r="E507" s="8">
        <f t="shared" si="38"/>
        <v>32</v>
      </c>
      <c r="F507" s="7">
        <v>54.1077461</v>
      </c>
      <c r="G507" s="8">
        <f t="shared" si="39"/>
        <v>54</v>
      </c>
      <c r="H507" s="9">
        <v>5.2707494410000004</v>
      </c>
      <c r="I507" s="8">
        <f t="shared" si="40"/>
        <v>5</v>
      </c>
      <c r="J507" s="10">
        <v>71.6266696</v>
      </c>
      <c r="K507" s="8">
        <f t="shared" si="41"/>
        <v>72</v>
      </c>
      <c r="L507" s="5" t="s">
        <v>77</v>
      </c>
    </row>
    <row r="508" spans="1:12">
      <c r="A508" s="6">
        <v>14</v>
      </c>
      <c r="B508" s="6">
        <v>55</v>
      </c>
      <c r="C508" s="6">
        <v>15</v>
      </c>
      <c r="D508" s="7">
        <v>27.33580911</v>
      </c>
      <c r="E508" s="8">
        <f t="shared" si="38"/>
        <v>27</v>
      </c>
      <c r="F508" s="7">
        <v>55.277559330000003</v>
      </c>
      <c r="G508" s="8">
        <f t="shared" si="39"/>
        <v>55</v>
      </c>
      <c r="H508" s="9">
        <v>8.0503043949999995</v>
      </c>
      <c r="I508" s="8">
        <f t="shared" si="40"/>
        <v>8</v>
      </c>
      <c r="J508" s="10">
        <v>73.447752870000002</v>
      </c>
      <c r="K508" s="8">
        <f t="shared" si="41"/>
        <v>73</v>
      </c>
      <c r="L508" s="5" t="s">
        <v>77</v>
      </c>
    </row>
    <row r="509" spans="1:12">
      <c r="A509" s="6">
        <v>5</v>
      </c>
      <c r="B509" s="6">
        <v>35</v>
      </c>
      <c r="C509" s="6">
        <v>20</v>
      </c>
      <c r="D509" s="7">
        <v>28.92952635</v>
      </c>
      <c r="E509" s="8">
        <f t="shared" si="38"/>
        <v>29</v>
      </c>
      <c r="F509" s="7">
        <v>53.570147089999999</v>
      </c>
      <c r="G509" s="8">
        <f t="shared" si="39"/>
        <v>54</v>
      </c>
      <c r="H509" s="9">
        <v>9.6792408729999995</v>
      </c>
      <c r="I509" s="8">
        <f t="shared" si="40"/>
        <v>10</v>
      </c>
      <c r="J509" s="10">
        <v>66.356341040000004</v>
      </c>
      <c r="K509" s="8">
        <f t="shared" si="41"/>
        <v>66</v>
      </c>
      <c r="L509" s="5" t="s">
        <v>77</v>
      </c>
    </row>
    <row r="510" spans="1:12">
      <c r="A510" s="6">
        <v>25</v>
      </c>
      <c r="B510" s="6">
        <v>57</v>
      </c>
      <c r="C510" s="6">
        <v>24</v>
      </c>
      <c r="D510" s="7">
        <v>27.654721559999999</v>
      </c>
      <c r="E510" s="8">
        <f t="shared" si="38"/>
        <v>28</v>
      </c>
      <c r="F510" s="7">
        <v>58.599862790000003</v>
      </c>
      <c r="G510" s="8">
        <f t="shared" si="39"/>
        <v>59</v>
      </c>
      <c r="H510" s="9">
        <v>6.9749783860000001</v>
      </c>
      <c r="I510" s="8">
        <f t="shared" si="40"/>
        <v>7</v>
      </c>
      <c r="J510" s="10">
        <v>36.94255012</v>
      </c>
      <c r="K510" s="8">
        <f t="shared" si="41"/>
        <v>37</v>
      </c>
      <c r="L510" s="5" t="s">
        <v>77</v>
      </c>
    </row>
    <row r="511" spans="1:12">
      <c r="A511" s="6">
        <v>11</v>
      </c>
      <c r="B511" s="6">
        <v>53</v>
      </c>
      <c r="C511" s="6">
        <v>24</v>
      </c>
      <c r="D511" s="7">
        <v>28.523966659999999</v>
      </c>
      <c r="E511" s="8">
        <f t="shared" si="38"/>
        <v>29</v>
      </c>
      <c r="F511" s="7">
        <v>55.772643510000002</v>
      </c>
      <c r="G511" s="8">
        <f t="shared" si="39"/>
        <v>56</v>
      </c>
      <c r="H511" s="9">
        <v>7.39389918</v>
      </c>
      <c r="I511" s="8">
        <f t="shared" si="40"/>
        <v>7</v>
      </c>
      <c r="J511" s="10">
        <v>61.329356109999999</v>
      </c>
      <c r="K511" s="8">
        <f t="shared" si="41"/>
        <v>61</v>
      </c>
      <c r="L511" s="5" t="s">
        <v>77</v>
      </c>
    </row>
    <row r="512" spans="1:12">
      <c r="A512" s="6">
        <v>40</v>
      </c>
      <c r="B512" s="6">
        <v>49</v>
      </c>
      <c r="C512" s="6">
        <v>17</v>
      </c>
      <c r="D512" s="7">
        <v>31.02215872</v>
      </c>
      <c r="E512" s="8">
        <f t="shared" si="38"/>
        <v>31</v>
      </c>
      <c r="F512" s="7">
        <v>45.89239456</v>
      </c>
      <c r="G512" s="8">
        <f t="shared" si="39"/>
        <v>46</v>
      </c>
      <c r="H512" s="9">
        <v>6.68727523</v>
      </c>
      <c r="I512" s="8">
        <f t="shared" si="40"/>
        <v>7</v>
      </c>
      <c r="J512" s="10">
        <v>53.567833139999998</v>
      </c>
      <c r="K512" s="8">
        <f t="shared" si="41"/>
        <v>54</v>
      </c>
      <c r="L512" s="5" t="s">
        <v>77</v>
      </c>
    </row>
    <row r="513" spans="1:12">
      <c r="A513" s="6">
        <v>38</v>
      </c>
      <c r="B513" s="6">
        <v>56</v>
      </c>
      <c r="C513" s="6">
        <v>25</v>
      </c>
      <c r="D513" s="7">
        <v>25.740953210000001</v>
      </c>
      <c r="E513" s="8">
        <f t="shared" si="38"/>
        <v>26</v>
      </c>
      <c r="F513" s="7">
        <v>45.384970510000002</v>
      </c>
      <c r="G513" s="8">
        <f t="shared" si="39"/>
        <v>45</v>
      </c>
      <c r="H513" s="9">
        <v>7.8811864500000004</v>
      </c>
      <c r="I513" s="8">
        <f t="shared" si="40"/>
        <v>8</v>
      </c>
      <c r="J513" s="10">
        <v>67.434882349999995</v>
      </c>
      <c r="K513" s="8">
        <f t="shared" si="41"/>
        <v>67</v>
      </c>
      <c r="L513" s="5" t="s">
        <v>77</v>
      </c>
    </row>
    <row r="514" spans="1:12">
      <c r="A514" s="6">
        <v>27</v>
      </c>
      <c r="B514" s="6">
        <v>43</v>
      </c>
      <c r="C514" s="6">
        <v>23</v>
      </c>
      <c r="D514" s="7">
        <v>31.704474820000002</v>
      </c>
      <c r="E514" s="8">
        <f t="shared" si="38"/>
        <v>32</v>
      </c>
      <c r="F514" s="7">
        <v>56.854200990000002</v>
      </c>
      <c r="G514" s="8">
        <f t="shared" si="39"/>
        <v>57</v>
      </c>
      <c r="H514" s="9">
        <v>5.8753337779999999</v>
      </c>
      <c r="I514" s="8">
        <f t="shared" si="40"/>
        <v>6</v>
      </c>
      <c r="J514" s="10">
        <v>44.943174319999997</v>
      </c>
      <c r="K514" s="8">
        <f t="shared" si="41"/>
        <v>45</v>
      </c>
      <c r="L514" s="5" t="s">
        <v>77</v>
      </c>
    </row>
    <row r="515" spans="1:12">
      <c r="A515" s="6">
        <v>24</v>
      </c>
      <c r="B515" s="6">
        <v>38</v>
      </c>
      <c r="C515" s="6">
        <v>22</v>
      </c>
      <c r="D515" s="7">
        <v>24.478764510000001</v>
      </c>
      <c r="E515" s="8">
        <f t="shared" ref="E515:E578" si="42">ROUND(D515, 0)</f>
        <v>24</v>
      </c>
      <c r="F515" s="7">
        <v>58.516639269999999</v>
      </c>
      <c r="G515" s="8">
        <f t="shared" ref="G515:G578" si="43">ROUND(F515, 0)</f>
        <v>59</v>
      </c>
      <c r="H515" s="9">
        <v>8.2027060150000004</v>
      </c>
      <c r="I515" s="8">
        <f t="shared" ref="I515:I578" si="44">ROUND(H515, 0)</f>
        <v>8</v>
      </c>
      <c r="J515" s="10">
        <v>34.969332950000002</v>
      </c>
      <c r="K515" s="8">
        <f t="shared" ref="K515:K578" si="45">ROUND(J515, 0)</f>
        <v>35</v>
      </c>
      <c r="L515" s="5" t="s">
        <v>77</v>
      </c>
    </row>
    <row r="516" spans="1:12">
      <c r="A516" s="6">
        <v>23</v>
      </c>
      <c r="B516" s="6">
        <v>45</v>
      </c>
      <c r="C516" s="6">
        <v>21</v>
      </c>
      <c r="D516" s="7">
        <v>31.465112560000001</v>
      </c>
      <c r="E516" s="8">
        <f t="shared" si="42"/>
        <v>31</v>
      </c>
      <c r="F516" s="7">
        <v>51.799394370000002</v>
      </c>
      <c r="G516" s="8">
        <f t="shared" si="43"/>
        <v>52</v>
      </c>
      <c r="H516" s="9">
        <v>8.9853481930000001</v>
      </c>
      <c r="I516" s="8">
        <f t="shared" si="44"/>
        <v>9</v>
      </c>
      <c r="J516" s="10">
        <v>74.443306539999995</v>
      </c>
      <c r="K516" s="8">
        <f t="shared" si="45"/>
        <v>74</v>
      </c>
      <c r="L516" s="5" t="s">
        <v>77</v>
      </c>
    </row>
    <row r="517" spans="1:12">
      <c r="A517" s="6">
        <v>29</v>
      </c>
      <c r="B517" s="6">
        <v>57</v>
      </c>
      <c r="C517" s="6">
        <v>20</v>
      </c>
      <c r="D517" s="7">
        <v>25.609734469999999</v>
      </c>
      <c r="E517" s="8">
        <f t="shared" si="42"/>
        <v>26</v>
      </c>
      <c r="F517" s="7">
        <v>50.733006899999999</v>
      </c>
      <c r="G517" s="8">
        <f t="shared" si="43"/>
        <v>51</v>
      </c>
      <c r="H517" s="9">
        <v>5.8770751900000002</v>
      </c>
      <c r="I517" s="8">
        <f t="shared" si="44"/>
        <v>6</v>
      </c>
      <c r="J517" s="10">
        <v>53.392495169999997</v>
      </c>
      <c r="K517" s="8">
        <f t="shared" si="45"/>
        <v>53</v>
      </c>
      <c r="L517" s="5" t="s">
        <v>77</v>
      </c>
    </row>
    <row r="518" spans="1:12">
      <c r="A518" s="6">
        <v>31</v>
      </c>
      <c r="B518" s="6">
        <v>35</v>
      </c>
      <c r="C518" s="6">
        <v>23</v>
      </c>
      <c r="D518" s="7">
        <v>30.30260453</v>
      </c>
      <c r="E518" s="8">
        <f t="shared" si="42"/>
        <v>30</v>
      </c>
      <c r="F518" s="7">
        <v>47.182836309999999</v>
      </c>
      <c r="G518" s="8">
        <f t="shared" si="43"/>
        <v>47</v>
      </c>
      <c r="H518" s="9">
        <v>7.7075950549999996</v>
      </c>
      <c r="I518" s="8">
        <f t="shared" si="44"/>
        <v>8</v>
      </c>
      <c r="J518" s="10">
        <v>68.04039813</v>
      </c>
      <c r="K518" s="8">
        <f t="shared" si="45"/>
        <v>68</v>
      </c>
      <c r="L518" s="5" t="s">
        <v>77</v>
      </c>
    </row>
    <row r="519" spans="1:12">
      <c r="A519" s="6">
        <v>0</v>
      </c>
      <c r="B519" s="6">
        <v>55</v>
      </c>
      <c r="C519" s="6">
        <v>25</v>
      </c>
      <c r="D519" s="7">
        <v>28.174894370000001</v>
      </c>
      <c r="E519" s="8">
        <f t="shared" si="42"/>
        <v>28</v>
      </c>
      <c r="F519" s="7">
        <v>43.667229900000002</v>
      </c>
      <c r="G519" s="8">
        <f t="shared" si="43"/>
        <v>44</v>
      </c>
      <c r="H519" s="9">
        <v>4.5241715620000003</v>
      </c>
      <c r="I519" s="8">
        <f t="shared" si="44"/>
        <v>5</v>
      </c>
      <c r="J519" s="10">
        <v>45.781727619999998</v>
      </c>
      <c r="K519" s="8">
        <f t="shared" si="45"/>
        <v>46</v>
      </c>
      <c r="L519" s="5" t="s">
        <v>77</v>
      </c>
    </row>
    <row r="520" spans="1:12">
      <c r="A520" s="6">
        <v>7</v>
      </c>
      <c r="B520" s="6">
        <v>45</v>
      </c>
      <c r="C520" s="6">
        <v>22</v>
      </c>
      <c r="D520" s="7">
        <v>25.506345570000001</v>
      </c>
      <c r="E520" s="8">
        <f t="shared" si="42"/>
        <v>26</v>
      </c>
      <c r="F520" s="7">
        <v>44.830255100000002</v>
      </c>
      <c r="G520" s="8">
        <f t="shared" si="43"/>
        <v>45</v>
      </c>
      <c r="H520" s="9">
        <v>9.9262122910000006</v>
      </c>
      <c r="I520" s="8">
        <f t="shared" si="44"/>
        <v>10</v>
      </c>
      <c r="J520" s="10">
        <v>74.32635105</v>
      </c>
      <c r="K520" s="8">
        <f t="shared" si="45"/>
        <v>74</v>
      </c>
      <c r="L520" s="5" t="s">
        <v>77</v>
      </c>
    </row>
    <row r="521" spans="1:12">
      <c r="A521" s="6">
        <v>17</v>
      </c>
      <c r="B521" s="6">
        <v>58</v>
      </c>
      <c r="C521" s="6">
        <v>25</v>
      </c>
      <c r="D521" s="7">
        <v>31.128967660000001</v>
      </c>
      <c r="E521" s="8">
        <f t="shared" si="42"/>
        <v>31</v>
      </c>
      <c r="F521" s="7">
        <v>43.587887619999997</v>
      </c>
      <c r="G521" s="8">
        <f t="shared" si="43"/>
        <v>44</v>
      </c>
      <c r="H521" s="9">
        <v>6.4555926960000001</v>
      </c>
      <c r="I521" s="8">
        <f t="shared" si="44"/>
        <v>6</v>
      </c>
      <c r="J521" s="10">
        <v>32.767428940000002</v>
      </c>
      <c r="K521" s="8">
        <f t="shared" si="45"/>
        <v>33</v>
      </c>
      <c r="L521" s="5" t="s">
        <v>77</v>
      </c>
    </row>
    <row r="522" spans="1:12">
      <c r="A522" s="6">
        <v>11</v>
      </c>
      <c r="B522" s="6">
        <v>44</v>
      </c>
      <c r="C522" s="6">
        <v>17</v>
      </c>
      <c r="D522" s="7">
        <v>26.340432679999999</v>
      </c>
      <c r="E522" s="8">
        <f t="shared" si="42"/>
        <v>26</v>
      </c>
      <c r="F522" s="7">
        <v>55.591603910000003</v>
      </c>
      <c r="G522" s="8">
        <f t="shared" si="43"/>
        <v>56</v>
      </c>
      <c r="H522" s="9">
        <v>8.0162107819999999</v>
      </c>
      <c r="I522" s="8">
        <f t="shared" si="44"/>
        <v>8</v>
      </c>
      <c r="J522" s="10">
        <v>35.105119700000003</v>
      </c>
      <c r="K522" s="8">
        <f t="shared" si="45"/>
        <v>35</v>
      </c>
      <c r="L522" s="5" t="s">
        <v>77</v>
      </c>
    </row>
    <row r="523" spans="1:12">
      <c r="A523" s="6">
        <v>22</v>
      </c>
      <c r="B523" s="6">
        <v>49</v>
      </c>
      <c r="C523" s="6">
        <v>22</v>
      </c>
      <c r="D523" s="7">
        <v>28.23494706</v>
      </c>
      <c r="E523" s="8">
        <f t="shared" si="42"/>
        <v>28</v>
      </c>
      <c r="F523" s="7">
        <v>61.562051699999998</v>
      </c>
      <c r="G523" s="8">
        <f t="shared" si="43"/>
        <v>62</v>
      </c>
      <c r="H523" s="9">
        <v>3.7110591899999998</v>
      </c>
      <c r="I523" s="8">
        <f t="shared" si="44"/>
        <v>4</v>
      </c>
      <c r="J523" s="10">
        <v>72.666664429999997</v>
      </c>
      <c r="K523" s="8">
        <f t="shared" si="45"/>
        <v>73</v>
      </c>
      <c r="L523" s="5" t="s">
        <v>77</v>
      </c>
    </row>
    <row r="524" spans="1:12">
      <c r="A524" s="6">
        <v>9</v>
      </c>
      <c r="B524" s="6">
        <v>51</v>
      </c>
      <c r="C524" s="6">
        <v>19</v>
      </c>
      <c r="D524" s="7">
        <v>27.044534729999999</v>
      </c>
      <c r="E524" s="8">
        <f t="shared" si="42"/>
        <v>27</v>
      </c>
      <c r="F524" s="7">
        <v>49.326096329999999</v>
      </c>
      <c r="G524" s="8">
        <f t="shared" si="43"/>
        <v>49</v>
      </c>
      <c r="H524" s="9">
        <v>5.4909106300000001</v>
      </c>
      <c r="I524" s="8">
        <f t="shared" si="44"/>
        <v>5</v>
      </c>
      <c r="J524" s="10">
        <v>48.252077589999999</v>
      </c>
      <c r="K524" s="8">
        <f t="shared" si="45"/>
        <v>48</v>
      </c>
      <c r="L524" s="5" t="s">
        <v>77</v>
      </c>
    </row>
    <row r="525" spans="1:12">
      <c r="A525" s="6">
        <v>28</v>
      </c>
      <c r="B525" s="6">
        <v>48</v>
      </c>
      <c r="C525" s="6">
        <v>15</v>
      </c>
      <c r="D525" s="7">
        <v>25.161253540000001</v>
      </c>
      <c r="E525" s="8">
        <f t="shared" si="42"/>
        <v>25</v>
      </c>
      <c r="F525" s="7">
        <v>55.254357769999999</v>
      </c>
      <c r="G525" s="8">
        <f t="shared" si="43"/>
        <v>55</v>
      </c>
      <c r="H525" s="9">
        <v>9.2540894379999994</v>
      </c>
      <c r="I525" s="8">
        <f t="shared" si="44"/>
        <v>9</v>
      </c>
      <c r="J525" s="10">
        <v>40.89732789</v>
      </c>
      <c r="K525" s="8">
        <f t="shared" si="45"/>
        <v>41</v>
      </c>
      <c r="L525" s="5" t="s">
        <v>77</v>
      </c>
    </row>
    <row r="526" spans="1:12">
      <c r="A526" s="6">
        <v>26</v>
      </c>
      <c r="B526" s="6">
        <v>50</v>
      </c>
      <c r="C526" s="6">
        <v>19</v>
      </c>
      <c r="D526" s="7">
        <v>27.317912499999998</v>
      </c>
      <c r="E526" s="8">
        <f t="shared" si="42"/>
        <v>27</v>
      </c>
      <c r="F526" s="7">
        <v>51.669210880000001</v>
      </c>
      <c r="G526" s="8">
        <f t="shared" si="43"/>
        <v>52</v>
      </c>
      <c r="H526" s="9">
        <v>6.005242945</v>
      </c>
      <c r="I526" s="8">
        <f t="shared" si="44"/>
        <v>6</v>
      </c>
      <c r="J526" s="10">
        <v>32.559195729999999</v>
      </c>
      <c r="K526" s="8">
        <f t="shared" si="45"/>
        <v>33</v>
      </c>
      <c r="L526" s="5" t="s">
        <v>77</v>
      </c>
    </row>
    <row r="527" spans="1:12">
      <c r="A527" s="6">
        <v>36</v>
      </c>
      <c r="B527" s="6">
        <v>56</v>
      </c>
      <c r="C527" s="6">
        <v>20</v>
      </c>
      <c r="D527" s="7">
        <v>25.412376500000001</v>
      </c>
      <c r="E527" s="8">
        <f t="shared" si="42"/>
        <v>25</v>
      </c>
      <c r="F527" s="7">
        <v>49.664742689999997</v>
      </c>
      <c r="G527" s="8">
        <f t="shared" si="43"/>
        <v>50</v>
      </c>
      <c r="H527" s="9">
        <v>7.4370782359999996</v>
      </c>
      <c r="I527" s="8">
        <f t="shared" si="44"/>
        <v>7</v>
      </c>
      <c r="J527" s="10">
        <v>31.874169819999999</v>
      </c>
      <c r="K527" s="8">
        <f t="shared" si="45"/>
        <v>32</v>
      </c>
      <c r="L527" s="5" t="s">
        <v>77</v>
      </c>
    </row>
    <row r="528" spans="1:12">
      <c r="A528" s="6">
        <v>8</v>
      </c>
      <c r="B528" s="6">
        <v>60</v>
      </c>
      <c r="C528" s="6">
        <v>18</v>
      </c>
      <c r="D528" s="7">
        <v>31.21629982</v>
      </c>
      <c r="E528" s="8">
        <f t="shared" si="42"/>
        <v>31</v>
      </c>
      <c r="F528" s="7">
        <v>46.018681960000002</v>
      </c>
      <c r="G528" s="8">
        <f t="shared" si="43"/>
        <v>46</v>
      </c>
      <c r="H528" s="9">
        <v>3.8084291729999999</v>
      </c>
      <c r="I528" s="8">
        <f t="shared" si="44"/>
        <v>4</v>
      </c>
      <c r="J528" s="10">
        <v>53.120527699999997</v>
      </c>
      <c r="K528" s="8">
        <f t="shared" si="45"/>
        <v>53</v>
      </c>
      <c r="L528" s="5" t="s">
        <v>77</v>
      </c>
    </row>
    <row r="529" spans="1:12">
      <c r="A529" s="6">
        <v>24</v>
      </c>
      <c r="B529" s="6">
        <v>37</v>
      </c>
      <c r="C529" s="6">
        <v>21</v>
      </c>
      <c r="D529" s="7">
        <v>30.573999000000001</v>
      </c>
      <c r="E529" s="8">
        <f t="shared" si="42"/>
        <v>31</v>
      </c>
      <c r="F529" s="7">
        <v>58.226867939999998</v>
      </c>
      <c r="G529" s="8">
        <f t="shared" si="43"/>
        <v>58</v>
      </c>
      <c r="H529" s="9">
        <v>5.8182193849999999</v>
      </c>
      <c r="I529" s="8">
        <f t="shared" si="44"/>
        <v>6</v>
      </c>
      <c r="J529" s="10">
        <v>62.748038260000001</v>
      </c>
      <c r="K529" s="8">
        <f t="shared" si="45"/>
        <v>63</v>
      </c>
      <c r="L529" s="5" t="s">
        <v>77</v>
      </c>
    </row>
    <row r="530" spans="1:12">
      <c r="A530" s="6">
        <v>22</v>
      </c>
      <c r="B530" s="6">
        <v>43</v>
      </c>
      <c r="C530" s="6">
        <v>24</v>
      </c>
      <c r="D530" s="7">
        <v>25.425170359999999</v>
      </c>
      <c r="E530" s="8">
        <f t="shared" si="42"/>
        <v>25</v>
      </c>
      <c r="F530" s="7">
        <v>53.220826600000002</v>
      </c>
      <c r="G530" s="8">
        <f t="shared" si="43"/>
        <v>53</v>
      </c>
      <c r="H530" s="9">
        <v>4.5236355799999997</v>
      </c>
      <c r="I530" s="8">
        <f t="shared" si="44"/>
        <v>5</v>
      </c>
      <c r="J530" s="10">
        <v>46.193745589999999</v>
      </c>
      <c r="K530" s="8">
        <f t="shared" si="45"/>
        <v>46</v>
      </c>
      <c r="L530" s="5" t="s">
        <v>77</v>
      </c>
    </row>
    <row r="531" spans="1:12">
      <c r="A531" s="6">
        <v>36</v>
      </c>
      <c r="B531" s="6">
        <v>43</v>
      </c>
      <c r="C531" s="6">
        <v>24</v>
      </c>
      <c r="D531" s="7">
        <v>27.09400578</v>
      </c>
      <c r="E531" s="8">
        <f t="shared" si="42"/>
        <v>27</v>
      </c>
      <c r="F531" s="7">
        <v>43.65305437</v>
      </c>
      <c r="G531" s="8">
        <f t="shared" si="43"/>
        <v>44</v>
      </c>
      <c r="H531" s="9">
        <v>3.5104043119999999</v>
      </c>
      <c r="I531" s="8">
        <f t="shared" si="44"/>
        <v>4</v>
      </c>
      <c r="J531" s="10">
        <v>41.53749535</v>
      </c>
      <c r="K531" s="8">
        <f t="shared" si="45"/>
        <v>42</v>
      </c>
      <c r="L531" s="5" t="s">
        <v>77</v>
      </c>
    </row>
    <row r="532" spans="1:12">
      <c r="A532" s="6">
        <v>22</v>
      </c>
      <c r="B532" s="6">
        <v>44</v>
      </c>
      <c r="C532" s="6">
        <v>24</v>
      </c>
      <c r="D532" s="7">
        <v>24.309350810000002</v>
      </c>
      <c r="E532" s="8">
        <f t="shared" si="42"/>
        <v>24</v>
      </c>
      <c r="F532" s="7">
        <v>56.32938343</v>
      </c>
      <c r="G532" s="8">
        <f t="shared" si="43"/>
        <v>56</v>
      </c>
      <c r="H532" s="9">
        <v>6.0304472880000004</v>
      </c>
      <c r="I532" s="8">
        <f t="shared" si="44"/>
        <v>6</v>
      </c>
      <c r="J532" s="10">
        <v>58.99536268</v>
      </c>
      <c r="K532" s="8">
        <f t="shared" si="45"/>
        <v>59</v>
      </c>
      <c r="L532" s="5" t="s">
        <v>77</v>
      </c>
    </row>
    <row r="533" spans="1:12">
      <c r="A533" s="6">
        <v>17</v>
      </c>
      <c r="B533" s="6">
        <v>43</v>
      </c>
      <c r="C533" s="6">
        <v>22</v>
      </c>
      <c r="D533" s="7">
        <v>30.061426220000001</v>
      </c>
      <c r="E533" s="8">
        <f t="shared" si="42"/>
        <v>30</v>
      </c>
      <c r="F533" s="7">
        <v>45.90067655</v>
      </c>
      <c r="G533" s="8">
        <f t="shared" si="43"/>
        <v>46</v>
      </c>
      <c r="H533" s="9">
        <v>5.498340808</v>
      </c>
      <c r="I533" s="8">
        <f t="shared" si="44"/>
        <v>5</v>
      </c>
      <c r="J533" s="10">
        <v>41.055091500000003</v>
      </c>
      <c r="K533" s="8">
        <f t="shared" si="45"/>
        <v>41</v>
      </c>
      <c r="L533" s="5" t="s">
        <v>77</v>
      </c>
    </row>
    <row r="534" spans="1:12">
      <c r="A534" s="6">
        <v>8</v>
      </c>
      <c r="B534" s="6">
        <v>45</v>
      </c>
      <c r="C534" s="6">
        <v>15</v>
      </c>
      <c r="D534" s="7">
        <v>28.095689929999999</v>
      </c>
      <c r="E534" s="8">
        <f t="shared" si="42"/>
        <v>28</v>
      </c>
      <c r="F534" s="7">
        <v>60.9835384</v>
      </c>
      <c r="G534" s="8">
        <f t="shared" si="43"/>
        <v>61</v>
      </c>
      <c r="H534" s="9">
        <v>4.6113640800000004</v>
      </c>
      <c r="I534" s="8">
        <f t="shared" si="44"/>
        <v>5</v>
      </c>
      <c r="J534" s="10">
        <v>33.84110759</v>
      </c>
      <c r="K534" s="8">
        <f t="shared" si="45"/>
        <v>34</v>
      </c>
      <c r="L534" s="5" t="s">
        <v>77</v>
      </c>
    </row>
    <row r="535" spans="1:12">
      <c r="A535" s="6">
        <v>7</v>
      </c>
      <c r="B535" s="6">
        <v>56</v>
      </c>
      <c r="C535" s="6">
        <v>23</v>
      </c>
      <c r="D535" s="7">
        <v>26.33908791</v>
      </c>
      <c r="E535" s="8">
        <f t="shared" si="42"/>
        <v>26</v>
      </c>
      <c r="F535" s="7">
        <v>40.009334289999998</v>
      </c>
      <c r="G535" s="8">
        <f t="shared" si="43"/>
        <v>40</v>
      </c>
      <c r="H535" s="9">
        <v>5.545219232</v>
      </c>
      <c r="I535" s="8">
        <f t="shared" si="44"/>
        <v>6</v>
      </c>
      <c r="J535" s="10">
        <v>55.504292270000001</v>
      </c>
      <c r="K535" s="8">
        <f t="shared" si="45"/>
        <v>56</v>
      </c>
      <c r="L535" s="5" t="s">
        <v>77</v>
      </c>
    </row>
    <row r="536" spans="1:12">
      <c r="A536" s="6">
        <v>36</v>
      </c>
      <c r="B536" s="6">
        <v>57</v>
      </c>
      <c r="C536" s="6">
        <v>16</v>
      </c>
      <c r="D536" s="7">
        <v>28.61409059</v>
      </c>
      <c r="E536" s="8">
        <f t="shared" si="42"/>
        <v>29</v>
      </c>
      <c r="F536" s="7">
        <v>57.142187919999998</v>
      </c>
      <c r="G536" s="8">
        <f t="shared" si="43"/>
        <v>57</v>
      </c>
      <c r="H536" s="9">
        <v>8.2928757340000008</v>
      </c>
      <c r="I536" s="8">
        <f t="shared" si="44"/>
        <v>8</v>
      </c>
      <c r="J536" s="10">
        <v>57.028916979999998</v>
      </c>
      <c r="K536" s="8">
        <f t="shared" si="45"/>
        <v>57</v>
      </c>
      <c r="L536" s="5" t="s">
        <v>77</v>
      </c>
    </row>
    <row r="537" spans="1:12">
      <c r="A537" s="6">
        <v>11</v>
      </c>
      <c r="B537" s="6">
        <v>45</v>
      </c>
      <c r="C537" s="6">
        <v>19</v>
      </c>
      <c r="D537" s="7">
        <v>28.700121370000002</v>
      </c>
      <c r="E537" s="8">
        <f t="shared" si="42"/>
        <v>29</v>
      </c>
      <c r="F537" s="7">
        <v>44.359648</v>
      </c>
      <c r="G537" s="8">
        <f t="shared" si="43"/>
        <v>44</v>
      </c>
      <c r="H537" s="9">
        <v>3.8280314629999999</v>
      </c>
      <c r="I537" s="8">
        <f t="shared" si="44"/>
        <v>4</v>
      </c>
      <c r="J537" s="10">
        <v>44.116221379999999</v>
      </c>
      <c r="K537" s="8">
        <f t="shared" si="45"/>
        <v>44</v>
      </c>
      <c r="L537" s="5" t="s">
        <v>77</v>
      </c>
    </row>
    <row r="538" spans="1:12">
      <c r="A538" s="6">
        <v>6</v>
      </c>
      <c r="B538" s="6">
        <v>36</v>
      </c>
      <c r="C538" s="6">
        <v>22</v>
      </c>
      <c r="D538" s="7">
        <v>24.21610338</v>
      </c>
      <c r="E538" s="8">
        <f t="shared" si="42"/>
        <v>24</v>
      </c>
      <c r="F538" s="7">
        <v>59.79236306</v>
      </c>
      <c r="G538" s="8">
        <f t="shared" si="43"/>
        <v>60</v>
      </c>
      <c r="H538" s="9">
        <v>8.8695328169999996</v>
      </c>
      <c r="I538" s="8">
        <f t="shared" si="44"/>
        <v>9</v>
      </c>
      <c r="J538" s="10">
        <v>42.247834760000003</v>
      </c>
      <c r="K538" s="8">
        <f t="shared" si="45"/>
        <v>42</v>
      </c>
      <c r="L538" s="5" t="s">
        <v>77</v>
      </c>
    </row>
    <row r="539" spans="1:12">
      <c r="A539" s="6">
        <v>17</v>
      </c>
      <c r="B539" s="6">
        <v>57</v>
      </c>
      <c r="C539" s="6">
        <v>20</v>
      </c>
      <c r="D539" s="7">
        <v>28.506779290000001</v>
      </c>
      <c r="E539" s="8">
        <f t="shared" si="42"/>
        <v>29</v>
      </c>
      <c r="F539" s="7">
        <v>45.200944759999999</v>
      </c>
      <c r="G539" s="8">
        <f t="shared" si="43"/>
        <v>45</v>
      </c>
      <c r="H539" s="9">
        <v>3.7935751849999999</v>
      </c>
      <c r="I539" s="8">
        <f t="shared" si="44"/>
        <v>4</v>
      </c>
      <c r="J539" s="10">
        <v>66.176145599999998</v>
      </c>
      <c r="K539" s="8">
        <f t="shared" si="45"/>
        <v>66</v>
      </c>
      <c r="L539" s="5" t="s">
        <v>77</v>
      </c>
    </row>
    <row r="540" spans="1:12">
      <c r="A540" s="6">
        <v>4</v>
      </c>
      <c r="B540" s="6">
        <v>47</v>
      </c>
      <c r="C540" s="6">
        <v>20</v>
      </c>
      <c r="D540" s="7">
        <v>25.979489910000002</v>
      </c>
      <c r="E540" s="8">
        <f t="shared" si="42"/>
        <v>26</v>
      </c>
      <c r="F540" s="7">
        <v>64.955854239999994</v>
      </c>
      <c r="G540" s="8">
        <f t="shared" si="43"/>
        <v>65</v>
      </c>
      <c r="H540" s="9">
        <v>4.1931891239999999</v>
      </c>
      <c r="I540" s="8">
        <f t="shared" si="44"/>
        <v>4</v>
      </c>
      <c r="J540" s="10">
        <v>72.192458349999995</v>
      </c>
      <c r="K540" s="8">
        <f t="shared" si="45"/>
        <v>72</v>
      </c>
      <c r="L540" s="5" t="s">
        <v>77</v>
      </c>
    </row>
    <row r="541" spans="1:12">
      <c r="A541" s="6">
        <v>9</v>
      </c>
      <c r="B541" s="6">
        <v>49</v>
      </c>
      <c r="C541" s="6">
        <v>16</v>
      </c>
      <c r="D541" s="7">
        <v>30.884827219999998</v>
      </c>
      <c r="E541" s="8">
        <f t="shared" si="42"/>
        <v>31</v>
      </c>
      <c r="F541" s="7">
        <v>41.365618349999998</v>
      </c>
      <c r="G541" s="8">
        <f t="shared" si="43"/>
        <v>41</v>
      </c>
      <c r="H541" s="9">
        <v>7.6615373480000004</v>
      </c>
      <c r="I541" s="8">
        <f t="shared" si="44"/>
        <v>8</v>
      </c>
      <c r="J541" s="10">
        <v>55.053804999999997</v>
      </c>
      <c r="K541" s="8">
        <f t="shared" si="45"/>
        <v>55</v>
      </c>
      <c r="L541" s="5" t="s">
        <v>77</v>
      </c>
    </row>
    <row r="542" spans="1:12">
      <c r="A542" s="6">
        <v>25</v>
      </c>
      <c r="B542" s="6">
        <v>51</v>
      </c>
      <c r="C542" s="6">
        <v>24</v>
      </c>
      <c r="D542" s="7">
        <v>25.5042419</v>
      </c>
      <c r="E542" s="8">
        <f t="shared" si="42"/>
        <v>26</v>
      </c>
      <c r="F542" s="7">
        <v>61.668523720000003</v>
      </c>
      <c r="G542" s="8">
        <f t="shared" si="43"/>
        <v>62</v>
      </c>
      <c r="H542" s="9">
        <v>9.3926946139999998</v>
      </c>
      <c r="I542" s="8">
        <f t="shared" si="44"/>
        <v>9</v>
      </c>
      <c r="J542" s="10">
        <v>65.079815229999994</v>
      </c>
      <c r="K542" s="8">
        <f t="shared" si="45"/>
        <v>65</v>
      </c>
      <c r="L542" s="5" t="s">
        <v>77</v>
      </c>
    </row>
    <row r="543" spans="1:12">
      <c r="A543" s="6">
        <v>36</v>
      </c>
      <c r="B543" s="6">
        <v>44</v>
      </c>
      <c r="C543" s="6">
        <v>21</v>
      </c>
      <c r="D543" s="7">
        <v>25.125289129999999</v>
      </c>
      <c r="E543" s="8">
        <f t="shared" si="42"/>
        <v>25</v>
      </c>
      <c r="F543" s="7">
        <v>51.331894060000003</v>
      </c>
      <c r="G543" s="8">
        <f t="shared" si="43"/>
        <v>51</v>
      </c>
      <c r="H543" s="9">
        <v>4.5161540550000003</v>
      </c>
      <c r="I543" s="8">
        <f t="shared" si="44"/>
        <v>5</v>
      </c>
      <c r="J543" s="10">
        <v>38.486789729999998</v>
      </c>
      <c r="K543" s="8">
        <f t="shared" si="45"/>
        <v>38</v>
      </c>
      <c r="L543" s="5" t="s">
        <v>77</v>
      </c>
    </row>
    <row r="544" spans="1:12">
      <c r="A544" s="6">
        <v>21</v>
      </c>
      <c r="B544" s="6">
        <v>38</v>
      </c>
      <c r="C544" s="6">
        <v>20</v>
      </c>
      <c r="D544" s="7">
        <v>27.105080139999998</v>
      </c>
      <c r="E544" s="8">
        <f t="shared" si="42"/>
        <v>27</v>
      </c>
      <c r="F544" s="7">
        <v>63.56791363</v>
      </c>
      <c r="G544" s="8">
        <f t="shared" si="43"/>
        <v>64</v>
      </c>
      <c r="H544" s="9">
        <v>5.7942897149999997</v>
      </c>
      <c r="I544" s="8">
        <f t="shared" si="44"/>
        <v>6</v>
      </c>
      <c r="J544" s="10">
        <v>62.202796470000003</v>
      </c>
      <c r="K544" s="8">
        <f t="shared" si="45"/>
        <v>62</v>
      </c>
      <c r="L544" s="5" t="s">
        <v>77</v>
      </c>
    </row>
    <row r="545" spans="1:12">
      <c r="A545" s="6">
        <v>37</v>
      </c>
      <c r="B545" s="6">
        <v>57</v>
      </c>
      <c r="C545" s="6">
        <v>20</v>
      </c>
      <c r="D545" s="7">
        <v>31.100624700000001</v>
      </c>
      <c r="E545" s="8">
        <f t="shared" si="42"/>
        <v>31</v>
      </c>
      <c r="F545" s="7">
        <v>44.820691590000003</v>
      </c>
      <c r="G545" s="8">
        <f t="shared" si="43"/>
        <v>45</v>
      </c>
      <c r="H545" s="9">
        <v>7.3542869849999999</v>
      </c>
      <c r="I545" s="8">
        <f t="shared" si="44"/>
        <v>7</v>
      </c>
      <c r="J545" s="10">
        <v>70.799344520000005</v>
      </c>
      <c r="K545" s="8">
        <f t="shared" si="45"/>
        <v>71</v>
      </c>
      <c r="L545" s="5" t="s">
        <v>77</v>
      </c>
    </row>
    <row r="546" spans="1:12">
      <c r="A546" s="6">
        <v>32</v>
      </c>
      <c r="B546" s="6">
        <v>48</v>
      </c>
      <c r="C546" s="6">
        <v>18</v>
      </c>
      <c r="D546" s="7">
        <v>26.457077779999999</v>
      </c>
      <c r="E546" s="8">
        <f t="shared" si="42"/>
        <v>26</v>
      </c>
      <c r="F546" s="7">
        <v>56.40226277</v>
      </c>
      <c r="G546" s="8">
        <f t="shared" si="43"/>
        <v>56</v>
      </c>
      <c r="H546" s="9">
        <v>5.9935135659999998</v>
      </c>
      <c r="I546" s="8">
        <f t="shared" si="44"/>
        <v>6</v>
      </c>
      <c r="J546" s="10">
        <v>64.161676990000004</v>
      </c>
      <c r="K546" s="8">
        <f t="shared" si="45"/>
        <v>64</v>
      </c>
      <c r="L546" s="5" t="s">
        <v>77</v>
      </c>
    </row>
    <row r="547" spans="1:12">
      <c r="A547" s="6">
        <v>29</v>
      </c>
      <c r="B547" s="6">
        <v>44</v>
      </c>
      <c r="C547" s="6">
        <v>20</v>
      </c>
      <c r="D547" s="7">
        <v>30.041323040000002</v>
      </c>
      <c r="E547" s="8">
        <f t="shared" si="42"/>
        <v>30</v>
      </c>
      <c r="F547" s="7">
        <v>63.562229950000003</v>
      </c>
      <c r="G547" s="8">
        <f t="shared" si="43"/>
        <v>64</v>
      </c>
      <c r="H547" s="9">
        <v>8.6201075449999998</v>
      </c>
      <c r="I547" s="8">
        <f t="shared" si="44"/>
        <v>9</v>
      </c>
      <c r="J547" s="10">
        <v>31.831923920000001</v>
      </c>
      <c r="K547" s="8">
        <f t="shared" si="45"/>
        <v>32</v>
      </c>
      <c r="L547" s="5" t="s">
        <v>77</v>
      </c>
    </row>
    <row r="548" spans="1:12">
      <c r="A548" s="6">
        <v>25</v>
      </c>
      <c r="B548" s="6">
        <v>51</v>
      </c>
      <c r="C548" s="6">
        <v>18</v>
      </c>
      <c r="D548" s="7">
        <v>27.777995279999999</v>
      </c>
      <c r="E548" s="8">
        <f t="shared" si="42"/>
        <v>28</v>
      </c>
      <c r="F548" s="7">
        <v>54.821307869999998</v>
      </c>
      <c r="G548" s="8">
        <f t="shared" si="43"/>
        <v>55</v>
      </c>
      <c r="H548" s="9">
        <v>9.4594934399999993</v>
      </c>
      <c r="I548" s="8">
        <f t="shared" si="44"/>
        <v>9</v>
      </c>
      <c r="J548" s="10">
        <v>50.284387289999998</v>
      </c>
      <c r="K548" s="8">
        <f t="shared" si="45"/>
        <v>50</v>
      </c>
      <c r="L548" s="5" t="s">
        <v>77</v>
      </c>
    </row>
    <row r="549" spans="1:12">
      <c r="A549" s="6">
        <v>10</v>
      </c>
      <c r="B549" s="6">
        <v>44</v>
      </c>
      <c r="C549" s="6">
        <v>24</v>
      </c>
      <c r="D549" s="7">
        <v>30.99256944</v>
      </c>
      <c r="E549" s="8">
        <f t="shared" si="42"/>
        <v>31</v>
      </c>
      <c r="F549" s="7">
        <v>43.021513919999997</v>
      </c>
      <c r="G549" s="8">
        <f t="shared" si="43"/>
        <v>43</v>
      </c>
      <c r="H549" s="9">
        <v>8.0344125000000002</v>
      </c>
      <c r="I549" s="8">
        <f t="shared" si="44"/>
        <v>8</v>
      </c>
      <c r="J549" s="10">
        <v>58.276006819999999</v>
      </c>
      <c r="K549" s="8">
        <f t="shared" si="45"/>
        <v>58</v>
      </c>
      <c r="L549" s="5" t="s">
        <v>77</v>
      </c>
    </row>
    <row r="550" spans="1:12">
      <c r="A550" s="6">
        <v>23</v>
      </c>
      <c r="B550" s="6">
        <v>35</v>
      </c>
      <c r="C550" s="6">
        <v>18</v>
      </c>
      <c r="D550" s="7">
        <v>26.490833200000001</v>
      </c>
      <c r="E550" s="8">
        <f t="shared" si="42"/>
        <v>26</v>
      </c>
      <c r="F550" s="7">
        <v>47.365348330000003</v>
      </c>
      <c r="G550" s="8">
        <f t="shared" si="43"/>
        <v>47</v>
      </c>
      <c r="H550" s="9">
        <v>5.4144927770000004</v>
      </c>
      <c r="I550" s="8">
        <f t="shared" si="44"/>
        <v>5</v>
      </c>
      <c r="J550" s="10">
        <v>36.993628309999998</v>
      </c>
      <c r="K550" s="8">
        <f t="shared" si="45"/>
        <v>37</v>
      </c>
      <c r="L550" s="5" t="s">
        <v>77</v>
      </c>
    </row>
    <row r="551" spans="1:12">
      <c r="A551" s="6">
        <v>9</v>
      </c>
      <c r="B551" s="6">
        <v>60</v>
      </c>
      <c r="C551" s="6">
        <v>23</v>
      </c>
      <c r="D551" s="7">
        <v>31.96987867</v>
      </c>
      <c r="E551" s="8">
        <f t="shared" si="42"/>
        <v>32</v>
      </c>
      <c r="F551" s="7">
        <v>57.17377029</v>
      </c>
      <c r="G551" s="8">
        <f t="shared" si="43"/>
        <v>57</v>
      </c>
      <c r="H551" s="9">
        <v>6.2760043359999997</v>
      </c>
      <c r="I551" s="8">
        <f t="shared" si="44"/>
        <v>6</v>
      </c>
      <c r="J551" s="10">
        <v>64.255203570000006</v>
      </c>
      <c r="K551" s="8">
        <f t="shared" si="45"/>
        <v>64</v>
      </c>
      <c r="L551" s="5" t="s">
        <v>77</v>
      </c>
    </row>
    <row r="552" spans="1:12">
      <c r="A552" s="6">
        <v>3</v>
      </c>
      <c r="B552" s="6">
        <v>58</v>
      </c>
      <c r="C552" s="6">
        <v>21</v>
      </c>
      <c r="D552" s="7">
        <v>25.361405260000002</v>
      </c>
      <c r="E552" s="8">
        <f t="shared" si="42"/>
        <v>25</v>
      </c>
      <c r="F552" s="7">
        <v>46.826527849999998</v>
      </c>
      <c r="G552" s="8">
        <f t="shared" si="43"/>
        <v>47</v>
      </c>
      <c r="H552" s="9">
        <v>9.1606917469999996</v>
      </c>
      <c r="I552" s="8">
        <f t="shared" si="44"/>
        <v>9</v>
      </c>
      <c r="J552" s="10">
        <v>55.605231789999998</v>
      </c>
      <c r="K552" s="8">
        <f t="shared" si="45"/>
        <v>56</v>
      </c>
      <c r="L552" s="5" t="s">
        <v>77</v>
      </c>
    </row>
    <row r="553" spans="1:12">
      <c r="A553" s="6">
        <v>22</v>
      </c>
      <c r="B553" s="6">
        <v>42</v>
      </c>
      <c r="C553" s="6">
        <v>22</v>
      </c>
      <c r="D553" s="7">
        <v>25.54249137</v>
      </c>
      <c r="E553" s="8">
        <f t="shared" si="42"/>
        <v>26</v>
      </c>
      <c r="F553" s="7">
        <v>56.966407580000002</v>
      </c>
      <c r="G553" s="8">
        <f t="shared" si="43"/>
        <v>57</v>
      </c>
      <c r="H553" s="9">
        <v>7.8876587110000003</v>
      </c>
      <c r="I553" s="8">
        <f t="shared" si="44"/>
        <v>8</v>
      </c>
      <c r="J553" s="10">
        <v>48.467970440000002</v>
      </c>
      <c r="K553" s="8">
        <f t="shared" si="45"/>
        <v>48</v>
      </c>
      <c r="L553" s="5" t="s">
        <v>77</v>
      </c>
    </row>
    <row r="554" spans="1:12">
      <c r="A554" s="6">
        <v>12</v>
      </c>
      <c r="B554" s="6">
        <v>39</v>
      </c>
      <c r="C554" s="6">
        <v>21</v>
      </c>
      <c r="D554" s="7">
        <v>28.99319096</v>
      </c>
      <c r="E554" s="8">
        <f t="shared" si="42"/>
        <v>29</v>
      </c>
      <c r="F554" s="7">
        <v>62.859482450000002</v>
      </c>
      <c r="G554" s="8">
        <f t="shared" si="43"/>
        <v>63</v>
      </c>
      <c r="H554" s="9">
        <v>8.1838448429999993</v>
      </c>
      <c r="I554" s="8">
        <f t="shared" si="44"/>
        <v>8</v>
      </c>
      <c r="J554" s="10">
        <v>70.4713043</v>
      </c>
      <c r="K554" s="8">
        <f t="shared" si="45"/>
        <v>70</v>
      </c>
      <c r="L554" s="5" t="s">
        <v>77</v>
      </c>
    </row>
    <row r="555" spans="1:12">
      <c r="A555" s="6">
        <v>39</v>
      </c>
      <c r="B555" s="6">
        <v>36</v>
      </c>
      <c r="C555" s="6">
        <v>22</v>
      </c>
      <c r="D555" s="7">
        <v>29.343174220000002</v>
      </c>
      <c r="E555" s="8">
        <f t="shared" si="42"/>
        <v>29</v>
      </c>
      <c r="F555" s="7">
        <v>60.50320928</v>
      </c>
      <c r="G555" s="8">
        <f t="shared" si="43"/>
        <v>61</v>
      </c>
      <c r="H555" s="9">
        <v>9.0720114120000002</v>
      </c>
      <c r="I555" s="8">
        <f t="shared" si="44"/>
        <v>9</v>
      </c>
      <c r="J555" s="10">
        <v>34.033354719999998</v>
      </c>
      <c r="K555" s="8">
        <f t="shared" si="45"/>
        <v>34</v>
      </c>
      <c r="L555" s="5" t="s">
        <v>77</v>
      </c>
    </row>
    <row r="556" spans="1:12">
      <c r="A556" s="6">
        <v>32</v>
      </c>
      <c r="B556" s="6">
        <v>41</v>
      </c>
      <c r="C556" s="6">
        <v>16</v>
      </c>
      <c r="D556" s="7">
        <v>28.636189210000001</v>
      </c>
      <c r="E556" s="8">
        <f t="shared" si="42"/>
        <v>29</v>
      </c>
      <c r="F556" s="7">
        <v>61.394513070000002</v>
      </c>
      <c r="G556" s="8">
        <f t="shared" si="43"/>
        <v>61</v>
      </c>
      <c r="H556" s="9">
        <v>7.7022872360000001</v>
      </c>
      <c r="I556" s="8">
        <f t="shared" si="44"/>
        <v>8</v>
      </c>
      <c r="J556" s="10">
        <v>68.548778760000005</v>
      </c>
      <c r="K556" s="8">
        <f t="shared" si="45"/>
        <v>69</v>
      </c>
      <c r="L556" s="5" t="s">
        <v>77</v>
      </c>
    </row>
    <row r="557" spans="1:12">
      <c r="A557" s="6">
        <v>30</v>
      </c>
      <c r="B557" s="6">
        <v>41</v>
      </c>
      <c r="C557" s="6">
        <v>15</v>
      </c>
      <c r="D557" s="7">
        <v>24.832066309999998</v>
      </c>
      <c r="E557" s="8">
        <f t="shared" si="42"/>
        <v>25</v>
      </c>
      <c r="F557" s="7">
        <v>44.17085032</v>
      </c>
      <c r="G557" s="8">
        <f t="shared" si="43"/>
        <v>44</v>
      </c>
      <c r="H557" s="9">
        <v>5.8850967699999996</v>
      </c>
      <c r="I557" s="8">
        <f t="shared" si="44"/>
        <v>6</v>
      </c>
      <c r="J557" s="10">
        <v>52.081088600000001</v>
      </c>
      <c r="K557" s="8">
        <f t="shared" si="45"/>
        <v>52</v>
      </c>
      <c r="L557" s="5" t="s">
        <v>77</v>
      </c>
    </row>
    <row r="558" spans="1:12">
      <c r="A558" s="6">
        <v>19</v>
      </c>
      <c r="B558" s="6">
        <v>36</v>
      </c>
      <c r="C558" s="6">
        <v>22</v>
      </c>
      <c r="D558" s="7">
        <v>25.446890750000001</v>
      </c>
      <c r="E558" s="8">
        <f t="shared" si="42"/>
        <v>25</v>
      </c>
      <c r="F558" s="7">
        <v>58.553635730000003</v>
      </c>
      <c r="G558" s="8">
        <f t="shared" si="43"/>
        <v>59</v>
      </c>
      <c r="H558" s="9">
        <v>6.1649628400000003</v>
      </c>
      <c r="I558" s="8">
        <f t="shared" si="44"/>
        <v>6</v>
      </c>
      <c r="J558" s="10">
        <v>57.04826619</v>
      </c>
      <c r="K558" s="8">
        <f t="shared" si="45"/>
        <v>57</v>
      </c>
      <c r="L558" s="5" t="s">
        <v>77</v>
      </c>
    </row>
    <row r="559" spans="1:12">
      <c r="A559" s="6">
        <v>4</v>
      </c>
      <c r="B559" s="6">
        <v>46</v>
      </c>
      <c r="C559" s="6">
        <v>15</v>
      </c>
      <c r="D559" s="7">
        <v>31.01274943</v>
      </c>
      <c r="E559" s="8">
        <f t="shared" si="42"/>
        <v>31</v>
      </c>
      <c r="F559" s="7">
        <v>62.403925190000002</v>
      </c>
      <c r="G559" s="8">
        <f t="shared" si="43"/>
        <v>62</v>
      </c>
      <c r="H559" s="9">
        <v>3.5047523140000001</v>
      </c>
      <c r="I559" s="8">
        <f t="shared" si="44"/>
        <v>4</v>
      </c>
      <c r="J559" s="10">
        <v>63.771923829999999</v>
      </c>
      <c r="K559" s="8">
        <f t="shared" si="45"/>
        <v>64</v>
      </c>
      <c r="L559" s="5" t="s">
        <v>77</v>
      </c>
    </row>
    <row r="560" spans="1:12">
      <c r="A560" s="6">
        <v>21</v>
      </c>
      <c r="B560" s="6">
        <v>39</v>
      </c>
      <c r="C560" s="6">
        <v>20</v>
      </c>
      <c r="D560" s="7">
        <v>27.061796579999999</v>
      </c>
      <c r="E560" s="8">
        <f t="shared" si="42"/>
        <v>27</v>
      </c>
      <c r="F560" s="7">
        <v>52.300317300000003</v>
      </c>
      <c r="G560" s="8">
        <f t="shared" si="43"/>
        <v>52</v>
      </c>
      <c r="H560" s="9">
        <v>7.388007483</v>
      </c>
      <c r="I560" s="8">
        <f t="shared" si="44"/>
        <v>7</v>
      </c>
      <c r="J560" s="10">
        <v>60.745834979999998</v>
      </c>
      <c r="K560" s="8">
        <f t="shared" si="45"/>
        <v>61</v>
      </c>
      <c r="L560" s="5" t="s">
        <v>77</v>
      </c>
    </row>
    <row r="561" spans="1:12">
      <c r="A561" s="6">
        <v>35</v>
      </c>
      <c r="B561" s="6">
        <v>57</v>
      </c>
      <c r="C561" s="6">
        <v>25</v>
      </c>
      <c r="D561" s="7">
        <v>27.0956288</v>
      </c>
      <c r="E561" s="8">
        <f t="shared" si="42"/>
        <v>27</v>
      </c>
      <c r="F561" s="7">
        <v>42.262061610000003</v>
      </c>
      <c r="G561" s="8">
        <f t="shared" si="43"/>
        <v>42</v>
      </c>
      <c r="H561" s="9">
        <v>8.340398059</v>
      </c>
      <c r="I561" s="8">
        <f t="shared" si="44"/>
        <v>8</v>
      </c>
      <c r="J561" s="10">
        <v>71.127103899999994</v>
      </c>
      <c r="K561" s="8">
        <f t="shared" si="45"/>
        <v>71</v>
      </c>
      <c r="L561" s="5" t="s">
        <v>77</v>
      </c>
    </row>
    <row r="562" spans="1:12">
      <c r="A562" s="6">
        <v>22</v>
      </c>
      <c r="B562" s="6">
        <v>55</v>
      </c>
      <c r="C562" s="6">
        <v>24</v>
      </c>
      <c r="D562" s="7">
        <v>28.568005790000001</v>
      </c>
      <c r="E562" s="8">
        <f t="shared" si="42"/>
        <v>29</v>
      </c>
      <c r="F562" s="7">
        <v>57.306360140000002</v>
      </c>
      <c r="G562" s="8">
        <f t="shared" si="43"/>
        <v>57</v>
      </c>
      <c r="H562" s="9">
        <v>8.6607795400000001</v>
      </c>
      <c r="I562" s="8">
        <f t="shared" si="44"/>
        <v>9</v>
      </c>
      <c r="J562" s="10">
        <v>64.530276380000004</v>
      </c>
      <c r="K562" s="8">
        <f t="shared" si="45"/>
        <v>65</v>
      </c>
      <c r="L562" s="5" t="s">
        <v>77</v>
      </c>
    </row>
    <row r="563" spans="1:12">
      <c r="A563" s="6">
        <v>35</v>
      </c>
      <c r="B563" s="6">
        <v>51</v>
      </c>
      <c r="C563" s="6">
        <v>17</v>
      </c>
      <c r="D563" s="7">
        <v>28.799292470000001</v>
      </c>
      <c r="E563" s="8">
        <f t="shared" si="42"/>
        <v>29</v>
      </c>
      <c r="F563" s="7">
        <v>49.842133869999998</v>
      </c>
      <c r="G563" s="8">
        <f t="shared" si="43"/>
        <v>50</v>
      </c>
      <c r="H563" s="9">
        <v>3.558822825</v>
      </c>
      <c r="I563" s="8">
        <f t="shared" si="44"/>
        <v>4</v>
      </c>
      <c r="J563" s="10">
        <v>40.855347180000003</v>
      </c>
      <c r="K563" s="8">
        <f t="shared" si="45"/>
        <v>41</v>
      </c>
      <c r="L563" s="5" t="s">
        <v>77</v>
      </c>
    </row>
    <row r="564" spans="1:12">
      <c r="A564" s="6">
        <v>17</v>
      </c>
      <c r="B564" s="6">
        <v>56</v>
      </c>
      <c r="C564" s="6">
        <v>17</v>
      </c>
      <c r="D564" s="7">
        <v>27.942936920000001</v>
      </c>
      <c r="E564" s="8">
        <f t="shared" si="42"/>
        <v>28</v>
      </c>
      <c r="F564" s="7">
        <v>45.413936360000001</v>
      </c>
      <c r="G564" s="8">
        <f t="shared" si="43"/>
        <v>45</v>
      </c>
      <c r="H564" s="9">
        <v>5.9565850999999999</v>
      </c>
      <c r="I564" s="8">
        <f t="shared" si="44"/>
        <v>6</v>
      </c>
      <c r="J564" s="10">
        <v>69.662899969999998</v>
      </c>
      <c r="K564" s="8">
        <f t="shared" si="45"/>
        <v>70</v>
      </c>
      <c r="L564" s="5" t="s">
        <v>77</v>
      </c>
    </row>
    <row r="565" spans="1:12">
      <c r="A565" s="6">
        <v>28</v>
      </c>
      <c r="B565" s="6">
        <v>57</v>
      </c>
      <c r="C565" s="6">
        <v>17</v>
      </c>
      <c r="D565" s="7">
        <v>30.477576859999999</v>
      </c>
      <c r="E565" s="8">
        <f t="shared" si="42"/>
        <v>30</v>
      </c>
      <c r="F565" s="7">
        <v>61.582453379999997</v>
      </c>
      <c r="G565" s="8">
        <f t="shared" si="43"/>
        <v>62</v>
      </c>
      <c r="H565" s="9">
        <v>9.4160031059999998</v>
      </c>
      <c r="I565" s="8">
        <f t="shared" si="44"/>
        <v>9</v>
      </c>
      <c r="J565" s="10">
        <v>61.866339170000003</v>
      </c>
      <c r="K565" s="8">
        <f t="shared" si="45"/>
        <v>62</v>
      </c>
      <c r="L565" s="5" t="s">
        <v>77</v>
      </c>
    </row>
    <row r="566" spans="1:12">
      <c r="A566" s="6">
        <v>22</v>
      </c>
      <c r="B566" s="6">
        <v>36</v>
      </c>
      <c r="C566" s="6">
        <v>16</v>
      </c>
      <c r="D566" s="7">
        <v>30.581394750000001</v>
      </c>
      <c r="E566" s="8">
        <f t="shared" si="42"/>
        <v>31</v>
      </c>
      <c r="F566" s="7">
        <v>50.771481379999997</v>
      </c>
      <c r="G566" s="8">
        <f t="shared" si="43"/>
        <v>51</v>
      </c>
      <c r="H566" s="9">
        <v>8.1842285500000003</v>
      </c>
      <c r="I566" s="8">
        <f t="shared" si="44"/>
        <v>8</v>
      </c>
      <c r="J566" s="10">
        <v>64.585596390000006</v>
      </c>
      <c r="K566" s="8">
        <f t="shared" si="45"/>
        <v>65</v>
      </c>
      <c r="L566" s="5" t="s">
        <v>77</v>
      </c>
    </row>
    <row r="567" spans="1:12">
      <c r="A567" s="6">
        <v>11</v>
      </c>
      <c r="B567" s="6">
        <v>41</v>
      </c>
      <c r="C567" s="6">
        <v>19</v>
      </c>
      <c r="D567" s="7">
        <v>26.85911286</v>
      </c>
      <c r="E567" s="8">
        <f t="shared" si="42"/>
        <v>27</v>
      </c>
      <c r="F567" s="7">
        <v>41.814208489999999</v>
      </c>
      <c r="G567" s="8">
        <f t="shared" si="43"/>
        <v>42</v>
      </c>
      <c r="H567" s="9">
        <v>5.131779302</v>
      </c>
      <c r="I567" s="8">
        <f t="shared" si="44"/>
        <v>5</v>
      </c>
      <c r="J567" s="10">
        <v>44.138271240000002</v>
      </c>
      <c r="K567" s="8">
        <f t="shared" si="45"/>
        <v>44</v>
      </c>
      <c r="L567" s="5" t="s">
        <v>77</v>
      </c>
    </row>
    <row r="568" spans="1:12">
      <c r="A568" s="6">
        <v>38</v>
      </c>
      <c r="B568" s="6">
        <v>38</v>
      </c>
      <c r="C568" s="6">
        <v>18</v>
      </c>
      <c r="D568" s="7">
        <v>26.31051759</v>
      </c>
      <c r="E568" s="8">
        <f t="shared" si="42"/>
        <v>26</v>
      </c>
      <c r="F568" s="7">
        <v>61.187491260000002</v>
      </c>
      <c r="G568" s="8">
        <f t="shared" si="43"/>
        <v>61</v>
      </c>
      <c r="H568" s="9">
        <v>6.2941303130000001</v>
      </c>
      <c r="I568" s="8">
        <f t="shared" si="44"/>
        <v>6</v>
      </c>
      <c r="J568" s="10">
        <v>35.734038130000002</v>
      </c>
      <c r="K568" s="8">
        <f t="shared" si="45"/>
        <v>36</v>
      </c>
      <c r="L568" s="5" t="s">
        <v>77</v>
      </c>
    </row>
    <row r="569" spans="1:12">
      <c r="A569" s="6">
        <v>23</v>
      </c>
      <c r="B569" s="6">
        <v>37</v>
      </c>
      <c r="C569" s="6">
        <v>24</v>
      </c>
      <c r="D569" s="7">
        <v>28.778334489999999</v>
      </c>
      <c r="E569" s="8">
        <f t="shared" si="42"/>
        <v>29</v>
      </c>
      <c r="F569" s="7">
        <v>44.225260499999997</v>
      </c>
      <c r="G569" s="8">
        <f t="shared" si="43"/>
        <v>44</v>
      </c>
      <c r="H569" s="9">
        <v>7.9919024429999999</v>
      </c>
      <c r="I569" s="8">
        <f t="shared" si="44"/>
        <v>8</v>
      </c>
      <c r="J569" s="10">
        <v>33.958257230000001</v>
      </c>
      <c r="K569" s="8">
        <f t="shared" si="45"/>
        <v>34</v>
      </c>
      <c r="L569" s="5" t="s">
        <v>77</v>
      </c>
    </row>
    <row r="570" spans="1:12">
      <c r="A570" s="6">
        <v>25</v>
      </c>
      <c r="B570" s="6">
        <v>35</v>
      </c>
      <c r="C570" s="6">
        <v>20</v>
      </c>
      <c r="D570" s="7">
        <v>28.902454169999999</v>
      </c>
      <c r="E570" s="8">
        <f t="shared" si="42"/>
        <v>29</v>
      </c>
      <c r="F570" s="7">
        <v>43.353656710000003</v>
      </c>
      <c r="G570" s="8">
        <f t="shared" si="43"/>
        <v>43</v>
      </c>
      <c r="H570" s="9">
        <v>8.9230956950000007</v>
      </c>
      <c r="I570" s="8">
        <f t="shared" si="44"/>
        <v>9</v>
      </c>
      <c r="J570" s="10">
        <v>71.900185660000005</v>
      </c>
      <c r="K570" s="8">
        <f t="shared" si="45"/>
        <v>72</v>
      </c>
      <c r="L570" s="5" t="s">
        <v>77</v>
      </c>
    </row>
    <row r="571" spans="1:12">
      <c r="A571" s="6">
        <v>40</v>
      </c>
      <c r="B571" s="6">
        <v>45</v>
      </c>
      <c r="C571" s="6">
        <v>20</v>
      </c>
      <c r="D571" s="7">
        <v>29.37687468</v>
      </c>
      <c r="E571" s="8">
        <f t="shared" si="42"/>
        <v>29</v>
      </c>
      <c r="F571" s="7">
        <v>57.696229119999998</v>
      </c>
      <c r="G571" s="8">
        <f t="shared" si="43"/>
        <v>58</v>
      </c>
      <c r="H571" s="9">
        <v>6.8784981759999999</v>
      </c>
      <c r="I571" s="8">
        <f t="shared" si="44"/>
        <v>7</v>
      </c>
      <c r="J571" s="10">
        <v>38.343034619999997</v>
      </c>
      <c r="K571" s="8">
        <f t="shared" si="45"/>
        <v>38</v>
      </c>
      <c r="L571" s="5" t="s">
        <v>77</v>
      </c>
    </row>
    <row r="572" spans="1:12">
      <c r="A572" s="6">
        <v>23</v>
      </c>
      <c r="B572" s="6">
        <v>58</v>
      </c>
      <c r="C572" s="6">
        <v>19</v>
      </c>
      <c r="D572" s="7">
        <v>24.170932409999999</v>
      </c>
      <c r="E572" s="8">
        <f t="shared" si="42"/>
        <v>24</v>
      </c>
      <c r="F572" s="7">
        <v>58.25204566</v>
      </c>
      <c r="G572" s="8">
        <f t="shared" si="43"/>
        <v>58</v>
      </c>
      <c r="H572" s="9">
        <v>5.2436348490000002</v>
      </c>
      <c r="I572" s="8">
        <f t="shared" si="44"/>
        <v>5</v>
      </c>
      <c r="J572" s="10">
        <v>59.189534289999997</v>
      </c>
      <c r="K572" s="8">
        <f t="shared" si="45"/>
        <v>59</v>
      </c>
      <c r="L572" s="5" t="s">
        <v>77</v>
      </c>
    </row>
    <row r="573" spans="1:12">
      <c r="A573" s="6">
        <v>2</v>
      </c>
      <c r="B573" s="6">
        <v>56</v>
      </c>
      <c r="C573" s="6">
        <v>23</v>
      </c>
      <c r="D573" s="7">
        <v>26.65333029</v>
      </c>
      <c r="E573" s="8">
        <f t="shared" si="42"/>
        <v>27</v>
      </c>
      <c r="F573" s="7">
        <v>59.790233819999997</v>
      </c>
      <c r="G573" s="8">
        <f t="shared" si="43"/>
        <v>60</v>
      </c>
      <c r="H573" s="9">
        <v>7.5500909409999997</v>
      </c>
      <c r="I573" s="8">
        <f t="shared" si="44"/>
        <v>8</v>
      </c>
      <c r="J573" s="10">
        <v>36.91852635</v>
      </c>
      <c r="K573" s="8">
        <f t="shared" si="45"/>
        <v>37</v>
      </c>
      <c r="L573" s="5" t="s">
        <v>77</v>
      </c>
    </row>
    <row r="574" spans="1:12">
      <c r="A574" s="6">
        <v>3</v>
      </c>
      <c r="B574" s="6">
        <v>56</v>
      </c>
      <c r="C574" s="6">
        <v>17</v>
      </c>
      <c r="D574" s="7">
        <v>28.199121430000002</v>
      </c>
      <c r="E574" s="8">
        <f t="shared" si="42"/>
        <v>28</v>
      </c>
      <c r="F574" s="7">
        <v>53.505676010000002</v>
      </c>
      <c r="G574" s="8">
        <f t="shared" si="43"/>
        <v>54</v>
      </c>
      <c r="H574" s="9">
        <v>8.7092916880000004</v>
      </c>
      <c r="I574" s="8">
        <f t="shared" si="44"/>
        <v>9</v>
      </c>
      <c r="J574" s="10">
        <v>52.13580529</v>
      </c>
      <c r="K574" s="8">
        <f t="shared" si="45"/>
        <v>52</v>
      </c>
      <c r="L574" s="5" t="s">
        <v>77</v>
      </c>
    </row>
    <row r="575" spans="1:12">
      <c r="A575" s="6">
        <v>26</v>
      </c>
      <c r="B575" s="6">
        <v>51</v>
      </c>
      <c r="C575" s="6">
        <v>25</v>
      </c>
      <c r="D575" s="7">
        <v>28.764889539999999</v>
      </c>
      <c r="E575" s="8">
        <f t="shared" si="42"/>
        <v>29</v>
      </c>
      <c r="F575" s="7">
        <v>52.627415290000002</v>
      </c>
      <c r="G575" s="8">
        <f t="shared" si="43"/>
        <v>53</v>
      </c>
      <c r="H575" s="9">
        <v>7.7925080680000001</v>
      </c>
      <c r="I575" s="8">
        <f t="shared" si="44"/>
        <v>8</v>
      </c>
      <c r="J575" s="10">
        <v>55.216067320000001</v>
      </c>
      <c r="K575" s="8">
        <f t="shared" si="45"/>
        <v>55</v>
      </c>
      <c r="L575" s="5" t="s">
        <v>77</v>
      </c>
    </row>
    <row r="576" spans="1:12">
      <c r="A576" s="6">
        <v>39</v>
      </c>
      <c r="B576" s="6">
        <v>42</v>
      </c>
      <c r="C576" s="6">
        <v>20</v>
      </c>
      <c r="D576" s="7">
        <v>29.349970599999999</v>
      </c>
      <c r="E576" s="8">
        <f t="shared" si="42"/>
        <v>29</v>
      </c>
      <c r="F576" s="7">
        <v>61.253538509999998</v>
      </c>
      <c r="G576" s="8">
        <f t="shared" si="43"/>
        <v>61</v>
      </c>
      <c r="H576" s="9">
        <v>8.0559088580000004</v>
      </c>
      <c r="I576" s="8">
        <f t="shared" si="44"/>
        <v>8</v>
      </c>
      <c r="J576" s="10">
        <v>40.828406729999998</v>
      </c>
      <c r="K576" s="8">
        <f t="shared" si="45"/>
        <v>41</v>
      </c>
      <c r="L576" s="5" t="s">
        <v>77</v>
      </c>
    </row>
    <row r="577" spans="1:12">
      <c r="A577" s="6">
        <v>27</v>
      </c>
      <c r="B577" s="6">
        <v>59</v>
      </c>
      <c r="C577" s="6">
        <v>20</v>
      </c>
      <c r="D577" s="7">
        <v>28.009374229999999</v>
      </c>
      <c r="E577" s="8">
        <f t="shared" si="42"/>
        <v>28</v>
      </c>
      <c r="F577" s="7">
        <v>52.609500140000002</v>
      </c>
      <c r="G577" s="8">
        <f t="shared" si="43"/>
        <v>53</v>
      </c>
      <c r="H577" s="9">
        <v>4.3976988060000002</v>
      </c>
      <c r="I577" s="8">
        <f t="shared" si="44"/>
        <v>4</v>
      </c>
      <c r="J577" s="10">
        <v>36.012030250000002</v>
      </c>
      <c r="K577" s="8">
        <f t="shared" si="45"/>
        <v>36</v>
      </c>
      <c r="L577" s="5" t="s">
        <v>77</v>
      </c>
    </row>
    <row r="578" spans="1:12">
      <c r="A578" s="6">
        <v>24</v>
      </c>
      <c r="B578" s="6">
        <v>45</v>
      </c>
      <c r="C578" s="6">
        <v>19</v>
      </c>
      <c r="D578" s="7">
        <v>26.858519269999999</v>
      </c>
      <c r="E578" s="8">
        <f t="shared" si="42"/>
        <v>27</v>
      </c>
      <c r="F578" s="7">
        <v>48.824638700000001</v>
      </c>
      <c r="G578" s="8">
        <f t="shared" si="43"/>
        <v>49</v>
      </c>
      <c r="H578" s="9">
        <v>5.9523849569999996</v>
      </c>
      <c r="I578" s="8">
        <f t="shared" si="44"/>
        <v>6</v>
      </c>
      <c r="J578" s="10">
        <v>34.742645899999999</v>
      </c>
      <c r="K578" s="8">
        <f t="shared" si="45"/>
        <v>35</v>
      </c>
      <c r="L578" s="5" t="s">
        <v>77</v>
      </c>
    </row>
    <row r="579" spans="1:12">
      <c r="A579" s="6">
        <v>7</v>
      </c>
      <c r="B579" s="6">
        <v>40</v>
      </c>
      <c r="C579" s="6">
        <v>17</v>
      </c>
      <c r="D579" s="7">
        <v>31.212394499999998</v>
      </c>
      <c r="E579" s="8">
        <f t="shared" ref="E579:E642" si="46">ROUND(D579, 0)</f>
        <v>31</v>
      </c>
      <c r="F579" s="7">
        <v>40.926049450000001</v>
      </c>
      <c r="G579" s="8">
        <f t="shared" ref="G579:G642" si="47">ROUND(F579, 0)</f>
        <v>41</v>
      </c>
      <c r="H579" s="9">
        <v>8.5320787330000005</v>
      </c>
      <c r="I579" s="8">
        <f t="shared" ref="I579:I642" si="48">ROUND(H579, 0)</f>
        <v>9</v>
      </c>
      <c r="J579" s="10">
        <v>53.787699580000002</v>
      </c>
      <c r="K579" s="8">
        <f t="shared" ref="K579:K642" si="49">ROUND(J579, 0)</f>
        <v>54</v>
      </c>
      <c r="L579" s="5" t="s">
        <v>77</v>
      </c>
    </row>
    <row r="580" spans="1:12">
      <c r="A580" s="6">
        <v>15</v>
      </c>
      <c r="B580" s="6">
        <v>45</v>
      </c>
      <c r="C580" s="6">
        <v>23</v>
      </c>
      <c r="D580" s="7">
        <v>24.20422636</v>
      </c>
      <c r="E580" s="8">
        <f t="shared" si="46"/>
        <v>24</v>
      </c>
      <c r="F580" s="7">
        <v>61.433786740000002</v>
      </c>
      <c r="G580" s="8">
        <f t="shared" si="47"/>
        <v>61</v>
      </c>
      <c r="H580" s="9">
        <v>7.2241936420000004</v>
      </c>
      <c r="I580" s="8">
        <f t="shared" si="48"/>
        <v>7</v>
      </c>
      <c r="J580" s="10">
        <v>46.020395899999997</v>
      </c>
      <c r="K580" s="8">
        <f t="shared" si="49"/>
        <v>46</v>
      </c>
      <c r="L580" s="5" t="s">
        <v>77</v>
      </c>
    </row>
    <row r="581" spans="1:12">
      <c r="A581" s="6">
        <v>26</v>
      </c>
      <c r="B581" s="6">
        <v>52</v>
      </c>
      <c r="C581" s="6">
        <v>23</v>
      </c>
      <c r="D581" s="7">
        <v>29.98835437</v>
      </c>
      <c r="E581" s="8">
        <f t="shared" si="46"/>
        <v>30</v>
      </c>
      <c r="F581" s="7">
        <v>49.603847960000003</v>
      </c>
      <c r="G581" s="8">
        <f t="shared" si="47"/>
        <v>50</v>
      </c>
      <c r="H581" s="9">
        <v>4.9318905060000002</v>
      </c>
      <c r="I581" s="8">
        <f t="shared" si="48"/>
        <v>5</v>
      </c>
      <c r="J581" s="10">
        <v>52.929296360000002</v>
      </c>
      <c r="K581" s="8">
        <f t="shared" si="49"/>
        <v>53</v>
      </c>
      <c r="L581" s="5" t="s">
        <v>77</v>
      </c>
    </row>
    <row r="582" spans="1:12">
      <c r="A582" s="6">
        <v>20</v>
      </c>
      <c r="B582" s="6">
        <v>45</v>
      </c>
      <c r="C582" s="6">
        <v>16</v>
      </c>
      <c r="D582" s="7">
        <v>29.939649070000002</v>
      </c>
      <c r="E582" s="8">
        <f t="shared" si="46"/>
        <v>30</v>
      </c>
      <c r="F582" s="7">
        <v>54.618134640000001</v>
      </c>
      <c r="G582" s="8">
        <f t="shared" si="47"/>
        <v>55</v>
      </c>
      <c r="H582" s="9">
        <v>4.6262124460000003</v>
      </c>
      <c r="I582" s="8">
        <f t="shared" si="48"/>
        <v>5</v>
      </c>
      <c r="J582" s="10">
        <v>45.43669946</v>
      </c>
      <c r="K582" s="8">
        <f t="shared" si="49"/>
        <v>45</v>
      </c>
      <c r="L582" s="5" t="s">
        <v>77</v>
      </c>
    </row>
    <row r="583" spans="1:12">
      <c r="A583" s="6">
        <v>34</v>
      </c>
      <c r="B583" s="6">
        <v>54</v>
      </c>
      <c r="C583" s="6">
        <v>24</v>
      </c>
      <c r="D583" s="7">
        <v>31.2119298</v>
      </c>
      <c r="E583" s="8">
        <f t="shared" si="46"/>
        <v>31</v>
      </c>
      <c r="F583" s="7">
        <v>41.559343589999997</v>
      </c>
      <c r="G583" s="8">
        <f t="shared" si="47"/>
        <v>42</v>
      </c>
      <c r="H583" s="9">
        <v>5.0260036589999997</v>
      </c>
      <c r="I583" s="8">
        <f t="shared" si="48"/>
        <v>5</v>
      </c>
      <c r="J583" s="10">
        <v>68.801417830000005</v>
      </c>
      <c r="K583" s="8">
        <f t="shared" si="49"/>
        <v>69</v>
      </c>
      <c r="L583" s="5" t="s">
        <v>77</v>
      </c>
    </row>
    <row r="584" spans="1:12">
      <c r="A584" s="6">
        <v>19</v>
      </c>
      <c r="B584" s="6">
        <v>51</v>
      </c>
      <c r="C584" s="6">
        <v>25</v>
      </c>
      <c r="D584" s="7">
        <v>26.804744150000001</v>
      </c>
      <c r="E584" s="8">
        <f t="shared" si="46"/>
        <v>27</v>
      </c>
      <c r="F584" s="7">
        <v>48.23991436</v>
      </c>
      <c r="G584" s="8">
        <f t="shared" si="47"/>
        <v>48</v>
      </c>
      <c r="H584" s="9">
        <v>3.5253660999999998</v>
      </c>
      <c r="I584" s="8">
        <f t="shared" si="48"/>
        <v>4</v>
      </c>
      <c r="J584" s="10">
        <v>43.87801983</v>
      </c>
      <c r="K584" s="8">
        <f t="shared" si="49"/>
        <v>44</v>
      </c>
      <c r="L584" s="5" t="s">
        <v>77</v>
      </c>
    </row>
    <row r="585" spans="1:12">
      <c r="A585" s="6">
        <v>29</v>
      </c>
      <c r="B585" s="6">
        <v>41</v>
      </c>
      <c r="C585" s="6">
        <v>21</v>
      </c>
      <c r="D585" s="7">
        <v>31.493980690000001</v>
      </c>
      <c r="E585" s="8">
        <f t="shared" si="46"/>
        <v>31</v>
      </c>
      <c r="F585" s="7">
        <v>62.849168630000001</v>
      </c>
      <c r="G585" s="8">
        <f t="shared" si="47"/>
        <v>63</v>
      </c>
      <c r="H585" s="9">
        <v>8.8697967099999993</v>
      </c>
      <c r="I585" s="8">
        <f t="shared" si="48"/>
        <v>9</v>
      </c>
      <c r="J585" s="10">
        <v>64.568075919999998</v>
      </c>
      <c r="K585" s="8">
        <f t="shared" si="49"/>
        <v>65</v>
      </c>
      <c r="L585" s="5" t="s">
        <v>77</v>
      </c>
    </row>
    <row r="586" spans="1:12">
      <c r="A586" s="6">
        <v>20</v>
      </c>
      <c r="B586" s="6">
        <v>50</v>
      </c>
      <c r="C586" s="6">
        <v>22</v>
      </c>
      <c r="D586" s="7">
        <v>30.99694676</v>
      </c>
      <c r="E586" s="8">
        <f t="shared" si="46"/>
        <v>31</v>
      </c>
      <c r="F586" s="7">
        <v>46.426937350000003</v>
      </c>
      <c r="G586" s="8">
        <f t="shared" si="47"/>
        <v>46</v>
      </c>
      <c r="H586" s="9">
        <v>9.4068875330000008</v>
      </c>
      <c r="I586" s="8">
        <f t="shared" si="48"/>
        <v>9</v>
      </c>
      <c r="J586" s="10">
        <v>38.315978520000002</v>
      </c>
      <c r="K586" s="8">
        <f t="shared" si="49"/>
        <v>38</v>
      </c>
      <c r="L586" s="5" t="s">
        <v>77</v>
      </c>
    </row>
    <row r="587" spans="1:12">
      <c r="A587" s="6">
        <v>11</v>
      </c>
      <c r="B587" s="6">
        <v>40</v>
      </c>
      <c r="C587" s="6">
        <v>23</v>
      </c>
      <c r="D587" s="7">
        <v>29.61253065</v>
      </c>
      <c r="E587" s="8">
        <f t="shared" si="46"/>
        <v>30</v>
      </c>
      <c r="F587" s="7">
        <v>63.047491270000002</v>
      </c>
      <c r="G587" s="8">
        <f t="shared" si="47"/>
        <v>63</v>
      </c>
      <c r="H587" s="9">
        <v>5.8042861099999996</v>
      </c>
      <c r="I587" s="8">
        <f t="shared" si="48"/>
        <v>6</v>
      </c>
      <c r="J587" s="10">
        <v>50.197826900000003</v>
      </c>
      <c r="K587" s="8">
        <f t="shared" si="49"/>
        <v>50</v>
      </c>
      <c r="L587" s="5" t="s">
        <v>77</v>
      </c>
    </row>
    <row r="588" spans="1:12">
      <c r="A588" s="6">
        <v>15</v>
      </c>
      <c r="B588" s="6">
        <v>54</v>
      </c>
      <c r="C588" s="6">
        <v>15</v>
      </c>
      <c r="D588" s="7">
        <v>29.976043220000001</v>
      </c>
      <c r="E588" s="8">
        <f t="shared" si="46"/>
        <v>30</v>
      </c>
      <c r="F588" s="7">
        <v>57.031843559999999</v>
      </c>
      <c r="G588" s="8">
        <f t="shared" si="47"/>
        <v>57</v>
      </c>
      <c r="H588" s="9">
        <v>8.3549581199999992</v>
      </c>
      <c r="I588" s="8">
        <f t="shared" si="48"/>
        <v>8</v>
      </c>
      <c r="J588" s="10">
        <v>44.860529319999998</v>
      </c>
      <c r="K588" s="8">
        <f t="shared" si="49"/>
        <v>45</v>
      </c>
      <c r="L588" s="5" t="s">
        <v>77</v>
      </c>
    </row>
    <row r="589" spans="1:12">
      <c r="A589" s="6">
        <v>35</v>
      </c>
      <c r="B589" s="6">
        <v>55</v>
      </c>
      <c r="C589" s="6">
        <v>22</v>
      </c>
      <c r="D589" s="7">
        <v>30.88883074</v>
      </c>
      <c r="E589" s="8">
        <f t="shared" si="46"/>
        <v>31</v>
      </c>
      <c r="F589" s="7">
        <v>52.626968009999999</v>
      </c>
      <c r="G589" s="8">
        <f t="shared" si="47"/>
        <v>53</v>
      </c>
      <c r="H589" s="9">
        <v>8.6349297390000004</v>
      </c>
      <c r="I589" s="8">
        <f t="shared" si="48"/>
        <v>9</v>
      </c>
      <c r="J589" s="10">
        <v>55.519324140000002</v>
      </c>
      <c r="K589" s="8">
        <f t="shared" si="49"/>
        <v>56</v>
      </c>
      <c r="L589" s="5" t="s">
        <v>77</v>
      </c>
    </row>
    <row r="590" spans="1:12">
      <c r="A590" s="6">
        <v>9</v>
      </c>
      <c r="B590" s="6">
        <v>59</v>
      </c>
      <c r="C590" s="6">
        <v>25</v>
      </c>
      <c r="D590" s="7">
        <v>30.39321309</v>
      </c>
      <c r="E590" s="8">
        <f t="shared" si="46"/>
        <v>30</v>
      </c>
      <c r="F590" s="7">
        <v>60.162994930000004</v>
      </c>
      <c r="G590" s="8">
        <f t="shared" si="47"/>
        <v>60</v>
      </c>
      <c r="H590" s="9">
        <v>7.6992009489999997</v>
      </c>
      <c r="I590" s="8">
        <f t="shared" si="48"/>
        <v>8</v>
      </c>
      <c r="J590" s="10">
        <v>35.374932119999997</v>
      </c>
      <c r="K590" s="8">
        <f t="shared" si="49"/>
        <v>35</v>
      </c>
      <c r="L590" s="5" t="s">
        <v>77</v>
      </c>
    </row>
    <row r="591" spans="1:12">
      <c r="A591" s="6">
        <v>40</v>
      </c>
      <c r="B591" s="6">
        <v>45</v>
      </c>
      <c r="C591" s="6">
        <v>18</v>
      </c>
      <c r="D591" s="7">
        <v>30.43683729</v>
      </c>
      <c r="E591" s="8">
        <f t="shared" si="46"/>
        <v>30</v>
      </c>
      <c r="F591" s="7">
        <v>55.205220369999999</v>
      </c>
      <c r="G591" s="8">
        <f t="shared" si="47"/>
        <v>55</v>
      </c>
      <c r="H591" s="9">
        <v>5.2612859260000002</v>
      </c>
      <c r="I591" s="8">
        <f t="shared" si="48"/>
        <v>5</v>
      </c>
      <c r="J591" s="10">
        <v>30.92014047</v>
      </c>
      <c r="K591" s="8">
        <f t="shared" si="49"/>
        <v>31</v>
      </c>
      <c r="L591" s="5" t="s">
        <v>77</v>
      </c>
    </row>
    <row r="592" spans="1:12">
      <c r="A592" s="6">
        <v>35</v>
      </c>
      <c r="B592" s="6">
        <v>38</v>
      </c>
      <c r="C592" s="6">
        <v>19</v>
      </c>
      <c r="D592" s="7">
        <v>25.326887859999999</v>
      </c>
      <c r="E592" s="8">
        <f t="shared" si="46"/>
        <v>25</v>
      </c>
      <c r="F592" s="7">
        <v>63.181803189999997</v>
      </c>
      <c r="G592" s="8">
        <f t="shared" si="47"/>
        <v>63</v>
      </c>
      <c r="H592" s="9">
        <v>9.112771682</v>
      </c>
      <c r="I592" s="8">
        <f t="shared" si="48"/>
        <v>9</v>
      </c>
      <c r="J592" s="10">
        <v>32.711292810000003</v>
      </c>
      <c r="K592" s="8">
        <f t="shared" si="49"/>
        <v>33</v>
      </c>
      <c r="L592" s="5" t="s">
        <v>77</v>
      </c>
    </row>
    <row r="593" spans="1:12">
      <c r="A593" s="6">
        <v>14</v>
      </c>
      <c r="B593" s="6">
        <v>58</v>
      </c>
      <c r="C593" s="6">
        <v>17</v>
      </c>
      <c r="D593" s="7">
        <v>30.536843080000001</v>
      </c>
      <c r="E593" s="8">
        <f t="shared" si="46"/>
        <v>31</v>
      </c>
      <c r="F593" s="7">
        <v>59.966647309999999</v>
      </c>
      <c r="G593" s="8">
        <f t="shared" si="47"/>
        <v>60</v>
      </c>
      <c r="H593" s="9">
        <v>4.6057005420000001</v>
      </c>
      <c r="I593" s="8">
        <f t="shared" si="48"/>
        <v>5</v>
      </c>
      <c r="J593" s="10">
        <v>33.489190219999998</v>
      </c>
      <c r="K593" s="8">
        <f t="shared" si="49"/>
        <v>33</v>
      </c>
      <c r="L593" s="5" t="s">
        <v>77</v>
      </c>
    </row>
    <row r="594" spans="1:12">
      <c r="A594" s="6">
        <v>40</v>
      </c>
      <c r="B594" s="6">
        <v>55</v>
      </c>
      <c r="C594" s="6">
        <v>18</v>
      </c>
      <c r="D594" s="7">
        <v>30.382578729999999</v>
      </c>
      <c r="E594" s="8">
        <f t="shared" si="46"/>
        <v>30</v>
      </c>
      <c r="F594" s="7">
        <v>40.592607100000002</v>
      </c>
      <c r="G594" s="8">
        <f t="shared" si="47"/>
        <v>41</v>
      </c>
      <c r="H594" s="9">
        <v>7.1159940510000004</v>
      </c>
      <c r="I594" s="8">
        <f t="shared" si="48"/>
        <v>7</v>
      </c>
      <c r="J594" s="10">
        <v>47.954064789999997</v>
      </c>
      <c r="K594" s="8">
        <f t="shared" si="49"/>
        <v>48</v>
      </c>
      <c r="L594" s="5" t="s">
        <v>77</v>
      </c>
    </row>
    <row r="595" spans="1:12">
      <c r="A595" s="6">
        <v>18</v>
      </c>
      <c r="B595" s="6">
        <v>36</v>
      </c>
      <c r="C595" s="6">
        <v>23</v>
      </c>
      <c r="D595" s="7">
        <v>24.018253770000001</v>
      </c>
      <c r="E595" s="8">
        <f t="shared" si="46"/>
        <v>24</v>
      </c>
      <c r="F595" s="7">
        <v>53.76623369</v>
      </c>
      <c r="G595" s="8">
        <f t="shared" si="47"/>
        <v>54</v>
      </c>
      <c r="H595" s="9">
        <v>7.2140786209999996</v>
      </c>
      <c r="I595" s="8">
        <f t="shared" si="48"/>
        <v>7</v>
      </c>
      <c r="J595" s="10">
        <v>35.034044250000001</v>
      </c>
      <c r="K595" s="8">
        <f t="shared" si="49"/>
        <v>35</v>
      </c>
      <c r="L595" s="5" t="s">
        <v>77</v>
      </c>
    </row>
    <row r="596" spans="1:12">
      <c r="A596" s="6">
        <v>35</v>
      </c>
      <c r="B596" s="6">
        <v>52</v>
      </c>
      <c r="C596" s="6">
        <v>15</v>
      </c>
      <c r="D596" s="7">
        <v>28.698412770000001</v>
      </c>
      <c r="E596" s="8">
        <f t="shared" si="46"/>
        <v>29</v>
      </c>
      <c r="F596" s="7">
        <v>61.147543630000001</v>
      </c>
      <c r="G596" s="8">
        <f t="shared" si="47"/>
        <v>61</v>
      </c>
      <c r="H596" s="9">
        <v>9.9350907300000006</v>
      </c>
      <c r="I596" s="8">
        <f t="shared" si="48"/>
        <v>10</v>
      </c>
      <c r="J596" s="10">
        <v>65.675917940000005</v>
      </c>
      <c r="K596" s="8">
        <f t="shared" si="49"/>
        <v>66</v>
      </c>
      <c r="L596" s="5" t="s">
        <v>77</v>
      </c>
    </row>
    <row r="597" spans="1:12">
      <c r="A597" s="6">
        <v>4</v>
      </c>
      <c r="B597" s="6">
        <v>59</v>
      </c>
      <c r="C597" s="6">
        <v>22</v>
      </c>
      <c r="D597" s="7">
        <v>29.337434120000001</v>
      </c>
      <c r="E597" s="8">
        <f t="shared" si="46"/>
        <v>29</v>
      </c>
      <c r="F597" s="7">
        <v>49.003230809999998</v>
      </c>
      <c r="G597" s="8">
        <f t="shared" si="47"/>
        <v>49</v>
      </c>
      <c r="H597" s="9">
        <v>8.914074888</v>
      </c>
      <c r="I597" s="8">
        <f t="shared" si="48"/>
        <v>9</v>
      </c>
      <c r="J597" s="10">
        <v>42.440543150000003</v>
      </c>
      <c r="K597" s="8">
        <f t="shared" si="49"/>
        <v>42</v>
      </c>
      <c r="L597" s="5" t="s">
        <v>77</v>
      </c>
    </row>
    <row r="598" spans="1:12">
      <c r="A598" s="6">
        <v>22</v>
      </c>
      <c r="B598" s="6">
        <v>51</v>
      </c>
      <c r="C598" s="6">
        <v>16</v>
      </c>
      <c r="D598" s="7">
        <v>27.96583691</v>
      </c>
      <c r="E598" s="8">
        <f t="shared" si="46"/>
        <v>28</v>
      </c>
      <c r="F598" s="7">
        <v>61.34900107</v>
      </c>
      <c r="G598" s="8">
        <f t="shared" si="47"/>
        <v>61</v>
      </c>
      <c r="H598" s="9">
        <v>8.639586199</v>
      </c>
      <c r="I598" s="8">
        <f t="shared" si="48"/>
        <v>9</v>
      </c>
      <c r="J598" s="10">
        <v>70.104720760000006</v>
      </c>
      <c r="K598" s="8">
        <f t="shared" si="49"/>
        <v>70</v>
      </c>
      <c r="L598" s="5" t="s">
        <v>77</v>
      </c>
    </row>
    <row r="599" spans="1:12">
      <c r="A599" s="6">
        <v>33</v>
      </c>
      <c r="B599" s="6">
        <v>47</v>
      </c>
      <c r="C599" s="6">
        <v>17</v>
      </c>
      <c r="D599" s="7">
        <v>24.86803974</v>
      </c>
      <c r="E599" s="8">
        <f t="shared" si="46"/>
        <v>25</v>
      </c>
      <c r="F599" s="7">
        <v>48.27531965</v>
      </c>
      <c r="G599" s="8">
        <f t="shared" si="47"/>
        <v>48</v>
      </c>
      <c r="H599" s="9">
        <v>8.6215140730000002</v>
      </c>
      <c r="I599" s="8">
        <f t="shared" si="48"/>
        <v>9</v>
      </c>
      <c r="J599" s="10">
        <v>63.918765399999998</v>
      </c>
      <c r="K599" s="8">
        <f t="shared" si="49"/>
        <v>64</v>
      </c>
      <c r="L599" s="5" t="s">
        <v>77</v>
      </c>
    </row>
    <row r="600" spans="1:12">
      <c r="A600" s="6">
        <v>2</v>
      </c>
      <c r="B600" s="6">
        <v>51</v>
      </c>
      <c r="C600" s="6">
        <v>17</v>
      </c>
      <c r="D600" s="7">
        <v>25.876822610000001</v>
      </c>
      <c r="E600" s="8">
        <f t="shared" si="46"/>
        <v>26</v>
      </c>
      <c r="F600" s="7">
        <v>45.963419330000001</v>
      </c>
      <c r="G600" s="8">
        <f t="shared" si="47"/>
        <v>46</v>
      </c>
      <c r="H600" s="9">
        <v>5.8385086990000001</v>
      </c>
      <c r="I600" s="8">
        <f t="shared" si="48"/>
        <v>6</v>
      </c>
      <c r="J600" s="10">
        <v>38.532546779999997</v>
      </c>
      <c r="K600" s="8">
        <f t="shared" si="49"/>
        <v>39</v>
      </c>
      <c r="L600" s="5" t="s">
        <v>77</v>
      </c>
    </row>
    <row r="601" spans="1:12">
      <c r="A601" s="6">
        <v>16</v>
      </c>
      <c r="B601" s="6">
        <v>51</v>
      </c>
      <c r="C601" s="6">
        <v>21</v>
      </c>
      <c r="D601" s="7">
        <v>31.019636389999999</v>
      </c>
      <c r="E601" s="8">
        <f t="shared" si="46"/>
        <v>31</v>
      </c>
      <c r="F601" s="7">
        <v>49.9767522</v>
      </c>
      <c r="G601" s="8">
        <f t="shared" si="47"/>
        <v>50</v>
      </c>
      <c r="H601" s="9">
        <v>3.532008668</v>
      </c>
      <c r="I601" s="8">
        <f t="shared" si="48"/>
        <v>4</v>
      </c>
      <c r="J601" s="10">
        <v>32.812965480000003</v>
      </c>
      <c r="K601" s="8">
        <f t="shared" si="49"/>
        <v>33</v>
      </c>
      <c r="L601" s="5" t="s">
        <v>77</v>
      </c>
    </row>
    <row r="602" spans="1:12">
      <c r="A602" s="6">
        <v>19</v>
      </c>
      <c r="B602" s="6">
        <v>55</v>
      </c>
      <c r="C602" s="6">
        <v>20</v>
      </c>
      <c r="D602" s="7">
        <v>27.433294050000001</v>
      </c>
      <c r="E602" s="8">
        <f t="shared" si="46"/>
        <v>27</v>
      </c>
      <c r="F602" s="7">
        <v>87.805077319999995</v>
      </c>
      <c r="G602" s="8">
        <f t="shared" si="47"/>
        <v>88</v>
      </c>
      <c r="H602" s="9">
        <v>7.1853014699999997</v>
      </c>
      <c r="I602" s="8">
        <f t="shared" si="48"/>
        <v>7</v>
      </c>
      <c r="J602" s="10">
        <v>54.73367631</v>
      </c>
      <c r="K602" s="8">
        <f t="shared" si="49"/>
        <v>55</v>
      </c>
      <c r="L602" s="5" t="s">
        <v>87</v>
      </c>
    </row>
    <row r="603" spans="1:12">
      <c r="A603" s="6">
        <v>8</v>
      </c>
      <c r="B603" s="6">
        <v>54</v>
      </c>
      <c r="C603" s="6">
        <v>20</v>
      </c>
      <c r="D603" s="7">
        <v>28.3340432</v>
      </c>
      <c r="E603" s="8">
        <f t="shared" si="46"/>
        <v>28</v>
      </c>
      <c r="F603" s="7">
        <v>80.772759739999998</v>
      </c>
      <c r="G603" s="8">
        <f t="shared" si="47"/>
        <v>81</v>
      </c>
      <c r="H603" s="9">
        <v>7.0342142760000002</v>
      </c>
      <c r="I603" s="8">
        <f t="shared" si="48"/>
        <v>7</v>
      </c>
      <c r="J603" s="10">
        <v>38.797640700000002</v>
      </c>
      <c r="K603" s="8">
        <f t="shared" si="49"/>
        <v>39</v>
      </c>
      <c r="L603" s="5" t="s">
        <v>87</v>
      </c>
    </row>
    <row r="604" spans="1:12">
      <c r="A604" s="6">
        <v>36</v>
      </c>
      <c r="B604" s="6">
        <v>55</v>
      </c>
      <c r="C604" s="6">
        <v>20</v>
      </c>
      <c r="D604" s="7">
        <v>27.014703969999999</v>
      </c>
      <c r="E604" s="8">
        <f t="shared" si="46"/>
        <v>27</v>
      </c>
      <c r="F604" s="7">
        <v>84.342627070000006</v>
      </c>
      <c r="G604" s="8">
        <f t="shared" si="47"/>
        <v>84</v>
      </c>
      <c r="H604" s="9">
        <v>6.6359686980000001</v>
      </c>
      <c r="I604" s="8">
        <f t="shared" si="48"/>
        <v>7</v>
      </c>
      <c r="J604" s="10">
        <v>55.296354000000001</v>
      </c>
      <c r="K604" s="8">
        <f t="shared" si="49"/>
        <v>55</v>
      </c>
      <c r="L604" s="5" t="s">
        <v>87</v>
      </c>
    </row>
    <row r="605" spans="1:12">
      <c r="A605" s="6">
        <v>10</v>
      </c>
      <c r="B605" s="6">
        <v>56</v>
      </c>
      <c r="C605" s="6">
        <v>16</v>
      </c>
      <c r="D605" s="7">
        <v>28.174326650000001</v>
      </c>
      <c r="E605" s="8">
        <f t="shared" si="46"/>
        <v>28</v>
      </c>
      <c r="F605" s="7">
        <v>81.045548359999998</v>
      </c>
      <c r="G605" s="8">
        <f t="shared" si="47"/>
        <v>81</v>
      </c>
      <c r="H605" s="9">
        <v>6.8281874990000002</v>
      </c>
      <c r="I605" s="8">
        <f t="shared" si="48"/>
        <v>7</v>
      </c>
      <c r="J605" s="10">
        <v>36.357206519999998</v>
      </c>
      <c r="K605" s="8">
        <f t="shared" si="49"/>
        <v>36</v>
      </c>
      <c r="L605" s="5" t="s">
        <v>87</v>
      </c>
    </row>
    <row r="606" spans="1:12">
      <c r="A606" s="6">
        <v>22</v>
      </c>
      <c r="B606" s="6">
        <v>56</v>
      </c>
      <c r="C606" s="6">
        <v>17</v>
      </c>
      <c r="D606" s="7">
        <v>29.878880630000001</v>
      </c>
      <c r="E606" s="8">
        <f t="shared" si="46"/>
        <v>30</v>
      </c>
      <c r="F606" s="7">
        <v>87.32761241</v>
      </c>
      <c r="G606" s="8">
        <f t="shared" si="47"/>
        <v>87</v>
      </c>
      <c r="H606" s="9">
        <v>6.8907799499999998</v>
      </c>
      <c r="I606" s="8">
        <f t="shared" si="48"/>
        <v>7</v>
      </c>
      <c r="J606" s="10">
        <v>44.752158540000003</v>
      </c>
      <c r="K606" s="8">
        <f t="shared" si="49"/>
        <v>45</v>
      </c>
      <c r="L606" s="5" t="s">
        <v>87</v>
      </c>
    </row>
    <row r="607" spans="1:12">
      <c r="A607" s="6">
        <v>9</v>
      </c>
      <c r="B607" s="6">
        <v>57</v>
      </c>
      <c r="C607" s="6">
        <v>24</v>
      </c>
      <c r="D607" s="7">
        <v>29.892327779999999</v>
      </c>
      <c r="E607" s="8">
        <f t="shared" si="46"/>
        <v>30</v>
      </c>
      <c r="F607" s="7">
        <v>89.715033160000004</v>
      </c>
      <c r="G607" s="8">
        <f t="shared" si="47"/>
        <v>90</v>
      </c>
      <c r="H607" s="9">
        <v>7.1651211090000002</v>
      </c>
      <c r="I607" s="8">
        <f t="shared" si="48"/>
        <v>7</v>
      </c>
      <c r="J607" s="10">
        <v>42.994989779999997</v>
      </c>
      <c r="K607" s="8">
        <f t="shared" si="49"/>
        <v>43</v>
      </c>
      <c r="L607" s="5" t="s">
        <v>87</v>
      </c>
    </row>
    <row r="608" spans="1:12">
      <c r="A608" s="6">
        <v>34</v>
      </c>
      <c r="B608" s="6">
        <v>59</v>
      </c>
      <c r="C608" s="6">
        <v>23</v>
      </c>
      <c r="D608" s="7">
        <v>28.562121579999999</v>
      </c>
      <c r="E608" s="8">
        <f t="shared" si="46"/>
        <v>29</v>
      </c>
      <c r="F608" s="7">
        <v>83.248558549999998</v>
      </c>
      <c r="G608" s="8">
        <f t="shared" si="47"/>
        <v>83</v>
      </c>
      <c r="H608" s="9">
        <v>6.9358042559999999</v>
      </c>
      <c r="I608" s="8">
        <f t="shared" si="48"/>
        <v>7</v>
      </c>
      <c r="J608" s="10">
        <v>56.482651930000003</v>
      </c>
      <c r="K608" s="8">
        <f t="shared" si="49"/>
        <v>56</v>
      </c>
      <c r="L608" s="5" t="s">
        <v>87</v>
      </c>
    </row>
    <row r="609" spans="1:12">
      <c r="A609" s="6">
        <v>31</v>
      </c>
      <c r="B609" s="6">
        <v>51</v>
      </c>
      <c r="C609" s="6">
        <v>25</v>
      </c>
      <c r="D609" s="7">
        <v>27.535929289999999</v>
      </c>
      <c r="E609" s="8">
        <f t="shared" si="46"/>
        <v>28</v>
      </c>
      <c r="F609" s="7">
        <v>85.570190100000005</v>
      </c>
      <c r="G609" s="8">
        <f t="shared" si="47"/>
        <v>86</v>
      </c>
      <c r="H609" s="9">
        <v>7.1967742360000004</v>
      </c>
      <c r="I609" s="8">
        <f t="shared" si="48"/>
        <v>7</v>
      </c>
      <c r="J609" s="10">
        <v>53.018992490000002</v>
      </c>
      <c r="K609" s="8">
        <f t="shared" si="49"/>
        <v>53</v>
      </c>
      <c r="L609" s="5" t="s">
        <v>87</v>
      </c>
    </row>
    <row r="610" spans="1:12">
      <c r="A610" s="6">
        <v>0</v>
      </c>
      <c r="B610" s="6">
        <v>49</v>
      </c>
      <c r="C610" s="6">
        <v>18</v>
      </c>
      <c r="D610" s="7">
        <v>29.683616579999999</v>
      </c>
      <c r="E610" s="8">
        <f t="shared" si="46"/>
        <v>30</v>
      </c>
      <c r="F610" s="7">
        <v>87.935980939999993</v>
      </c>
      <c r="G610" s="8">
        <f t="shared" si="47"/>
        <v>88</v>
      </c>
      <c r="H610" s="9">
        <v>6.9900954520000003</v>
      </c>
      <c r="I610" s="8">
        <f t="shared" si="48"/>
        <v>7</v>
      </c>
      <c r="J610" s="10">
        <v>41.824902360000003</v>
      </c>
      <c r="K610" s="8">
        <f t="shared" si="49"/>
        <v>42</v>
      </c>
      <c r="L610" s="5" t="s">
        <v>87</v>
      </c>
    </row>
    <row r="611" spans="1:12">
      <c r="A611" s="6">
        <v>21</v>
      </c>
      <c r="B611" s="6">
        <v>39</v>
      </c>
      <c r="C611" s="6">
        <v>20</v>
      </c>
      <c r="D611" s="7">
        <v>28.144485459999999</v>
      </c>
      <c r="E611" s="8">
        <f t="shared" si="46"/>
        <v>28</v>
      </c>
      <c r="F611" s="7">
        <v>82.119304700000001</v>
      </c>
      <c r="G611" s="8">
        <f t="shared" si="47"/>
        <v>82</v>
      </c>
      <c r="H611" s="9">
        <v>7.064782138</v>
      </c>
      <c r="I611" s="8">
        <f t="shared" si="48"/>
        <v>7</v>
      </c>
      <c r="J611" s="10">
        <v>46.756900860000002</v>
      </c>
      <c r="K611" s="8">
        <f t="shared" si="49"/>
        <v>47</v>
      </c>
      <c r="L611" s="5" t="s">
        <v>87</v>
      </c>
    </row>
    <row r="612" spans="1:12">
      <c r="A612" s="6">
        <v>28</v>
      </c>
      <c r="B612" s="6">
        <v>35</v>
      </c>
      <c r="C612" s="6">
        <v>22</v>
      </c>
      <c r="D612" s="7">
        <v>29.53037621</v>
      </c>
      <c r="E612" s="8">
        <f t="shared" si="46"/>
        <v>30</v>
      </c>
      <c r="F612" s="7">
        <v>86.733460179999994</v>
      </c>
      <c r="G612" s="8">
        <f t="shared" si="47"/>
        <v>87</v>
      </c>
      <c r="H612" s="9">
        <v>7.156563094</v>
      </c>
      <c r="I612" s="8">
        <f t="shared" si="48"/>
        <v>7</v>
      </c>
      <c r="J612" s="10">
        <v>59.872320709999997</v>
      </c>
      <c r="K612" s="8">
        <f t="shared" si="49"/>
        <v>60</v>
      </c>
      <c r="L612" s="5" t="s">
        <v>87</v>
      </c>
    </row>
    <row r="613" spans="1:12">
      <c r="A613" s="6">
        <v>17</v>
      </c>
      <c r="B613" s="6">
        <v>52</v>
      </c>
      <c r="C613" s="6">
        <v>17</v>
      </c>
      <c r="D613" s="7">
        <v>27.883529459999998</v>
      </c>
      <c r="E613" s="8">
        <f t="shared" si="46"/>
        <v>28</v>
      </c>
      <c r="F613" s="7">
        <v>86.451476310000004</v>
      </c>
      <c r="G613" s="8">
        <f t="shared" si="47"/>
        <v>86</v>
      </c>
      <c r="H613" s="9">
        <v>6.3649671840000002</v>
      </c>
      <c r="I613" s="8">
        <f t="shared" si="48"/>
        <v>6</v>
      </c>
      <c r="J613" s="10">
        <v>44.644071050000001</v>
      </c>
      <c r="K613" s="8">
        <f t="shared" si="49"/>
        <v>45</v>
      </c>
      <c r="L613" s="5" t="s">
        <v>87</v>
      </c>
    </row>
    <row r="614" spans="1:12">
      <c r="A614" s="6">
        <v>24</v>
      </c>
      <c r="B614" s="6">
        <v>42</v>
      </c>
      <c r="C614" s="6">
        <v>23</v>
      </c>
      <c r="D614" s="7">
        <v>28.224712759999999</v>
      </c>
      <c r="E614" s="8">
        <f t="shared" si="46"/>
        <v>28</v>
      </c>
      <c r="F614" s="7">
        <v>82.359162280000007</v>
      </c>
      <c r="G614" s="8">
        <f t="shared" si="47"/>
        <v>82</v>
      </c>
      <c r="H614" s="9">
        <v>6.4280544089999996</v>
      </c>
      <c r="I614" s="8">
        <f t="shared" si="48"/>
        <v>6</v>
      </c>
      <c r="J614" s="10">
        <v>44.012066189999999</v>
      </c>
      <c r="K614" s="8">
        <f t="shared" si="49"/>
        <v>44</v>
      </c>
      <c r="L614" s="5" t="s">
        <v>87</v>
      </c>
    </row>
    <row r="615" spans="1:12">
      <c r="A615" s="6">
        <v>28</v>
      </c>
      <c r="B615" s="6">
        <v>46</v>
      </c>
      <c r="C615" s="6">
        <v>16</v>
      </c>
      <c r="D615" s="7">
        <v>29.008123999999999</v>
      </c>
      <c r="E615" s="8">
        <f t="shared" si="46"/>
        <v>29</v>
      </c>
      <c r="F615" s="7">
        <v>84.960893549999994</v>
      </c>
      <c r="G615" s="8">
        <f t="shared" si="47"/>
        <v>85</v>
      </c>
      <c r="H615" s="9">
        <v>6.6641878090000004</v>
      </c>
      <c r="I615" s="8">
        <f t="shared" si="48"/>
        <v>7</v>
      </c>
      <c r="J615" s="10">
        <v>45.91011391</v>
      </c>
      <c r="K615" s="8">
        <f t="shared" si="49"/>
        <v>46</v>
      </c>
      <c r="L615" s="5" t="s">
        <v>87</v>
      </c>
    </row>
    <row r="616" spans="1:12">
      <c r="A616" s="6">
        <v>21</v>
      </c>
      <c r="B616" s="6">
        <v>38</v>
      </c>
      <c r="C616" s="6">
        <v>21</v>
      </c>
      <c r="D616" s="7">
        <v>29.75538903</v>
      </c>
      <c r="E616" s="8">
        <f t="shared" si="46"/>
        <v>30</v>
      </c>
      <c r="F616" s="7">
        <v>86.451932970000001</v>
      </c>
      <c r="G616" s="8">
        <f t="shared" si="47"/>
        <v>86</v>
      </c>
      <c r="H616" s="9">
        <v>6.6376774889999997</v>
      </c>
      <c r="I616" s="8">
        <f t="shared" si="48"/>
        <v>7</v>
      </c>
      <c r="J616" s="10">
        <v>37.546027189999997</v>
      </c>
      <c r="K616" s="8">
        <f t="shared" si="49"/>
        <v>38</v>
      </c>
      <c r="L616" s="5" t="s">
        <v>87</v>
      </c>
    </row>
    <row r="617" spans="1:12">
      <c r="A617" s="6">
        <v>34</v>
      </c>
      <c r="B617" s="6">
        <v>60</v>
      </c>
      <c r="C617" s="6">
        <v>25</v>
      </c>
      <c r="D617" s="7">
        <v>29.78416743</v>
      </c>
      <c r="E617" s="8">
        <f t="shared" si="46"/>
        <v>30</v>
      </c>
      <c r="F617" s="7">
        <v>85.169069759999999</v>
      </c>
      <c r="G617" s="8">
        <f t="shared" si="47"/>
        <v>85</v>
      </c>
      <c r="H617" s="9">
        <v>6.7938557599999996</v>
      </c>
      <c r="I617" s="8">
        <f t="shared" si="48"/>
        <v>7</v>
      </c>
      <c r="J617" s="10">
        <v>40.778728229999999</v>
      </c>
      <c r="K617" s="8">
        <f t="shared" si="49"/>
        <v>41</v>
      </c>
      <c r="L617" s="5" t="s">
        <v>87</v>
      </c>
    </row>
    <row r="618" spans="1:12">
      <c r="A618" s="6">
        <v>19</v>
      </c>
      <c r="B618" s="6">
        <v>53</v>
      </c>
      <c r="C618" s="6">
        <v>22</v>
      </c>
      <c r="D618" s="7">
        <v>27.864013199999999</v>
      </c>
      <c r="E618" s="8">
        <f t="shared" si="46"/>
        <v>28</v>
      </c>
      <c r="F618" s="7">
        <v>80.451314199999999</v>
      </c>
      <c r="G618" s="8">
        <f t="shared" si="47"/>
        <v>80</v>
      </c>
      <c r="H618" s="9">
        <v>6.8528846430000003</v>
      </c>
      <c r="I618" s="8">
        <f t="shared" si="48"/>
        <v>7</v>
      </c>
      <c r="J618" s="10">
        <v>42.830539020000003</v>
      </c>
      <c r="K618" s="8">
        <f t="shared" si="49"/>
        <v>43</v>
      </c>
      <c r="L618" s="5" t="s">
        <v>87</v>
      </c>
    </row>
    <row r="619" spans="1:12">
      <c r="A619" s="6">
        <v>31</v>
      </c>
      <c r="B619" s="6">
        <v>58</v>
      </c>
      <c r="C619" s="6">
        <v>15</v>
      </c>
      <c r="D619" s="7">
        <v>27.110264829999998</v>
      </c>
      <c r="E619" s="8">
        <f t="shared" si="46"/>
        <v>27</v>
      </c>
      <c r="F619" s="7">
        <v>84.96771717</v>
      </c>
      <c r="G619" s="8">
        <f t="shared" si="47"/>
        <v>85</v>
      </c>
      <c r="H619" s="9">
        <v>7.1215712929999997</v>
      </c>
      <c r="I619" s="8">
        <f t="shared" si="48"/>
        <v>7</v>
      </c>
      <c r="J619" s="10">
        <v>51.526174230000002</v>
      </c>
      <c r="K619" s="8">
        <f t="shared" si="49"/>
        <v>52</v>
      </c>
      <c r="L619" s="5" t="s">
        <v>87</v>
      </c>
    </row>
    <row r="620" spans="1:12">
      <c r="A620" s="6">
        <v>19</v>
      </c>
      <c r="B620" s="6">
        <v>35</v>
      </c>
      <c r="C620" s="6">
        <v>24</v>
      </c>
      <c r="D620" s="7">
        <v>27.110303689999999</v>
      </c>
      <c r="E620" s="8">
        <f t="shared" si="46"/>
        <v>27</v>
      </c>
      <c r="F620" s="7">
        <v>83.64274107</v>
      </c>
      <c r="G620" s="8">
        <f t="shared" si="47"/>
        <v>84</v>
      </c>
      <c r="H620" s="9">
        <v>6.8833080329999996</v>
      </c>
      <c r="I620" s="8">
        <f t="shared" si="48"/>
        <v>7</v>
      </c>
      <c r="J620" s="10">
        <v>49.119645820000002</v>
      </c>
      <c r="K620" s="8">
        <f t="shared" si="49"/>
        <v>49</v>
      </c>
      <c r="L620" s="5" t="s">
        <v>87</v>
      </c>
    </row>
    <row r="621" spans="1:12">
      <c r="A621" s="6">
        <v>24</v>
      </c>
      <c r="B621" s="6">
        <v>53</v>
      </c>
      <c r="C621" s="6">
        <v>17</v>
      </c>
      <c r="D621" s="7">
        <v>28.954512319999999</v>
      </c>
      <c r="E621" s="8">
        <f t="shared" si="46"/>
        <v>29</v>
      </c>
      <c r="F621" s="7">
        <v>89.07866095</v>
      </c>
      <c r="G621" s="8">
        <f t="shared" si="47"/>
        <v>89</v>
      </c>
      <c r="H621" s="9">
        <v>6.4212711779999996</v>
      </c>
      <c r="I621" s="8">
        <f t="shared" si="48"/>
        <v>6</v>
      </c>
      <c r="J621" s="10">
        <v>57.659013690000002</v>
      </c>
      <c r="K621" s="8">
        <f t="shared" si="49"/>
        <v>58</v>
      </c>
      <c r="L621" s="5" t="s">
        <v>87</v>
      </c>
    </row>
    <row r="622" spans="1:12">
      <c r="A622" s="6">
        <v>13</v>
      </c>
      <c r="B622" s="6">
        <v>47</v>
      </c>
      <c r="C622" s="6">
        <v>20</v>
      </c>
      <c r="D622" s="7">
        <v>29.217800350000001</v>
      </c>
      <c r="E622" s="8">
        <f t="shared" si="46"/>
        <v>29</v>
      </c>
      <c r="F622" s="7">
        <v>87.937242190000006</v>
      </c>
      <c r="G622" s="8">
        <f t="shared" si="47"/>
        <v>88</v>
      </c>
      <c r="H622" s="9">
        <v>6.5445021399999996</v>
      </c>
      <c r="I622" s="8">
        <f t="shared" si="48"/>
        <v>7</v>
      </c>
      <c r="J622" s="10">
        <v>43.138663100000002</v>
      </c>
      <c r="K622" s="8">
        <f t="shared" si="49"/>
        <v>43</v>
      </c>
      <c r="L622" s="5" t="s">
        <v>87</v>
      </c>
    </row>
    <row r="623" spans="1:12">
      <c r="A623" s="6">
        <v>31</v>
      </c>
      <c r="B623" s="6">
        <v>53</v>
      </c>
      <c r="C623" s="6">
        <v>16</v>
      </c>
      <c r="D623" s="7">
        <v>28.742009800000002</v>
      </c>
      <c r="E623" s="8">
        <f t="shared" si="46"/>
        <v>29</v>
      </c>
      <c r="F623" s="7">
        <v>85.816759469999994</v>
      </c>
      <c r="G623" s="8">
        <f t="shared" si="47"/>
        <v>86</v>
      </c>
      <c r="H623" s="9">
        <v>6.4520064509999999</v>
      </c>
      <c r="I623" s="8">
        <f t="shared" si="48"/>
        <v>6</v>
      </c>
      <c r="J623" s="10">
        <v>48.54598575</v>
      </c>
      <c r="K623" s="8">
        <f t="shared" si="49"/>
        <v>49</v>
      </c>
      <c r="L623" s="5" t="s">
        <v>87</v>
      </c>
    </row>
    <row r="624" spans="1:12">
      <c r="A624" s="6">
        <v>28</v>
      </c>
      <c r="B624" s="6">
        <v>45</v>
      </c>
      <c r="C624" s="6">
        <v>23</v>
      </c>
      <c r="D624" s="7">
        <v>29.650211840000001</v>
      </c>
      <c r="E624" s="8">
        <f t="shared" si="46"/>
        <v>30</v>
      </c>
      <c r="F624" s="7">
        <v>80.298683209999993</v>
      </c>
      <c r="G624" s="8">
        <f t="shared" si="47"/>
        <v>80</v>
      </c>
      <c r="H624" s="9">
        <v>6.4892591360000003</v>
      </c>
      <c r="I624" s="8">
        <f t="shared" si="48"/>
        <v>6</v>
      </c>
      <c r="J624" s="10">
        <v>56.762783630000001</v>
      </c>
      <c r="K624" s="8">
        <f t="shared" si="49"/>
        <v>57</v>
      </c>
      <c r="L624" s="5" t="s">
        <v>87</v>
      </c>
    </row>
    <row r="625" spans="1:12">
      <c r="A625" s="6">
        <v>31</v>
      </c>
      <c r="B625" s="6">
        <v>37</v>
      </c>
      <c r="C625" s="6">
        <v>21</v>
      </c>
      <c r="D625" s="7">
        <v>27.239249950000001</v>
      </c>
      <c r="E625" s="8">
        <f t="shared" si="46"/>
        <v>27</v>
      </c>
      <c r="F625" s="7">
        <v>86.404240999999999</v>
      </c>
      <c r="G625" s="8">
        <f t="shared" si="47"/>
        <v>86</v>
      </c>
      <c r="H625" s="9">
        <v>6.7134106259999999</v>
      </c>
      <c r="I625" s="8">
        <f t="shared" si="48"/>
        <v>7</v>
      </c>
      <c r="J625" s="10">
        <v>37.31236904</v>
      </c>
      <c r="K625" s="8">
        <f t="shared" si="49"/>
        <v>37</v>
      </c>
      <c r="L625" s="5" t="s">
        <v>87</v>
      </c>
    </row>
    <row r="626" spans="1:12">
      <c r="A626" s="6">
        <v>33</v>
      </c>
      <c r="B626" s="6">
        <v>60</v>
      </c>
      <c r="C626" s="6">
        <v>15</v>
      </c>
      <c r="D626" s="7">
        <v>28.951723510000001</v>
      </c>
      <c r="E626" s="8">
        <f t="shared" si="46"/>
        <v>29</v>
      </c>
      <c r="F626" s="7">
        <v>81.670853230000006</v>
      </c>
      <c r="G626" s="8">
        <f t="shared" si="47"/>
        <v>82</v>
      </c>
      <c r="H626" s="9">
        <v>6.5108409280000004</v>
      </c>
      <c r="I626" s="8">
        <f t="shared" si="48"/>
        <v>7</v>
      </c>
      <c r="J626" s="10">
        <v>56.511032929999999</v>
      </c>
      <c r="K626" s="8">
        <f t="shared" si="49"/>
        <v>57</v>
      </c>
      <c r="L626" s="5" t="s">
        <v>87</v>
      </c>
    </row>
    <row r="627" spans="1:12">
      <c r="A627" s="6">
        <v>34</v>
      </c>
      <c r="B627" s="6">
        <v>45</v>
      </c>
      <c r="C627" s="6">
        <v>21</v>
      </c>
      <c r="D627" s="7">
        <v>28.188371360000001</v>
      </c>
      <c r="E627" s="8">
        <f t="shared" si="46"/>
        <v>28</v>
      </c>
      <c r="F627" s="7">
        <v>82.606296520000001</v>
      </c>
      <c r="G627" s="8">
        <f t="shared" si="47"/>
        <v>83</v>
      </c>
      <c r="H627" s="9">
        <v>6.2873801169999997</v>
      </c>
      <c r="I627" s="8">
        <f t="shared" si="48"/>
        <v>6</v>
      </c>
      <c r="J627" s="10">
        <v>37.011104379999999</v>
      </c>
      <c r="K627" s="8">
        <f t="shared" si="49"/>
        <v>37</v>
      </c>
      <c r="L627" s="5" t="s">
        <v>87</v>
      </c>
    </row>
    <row r="628" spans="1:12">
      <c r="A628" s="6">
        <v>13</v>
      </c>
      <c r="B628" s="6">
        <v>57</v>
      </c>
      <c r="C628" s="6">
        <v>25</v>
      </c>
      <c r="D628" s="7">
        <v>28.300414929999999</v>
      </c>
      <c r="E628" s="8">
        <f t="shared" si="46"/>
        <v>28</v>
      </c>
      <c r="F628" s="7">
        <v>86.206815539999994</v>
      </c>
      <c r="G628" s="8">
        <f t="shared" si="47"/>
        <v>86</v>
      </c>
      <c r="H628" s="9">
        <v>6.8630857599999997</v>
      </c>
      <c r="I628" s="8">
        <f t="shared" si="48"/>
        <v>7</v>
      </c>
      <c r="J628" s="10">
        <v>50.47333854</v>
      </c>
      <c r="K628" s="8">
        <f t="shared" si="49"/>
        <v>50</v>
      </c>
      <c r="L628" s="5" t="s">
        <v>87</v>
      </c>
    </row>
    <row r="629" spans="1:12">
      <c r="A629" s="6">
        <v>33</v>
      </c>
      <c r="B629" s="6">
        <v>57</v>
      </c>
      <c r="C629" s="6">
        <v>17</v>
      </c>
      <c r="D629" s="7">
        <v>27.896361259999999</v>
      </c>
      <c r="E629" s="8">
        <f t="shared" si="46"/>
        <v>28</v>
      </c>
      <c r="F629" s="7">
        <v>88.717822870000006</v>
      </c>
      <c r="G629" s="8">
        <f t="shared" si="47"/>
        <v>89</v>
      </c>
      <c r="H629" s="9">
        <v>6.7841527099999999</v>
      </c>
      <c r="I629" s="8">
        <f t="shared" si="48"/>
        <v>7</v>
      </c>
      <c r="J629" s="10">
        <v>57.798633680000002</v>
      </c>
      <c r="K629" s="8">
        <f t="shared" si="49"/>
        <v>58</v>
      </c>
      <c r="L629" s="5" t="s">
        <v>87</v>
      </c>
    </row>
    <row r="630" spans="1:12">
      <c r="A630" s="6">
        <v>32</v>
      </c>
      <c r="B630" s="6">
        <v>57</v>
      </c>
      <c r="C630" s="6">
        <v>22</v>
      </c>
      <c r="D630" s="7">
        <v>28.689985100000001</v>
      </c>
      <c r="E630" s="8">
        <f t="shared" si="46"/>
        <v>29</v>
      </c>
      <c r="F630" s="7">
        <v>87.504367970000004</v>
      </c>
      <c r="G630" s="8">
        <f t="shared" si="47"/>
        <v>88</v>
      </c>
      <c r="H630" s="9">
        <v>6.7694158880000002</v>
      </c>
      <c r="I630" s="8">
        <f t="shared" si="48"/>
        <v>7</v>
      </c>
      <c r="J630" s="10">
        <v>44.565983520000003</v>
      </c>
      <c r="K630" s="8">
        <f t="shared" si="49"/>
        <v>45</v>
      </c>
      <c r="L630" s="5" t="s">
        <v>87</v>
      </c>
    </row>
    <row r="631" spans="1:12">
      <c r="A631" s="6">
        <v>23</v>
      </c>
      <c r="B631" s="6">
        <v>59</v>
      </c>
      <c r="C631" s="6">
        <v>25</v>
      </c>
      <c r="D631" s="7">
        <v>27.8262623</v>
      </c>
      <c r="E631" s="8">
        <f t="shared" si="46"/>
        <v>28</v>
      </c>
      <c r="F631" s="7">
        <v>88.731002259999997</v>
      </c>
      <c r="G631" s="8">
        <f t="shared" si="47"/>
        <v>89</v>
      </c>
      <c r="H631" s="9">
        <v>6.3207684879999997</v>
      </c>
      <c r="I631" s="8">
        <f t="shared" si="48"/>
        <v>6</v>
      </c>
      <c r="J631" s="10">
        <v>56.688338190000003</v>
      </c>
      <c r="K631" s="8">
        <f t="shared" si="49"/>
        <v>57</v>
      </c>
      <c r="L631" s="5" t="s">
        <v>87</v>
      </c>
    </row>
    <row r="632" spans="1:12">
      <c r="A632" s="6">
        <v>35</v>
      </c>
      <c r="B632" s="6">
        <v>41</v>
      </c>
      <c r="C632" s="6">
        <v>18</v>
      </c>
      <c r="D632" s="7">
        <v>28.705626729999999</v>
      </c>
      <c r="E632" s="8">
        <f t="shared" si="46"/>
        <v>29</v>
      </c>
      <c r="F632" s="7">
        <v>81.592006889999993</v>
      </c>
      <c r="G632" s="8">
        <f t="shared" si="47"/>
        <v>82</v>
      </c>
      <c r="H632" s="9">
        <v>6.7050085040000003</v>
      </c>
      <c r="I632" s="8">
        <f t="shared" si="48"/>
        <v>7</v>
      </c>
      <c r="J632" s="10">
        <v>59.870654389999999</v>
      </c>
      <c r="K632" s="8">
        <f t="shared" si="49"/>
        <v>60</v>
      </c>
      <c r="L632" s="5" t="s">
        <v>87</v>
      </c>
    </row>
    <row r="633" spans="1:12">
      <c r="A633" s="6">
        <v>6</v>
      </c>
      <c r="B633" s="6">
        <v>48</v>
      </c>
      <c r="C633" s="6">
        <v>24</v>
      </c>
      <c r="D633" s="7">
        <v>28.636281199999999</v>
      </c>
      <c r="E633" s="8">
        <f t="shared" si="46"/>
        <v>29</v>
      </c>
      <c r="F633" s="7">
        <v>84.614310759999995</v>
      </c>
      <c r="G633" s="8">
        <f t="shared" si="47"/>
        <v>85</v>
      </c>
      <c r="H633" s="9">
        <v>6.7907363390000004</v>
      </c>
      <c r="I633" s="8">
        <f t="shared" si="48"/>
        <v>7</v>
      </c>
      <c r="J633" s="10">
        <v>48.483193350000001</v>
      </c>
      <c r="K633" s="8">
        <f t="shared" si="49"/>
        <v>48</v>
      </c>
      <c r="L633" s="5" t="s">
        <v>87</v>
      </c>
    </row>
    <row r="634" spans="1:12">
      <c r="A634" s="6">
        <v>29</v>
      </c>
      <c r="B634" s="6">
        <v>36</v>
      </c>
      <c r="C634" s="6">
        <v>25</v>
      </c>
      <c r="D634" s="7">
        <v>28.285115470000001</v>
      </c>
      <c r="E634" s="8">
        <f t="shared" si="46"/>
        <v>28</v>
      </c>
      <c r="F634" s="7">
        <v>88.439397900000003</v>
      </c>
      <c r="G634" s="8">
        <f t="shared" si="47"/>
        <v>88</v>
      </c>
      <c r="H634" s="9">
        <v>7.1302786569999999</v>
      </c>
      <c r="I634" s="8">
        <f t="shared" si="48"/>
        <v>7</v>
      </c>
      <c r="J634" s="10">
        <v>48.566902349999999</v>
      </c>
      <c r="K634" s="8">
        <f t="shared" si="49"/>
        <v>49</v>
      </c>
      <c r="L634" s="5" t="s">
        <v>87</v>
      </c>
    </row>
    <row r="635" spans="1:12">
      <c r="A635" s="6">
        <v>4</v>
      </c>
      <c r="B635" s="6">
        <v>36</v>
      </c>
      <c r="C635" s="6">
        <v>22</v>
      </c>
      <c r="D635" s="7">
        <v>27.608873930000001</v>
      </c>
      <c r="E635" s="8">
        <f t="shared" si="46"/>
        <v>28</v>
      </c>
      <c r="F635" s="7">
        <v>86.13316408</v>
      </c>
      <c r="G635" s="8">
        <f t="shared" si="47"/>
        <v>86</v>
      </c>
      <c r="H635" s="9">
        <v>7.012740397</v>
      </c>
      <c r="I635" s="8">
        <f t="shared" si="48"/>
        <v>7</v>
      </c>
      <c r="J635" s="10">
        <v>43.80041104</v>
      </c>
      <c r="K635" s="8">
        <f t="shared" si="49"/>
        <v>44</v>
      </c>
      <c r="L635" s="5" t="s">
        <v>87</v>
      </c>
    </row>
    <row r="636" spans="1:12">
      <c r="A636" s="6">
        <v>10</v>
      </c>
      <c r="B636" s="6">
        <v>59</v>
      </c>
      <c r="C636" s="6">
        <v>22</v>
      </c>
      <c r="D636" s="7">
        <v>28.609011450000001</v>
      </c>
      <c r="E636" s="8">
        <f t="shared" si="46"/>
        <v>29</v>
      </c>
      <c r="F636" s="7">
        <v>86.994957659999997</v>
      </c>
      <c r="G636" s="8">
        <f t="shared" si="47"/>
        <v>87</v>
      </c>
      <c r="H636" s="9">
        <v>7.1556850159999996</v>
      </c>
      <c r="I636" s="8">
        <f t="shared" si="48"/>
        <v>7</v>
      </c>
      <c r="J636" s="10">
        <v>36.946169650000002</v>
      </c>
      <c r="K636" s="8">
        <f t="shared" si="49"/>
        <v>37</v>
      </c>
      <c r="L636" s="5" t="s">
        <v>87</v>
      </c>
    </row>
    <row r="637" spans="1:12">
      <c r="A637" s="6">
        <v>14</v>
      </c>
      <c r="B637" s="6">
        <v>48</v>
      </c>
      <c r="C637" s="6">
        <v>21</v>
      </c>
      <c r="D637" s="7">
        <v>29.245989760000001</v>
      </c>
      <c r="E637" s="8">
        <f t="shared" si="46"/>
        <v>29</v>
      </c>
      <c r="F637" s="7">
        <v>84.800841050000002</v>
      </c>
      <c r="G637" s="8">
        <f t="shared" si="47"/>
        <v>85</v>
      </c>
      <c r="H637" s="9">
        <v>6.9912423620000004</v>
      </c>
      <c r="I637" s="8">
        <f t="shared" si="48"/>
        <v>7</v>
      </c>
      <c r="J637" s="10">
        <v>53.432289150000003</v>
      </c>
      <c r="K637" s="8">
        <f t="shared" si="49"/>
        <v>53</v>
      </c>
      <c r="L637" s="5" t="s">
        <v>87</v>
      </c>
    </row>
    <row r="638" spans="1:12">
      <c r="A638" s="6">
        <v>8</v>
      </c>
      <c r="B638" s="6">
        <v>50</v>
      </c>
      <c r="C638" s="6">
        <v>21</v>
      </c>
      <c r="D638" s="7">
        <v>28.62911222</v>
      </c>
      <c r="E638" s="8">
        <f t="shared" si="46"/>
        <v>29</v>
      </c>
      <c r="F638" s="7">
        <v>89.114805899999993</v>
      </c>
      <c r="G638" s="8">
        <f t="shared" si="47"/>
        <v>89</v>
      </c>
      <c r="H638" s="9">
        <v>6.2189238930000004</v>
      </c>
      <c r="I638" s="8">
        <f t="shared" si="48"/>
        <v>6</v>
      </c>
      <c r="J638" s="10">
        <v>50.499132410000001</v>
      </c>
      <c r="K638" s="8">
        <f t="shared" si="49"/>
        <v>50</v>
      </c>
      <c r="L638" s="5" t="s">
        <v>87</v>
      </c>
    </row>
    <row r="639" spans="1:12">
      <c r="A639" s="6">
        <v>20</v>
      </c>
      <c r="B639" s="6">
        <v>40</v>
      </c>
      <c r="C639" s="6">
        <v>15</v>
      </c>
      <c r="D639" s="7">
        <v>29.573294789999998</v>
      </c>
      <c r="E639" s="8">
        <f t="shared" si="46"/>
        <v>30</v>
      </c>
      <c r="F639" s="7">
        <v>88.075055239999998</v>
      </c>
      <c r="G639" s="8">
        <f t="shared" si="47"/>
        <v>88</v>
      </c>
      <c r="H639" s="9">
        <v>7.199495368</v>
      </c>
      <c r="I639" s="8">
        <f t="shared" si="48"/>
        <v>7</v>
      </c>
      <c r="J639" s="10">
        <v>45.044670750000002</v>
      </c>
      <c r="K639" s="8">
        <f t="shared" si="49"/>
        <v>45</v>
      </c>
      <c r="L639" s="5" t="s">
        <v>87</v>
      </c>
    </row>
    <row r="640" spans="1:12">
      <c r="A640" s="6">
        <v>36</v>
      </c>
      <c r="B640" s="6">
        <v>43</v>
      </c>
      <c r="C640" s="6">
        <v>22</v>
      </c>
      <c r="D640" s="7">
        <v>27.826842620000001</v>
      </c>
      <c r="E640" s="8">
        <f t="shared" si="46"/>
        <v>28</v>
      </c>
      <c r="F640" s="7">
        <v>87.166791470000007</v>
      </c>
      <c r="G640" s="8">
        <f t="shared" si="47"/>
        <v>87</v>
      </c>
      <c r="H640" s="9">
        <v>6.3898821659999996</v>
      </c>
      <c r="I640" s="8">
        <f t="shared" si="48"/>
        <v>6</v>
      </c>
      <c r="J640" s="10">
        <v>58.372497719999998</v>
      </c>
      <c r="K640" s="8">
        <f t="shared" si="49"/>
        <v>58</v>
      </c>
      <c r="L640" s="5" t="s">
        <v>87</v>
      </c>
    </row>
    <row r="641" spans="1:12">
      <c r="A641" s="6">
        <v>14</v>
      </c>
      <c r="B641" s="6">
        <v>57</v>
      </c>
      <c r="C641" s="6">
        <v>15</v>
      </c>
      <c r="D641" s="7">
        <v>29.875701500000002</v>
      </c>
      <c r="E641" s="8">
        <f t="shared" si="46"/>
        <v>30</v>
      </c>
      <c r="F641" s="7">
        <v>83.147962960000001</v>
      </c>
      <c r="G641" s="8">
        <f t="shared" si="47"/>
        <v>83</v>
      </c>
      <c r="H641" s="9">
        <v>6.6234382820000004</v>
      </c>
      <c r="I641" s="8">
        <f t="shared" si="48"/>
        <v>7</v>
      </c>
      <c r="J641" s="10">
        <v>40.120441579999998</v>
      </c>
      <c r="K641" s="8">
        <f t="shared" si="49"/>
        <v>40</v>
      </c>
      <c r="L641" s="5" t="s">
        <v>87</v>
      </c>
    </row>
    <row r="642" spans="1:12">
      <c r="A642" s="6">
        <v>11</v>
      </c>
      <c r="B642" s="6">
        <v>60</v>
      </c>
      <c r="C642" s="6">
        <v>23</v>
      </c>
      <c r="D642" s="7">
        <v>27.336843859999998</v>
      </c>
      <c r="E642" s="8">
        <f t="shared" si="46"/>
        <v>27</v>
      </c>
      <c r="F642" s="7">
        <v>88.502291020000001</v>
      </c>
      <c r="G642" s="8">
        <f t="shared" si="47"/>
        <v>89</v>
      </c>
      <c r="H642" s="9">
        <v>7.0330127769999997</v>
      </c>
      <c r="I642" s="8">
        <f t="shared" si="48"/>
        <v>7</v>
      </c>
      <c r="J642" s="10">
        <v>51.098026249999997</v>
      </c>
      <c r="K642" s="8">
        <f t="shared" si="49"/>
        <v>51</v>
      </c>
      <c r="L642" s="5" t="s">
        <v>87</v>
      </c>
    </row>
    <row r="643" spans="1:12">
      <c r="A643" s="6">
        <v>10</v>
      </c>
      <c r="B643" s="6">
        <v>59</v>
      </c>
      <c r="C643" s="6">
        <v>15</v>
      </c>
      <c r="D643" s="7">
        <v>29.830403879999999</v>
      </c>
      <c r="E643" s="8">
        <f t="shared" ref="E643:E706" si="50">ROUND(D643, 0)</f>
        <v>30</v>
      </c>
      <c r="F643" s="7">
        <v>89.304283049999995</v>
      </c>
      <c r="G643" s="8">
        <f t="shared" ref="G643:G706" si="51">ROUND(F643, 0)</f>
        <v>89</v>
      </c>
      <c r="H643" s="9">
        <v>6.32400451</v>
      </c>
      <c r="I643" s="8">
        <f t="shared" ref="I643:I706" si="52">ROUND(H643, 0)</f>
        <v>6</v>
      </c>
      <c r="J643" s="10">
        <v>58.866870929999997</v>
      </c>
      <c r="K643" s="8">
        <f t="shared" ref="K643:K706" si="53">ROUND(J643, 0)</f>
        <v>59</v>
      </c>
      <c r="L643" s="5" t="s">
        <v>87</v>
      </c>
    </row>
    <row r="644" spans="1:12">
      <c r="A644" s="6">
        <v>7</v>
      </c>
      <c r="B644" s="6">
        <v>60</v>
      </c>
      <c r="C644" s="6">
        <v>25</v>
      </c>
      <c r="D644" s="7">
        <v>28.275317099999999</v>
      </c>
      <c r="E644" s="8">
        <f t="shared" si="50"/>
        <v>28</v>
      </c>
      <c r="F644" s="7">
        <v>82.760208210000002</v>
      </c>
      <c r="G644" s="8">
        <f t="shared" si="51"/>
        <v>83</v>
      </c>
      <c r="H644" s="9">
        <v>6.3976367090000004</v>
      </c>
      <c r="I644" s="8">
        <f t="shared" si="52"/>
        <v>6</v>
      </c>
      <c r="J644" s="10">
        <v>56.049954229999997</v>
      </c>
      <c r="K644" s="8">
        <f t="shared" si="53"/>
        <v>56</v>
      </c>
      <c r="L644" s="5" t="s">
        <v>87</v>
      </c>
    </row>
    <row r="645" spans="1:12">
      <c r="A645" s="6">
        <v>2</v>
      </c>
      <c r="B645" s="6">
        <v>47</v>
      </c>
      <c r="C645" s="6">
        <v>15</v>
      </c>
      <c r="D645" s="7">
        <v>29.868600650000001</v>
      </c>
      <c r="E645" s="8">
        <f t="shared" si="50"/>
        <v>30</v>
      </c>
      <c r="F645" s="7">
        <v>85.991279340000006</v>
      </c>
      <c r="G645" s="8">
        <f t="shared" si="51"/>
        <v>86</v>
      </c>
      <c r="H645" s="9">
        <v>6.4014557060000001</v>
      </c>
      <c r="I645" s="8">
        <f t="shared" si="52"/>
        <v>6</v>
      </c>
      <c r="J645" s="10">
        <v>58.413941430000001</v>
      </c>
      <c r="K645" s="8">
        <f t="shared" si="53"/>
        <v>58</v>
      </c>
      <c r="L645" s="5" t="s">
        <v>87</v>
      </c>
    </row>
    <row r="646" spans="1:12">
      <c r="A646" s="6">
        <v>20</v>
      </c>
      <c r="B646" s="6">
        <v>45</v>
      </c>
      <c r="C646" s="6">
        <v>22</v>
      </c>
      <c r="D646" s="7">
        <v>29.5888162</v>
      </c>
      <c r="E646" s="8">
        <f t="shared" si="50"/>
        <v>30</v>
      </c>
      <c r="F646" s="7">
        <v>89.993969300000003</v>
      </c>
      <c r="G646" s="8">
        <f t="shared" si="51"/>
        <v>90</v>
      </c>
      <c r="H646" s="9">
        <v>6.9045870159999998</v>
      </c>
      <c r="I646" s="8">
        <f t="shared" si="52"/>
        <v>7</v>
      </c>
      <c r="J646" s="10">
        <v>54.961212619999998</v>
      </c>
      <c r="K646" s="8">
        <f t="shared" si="53"/>
        <v>55</v>
      </c>
      <c r="L646" s="5" t="s">
        <v>87</v>
      </c>
    </row>
    <row r="647" spans="1:12">
      <c r="A647" s="6">
        <v>2</v>
      </c>
      <c r="B647" s="6">
        <v>39</v>
      </c>
      <c r="C647" s="6">
        <v>15</v>
      </c>
      <c r="D647" s="7">
        <v>28.07219563</v>
      </c>
      <c r="E647" s="8">
        <f t="shared" si="50"/>
        <v>28</v>
      </c>
      <c r="F647" s="7">
        <v>82.911647200000004</v>
      </c>
      <c r="G647" s="8">
        <f t="shared" si="51"/>
        <v>83</v>
      </c>
      <c r="H647" s="9">
        <v>6.478557136</v>
      </c>
      <c r="I647" s="8">
        <f t="shared" si="52"/>
        <v>6</v>
      </c>
      <c r="J647" s="10">
        <v>49.618653049999999</v>
      </c>
      <c r="K647" s="8">
        <f t="shared" si="53"/>
        <v>50</v>
      </c>
      <c r="L647" s="5" t="s">
        <v>87</v>
      </c>
    </row>
    <row r="648" spans="1:12">
      <c r="A648" s="6">
        <v>27</v>
      </c>
      <c r="B648" s="6">
        <v>40</v>
      </c>
      <c r="C648" s="6">
        <v>24</v>
      </c>
      <c r="D648" s="7">
        <v>27.840265169999999</v>
      </c>
      <c r="E648" s="8">
        <f t="shared" si="50"/>
        <v>28</v>
      </c>
      <c r="F648" s="7">
        <v>89.996155580000007</v>
      </c>
      <c r="G648" s="8">
        <f t="shared" si="51"/>
        <v>90</v>
      </c>
      <c r="H648" s="9">
        <v>7.063022095</v>
      </c>
      <c r="I648" s="8">
        <f t="shared" si="52"/>
        <v>7</v>
      </c>
      <c r="J648" s="10">
        <v>52.846260090000001</v>
      </c>
      <c r="K648" s="8">
        <f t="shared" si="53"/>
        <v>53</v>
      </c>
      <c r="L648" s="5" t="s">
        <v>87</v>
      </c>
    </row>
    <row r="649" spans="1:12">
      <c r="A649" s="6">
        <v>35</v>
      </c>
      <c r="B649" s="6">
        <v>48</v>
      </c>
      <c r="C649" s="6">
        <v>15</v>
      </c>
      <c r="D649" s="7">
        <v>27.10818093</v>
      </c>
      <c r="E649" s="8">
        <f t="shared" si="50"/>
        <v>27</v>
      </c>
      <c r="F649" s="7">
        <v>87.451266899999993</v>
      </c>
      <c r="G649" s="8">
        <f t="shared" si="51"/>
        <v>87</v>
      </c>
      <c r="H649" s="9">
        <v>6.9817583619999999</v>
      </c>
      <c r="I649" s="8">
        <f t="shared" si="52"/>
        <v>7</v>
      </c>
      <c r="J649" s="10">
        <v>55.037239790000001</v>
      </c>
      <c r="K649" s="8">
        <f t="shared" si="53"/>
        <v>55</v>
      </c>
      <c r="L649" s="5" t="s">
        <v>87</v>
      </c>
    </row>
    <row r="650" spans="1:12">
      <c r="A650" s="6">
        <v>4</v>
      </c>
      <c r="B650" s="6">
        <v>59</v>
      </c>
      <c r="C650" s="6">
        <v>25</v>
      </c>
      <c r="D650" s="7">
        <v>27.685151139999999</v>
      </c>
      <c r="E650" s="8">
        <f t="shared" si="50"/>
        <v>28</v>
      </c>
      <c r="F650" s="7">
        <v>81.942685940000004</v>
      </c>
      <c r="G650" s="8">
        <f t="shared" si="51"/>
        <v>82</v>
      </c>
      <c r="H650" s="9">
        <v>6.2271341390000003</v>
      </c>
      <c r="I650" s="8">
        <f t="shared" si="52"/>
        <v>6</v>
      </c>
      <c r="J650" s="10">
        <v>54.62243308</v>
      </c>
      <c r="K650" s="8">
        <f t="shared" si="53"/>
        <v>55</v>
      </c>
      <c r="L650" s="5" t="s">
        <v>87</v>
      </c>
    </row>
    <row r="651" spans="1:12">
      <c r="A651" s="6">
        <v>1</v>
      </c>
      <c r="B651" s="6">
        <v>48</v>
      </c>
      <c r="C651" s="6">
        <v>24</v>
      </c>
      <c r="D651" s="7">
        <v>29.345946340000001</v>
      </c>
      <c r="E651" s="8">
        <f t="shared" si="50"/>
        <v>29</v>
      </c>
      <c r="F651" s="7">
        <v>85.604725619999996</v>
      </c>
      <c r="G651" s="8">
        <f t="shared" si="51"/>
        <v>86</v>
      </c>
      <c r="H651" s="9">
        <v>6.2328369620000004</v>
      </c>
      <c r="I651" s="8">
        <f t="shared" si="52"/>
        <v>6</v>
      </c>
      <c r="J651" s="10">
        <v>59.036299540000002</v>
      </c>
      <c r="K651" s="8">
        <f t="shared" si="53"/>
        <v>59</v>
      </c>
      <c r="L651" s="5" t="s">
        <v>87</v>
      </c>
    </row>
    <row r="652" spans="1:12">
      <c r="A652" s="6">
        <v>36</v>
      </c>
      <c r="B652" s="6">
        <v>43</v>
      </c>
      <c r="C652" s="6">
        <v>21</v>
      </c>
      <c r="D652" s="7">
        <v>28.36319404</v>
      </c>
      <c r="E652" s="8">
        <f t="shared" si="50"/>
        <v>28</v>
      </c>
      <c r="F652" s="7">
        <v>84.859360800000005</v>
      </c>
      <c r="G652" s="8">
        <f t="shared" si="51"/>
        <v>85</v>
      </c>
      <c r="H652" s="9">
        <v>7.1404378590000004</v>
      </c>
      <c r="I652" s="8">
        <f t="shared" si="52"/>
        <v>7</v>
      </c>
      <c r="J652" s="10">
        <v>52.93031105</v>
      </c>
      <c r="K652" s="8">
        <f t="shared" si="53"/>
        <v>53</v>
      </c>
      <c r="L652" s="5" t="s">
        <v>87</v>
      </c>
    </row>
    <row r="653" spans="1:12">
      <c r="A653" s="6">
        <v>11</v>
      </c>
      <c r="B653" s="6">
        <v>46</v>
      </c>
      <c r="C653" s="6">
        <v>24</v>
      </c>
      <c r="D653" s="7">
        <v>27.652802179999998</v>
      </c>
      <c r="E653" s="8">
        <f t="shared" si="50"/>
        <v>28</v>
      </c>
      <c r="F653" s="7">
        <v>89.806506420000005</v>
      </c>
      <c r="G653" s="8">
        <f t="shared" si="51"/>
        <v>90</v>
      </c>
      <c r="H653" s="9">
        <v>6.4592520230000003</v>
      </c>
      <c r="I653" s="8">
        <f t="shared" si="52"/>
        <v>6</v>
      </c>
      <c r="J653" s="10">
        <v>56.52558045</v>
      </c>
      <c r="K653" s="8">
        <f t="shared" si="53"/>
        <v>57</v>
      </c>
      <c r="L653" s="5" t="s">
        <v>87</v>
      </c>
    </row>
    <row r="654" spans="1:12">
      <c r="A654" s="6">
        <v>34</v>
      </c>
      <c r="B654" s="6">
        <v>47</v>
      </c>
      <c r="C654" s="6">
        <v>19</v>
      </c>
      <c r="D654" s="7">
        <v>27.313727929999999</v>
      </c>
      <c r="E654" s="8">
        <f t="shared" si="50"/>
        <v>27</v>
      </c>
      <c r="F654" s="7">
        <v>85.448152320000005</v>
      </c>
      <c r="G654" s="8">
        <f t="shared" si="51"/>
        <v>85</v>
      </c>
      <c r="H654" s="9">
        <v>6.5687954040000003</v>
      </c>
      <c r="I654" s="8">
        <f t="shared" si="52"/>
        <v>7</v>
      </c>
      <c r="J654" s="10">
        <v>53.152231229999998</v>
      </c>
      <c r="K654" s="8">
        <f t="shared" si="53"/>
        <v>53</v>
      </c>
      <c r="L654" s="5" t="s">
        <v>87</v>
      </c>
    </row>
    <row r="655" spans="1:12">
      <c r="A655" s="6">
        <v>21</v>
      </c>
      <c r="B655" s="6">
        <v>44</v>
      </c>
      <c r="C655" s="6">
        <v>18</v>
      </c>
      <c r="D655" s="7">
        <v>27.06909959</v>
      </c>
      <c r="E655" s="8">
        <f t="shared" si="50"/>
        <v>27</v>
      </c>
      <c r="F655" s="7">
        <v>86.899341079999999</v>
      </c>
      <c r="G655" s="8">
        <f t="shared" si="51"/>
        <v>87</v>
      </c>
      <c r="H655" s="9">
        <v>7.1285108900000003</v>
      </c>
      <c r="I655" s="8">
        <f t="shared" si="52"/>
        <v>7</v>
      </c>
      <c r="J655" s="10">
        <v>50.467461159999999</v>
      </c>
      <c r="K655" s="8">
        <f t="shared" si="53"/>
        <v>50</v>
      </c>
      <c r="L655" s="5" t="s">
        <v>87</v>
      </c>
    </row>
    <row r="656" spans="1:12">
      <c r="A656" s="6">
        <v>17</v>
      </c>
      <c r="B656" s="6">
        <v>58</v>
      </c>
      <c r="C656" s="6">
        <v>20</v>
      </c>
      <c r="D656" s="7">
        <v>28.066428219999999</v>
      </c>
      <c r="E656" s="8">
        <f t="shared" si="50"/>
        <v>28</v>
      </c>
      <c r="F656" s="7">
        <v>85.916254510000002</v>
      </c>
      <c r="G656" s="8">
        <f t="shared" si="51"/>
        <v>86</v>
      </c>
      <c r="H656" s="9">
        <v>6.4293787900000003</v>
      </c>
      <c r="I656" s="8">
        <f t="shared" si="52"/>
        <v>6</v>
      </c>
      <c r="J656" s="10">
        <v>39.238310349999999</v>
      </c>
      <c r="K656" s="8">
        <f t="shared" si="53"/>
        <v>39</v>
      </c>
      <c r="L656" s="5" t="s">
        <v>87</v>
      </c>
    </row>
    <row r="657" spans="1:12">
      <c r="A657" s="6">
        <v>25</v>
      </c>
      <c r="B657" s="6">
        <v>40</v>
      </c>
      <c r="C657" s="6">
        <v>21</v>
      </c>
      <c r="D657" s="7">
        <v>27.733290780000001</v>
      </c>
      <c r="E657" s="8">
        <f t="shared" si="50"/>
        <v>28</v>
      </c>
      <c r="F657" s="7">
        <v>81.13903037</v>
      </c>
      <c r="G657" s="8">
        <f t="shared" si="51"/>
        <v>81</v>
      </c>
      <c r="H657" s="9">
        <v>6.2489009190000004</v>
      </c>
      <c r="I657" s="8">
        <f t="shared" si="52"/>
        <v>6</v>
      </c>
      <c r="J657" s="10">
        <v>44.175809110000003</v>
      </c>
      <c r="K657" s="8">
        <f t="shared" si="53"/>
        <v>44</v>
      </c>
      <c r="L657" s="5" t="s">
        <v>87</v>
      </c>
    </row>
    <row r="658" spans="1:12">
      <c r="A658" s="6">
        <v>2</v>
      </c>
      <c r="B658" s="6">
        <v>38</v>
      </c>
      <c r="C658" s="6">
        <v>18</v>
      </c>
      <c r="D658" s="7">
        <v>27.53632932</v>
      </c>
      <c r="E658" s="8">
        <f t="shared" si="50"/>
        <v>28</v>
      </c>
      <c r="F658" s="7">
        <v>89.929081710000006</v>
      </c>
      <c r="G658" s="8">
        <f t="shared" si="51"/>
        <v>90</v>
      </c>
      <c r="H658" s="9">
        <v>6.6198914980000003</v>
      </c>
      <c r="I658" s="8">
        <f t="shared" si="52"/>
        <v>7</v>
      </c>
      <c r="J658" s="10">
        <v>45.48591922</v>
      </c>
      <c r="K658" s="8">
        <f t="shared" si="53"/>
        <v>45</v>
      </c>
      <c r="L658" s="5" t="s">
        <v>87</v>
      </c>
    </row>
    <row r="659" spans="1:12">
      <c r="A659" s="6">
        <v>9</v>
      </c>
      <c r="B659" s="6">
        <v>48</v>
      </c>
      <c r="C659" s="6">
        <v>20</v>
      </c>
      <c r="D659" s="7">
        <v>29.664615940000001</v>
      </c>
      <c r="E659" s="8">
        <f t="shared" si="50"/>
        <v>30</v>
      </c>
      <c r="F659" s="7">
        <v>84.281875720000002</v>
      </c>
      <c r="G659" s="8">
        <f t="shared" si="51"/>
        <v>84</v>
      </c>
      <c r="H659" s="9">
        <v>6.3775685419999997</v>
      </c>
      <c r="I659" s="8">
        <f t="shared" si="52"/>
        <v>6</v>
      </c>
      <c r="J659" s="10">
        <v>56.095420019999999</v>
      </c>
      <c r="K659" s="8">
        <f t="shared" si="53"/>
        <v>56</v>
      </c>
      <c r="L659" s="5" t="s">
        <v>87</v>
      </c>
    </row>
    <row r="660" spans="1:12">
      <c r="A660" s="6">
        <v>37</v>
      </c>
      <c r="B660" s="6">
        <v>49</v>
      </c>
      <c r="C660" s="6">
        <v>25</v>
      </c>
      <c r="D660" s="7">
        <v>29.914544299999999</v>
      </c>
      <c r="E660" s="8">
        <f t="shared" si="50"/>
        <v>30</v>
      </c>
      <c r="F660" s="7">
        <v>85.853844440000003</v>
      </c>
      <c r="G660" s="8">
        <f t="shared" si="51"/>
        <v>86</v>
      </c>
      <c r="H660" s="9">
        <v>6.4154595920000004</v>
      </c>
      <c r="I660" s="8">
        <f t="shared" si="52"/>
        <v>6</v>
      </c>
      <c r="J660" s="10">
        <v>41.390815250000003</v>
      </c>
      <c r="K660" s="8">
        <f t="shared" si="53"/>
        <v>41</v>
      </c>
      <c r="L660" s="5" t="s">
        <v>87</v>
      </c>
    </row>
    <row r="661" spans="1:12">
      <c r="A661" s="6">
        <v>36</v>
      </c>
      <c r="B661" s="6">
        <v>38</v>
      </c>
      <c r="C661" s="6">
        <v>15</v>
      </c>
      <c r="D661" s="7">
        <v>28.36363858</v>
      </c>
      <c r="E661" s="8">
        <f t="shared" si="50"/>
        <v>28</v>
      </c>
      <c r="F661" s="7">
        <v>87.598106569999999</v>
      </c>
      <c r="G661" s="8">
        <f t="shared" si="51"/>
        <v>88</v>
      </c>
      <c r="H661" s="9">
        <v>6.3206620119999997</v>
      </c>
      <c r="I661" s="8">
        <f t="shared" si="52"/>
        <v>6</v>
      </c>
      <c r="J661" s="10">
        <v>57.995243590000001</v>
      </c>
      <c r="K661" s="8">
        <f t="shared" si="53"/>
        <v>58</v>
      </c>
      <c r="L661" s="5" t="s">
        <v>87</v>
      </c>
    </row>
    <row r="662" spans="1:12">
      <c r="A662" s="6">
        <v>40</v>
      </c>
      <c r="B662" s="6">
        <v>58</v>
      </c>
      <c r="C662" s="6">
        <v>15</v>
      </c>
      <c r="D662" s="7">
        <v>29.464160419999999</v>
      </c>
      <c r="E662" s="8">
        <f t="shared" si="50"/>
        <v>29</v>
      </c>
      <c r="F662" s="7">
        <v>87.608900090000006</v>
      </c>
      <c r="G662" s="8">
        <f t="shared" si="51"/>
        <v>88</v>
      </c>
      <c r="H662" s="9">
        <v>6.978400282</v>
      </c>
      <c r="I662" s="8">
        <f t="shared" si="52"/>
        <v>7</v>
      </c>
      <c r="J662" s="10">
        <v>43.154114720000003</v>
      </c>
      <c r="K662" s="8">
        <f t="shared" si="53"/>
        <v>43</v>
      </c>
      <c r="L662" s="5" t="s">
        <v>87</v>
      </c>
    </row>
    <row r="663" spans="1:12">
      <c r="A663" s="6">
        <v>30</v>
      </c>
      <c r="B663" s="6">
        <v>44</v>
      </c>
      <c r="C663" s="6">
        <v>16</v>
      </c>
      <c r="D663" s="7">
        <v>29.73013036</v>
      </c>
      <c r="E663" s="8">
        <f t="shared" si="50"/>
        <v>30</v>
      </c>
      <c r="F663" s="7">
        <v>82.891663809999997</v>
      </c>
      <c r="G663" s="8">
        <f t="shared" si="51"/>
        <v>83</v>
      </c>
      <c r="H663" s="9">
        <v>6.4423355930000001</v>
      </c>
      <c r="I663" s="8">
        <f t="shared" si="52"/>
        <v>6</v>
      </c>
      <c r="J663" s="10">
        <v>50.915112749999999</v>
      </c>
      <c r="K663" s="8">
        <f t="shared" si="53"/>
        <v>51</v>
      </c>
      <c r="L663" s="5" t="s">
        <v>87</v>
      </c>
    </row>
    <row r="664" spans="1:12">
      <c r="A664" s="6">
        <v>1</v>
      </c>
      <c r="B664" s="6">
        <v>59</v>
      </c>
      <c r="C664" s="6">
        <v>23</v>
      </c>
      <c r="D664" s="7">
        <v>27.468529889999999</v>
      </c>
      <c r="E664" s="8">
        <f t="shared" si="50"/>
        <v>27</v>
      </c>
      <c r="F664" s="7">
        <v>87.176490000000001</v>
      </c>
      <c r="G664" s="8">
        <f t="shared" si="51"/>
        <v>87</v>
      </c>
      <c r="H664" s="9">
        <v>7.1843988320000003</v>
      </c>
      <c r="I664" s="8">
        <f t="shared" si="52"/>
        <v>7</v>
      </c>
      <c r="J664" s="10">
        <v>43.784209840000003</v>
      </c>
      <c r="K664" s="8">
        <f t="shared" si="53"/>
        <v>44</v>
      </c>
      <c r="L664" s="5" t="s">
        <v>87</v>
      </c>
    </row>
    <row r="665" spans="1:12">
      <c r="A665" s="6">
        <v>9</v>
      </c>
      <c r="B665" s="6">
        <v>48</v>
      </c>
      <c r="C665" s="6">
        <v>22</v>
      </c>
      <c r="D665" s="7">
        <v>27.770762850000001</v>
      </c>
      <c r="E665" s="8">
        <f t="shared" si="50"/>
        <v>28</v>
      </c>
      <c r="F665" s="7">
        <v>87.099795490000005</v>
      </c>
      <c r="G665" s="8">
        <f t="shared" si="51"/>
        <v>87</v>
      </c>
      <c r="H665" s="9">
        <v>6.4029262210000004</v>
      </c>
      <c r="I665" s="8">
        <f t="shared" si="52"/>
        <v>6</v>
      </c>
      <c r="J665" s="10">
        <v>49.508126240000003</v>
      </c>
      <c r="K665" s="8">
        <f t="shared" si="53"/>
        <v>50</v>
      </c>
      <c r="L665" s="5" t="s">
        <v>87</v>
      </c>
    </row>
    <row r="666" spans="1:12">
      <c r="A666" s="6">
        <v>14</v>
      </c>
      <c r="B666" s="6">
        <v>41</v>
      </c>
      <c r="C666" s="6">
        <v>17</v>
      </c>
      <c r="D666" s="7">
        <v>29.129395240000001</v>
      </c>
      <c r="E666" s="8">
        <f t="shared" si="50"/>
        <v>29</v>
      </c>
      <c r="F666" s="7">
        <v>88.483125979999997</v>
      </c>
      <c r="G666" s="8">
        <f t="shared" si="51"/>
        <v>88</v>
      </c>
      <c r="H666" s="9">
        <v>7.0859823249999998</v>
      </c>
      <c r="I666" s="8">
        <f t="shared" si="52"/>
        <v>7</v>
      </c>
      <c r="J666" s="10">
        <v>36.450128239999998</v>
      </c>
      <c r="K666" s="8">
        <f t="shared" si="53"/>
        <v>36</v>
      </c>
      <c r="L666" s="5" t="s">
        <v>87</v>
      </c>
    </row>
    <row r="667" spans="1:12">
      <c r="A667" s="6">
        <v>35</v>
      </c>
      <c r="B667" s="6">
        <v>52</v>
      </c>
      <c r="C667" s="6">
        <v>19</v>
      </c>
      <c r="D667" s="7">
        <v>27.10606808</v>
      </c>
      <c r="E667" s="8">
        <f t="shared" si="50"/>
        <v>27</v>
      </c>
      <c r="F667" s="7">
        <v>89.895933279999994</v>
      </c>
      <c r="G667" s="8">
        <f t="shared" si="51"/>
        <v>90</v>
      </c>
      <c r="H667" s="9">
        <v>6.6985740849999997</v>
      </c>
      <c r="I667" s="8">
        <f t="shared" si="52"/>
        <v>7</v>
      </c>
      <c r="J667" s="10">
        <v>37.456806110000002</v>
      </c>
      <c r="K667" s="8">
        <f t="shared" si="53"/>
        <v>37</v>
      </c>
      <c r="L667" s="5" t="s">
        <v>87</v>
      </c>
    </row>
    <row r="668" spans="1:12">
      <c r="A668" s="6">
        <v>31</v>
      </c>
      <c r="B668" s="6">
        <v>48</v>
      </c>
      <c r="C668" s="6">
        <v>17</v>
      </c>
      <c r="D668" s="7">
        <v>28.880789450000002</v>
      </c>
      <c r="E668" s="8">
        <f t="shared" si="50"/>
        <v>29</v>
      </c>
      <c r="F668" s="7">
        <v>86.942068169999999</v>
      </c>
      <c r="G668" s="8">
        <f t="shared" si="51"/>
        <v>87</v>
      </c>
      <c r="H668" s="9">
        <v>6.5947394240000001</v>
      </c>
      <c r="I668" s="8">
        <f t="shared" si="52"/>
        <v>7</v>
      </c>
      <c r="J668" s="10">
        <v>53.797325450000002</v>
      </c>
      <c r="K668" s="8">
        <f t="shared" si="53"/>
        <v>54</v>
      </c>
      <c r="L668" s="5" t="s">
        <v>87</v>
      </c>
    </row>
    <row r="669" spans="1:12">
      <c r="A669" s="6">
        <v>4</v>
      </c>
      <c r="B669" s="6">
        <v>41</v>
      </c>
      <c r="C669" s="6">
        <v>20</v>
      </c>
      <c r="D669" s="7">
        <v>28.147208920000001</v>
      </c>
      <c r="E669" s="8">
        <f t="shared" si="50"/>
        <v>28</v>
      </c>
      <c r="F669" s="7">
        <v>83.800150900000006</v>
      </c>
      <c r="G669" s="8">
        <f t="shared" si="51"/>
        <v>84</v>
      </c>
      <c r="H669" s="9">
        <v>6.6479655080000004</v>
      </c>
      <c r="I669" s="8">
        <f t="shared" si="52"/>
        <v>7</v>
      </c>
      <c r="J669" s="10">
        <v>37.44800463</v>
      </c>
      <c r="K669" s="8">
        <f t="shared" si="53"/>
        <v>37</v>
      </c>
      <c r="L669" s="5" t="s">
        <v>87</v>
      </c>
    </row>
    <row r="670" spans="1:12">
      <c r="A670" s="6">
        <v>30</v>
      </c>
      <c r="B670" s="6">
        <v>37</v>
      </c>
      <c r="C670" s="6">
        <v>25</v>
      </c>
      <c r="D670" s="7">
        <v>29.89129144</v>
      </c>
      <c r="E670" s="8">
        <f t="shared" si="50"/>
        <v>30</v>
      </c>
      <c r="F670" s="7">
        <v>80.144871660000007</v>
      </c>
      <c r="G670" s="8">
        <f t="shared" si="51"/>
        <v>80</v>
      </c>
      <c r="H670" s="9">
        <v>7.1200324889999997</v>
      </c>
      <c r="I670" s="8">
        <f t="shared" si="52"/>
        <v>7</v>
      </c>
      <c r="J670" s="10">
        <v>54.796012699999999</v>
      </c>
      <c r="K670" s="8">
        <f t="shared" si="53"/>
        <v>55</v>
      </c>
      <c r="L670" s="5" t="s">
        <v>87</v>
      </c>
    </row>
    <row r="671" spans="1:12">
      <c r="A671" s="6">
        <v>9</v>
      </c>
      <c r="B671" s="6">
        <v>35</v>
      </c>
      <c r="C671" s="6">
        <v>20</v>
      </c>
      <c r="D671" s="7">
        <v>27.41503453</v>
      </c>
      <c r="E671" s="8">
        <f t="shared" si="50"/>
        <v>27</v>
      </c>
      <c r="F671" s="7">
        <v>80.980046610000002</v>
      </c>
      <c r="G671" s="8">
        <f t="shared" si="51"/>
        <v>81</v>
      </c>
      <c r="H671" s="9">
        <v>6.9138093200000004</v>
      </c>
      <c r="I671" s="8">
        <f t="shared" si="52"/>
        <v>7</v>
      </c>
      <c r="J671" s="10">
        <v>40.531732159999997</v>
      </c>
      <c r="K671" s="8">
        <f t="shared" si="53"/>
        <v>41</v>
      </c>
      <c r="L671" s="5" t="s">
        <v>87</v>
      </c>
    </row>
    <row r="672" spans="1:12">
      <c r="A672" s="6">
        <v>20</v>
      </c>
      <c r="B672" s="6">
        <v>41</v>
      </c>
      <c r="C672" s="6">
        <v>20</v>
      </c>
      <c r="D672" s="7">
        <v>29.27308605</v>
      </c>
      <c r="E672" s="8">
        <f t="shared" si="50"/>
        <v>29</v>
      </c>
      <c r="F672" s="7">
        <v>89.487502199999994</v>
      </c>
      <c r="G672" s="8">
        <f t="shared" si="51"/>
        <v>89</v>
      </c>
      <c r="H672" s="9">
        <v>7.0730482639999996</v>
      </c>
      <c r="I672" s="8">
        <f t="shared" si="52"/>
        <v>7</v>
      </c>
      <c r="J672" s="10">
        <v>50.924655399999999</v>
      </c>
      <c r="K672" s="8">
        <f t="shared" si="53"/>
        <v>51</v>
      </c>
      <c r="L672" s="5" t="s">
        <v>87</v>
      </c>
    </row>
    <row r="673" spans="1:12">
      <c r="A673" s="6">
        <v>37</v>
      </c>
      <c r="B673" s="6">
        <v>50</v>
      </c>
      <c r="C673" s="6">
        <v>23</v>
      </c>
      <c r="D673" s="7">
        <v>29.65296893</v>
      </c>
      <c r="E673" s="8">
        <f t="shared" si="50"/>
        <v>30</v>
      </c>
      <c r="F673" s="7">
        <v>88.485873859999998</v>
      </c>
      <c r="G673" s="8">
        <f t="shared" si="51"/>
        <v>88</v>
      </c>
      <c r="H673" s="9">
        <v>6.5304707000000004</v>
      </c>
      <c r="I673" s="8">
        <f t="shared" si="52"/>
        <v>7</v>
      </c>
      <c r="J673" s="10">
        <v>56.019131590000001</v>
      </c>
      <c r="K673" s="8">
        <f t="shared" si="53"/>
        <v>56</v>
      </c>
      <c r="L673" s="5" t="s">
        <v>87</v>
      </c>
    </row>
    <row r="674" spans="1:12">
      <c r="A674" s="6">
        <v>34</v>
      </c>
      <c r="B674" s="6">
        <v>35</v>
      </c>
      <c r="C674" s="6">
        <v>21</v>
      </c>
      <c r="D674" s="7">
        <v>28.445249910000001</v>
      </c>
      <c r="E674" s="8">
        <f t="shared" si="50"/>
        <v>28</v>
      </c>
      <c r="F674" s="7">
        <v>82.676395420000006</v>
      </c>
      <c r="G674" s="8">
        <f t="shared" si="51"/>
        <v>83</v>
      </c>
      <c r="H674" s="9">
        <v>6.6843813570000004</v>
      </c>
      <c r="I674" s="8">
        <f t="shared" si="52"/>
        <v>7</v>
      </c>
      <c r="J674" s="10">
        <v>58.187131620000002</v>
      </c>
      <c r="K674" s="8">
        <f t="shared" si="53"/>
        <v>58</v>
      </c>
      <c r="L674" s="5" t="s">
        <v>87</v>
      </c>
    </row>
    <row r="675" spans="1:12">
      <c r="A675" s="6">
        <v>14</v>
      </c>
      <c r="B675" s="6">
        <v>37</v>
      </c>
      <c r="C675" s="6">
        <v>15</v>
      </c>
      <c r="D675" s="7">
        <v>27.962356809999999</v>
      </c>
      <c r="E675" s="8">
        <f t="shared" si="50"/>
        <v>28</v>
      </c>
      <c r="F675" s="7">
        <v>83.975867969999996</v>
      </c>
      <c r="G675" s="8">
        <f t="shared" si="51"/>
        <v>84</v>
      </c>
      <c r="H675" s="9">
        <v>6.5813513739999996</v>
      </c>
      <c r="I675" s="8">
        <f t="shared" si="52"/>
        <v>7</v>
      </c>
      <c r="J675" s="10">
        <v>48.936695399999998</v>
      </c>
      <c r="K675" s="8">
        <f t="shared" si="53"/>
        <v>49</v>
      </c>
      <c r="L675" s="5" t="s">
        <v>87</v>
      </c>
    </row>
    <row r="676" spans="1:12">
      <c r="A676" s="6">
        <v>23</v>
      </c>
      <c r="B676" s="6">
        <v>39</v>
      </c>
      <c r="C676" s="6">
        <v>22</v>
      </c>
      <c r="D676" s="7">
        <v>29.256493209999999</v>
      </c>
      <c r="E676" s="8">
        <f t="shared" si="50"/>
        <v>29</v>
      </c>
      <c r="F676" s="7">
        <v>81.979522239999994</v>
      </c>
      <c r="G676" s="8">
        <f t="shared" si="51"/>
        <v>82</v>
      </c>
      <c r="H676" s="9">
        <v>6.8648391499999999</v>
      </c>
      <c r="I676" s="8">
        <f t="shared" si="52"/>
        <v>7</v>
      </c>
      <c r="J676" s="10">
        <v>42.024832770000003</v>
      </c>
      <c r="K676" s="8">
        <f t="shared" si="53"/>
        <v>42</v>
      </c>
      <c r="L676" s="5" t="s">
        <v>87</v>
      </c>
    </row>
    <row r="677" spans="1:12">
      <c r="A677" s="6">
        <v>5</v>
      </c>
      <c r="B677" s="6">
        <v>45</v>
      </c>
      <c r="C677" s="6">
        <v>21</v>
      </c>
      <c r="D677" s="7">
        <v>28.362913850000002</v>
      </c>
      <c r="E677" s="8">
        <f t="shared" si="50"/>
        <v>28</v>
      </c>
      <c r="F677" s="7">
        <v>88.009892669999999</v>
      </c>
      <c r="G677" s="8">
        <f t="shared" si="51"/>
        <v>88</v>
      </c>
      <c r="H677" s="9">
        <v>6.4871242169999999</v>
      </c>
      <c r="I677" s="8">
        <f t="shared" si="52"/>
        <v>6</v>
      </c>
      <c r="J677" s="10">
        <v>43.051300769999997</v>
      </c>
      <c r="K677" s="8">
        <f t="shared" si="53"/>
        <v>43</v>
      </c>
      <c r="L677" s="5" t="s">
        <v>87</v>
      </c>
    </row>
    <row r="678" spans="1:12">
      <c r="A678" s="6">
        <v>22</v>
      </c>
      <c r="B678" s="6">
        <v>37</v>
      </c>
      <c r="C678" s="6">
        <v>20</v>
      </c>
      <c r="D678" s="7">
        <v>27.62749466</v>
      </c>
      <c r="E678" s="8">
        <f t="shared" si="50"/>
        <v>28</v>
      </c>
      <c r="F678" s="7">
        <v>86.49366929</v>
      </c>
      <c r="G678" s="8">
        <f t="shared" si="51"/>
        <v>86</v>
      </c>
      <c r="H678" s="9">
        <v>6.6057330680000002</v>
      </c>
      <c r="I678" s="8">
        <f t="shared" si="52"/>
        <v>7</v>
      </c>
      <c r="J678" s="10">
        <v>39.261376419999998</v>
      </c>
      <c r="K678" s="8">
        <f t="shared" si="53"/>
        <v>39</v>
      </c>
      <c r="L678" s="5" t="s">
        <v>87</v>
      </c>
    </row>
    <row r="679" spans="1:12">
      <c r="A679" s="6">
        <v>40</v>
      </c>
      <c r="B679" s="6">
        <v>51</v>
      </c>
      <c r="C679" s="6">
        <v>17</v>
      </c>
      <c r="D679" s="7">
        <v>28.660863490000001</v>
      </c>
      <c r="E679" s="8">
        <f t="shared" si="50"/>
        <v>29</v>
      </c>
      <c r="F679" s="7">
        <v>86.121945679999996</v>
      </c>
      <c r="G679" s="8">
        <f t="shared" si="51"/>
        <v>86</v>
      </c>
      <c r="H679" s="9">
        <v>6.860602782</v>
      </c>
      <c r="I679" s="8">
        <f t="shared" si="52"/>
        <v>7</v>
      </c>
      <c r="J679" s="10">
        <v>50.015343170000001</v>
      </c>
      <c r="K679" s="8">
        <f t="shared" si="53"/>
        <v>50</v>
      </c>
      <c r="L679" s="5" t="s">
        <v>87</v>
      </c>
    </row>
    <row r="680" spans="1:12">
      <c r="A680" s="6">
        <v>27</v>
      </c>
      <c r="B680" s="6">
        <v>56</v>
      </c>
      <c r="C680" s="6">
        <v>20</v>
      </c>
      <c r="D680" s="7">
        <v>29.2114218</v>
      </c>
      <c r="E680" s="8">
        <f t="shared" si="50"/>
        <v>29</v>
      </c>
      <c r="F680" s="7">
        <v>87.114978050000005</v>
      </c>
      <c r="G680" s="8">
        <f t="shared" si="51"/>
        <v>87</v>
      </c>
      <c r="H680" s="9">
        <v>6.4187429900000001</v>
      </c>
      <c r="I680" s="8">
        <f t="shared" si="52"/>
        <v>6</v>
      </c>
      <c r="J680" s="10">
        <v>51.538482180000003</v>
      </c>
      <c r="K680" s="8">
        <f t="shared" si="53"/>
        <v>52</v>
      </c>
      <c r="L680" s="5" t="s">
        <v>87</v>
      </c>
    </row>
    <row r="681" spans="1:12">
      <c r="A681" s="6">
        <v>31</v>
      </c>
      <c r="B681" s="6">
        <v>40</v>
      </c>
      <c r="C681" s="6">
        <v>22</v>
      </c>
      <c r="D681" s="7">
        <v>29.408893849999998</v>
      </c>
      <c r="E681" s="8">
        <f t="shared" si="50"/>
        <v>29</v>
      </c>
      <c r="F681" s="7">
        <v>86.160634920000007</v>
      </c>
      <c r="G681" s="8">
        <f t="shared" si="51"/>
        <v>86</v>
      </c>
      <c r="H681" s="9">
        <v>6.365513634</v>
      </c>
      <c r="I681" s="8">
        <f t="shared" si="52"/>
        <v>6</v>
      </c>
      <c r="J681" s="10">
        <v>53.354869770000001</v>
      </c>
      <c r="K681" s="8">
        <f t="shared" si="53"/>
        <v>53</v>
      </c>
      <c r="L681" s="5" t="s">
        <v>87</v>
      </c>
    </row>
    <row r="682" spans="1:12">
      <c r="A682" s="6">
        <v>38</v>
      </c>
      <c r="B682" s="6">
        <v>36</v>
      </c>
      <c r="C682" s="6">
        <v>21</v>
      </c>
      <c r="D682" s="7">
        <v>28.029526229999998</v>
      </c>
      <c r="E682" s="8">
        <f t="shared" si="50"/>
        <v>28</v>
      </c>
      <c r="F682" s="7">
        <v>84.884573200000005</v>
      </c>
      <c r="G682" s="8">
        <f t="shared" si="51"/>
        <v>85</v>
      </c>
      <c r="H682" s="9">
        <v>6.5563729659999996</v>
      </c>
      <c r="I682" s="8">
        <f t="shared" si="52"/>
        <v>7</v>
      </c>
      <c r="J682" s="10">
        <v>36.120429270000002</v>
      </c>
      <c r="K682" s="8">
        <f t="shared" si="53"/>
        <v>36</v>
      </c>
      <c r="L682" s="5" t="s">
        <v>87</v>
      </c>
    </row>
    <row r="683" spans="1:12">
      <c r="A683" s="6">
        <v>6</v>
      </c>
      <c r="B683" s="6">
        <v>37</v>
      </c>
      <c r="C683" s="6">
        <v>17</v>
      </c>
      <c r="D683" s="7">
        <v>28.08657178</v>
      </c>
      <c r="E683" s="8">
        <f t="shared" si="50"/>
        <v>28</v>
      </c>
      <c r="F683" s="7">
        <v>80.350059270000003</v>
      </c>
      <c r="G683" s="8">
        <f t="shared" si="51"/>
        <v>80</v>
      </c>
      <c r="H683" s="9">
        <v>6.7606942280000002</v>
      </c>
      <c r="I683" s="8">
        <f t="shared" si="52"/>
        <v>7</v>
      </c>
      <c r="J683" s="10">
        <v>38.144767809999998</v>
      </c>
      <c r="K683" s="8">
        <f t="shared" si="53"/>
        <v>38</v>
      </c>
      <c r="L683" s="5" t="s">
        <v>87</v>
      </c>
    </row>
    <row r="684" spans="1:12">
      <c r="A684" s="6">
        <v>6</v>
      </c>
      <c r="B684" s="6">
        <v>47</v>
      </c>
      <c r="C684" s="6">
        <v>18</v>
      </c>
      <c r="D684" s="7">
        <v>29.16174608</v>
      </c>
      <c r="E684" s="8">
        <f t="shared" si="50"/>
        <v>29</v>
      </c>
      <c r="F684" s="7">
        <v>80.280381460000001</v>
      </c>
      <c r="G684" s="8">
        <f t="shared" si="51"/>
        <v>80</v>
      </c>
      <c r="H684" s="9">
        <v>6.715276663</v>
      </c>
      <c r="I684" s="8">
        <f t="shared" si="52"/>
        <v>7</v>
      </c>
      <c r="J684" s="10">
        <v>40.16545979</v>
      </c>
      <c r="K684" s="8">
        <f t="shared" si="53"/>
        <v>40</v>
      </c>
      <c r="L684" s="5" t="s">
        <v>87</v>
      </c>
    </row>
    <row r="685" spans="1:12">
      <c r="A685" s="6">
        <v>24</v>
      </c>
      <c r="B685" s="6">
        <v>44</v>
      </c>
      <c r="C685" s="6">
        <v>17</v>
      </c>
      <c r="D685" s="7">
        <v>29.8596912</v>
      </c>
      <c r="E685" s="8">
        <f t="shared" si="50"/>
        <v>30</v>
      </c>
      <c r="F685" s="7">
        <v>80.034996480000004</v>
      </c>
      <c r="G685" s="8">
        <f t="shared" si="51"/>
        <v>80</v>
      </c>
      <c r="H685" s="9">
        <v>6.6663805119999999</v>
      </c>
      <c r="I685" s="8">
        <f t="shared" si="52"/>
        <v>7</v>
      </c>
      <c r="J685" s="10">
        <v>50.664875019999997</v>
      </c>
      <c r="K685" s="8">
        <f t="shared" si="53"/>
        <v>51</v>
      </c>
      <c r="L685" s="5" t="s">
        <v>87</v>
      </c>
    </row>
    <row r="686" spans="1:12">
      <c r="A686" s="6">
        <v>25</v>
      </c>
      <c r="B686" s="6">
        <v>59</v>
      </c>
      <c r="C686" s="6">
        <v>19</v>
      </c>
      <c r="D686" s="7">
        <v>29.066314940000002</v>
      </c>
      <c r="E686" s="8">
        <f t="shared" si="50"/>
        <v>29</v>
      </c>
      <c r="F686" s="7">
        <v>83.686920299999997</v>
      </c>
      <c r="G686" s="8">
        <f t="shared" si="51"/>
        <v>84</v>
      </c>
      <c r="H686" s="9">
        <v>6.6266297979999997</v>
      </c>
      <c r="I686" s="8">
        <f t="shared" si="52"/>
        <v>7</v>
      </c>
      <c r="J686" s="10">
        <v>43.951837259999998</v>
      </c>
      <c r="K686" s="8">
        <f t="shared" si="53"/>
        <v>44</v>
      </c>
      <c r="L686" s="5" t="s">
        <v>87</v>
      </c>
    </row>
    <row r="687" spans="1:12">
      <c r="A687" s="6">
        <v>32</v>
      </c>
      <c r="B687" s="6">
        <v>56</v>
      </c>
      <c r="C687" s="6">
        <v>21</v>
      </c>
      <c r="D687" s="7">
        <v>27.385389969999999</v>
      </c>
      <c r="E687" s="8">
        <f t="shared" si="50"/>
        <v>27</v>
      </c>
      <c r="F687" s="7">
        <v>88.666639529999998</v>
      </c>
      <c r="G687" s="8">
        <f t="shared" si="51"/>
        <v>89</v>
      </c>
      <c r="H687" s="9">
        <v>6.7027724649999998</v>
      </c>
      <c r="I687" s="8">
        <f t="shared" si="52"/>
        <v>7</v>
      </c>
      <c r="J687" s="10">
        <v>58.299330730000001</v>
      </c>
      <c r="K687" s="8">
        <f t="shared" si="53"/>
        <v>58</v>
      </c>
      <c r="L687" s="5" t="s">
        <v>87</v>
      </c>
    </row>
    <row r="688" spans="1:12">
      <c r="A688" s="6">
        <v>8</v>
      </c>
      <c r="B688" s="6">
        <v>45</v>
      </c>
      <c r="C688" s="6">
        <v>18</v>
      </c>
      <c r="D688" s="7">
        <v>27.930349410000002</v>
      </c>
      <c r="E688" s="8">
        <f t="shared" si="50"/>
        <v>28</v>
      </c>
      <c r="F688" s="7">
        <v>85.420587150000003</v>
      </c>
      <c r="G688" s="8">
        <f t="shared" si="51"/>
        <v>85</v>
      </c>
      <c r="H688" s="9">
        <v>7.0110305149999999</v>
      </c>
      <c r="I688" s="8">
        <f t="shared" si="52"/>
        <v>7</v>
      </c>
      <c r="J688" s="10">
        <v>43.250956080000002</v>
      </c>
      <c r="K688" s="8">
        <f t="shared" si="53"/>
        <v>43</v>
      </c>
      <c r="L688" s="5" t="s">
        <v>87</v>
      </c>
    </row>
    <row r="689" spans="1:12">
      <c r="A689" s="6">
        <v>19</v>
      </c>
      <c r="B689" s="6">
        <v>39</v>
      </c>
      <c r="C689" s="6">
        <v>17</v>
      </c>
      <c r="D689" s="7">
        <v>29.2808618</v>
      </c>
      <c r="E689" s="8">
        <f t="shared" si="50"/>
        <v>29</v>
      </c>
      <c r="F689" s="7">
        <v>81.8009244</v>
      </c>
      <c r="G689" s="8">
        <f t="shared" si="51"/>
        <v>82</v>
      </c>
      <c r="H689" s="9">
        <v>6.8901564950000003</v>
      </c>
      <c r="I689" s="8">
        <f t="shared" si="52"/>
        <v>7</v>
      </c>
      <c r="J689" s="10">
        <v>44.474274360000003</v>
      </c>
      <c r="K689" s="8">
        <f t="shared" si="53"/>
        <v>44</v>
      </c>
      <c r="L689" s="5" t="s">
        <v>87</v>
      </c>
    </row>
    <row r="690" spans="1:12">
      <c r="A690" s="6">
        <v>39</v>
      </c>
      <c r="B690" s="6">
        <v>37</v>
      </c>
      <c r="C690" s="6">
        <v>15</v>
      </c>
      <c r="D690" s="7">
        <v>28.997314500000002</v>
      </c>
      <c r="E690" s="8">
        <f t="shared" si="50"/>
        <v>29</v>
      </c>
      <c r="F690" s="7">
        <v>83.789115150000001</v>
      </c>
      <c r="G690" s="8">
        <f t="shared" si="51"/>
        <v>84</v>
      </c>
      <c r="H690" s="9">
        <v>6.8217470520000001</v>
      </c>
      <c r="I690" s="8">
        <f t="shared" si="52"/>
        <v>7</v>
      </c>
      <c r="J690" s="10">
        <v>59.844992079999997</v>
      </c>
      <c r="K690" s="8">
        <f t="shared" si="53"/>
        <v>60</v>
      </c>
      <c r="L690" s="5" t="s">
        <v>87</v>
      </c>
    </row>
    <row r="691" spans="1:12">
      <c r="A691" s="6">
        <v>33</v>
      </c>
      <c r="B691" s="6">
        <v>37</v>
      </c>
      <c r="C691" s="6">
        <v>19</v>
      </c>
      <c r="D691" s="7">
        <v>27.92678579</v>
      </c>
      <c r="E691" s="8">
        <f t="shared" si="50"/>
        <v>28</v>
      </c>
      <c r="F691" s="7">
        <v>86.554319599999999</v>
      </c>
      <c r="G691" s="8">
        <f t="shared" si="51"/>
        <v>87</v>
      </c>
      <c r="H691" s="9">
        <v>7.1831899220000004</v>
      </c>
      <c r="I691" s="8">
        <f t="shared" si="52"/>
        <v>7</v>
      </c>
      <c r="J691" s="10">
        <v>43.482619399999997</v>
      </c>
      <c r="K691" s="8">
        <f t="shared" si="53"/>
        <v>43</v>
      </c>
      <c r="L691" s="5" t="s">
        <v>87</v>
      </c>
    </row>
    <row r="692" spans="1:12">
      <c r="A692" s="6">
        <v>26</v>
      </c>
      <c r="B692" s="6">
        <v>54</v>
      </c>
      <c r="C692" s="6">
        <v>17</v>
      </c>
      <c r="D692" s="7">
        <v>28.547413500000001</v>
      </c>
      <c r="E692" s="8">
        <f t="shared" si="50"/>
        <v>29</v>
      </c>
      <c r="F692" s="7">
        <v>88.957045399999998</v>
      </c>
      <c r="G692" s="8">
        <f t="shared" si="51"/>
        <v>89</v>
      </c>
      <c r="H692" s="9">
        <v>6.2725882200000003</v>
      </c>
      <c r="I692" s="8">
        <f t="shared" si="52"/>
        <v>6</v>
      </c>
      <c r="J692" s="10">
        <v>49.489724500000001</v>
      </c>
      <c r="K692" s="8">
        <f t="shared" si="53"/>
        <v>49</v>
      </c>
      <c r="L692" s="5" t="s">
        <v>87</v>
      </c>
    </row>
    <row r="693" spans="1:12">
      <c r="A693" s="6">
        <v>21</v>
      </c>
      <c r="B693" s="6">
        <v>51</v>
      </c>
      <c r="C693" s="6">
        <v>15</v>
      </c>
      <c r="D693" s="7">
        <v>29.36488409</v>
      </c>
      <c r="E693" s="8">
        <f t="shared" si="50"/>
        <v>29</v>
      </c>
      <c r="F693" s="7">
        <v>89.1886954</v>
      </c>
      <c r="G693" s="8">
        <f t="shared" si="51"/>
        <v>89</v>
      </c>
      <c r="H693" s="9">
        <v>6.6791274820000002</v>
      </c>
      <c r="I693" s="8">
        <f t="shared" si="52"/>
        <v>7</v>
      </c>
      <c r="J693" s="10">
        <v>48.301593250000003</v>
      </c>
      <c r="K693" s="8">
        <f t="shared" si="53"/>
        <v>48</v>
      </c>
      <c r="L693" s="5" t="s">
        <v>87</v>
      </c>
    </row>
    <row r="694" spans="1:12">
      <c r="A694" s="6">
        <v>22</v>
      </c>
      <c r="B694" s="6">
        <v>54</v>
      </c>
      <c r="C694" s="6">
        <v>20</v>
      </c>
      <c r="D694" s="7">
        <v>28.561498050000001</v>
      </c>
      <c r="E694" s="8">
        <f t="shared" si="50"/>
        <v>29</v>
      </c>
      <c r="F694" s="7">
        <v>83.638021949999995</v>
      </c>
      <c r="G694" s="8">
        <f t="shared" si="51"/>
        <v>84</v>
      </c>
      <c r="H694" s="9">
        <v>6.6898251550000003</v>
      </c>
      <c r="I694" s="8">
        <f t="shared" si="52"/>
        <v>7</v>
      </c>
      <c r="J694" s="10">
        <v>41.013131999999999</v>
      </c>
      <c r="K694" s="8">
        <f t="shared" si="53"/>
        <v>41</v>
      </c>
      <c r="L694" s="5" t="s">
        <v>87</v>
      </c>
    </row>
    <row r="695" spans="1:12">
      <c r="A695" s="6">
        <v>29</v>
      </c>
      <c r="B695" s="6">
        <v>45</v>
      </c>
      <c r="C695" s="6">
        <v>16</v>
      </c>
      <c r="D695" s="7">
        <v>28.436834869999998</v>
      </c>
      <c r="E695" s="8">
        <f t="shared" si="50"/>
        <v>28</v>
      </c>
      <c r="F695" s="7">
        <v>87.913326819999995</v>
      </c>
      <c r="G695" s="8">
        <f t="shared" si="51"/>
        <v>88</v>
      </c>
      <c r="H695" s="9">
        <v>6.5833819389999997</v>
      </c>
      <c r="I695" s="8">
        <f t="shared" si="52"/>
        <v>7</v>
      </c>
      <c r="J695" s="10">
        <v>43.120632890000003</v>
      </c>
      <c r="K695" s="8">
        <f t="shared" si="53"/>
        <v>43</v>
      </c>
      <c r="L695" s="5" t="s">
        <v>87</v>
      </c>
    </row>
    <row r="696" spans="1:12">
      <c r="A696" s="6">
        <v>4</v>
      </c>
      <c r="B696" s="6">
        <v>40</v>
      </c>
      <c r="C696" s="6">
        <v>21</v>
      </c>
      <c r="D696" s="7">
        <v>28.797281470000001</v>
      </c>
      <c r="E696" s="8">
        <f t="shared" si="50"/>
        <v>29</v>
      </c>
      <c r="F696" s="7">
        <v>80.457444219999999</v>
      </c>
      <c r="G696" s="8">
        <f t="shared" si="51"/>
        <v>80</v>
      </c>
      <c r="H696" s="9">
        <v>6.7255510620000001</v>
      </c>
      <c r="I696" s="8">
        <f t="shared" si="52"/>
        <v>7</v>
      </c>
      <c r="J696" s="10">
        <v>44.300705170000001</v>
      </c>
      <c r="K696" s="8">
        <f t="shared" si="53"/>
        <v>44</v>
      </c>
      <c r="L696" s="5" t="s">
        <v>87</v>
      </c>
    </row>
    <row r="697" spans="1:12">
      <c r="A697" s="6">
        <v>10</v>
      </c>
      <c r="B697" s="6">
        <v>37</v>
      </c>
      <c r="C697" s="6">
        <v>22</v>
      </c>
      <c r="D697" s="7">
        <v>28.727526699999999</v>
      </c>
      <c r="E697" s="8">
        <f t="shared" si="50"/>
        <v>29</v>
      </c>
      <c r="F697" s="7">
        <v>89.127603590000007</v>
      </c>
      <c r="G697" s="8">
        <f t="shared" si="51"/>
        <v>89</v>
      </c>
      <c r="H697" s="9">
        <v>7.0697478140000003</v>
      </c>
      <c r="I697" s="8">
        <f t="shared" si="52"/>
        <v>7</v>
      </c>
      <c r="J697" s="10">
        <v>58.52974279</v>
      </c>
      <c r="K697" s="8">
        <f t="shared" si="53"/>
        <v>59</v>
      </c>
      <c r="L697" s="5" t="s">
        <v>87</v>
      </c>
    </row>
    <row r="698" spans="1:12">
      <c r="A698" s="6">
        <v>4</v>
      </c>
      <c r="B698" s="6">
        <v>44</v>
      </c>
      <c r="C698" s="6">
        <v>19</v>
      </c>
      <c r="D698" s="7">
        <v>27.95639663</v>
      </c>
      <c r="E698" s="8">
        <f t="shared" si="50"/>
        <v>28</v>
      </c>
      <c r="F698" s="7">
        <v>83.527060379999995</v>
      </c>
      <c r="G698" s="8">
        <f t="shared" si="51"/>
        <v>84</v>
      </c>
      <c r="H698" s="9">
        <v>6.9219938780000003</v>
      </c>
      <c r="I698" s="8">
        <f t="shared" si="52"/>
        <v>7</v>
      </c>
      <c r="J698" s="10">
        <v>43.257267519999999</v>
      </c>
      <c r="K698" s="8">
        <f t="shared" si="53"/>
        <v>43</v>
      </c>
      <c r="L698" s="5" t="s">
        <v>87</v>
      </c>
    </row>
    <row r="699" spans="1:12">
      <c r="A699" s="6">
        <v>20</v>
      </c>
      <c r="B699" s="6">
        <v>45</v>
      </c>
      <c r="C699" s="6">
        <v>17</v>
      </c>
      <c r="D699" s="7">
        <v>28.174586619999999</v>
      </c>
      <c r="E699" s="8">
        <f t="shared" si="50"/>
        <v>28</v>
      </c>
      <c r="F699" s="7">
        <v>83.696593179999994</v>
      </c>
      <c r="G699" s="8">
        <f t="shared" si="51"/>
        <v>84</v>
      </c>
      <c r="H699" s="9">
        <v>6.7709553170000003</v>
      </c>
      <c r="I699" s="8">
        <f t="shared" si="52"/>
        <v>7</v>
      </c>
      <c r="J699" s="10">
        <v>37.246465499999999</v>
      </c>
      <c r="K699" s="8">
        <f t="shared" si="53"/>
        <v>37</v>
      </c>
      <c r="L699" s="5" t="s">
        <v>87</v>
      </c>
    </row>
    <row r="700" spans="1:12">
      <c r="A700" s="6">
        <v>23</v>
      </c>
      <c r="B700" s="6">
        <v>45</v>
      </c>
      <c r="C700" s="6">
        <v>23</v>
      </c>
      <c r="D700" s="7">
        <v>28.776535190000001</v>
      </c>
      <c r="E700" s="8">
        <f t="shared" si="50"/>
        <v>29</v>
      </c>
      <c r="F700" s="7">
        <v>86.691339790000001</v>
      </c>
      <c r="G700" s="8">
        <f t="shared" si="51"/>
        <v>87</v>
      </c>
      <c r="H700" s="9">
        <v>6.9831304660000004</v>
      </c>
      <c r="I700" s="8">
        <f t="shared" si="52"/>
        <v>7</v>
      </c>
      <c r="J700" s="10">
        <v>56.124432059999997</v>
      </c>
      <c r="K700" s="8">
        <f t="shared" si="53"/>
        <v>56</v>
      </c>
      <c r="L700" s="5" t="s">
        <v>87</v>
      </c>
    </row>
    <row r="701" spans="1:12">
      <c r="A701" s="6">
        <v>25</v>
      </c>
      <c r="B701" s="6">
        <v>48</v>
      </c>
      <c r="C701" s="6">
        <v>21</v>
      </c>
      <c r="D701" s="7">
        <v>28.438096999999999</v>
      </c>
      <c r="E701" s="8">
        <f t="shared" si="50"/>
        <v>28</v>
      </c>
      <c r="F701" s="7">
        <v>83.489913680000001</v>
      </c>
      <c r="G701" s="8">
        <f t="shared" si="51"/>
        <v>83</v>
      </c>
      <c r="H701" s="9">
        <v>6.2676843279999996</v>
      </c>
      <c r="I701" s="8">
        <f t="shared" si="52"/>
        <v>6</v>
      </c>
      <c r="J701" s="10">
        <v>52.554699759999998</v>
      </c>
      <c r="K701" s="8">
        <f t="shared" si="53"/>
        <v>53</v>
      </c>
      <c r="L701" s="5" t="s">
        <v>87</v>
      </c>
    </row>
    <row r="702" spans="1:12">
      <c r="A702" s="6">
        <v>56</v>
      </c>
      <c r="B702" s="6">
        <v>79</v>
      </c>
      <c r="C702" s="6">
        <v>15</v>
      </c>
      <c r="D702" s="7">
        <v>29.484399920000001</v>
      </c>
      <c r="E702" s="8">
        <f t="shared" si="50"/>
        <v>29</v>
      </c>
      <c r="F702" s="7">
        <v>63.199153250000002</v>
      </c>
      <c r="G702" s="8">
        <f t="shared" si="51"/>
        <v>63</v>
      </c>
      <c r="H702" s="9">
        <v>7.4545321370000002</v>
      </c>
      <c r="I702" s="8">
        <f t="shared" si="52"/>
        <v>7</v>
      </c>
      <c r="J702" s="10">
        <v>71.890907479999996</v>
      </c>
      <c r="K702" s="8">
        <f t="shared" si="53"/>
        <v>72</v>
      </c>
      <c r="L702" s="5" t="s">
        <v>98</v>
      </c>
    </row>
    <row r="703" spans="1:12">
      <c r="A703" s="6">
        <v>25</v>
      </c>
      <c r="B703" s="6">
        <v>62</v>
      </c>
      <c r="C703" s="6">
        <v>21</v>
      </c>
      <c r="D703" s="7">
        <v>26.734339649999999</v>
      </c>
      <c r="E703" s="8">
        <f t="shared" si="50"/>
        <v>27</v>
      </c>
      <c r="F703" s="7">
        <v>68.139997210000004</v>
      </c>
      <c r="G703" s="8">
        <f t="shared" si="51"/>
        <v>68</v>
      </c>
      <c r="H703" s="9">
        <v>7.0400560939999997</v>
      </c>
      <c r="I703" s="8">
        <f t="shared" si="52"/>
        <v>7</v>
      </c>
      <c r="J703" s="10">
        <v>67.150963759999996</v>
      </c>
      <c r="K703" s="8">
        <f t="shared" si="53"/>
        <v>67</v>
      </c>
      <c r="L703" s="5" t="s">
        <v>98</v>
      </c>
    </row>
    <row r="704" spans="1:12">
      <c r="A704" s="6">
        <v>42</v>
      </c>
      <c r="B704" s="6">
        <v>61</v>
      </c>
      <c r="C704" s="6">
        <v>22</v>
      </c>
      <c r="D704" s="7">
        <v>26.272744070000002</v>
      </c>
      <c r="E704" s="8">
        <f t="shared" si="50"/>
        <v>26</v>
      </c>
      <c r="F704" s="7">
        <v>62.288148569999997</v>
      </c>
      <c r="G704" s="8">
        <f t="shared" si="51"/>
        <v>62</v>
      </c>
      <c r="H704" s="9">
        <v>7.4186506679999997</v>
      </c>
      <c r="I704" s="8">
        <f t="shared" si="52"/>
        <v>7</v>
      </c>
      <c r="J704" s="10">
        <v>70.232075570000006</v>
      </c>
      <c r="K704" s="8">
        <f t="shared" si="53"/>
        <v>70</v>
      </c>
      <c r="L704" s="5" t="s">
        <v>98</v>
      </c>
    </row>
    <row r="705" spans="1:12">
      <c r="A705" s="6">
        <v>42</v>
      </c>
      <c r="B705" s="6">
        <v>73</v>
      </c>
      <c r="C705" s="6">
        <v>25</v>
      </c>
      <c r="D705" s="7">
        <v>34.036791839999999</v>
      </c>
      <c r="E705" s="8">
        <f t="shared" si="50"/>
        <v>34</v>
      </c>
      <c r="F705" s="7">
        <v>67.211138439999999</v>
      </c>
      <c r="G705" s="8">
        <f t="shared" si="51"/>
        <v>67</v>
      </c>
      <c r="H705" s="9">
        <v>6.5018693140000003</v>
      </c>
      <c r="I705" s="8">
        <f t="shared" si="52"/>
        <v>7</v>
      </c>
      <c r="J705" s="10">
        <v>73.235736009999997</v>
      </c>
      <c r="K705" s="8">
        <f t="shared" si="53"/>
        <v>73</v>
      </c>
      <c r="L705" s="5" t="s">
        <v>98</v>
      </c>
    </row>
    <row r="706" spans="1:12">
      <c r="A706" s="6">
        <v>44</v>
      </c>
      <c r="B706" s="6">
        <v>58</v>
      </c>
      <c r="C706" s="6">
        <v>18</v>
      </c>
      <c r="D706" s="7">
        <v>28.036440509999998</v>
      </c>
      <c r="E706" s="8">
        <f t="shared" si="50"/>
        <v>28</v>
      </c>
      <c r="F706" s="7">
        <v>65.066016640000001</v>
      </c>
      <c r="G706" s="8">
        <f t="shared" si="51"/>
        <v>65</v>
      </c>
      <c r="H706" s="9">
        <v>6.814410928</v>
      </c>
      <c r="I706" s="8">
        <f t="shared" si="52"/>
        <v>7</v>
      </c>
      <c r="J706" s="10">
        <v>72.495077409999993</v>
      </c>
      <c r="K706" s="8">
        <f t="shared" si="53"/>
        <v>72</v>
      </c>
      <c r="L706" s="5" t="s">
        <v>98</v>
      </c>
    </row>
    <row r="707" spans="1:12">
      <c r="A707" s="6">
        <v>50</v>
      </c>
      <c r="B707" s="6">
        <v>55</v>
      </c>
      <c r="C707" s="6">
        <v>16</v>
      </c>
      <c r="D707" s="7">
        <v>28.814607160000001</v>
      </c>
      <c r="E707" s="8">
        <f t="shared" ref="E707:E770" si="54">ROUND(D707, 0)</f>
        <v>29</v>
      </c>
      <c r="F707" s="7">
        <v>65.335381119999994</v>
      </c>
      <c r="G707" s="8">
        <f t="shared" ref="G707:G770" si="55">ROUND(F707, 0)</f>
        <v>65</v>
      </c>
      <c r="H707" s="9">
        <v>7.5814428879999998</v>
      </c>
      <c r="I707" s="8">
        <f t="shared" ref="I707:I770" si="56">ROUND(H707, 0)</f>
        <v>8</v>
      </c>
      <c r="J707" s="10">
        <v>62.262425329999999</v>
      </c>
      <c r="K707" s="8">
        <f t="shared" ref="K707:K770" si="57">ROUND(J707, 0)</f>
        <v>62</v>
      </c>
      <c r="L707" s="5" t="s">
        <v>98</v>
      </c>
    </row>
    <row r="708" spans="1:12">
      <c r="A708" s="6">
        <v>35</v>
      </c>
      <c r="B708" s="6">
        <v>72</v>
      </c>
      <c r="C708" s="6">
        <v>21</v>
      </c>
      <c r="D708" s="7">
        <v>34.036194940000001</v>
      </c>
      <c r="E708" s="8">
        <f t="shared" si="54"/>
        <v>34</v>
      </c>
      <c r="F708" s="7">
        <v>64.287913880000005</v>
      </c>
      <c r="G708" s="8">
        <f t="shared" si="55"/>
        <v>64</v>
      </c>
      <c r="H708" s="9">
        <v>7.7414187720000003</v>
      </c>
      <c r="I708" s="8">
        <f t="shared" si="56"/>
        <v>8</v>
      </c>
      <c r="J708" s="10">
        <v>66.855108680000001</v>
      </c>
      <c r="K708" s="8">
        <f t="shared" si="57"/>
        <v>67</v>
      </c>
      <c r="L708" s="5" t="s">
        <v>98</v>
      </c>
    </row>
    <row r="709" spans="1:12">
      <c r="A709" s="6">
        <v>30</v>
      </c>
      <c r="B709" s="6">
        <v>64</v>
      </c>
      <c r="C709" s="6">
        <v>20</v>
      </c>
      <c r="D709" s="7">
        <v>33.864293500000002</v>
      </c>
      <c r="E709" s="8">
        <f t="shared" si="54"/>
        <v>34</v>
      </c>
      <c r="F709" s="7">
        <v>61.570724980000001</v>
      </c>
      <c r="G709" s="8">
        <f t="shared" si="55"/>
        <v>62</v>
      </c>
      <c r="H709" s="9">
        <v>6.5735316140000002</v>
      </c>
      <c r="I709" s="8">
        <f t="shared" si="56"/>
        <v>7</v>
      </c>
      <c r="J709" s="10">
        <v>68.021998249999996</v>
      </c>
      <c r="K709" s="8">
        <f t="shared" si="57"/>
        <v>68</v>
      </c>
      <c r="L709" s="5" t="s">
        <v>98</v>
      </c>
    </row>
    <row r="710" spans="1:12">
      <c r="A710" s="6">
        <v>27</v>
      </c>
      <c r="B710" s="6">
        <v>64</v>
      </c>
      <c r="C710" s="6">
        <v>21</v>
      </c>
      <c r="D710" s="7">
        <v>32.84213012</v>
      </c>
      <c r="E710" s="8">
        <f t="shared" si="54"/>
        <v>33</v>
      </c>
      <c r="F710" s="7">
        <v>68.684014919999996</v>
      </c>
      <c r="G710" s="8">
        <f t="shared" si="55"/>
        <v>69</v>
      </c>
      <c r="H710" s="9">
        <v>7.5438042230000004</v>
      </c>
      <c r="I710" s="8">
        <f t="shared" si="56"/>
        <v>8</v>
      </c>
      <c r="J710" s="10">
        <v>73.671661819999997</v>
      </c>
      <c r="K710" s="8">
        <f t="shared" si="57"/>
        <v>74</v>
      </c>
      <c r="L710" s="5" t="s">
        <v>98</v>
      </c>
    </row>
    <row r="711" spans="1:12">
      <c r="A711" s="6">
        <v>50</v>
      </c>
      <c r="B711" s="6">
        <v>74</v>
      </c>
      <c r="C711" s="6">
        <v>17</v>
      </c>
      <c r="D711" s="7">
        <v>27.100532680000001</v>
      </c>
      <c r="E711" s="8">
        <f t="shared" si="54"/>
        <v>27</v>
      </c>
      <c r="F711" s="7">
        <v>63.36085585</v>
      </c>
      <c r="G711" s="8">
        <f t="shared" si="55"/>
        <v>63</v>
      </c>
      <c r="H711" s="9">
        <v>6.5408207999999997</v>
      </c>
      <c r="I711" s="8">
        <f t="shared" si="56"/>
        <v>7</v>
      </c>
      <c r="J711" s="10">
        <v>73.84949872</v>
      </c>
      <c r="K711" s="8">
        <f t="shared" si="57"/>
        <v>74</v>
      </c>
      <c r="L711" s="5" t="s">
        <v>98</v>
      </c>
    </row>
    <row r="712" spans="1:12">
      <c r="A712" s="6">
        <v>39</v>
      </c>
      <c r="B712" s="6">
        <v>73</v>
      </c>
      <c r="C712" s="6">
        <v>24</v>
      </c>
      <c r="D712" s="7">
        <v>25.658425319999999</v>
      </c>
      <c r="E712" s="8">
        <f t="shared" si="54"/>
        <v>26</v>
      </c>
      <c r="F712" s="7">
        <v>61.18235808</v>
      </c>
      <c r="G712" s="8">
        <f t="shared" si="55"/>
        <v>61</v>
      </c>
      <c r="H712" s="9">
        <v>7.2240591700000003</v>
      </c>
      <c r="I712" s="8">
        <f t="shared" si="56"/>
        <v>7</v>
      </c>
      <c r="J712" s="10">
        <v>69.286078279999998</v>
      </c>
      <c r="K712" s="8">
        <f t="shared" si="57"/>
        <v>69</v>
      </c>
      <c r="L712" s="5" t="s">
        <v>98</v>
      </c>
    </row>
    <row r="713" spans="1:12">
      <c r="A713" s="6">
        <v>57</v>
      </c>
      <c r="B713" s="6">
        <v>67</v>
      </c>
      <c r="C713" s="6">
        <v>25</v>
      </c>
      <c r="D713" s="7">
        <v>32.347440089999999</v>
      </c>
      <c r="E713" s="8">
        <f t="shared" si="54"/>
        <v>32</v>
      </c>
      <c r="F713" s="7">
        <v>66.614528120000003</v>
      </c>
      <c r="G713" s="8">
        <f t="shared" si="55"/>
        <v>67</v>
      </c>
      <c r="H713" s="9">
        <v>7.5513643190000002</v>
      </c>
      <c r="I713" s="8">
        <f t="shared" si="56"/>
        <v>8</v>
      </c>
      <c r="J713" s="10">
        <v>64.558822539999994</v>
      </c>
      <c r="K713" s="8">
        <f t="shared" si="57"/>
        <v>65</v>
      </c>
      <c r="L713" s="5" t="s">
        <v>98</v>
      </c>
    </row>
    <row r="714" spans="1:12">
      <c r="A714" s="6">
        <v>52</v>
      </c>
      <c r="B714" s="6">
        <v>63</v>
      </c>
      <c r="C714" s="6">
        <v>19</v>
      </c>
      <c r="D714" s="7">
        <v>29.589490309999999</v>
      </c>
      <c r="E714" s="8">
        <f t="shared" si="54"/>
        <v>30</v>
      </c>
      <c r="F714" s="7">
        <v>68.321767690000001</v>
      </c>
      <c r="G714" s="8">
        <f t="shared" si="55"/>
        <v>68</v>
      </c>
      <c r="H714" s="9">
        <v>6.9288986589999997</v>
      </c>
      <c r="I714" s="8">
        <f t="shared" si="56"/>
        <v>7</v>
      </c>
      <c r="J714" s="10">
        <v>67.530212129999995</v>
      </c>
      <c r="K714" s="8">
        <f t="shared" si="57"/>
        <v>68</v>
      </c>
      <c r="L714" s="5" t="s">
        <v>98</v>
      </c>
    </row>
    <row r="715" spans="1:12">
      <c r="A715" s="6">
        <v>55</v>
      </c>
      <c r="B715" s="6">
        <v>66</v>
      </c>
      <c r="C715" s="6">
        <v>22</v>
      </c>
      <c r="D715" s="7">
        <v>30.912194589999999</v>
      </c>
      <c r="E715" s="8">
        <f t="shared" si="54"/>
        <v>31</v>
      </c>
      <c r="F715" s="7">
        <v>68.794273880000006</v>
      </c>
      <c r="G715" s="8">
        <f t="shared" si="55"/>
        <v>69</v>
      </c>
      <c r="H715" s="9">
        <v>7.7477752630000003</v>
      </c>
      <c r="I715" s="8">
        <f t="shared" si="56"/>
        <v>8</v>
      </c>
      <c r="J715" s="10">
        <v>66.638306369999995</v>
      </c>
      <c r="K715" s="8">
        <f t="shared" si="57"/>
        <v>67</v>
      </c>
      <c r="L715" s="5" t="s">
        <v>98</v>
      </c>
    </row>
    <row r="716" spans="1:12">
      <c r="A716" s="6">
        <v>51</v>
      </c>
      <c r="B716" s="6">
        <v>56</v>
      </c>
      <c r="C716" s="6">
        <v>18</v>
      </c>
      <c r="D716" s="7">
        <v>28.127878379999999</v>
      </c>
      <c r="E716" s="8">
        <f t="shared" si="54"/>
        <v>28</v>
      </c>
      <c r="F716" s="7">
        <v>64.209776500000004</v>
      </c>
      <c r="G716" s="8">
        <f t="shared" si="55"/>
        <v>64</v>
      </c>
      <c r="H716" s="9">
        <v>6.7065059150000002</v>
      </c>
      <c r="I716" s="8">
        <f t="shared" si="56"/>
        <v>7</v>
      </c>
      <c r="J716" s="10">
        <v>70.863407550000005</v>
      </c>
      <c r="K716" s="8">
        <f t="shared" si="57"/>
        <v>71</v>
      </c>
      <c r="L716" s="5" t="s">
        <v>98</v>
      </c>
    </row>
    <row r="717" spans="1:12">
      <c r="A717" s="6">
        <v>36</v>
      </c>
      <c r="B717" s="6">
        <v>66</v>
      </c>
      <c r="C717" s="6">
        <v>15</v>
      </c>
      <c r="D717" s="7">
        <v>30.085453640000001</v>
      </c>
      <c r="E717" s="8">
        <f t="shared" si="54"/>
        <v>30</v>
      </c>
      <c r="F717" s="7">
        <v>69.348119879999999</v>
      </c>
      <c r="G717" s="8">
        <f t="shared" si="55"/>
        <v>69</v>
      </c>
      <c r="H717" s="9">
        <v>6.6682385560000004</v>
      </c>
      <c r="I717" s="8">
        <f t="shared" si="56"/>
        <v>7</v>
      </c>
      <c r="J717" s="10">
        <v>67.136744300000004</v>
      </c>
      <c r="K717" s="8">
        <f t="shared" si="57"/>
        <v>67</v>
      </c>
      <c r="L717" s="5" t="s">
        <v>98</v>
      </c>
    </row>
    <row r="718" spans="1:12">
      <c r="A718" s="6">
        <v>59</v>
      </c>
      <c r="B718" s="6">
        <v>55</v>
      </c>
      <c r="C718" s="6">
        <v>19</v>
      </c>
      <c r="D718" s="7">
        <v>31.743794869999999</v>
      </c>
      <c r="E718" s="8">
        <f t="shared" si="54"/>
        <v>32</v>
      </c>
      <c r="F718" s="7">
        <v>62.510076869999999</v>
      </c>
      <c r="G718" s="8">
        <f t="shared" si="55"/>
        <v>63</v>
      </c>
      <c r="H718" s="9">
        <v>7.3323751379999997</v>
      </c>
      <c r="I718" s="8">
        <f t="shared" si="56"/>
        <v>7</v>
      </c>
      <c r="J718" s="10">
        <v>68.970975379999999</v>
      </c>
      <c r="K718" s="8">
        <f t="shared" si="57"/>
        <v>69</v>
      </c>
      <c r="L718" s="5" t="s">
        <v>98</v>
      </c>
    </row>
    <row r="719" spans="1:12">
      <c r="A719" s="6">
        <v>50</v>
      </c>
      <c r="B719" s="6">
        <v>58</v>
      </c>
      <c r="C719" s="6">
        <v>23</v>
      </c>
      <c r="D719" s="7">
        <v>27.813268520000001</v>
      </c>
      <c r="E719" s="8">
        <f t="shared" si="54"/>
        <v>28</v>
      </c>
      <c r="F719" s="7">
        <v>62.504604639999997</v>
      </c>
      <c r="G719" s="8">
        <f t="shared" si="55"/>
        <v>63</v>
      </c>
      <c r="H719" s="9">
        <v>7.5968020249999997</v>
      </c>
      <c r="I719" s="8">
        <f t="shared" si="56"/>
        <v>8</v>
      </c>
      <c r="J719" s="10">
        <v>69.755555409999999</v>
      </c>
      <c r="K719" s="8">
        <f t="shared" si="57"/>
        <v>70</v>
      </c>
      <c r="L719" s="5" t="s">
        <v>98</v>
      </c>
    </row>
    <row r="720" spans="1:12">
      <c r="A720" s="6">
        <v>30</v>
      </c>
      <c r="B720" s="6">
        <v>65</v>
      </c>
      <c r="C720" s="6">
        <v>25</v>
      </c>
      <c r="D720" s="7">
        <v>32.887338489999998</v>
      </c>
      <c r="E720" s="8">
        <f t="shared" si="54"/>
        <v>33</v>
      </c>
      <c r="F720" s="7">
        <v>64.594574089999995</v>
      </c>
      <c r="G720" s="8">
        <f t="shared" si="55"/>
        <v>65</v>
      </c>
      <c r="H720" s="9">
        <v>7.7065089499999999</v>
      </c>
      <c r="I720" s="8">
        <f t="shared" si="56"/>
        <v>8</v>
      </c>
      <c r="J720" s="10">
        <v>71.505694559999995</v>
      </c>
      <c r="K720" s="8">
        <f t="shared" si="57"/>
        <v>72</v>
      </c>
      <c r="L720" s="5" t="s">
        <v>98</v>
      </c>
    </row>
    <row r="721" spans="1:12">
      <c r="A721" s="6">
        <v>20</v>
      </c>
      <c r="B721" s="6">
        <v>62</v>
      </c>
      <c r="C721" s="6">
        <v>18</v>
      </c>
      <c r="D721" s="7">
        <v>29.363587209999999</v>
      </c>
      <c r="E721" s="8">
        <f t="shared" si="54"/>
        <v>29</v>
      </c>
      <c r="F721" s="7">
        <v>64.987429469999995</v>
      </c>
      <c r="G721" s="8">
        <f t="shared" si="55"/>
        <v>65</v>
      </c>
      <c r="H721" s="9">
        <v>7.3665426470000002</v>
      </c>
      <c r="I721" s="8">
        <f t="shared" si="56"/>
        <v>7</v>
      </c>
      <c r="J721" s="10">
        <v>61.912087069999998</v>
      </c>
      <c r="K721" s="8">
        <f t="shared" si="57"/>
        <v>62</v>
      </c>
      <c r="L721" s="5" t="s">
        <v>98</v>
      </c>
    </row>
    <row r="722" spans="1:12">
      <c r="A722" s="6">
        <v>58</v>
      </c>
      <c r="B722" s="6">
        <v>71</v>
      </c>
      <c r="C722" s="6">
        <v>15</v>
      </c>
      <c r="D722" s="7">
        <v>27.82592799</v>
      </c>
      <c r="E722" s="8">
        <f t="shared" si="54"/>
        <v>28</v>
      </c>
      <c r="F722" s="7">
        <v>67.586188300000003</v>
      </c>
      <c r="G722" s="8">
        <f t="shared" si="55"/>
        <v>68</v>
      </c>
      <c r="H722" s="9">
        <v>6.9192437020000002</v>
      </c>
      <c r="I722" s="8">
        <f t="shared" si="56"/>
        <v>7</v>
      </c>
      <c r="J722" s="10">
        <v>74.012297070000002</v>
      </c>
      <c r="K722" s="8">
        <f t="shared" si="57"/>
        <v>74</v>
      </c>
      <c r="L722" s="5" t="s">
        <v>98</v>
      </c>
    </row>
    <row r="723" spans="1:12">
      <c r="A723" s="6">
        <v>25</v>
      </c>
      <c r="B723" s="6">
        <v>71</v>
      </c>
      <c r="C723" s="6">
        <v>24</v>
      </c>
      <c r="D723" s="7">
        <v>28.495387350000001</v>
      </c>
      <c r="E723" s="8">
        <f t="shared" si="54"/>
        <v>28</v>
      </c>
      <c r="F723" s="7">
        <v>60.448484069999999</v>
      </c>
      <c r="G723" s="8">
        <f t="shared" si="55"/>
        <v>60</v>
      </c>
      <c r="H723" s="9">
        <v>7.187721818</v>
      </c>
      <c r="I723" s="8">
        <f t="shared" si="56"/>
        <v>7</v>
      </c>
      <c r="J723" s="10">
        <v>74.915595139999994</v>
      </c>
      <c r="K723" s="8">
        <f t="shared" si="57"/>
        <v>75</v>
      </c>
      <c r="L723" s="5" t="s">
        <v>98</v>
      </c>
    </row>
    <row r="724" spans="1:12">
      <c r="A724" s="6">
        <v>52</v>
      </c>
      <c r="B724" s="6">
        <v>71</v>
      </c>
      <c r="C724" s="6">
        <v>16</v>
      </c>
      <c r="D724" s="7">
        <v>27.742747609999999</v>
      </c>
      <c r="E724" s="8">
        <f t="shared" si="54"/>
        <v>28</v>
      </c>
      <c r="F724" s="7">
        <v>68.539971440000002</v>
      </c>
      <c r="G724" s="8">
        <f t="shared" si="55"/>
        <v>69</v>
      </c>
      <c r="H724" s="9">
        <v>7.0758864719999996</v>
      </c>
      <c r="I724" s="8">
        <f t="shared" si="56"/>
        <v>7</v>
      </c>
      <c r="J724" s="10">
        <v>71.786153279999994</v>
      </c>
      <c r="K724" s="8">
        <f t="shared" si="57"/>
        <v>72</v>
      </c>
      <c r="L724" s="5" t="s">
        <v>98</v>
      </c>
    </row>
    <row r="725" spans="1:12">
      <c r="A725" s="6">
        <v>40</v>
      </c>
      <c r="B725" s="6">
        <v>63</v>
      </c>
      <c r="C725" s="6">
        <v>18</v>
      </c>
      <c r="D725" s="7">
        <v>30.41588462</v>
      </c>
      <c r="E725" s="8">
        <f t="shared" si="54"/>
        <v>30</v>
      </c>
      <c r="F725" s="7">
        <v>67.663238039999996</v>
      </c>
      <c r="G725" s="8">
        <f t="shared" si="55"/>
        <v>68</v>
      </c>
      <c r="H725" s="9">
        <v>6.7444116799999998</v>
      </c>
      <c r="I725" s="8">
        <f t="shared" si="56"/>
        <v>7</v>
      </c>
      <c r="J725" s="10">
        <v>63.024731850000002</v>
      </c>
      <c r="K725" s="8">
        <f t="shared" si="57"/>
        <v>63</v>
      </c>
      <c r="L725" s="5" t="s">
        <v>98</v>
      </c>
    </row>
    <row r="726" spans="1:12">
      <c r="A726" s="6">
        <v>20</v>
      </c>
      <c r="B726" s="6">
        <v>60</v>
      </c>
      <c r="C726" s="6">
        <v>25</v>
      </c>
      <c r="D726" s="7">
        <v>27.325420900000001</v>
      </c>
      <c r="E726" s="8">
        <f t="shared" si="54"/>
        <v>27</v>
      </c>
      <c r="F726" s="7">
        <v>69.090478090000005</v>
      </c>
      <c r="G726" s="8">
        <f t="shared" si="55"/>
        <v>69</v>
      </c>
      <c r="H726" s="9">
        <v>6.726469088</v>
      </c>
      <c r="I726" s="8">
        <f t="shared" si="56"/>
        <v>7</v>
      </c>
      <c r="J726" s="10">
        <v>61.192508590000003</v>
      </c>
      <c r="K726" s="8">
        <f t="shared" si="57"/>
        <v>61</v>
      </c>
      <c r="L726" s="5" t="s">
        <v>98</v>
      </c>
    </row>
    <row r="727" spans="1:12">
      <c r="A727" s="6">
        <v>48</v>
      </c>
      <c r="B727" s="6">
        <v>61</v>
      </c>
      <c r="C727" s="6">
        <v>21</v>
      </c>
      <c r="D727" s="7">
        <v>30.284966189999999</v>
      </c>
      <c r="E727" s="8">
        <f t="shared" si="54"/>
        <v>30</v>
      </c>
      <c r="F727" s="7">
        <v>61.692951270000002</v>
      </c>
      <c r="G727" s="8">
        <f t="shared" si="55"/>
        <v>62</v>
      </c>
      <c r="H727" s="9">
        <v>6.6282648829999999</v>
      </c>
      <c r="I727" s="8">
        <f t="shared" si="56"/>
        <v>7</v>
      </c>
      <c r="J727" s="10">
        <v>65.628595259999997</v>
      </c>
      <c r="K727" s="8">
        <f t="shared" si="57"/>
        <v>66</v>
      </c>
      <c r="L727" s="5" t="s">
        <v>98</v>
      </c>
    </row>
    <row r="728" spans="1:12">
      <c r="A728" s="6">
        <v>49</v>
      </c>
      <c r="B728" s="6">
        <v>68</v>
      </c>
      <c r="C728" s="6">
        <v>22</v>
      </c>
      <c r="D728" s="7">
        <v>28.56840626</v>
      </c>
      <c r="E728" s="8">
        <f t="shared" si="54"/>
        <v>29</v>
      </c>
      <c r="F728" s="7">
        <v>61.532786219999998</v>
      </c>
      <c r="G728" s="8">
        <f t="shared" si="55"/>
        <v>62</v>
      </c>
      <c r="H728" s="9">
        <v>7.1270642070000001</v>
      </c>
      <c r="I728" s="8">
        <f t="shared" si="56"/>
        <v>7</v>
      </c>
      <c r="J728" s="10">
        <v>63.497263310000001</v>
      </c>
      <c r="K728" s="8">
        <f t="shared" si="57"/>
        <v>63</v>
      </c>
      <c r="L728" s="5" t="s">
        <v>98</v>
      </c>
    </row>
    <row r="729" spans="1:12">
      <c r="A729" s="6">
        <v>48</v>
      </c>
      <c r="B729" s="6">
        <v>62</v>
      </c>
      <c r="C729" s="6">
        <v>15</v>
      </c>
      <c r="D729" s="7">
        <v>25.36586097</v>
      </c>
      <c r="E729" s="8">
        <f t="shared" si="54"/>
        <v>25</v>
      </c>
      <c r="F729" s="7">
        <v>66.637972399999995</v>
      </c>
      <c r="G729" s="8">
        <f t="shared" si="55"/>
        <v>67</v>
      </c>
      <c r="H729" s="9">
        <v>7.5386314619999997</v>
      </c>
      <c r="I729" s="8">
        <f t="shared" si="56"/>
        <v>8</v>
      </c>
      <c r="J729" s="10">
        <v>65.816558920000006</v>
      </c>
      <c r="K729" s="8">
        <f t="shared" si="57"/>
        <v>66</v>
      </c>
      <c r="L729" s="5" t="s">
        <v>98</v>
      </c>
    </row>
    <row r="730" spans="1:12">
      <c r="A730" s="6">
        <v>32</v>
      </c>
      <c r="B730" s="6">
        <v>66</v>
      </c>
      <c r="C730" s="6">
        <v>17</v>
      </c>
      <c r="D730" s="7">
        <v>34.9466155</v>
      </c>
      <c r="E730" s="8">
        <f t="shared" si="54"/>
        <v>35</v>
      </c>
      <c r="F730" s="7">
        <v>65.267740110000005</v>
      </c>
      <c r="G730" s="8">
        <f t="shared" si="55"/>
        <v>65</v>
      </c>
      <c r="H730" s="9">
        <v>7.1623576409999998</v>
      </c>
      <c r="I730" s="8">
        <f t="shared" si="56"/>
        <v>7</v>
      </c>
      <c r="J730" s="10">
        <v>70.141513900000007</v>
      </c>
      <c r="K730" s="8">
        <f t="shared" si="57"/>
        <v>70</v>
      </c>
      <c r="L730" s="5" t="s">
        <v>98</v>
      </c>
    </row>
    <row r="731" spans="1:12">
      <c r="A731" s="6">
        <v>21</v>
      </c>
      <c r="B731" s="6">
        <v>63</v>
      </c>
      <c r="C731" s="6">
        <v>22</v>
      </c>
      <c r="D731" s="7">
        <v>25.097373910000002</v>
      </c>
      <c r="E731" s="8">
        <f t="shared" si="54"/>
        <v>25</v>
      </c>
      <c r="F731" s="7">
        <v>67.72837887</v>
      </c>
      <c r="G731" s="8">
        <f t="shared" si="55"/>
        <v>68</v>
      </c>
      <c r="H731" s="9">
        <v>6.8594094869999997</v>
      </c>
      <c r="I731" s="8">
        <f t="shared" si="56"/>
        <v>7</v>
      </c>
      <c r="J731" s="10">
        <v>74.616498879999995</v>
      </c>
      <c r="K731" s="8">
        <f t="shared" si="57"/>
        <v>75</v>
      </c>
      <c r="L731" s="5" t="s">
        <v>98</v>
      </c>
    </row>
    <row r="732" spans="1:12">
      <c r="A732" s="6">
        <v>20</v>
      </c>
      <c r="B732" s="6">
        <v>72</v>
      </c>
      <c r="C732" s="6">
        <v>19</v>
      </c>
      <c r="D732" s="7">
        <v>32.476483010000003</v>
      </c>
      <c r="E732" s="8">
        <f t="shared" si="54"/>
        <v>32</v>
      </c>
      <c r="F732" s="7">
        <v>64.348487349999999</v>
      </c>
      <c r="G732" s="8">
        <f t="shared" si="55"/>
        <v>64</v>
      </c>
      <c r="H732" s="9">
        <v>7.3971908439999998</v>
      </c>
      <c r="I732" s="8">
        <f t="shared" si="56"/>
        <v>7</v>
      </c>
      <c r="J732" s="10">
        <v>65.820457000000005</v>
      </c>
      <c r="K732" s="8">
        <f t="shared" si="57"/>
        <v>66</v>
      </c>
      <c r="L732" s="5" t="s">
        <v>98</v>
      </c>
    </row>
    <row r="733" spans="1:12">
      <c r="A733" s="6">
        <v>25</v>
      </c>
      <c r="B733" s="6">
        <v>65</v>
      </c>
      <c r="C733" s="6">
        <v>21</v>
      </c>
      <c r="D733" s="7">
        <v>33.863511719999998</v>
      </c>
      <c r="E733" s="8">
        <f t="shared" si="54"/>
        <v>34</v>
      </c>
      <c r="F733" s="7">
        <v>68.592322890000005</v>
      </c>
      <c r="G733" s="8">
        <f t="shared" si="55"/>
        <v>69</v>
      </c>
      <c r="H733" s="9">
        <v>6.8802457889999999</v>
      </c>
      <c r="I733" s="8">
        <f t="shared" si="56"/>
        <v>7</v>
      </c>
      <c r="J733" s="10">
        <v>69.244640959999998</v>
      </c>
      <c r="K733" s="8">
        <f t="shared" si="57"/>
        <v>69</v>
      </c>
      <c r="L733" s="5" t="s">
        <v>98</v>
      </c>
    </row>
    <row r="734" spans="1:12">
      <c r="A734" s="6">
        <v>41</v>
      </c>
      <c r="B734" s="6">
        <v>78</v>
      </c>
      <c r="C734" s="6">
        <v>21</v>
      </c>
      <c r="D734" s="7">
        <v>25.19857725</v>
      </c>
      <c r="E734" s="8">
        <f t="shared" si="54"/>
        <v>25</v>
      </c>
      <c r="F734" s="7">
        <v>60.37332688</v>
      </c>
      <c r="G734" s="8">
        <f t="shared" si="55"/>
        <v>60</v>
      </c>
      <c r="H734" s="9">
        <v>6.5813131370000004</v>
      </c>
      <c r="I734" s="8">
        <f t="shared" si="56"/>
        <v>7</v>
      </c>
      <c r="J734" s="10">
        <v>70.88787207</v>
      </c>
      <c r="K734" s="8">
        <f t="shared" si="57"/>
        <v>71</v>
      </c>
      <c r="L734" s="5" t="s">
        <v>98</v>
      </c>
    </row>
    <row r="735" spans="1:12">
      <c r="A735" s="6">
        <v>53</v>
      </c>
      <c r="B735" s="6">
        <v>67</v>
      </c>
      <c r="C735" s="6">
        <v>17</v>
      </c>
      <c r="D735" s="7">
        <v>31.776816820000001</v>
      </c>
      <c r="E735" s="8">
        <f t="shared" si="54"/>
        <v>32</v>
      </c>
      <c r="F735" s="7">
        <v>69.018528939999996</v>
      </c>
      <c r="G735" s="8">
        <f t="shared" si="55"/>
        <v>69</v>
      </c>
      <c r="H735" s="9">
        <v>7.2969721610000002</v>
      </c>
      <c r="I735" s="8">
        <f t="shared" si="56"/>
        <v>7</v>
      </c>
      <c r="J735" s="10">
        <v>61.468928730000002</v>
      </c>
      <c r="K735" s="8">
        <f t="shared" si="57"/>
        <v>61</v>
      </c>
      <c r="L735" s="5" t="s">
        <v>98</v>
      </c>
    </row>
    <row r="736" spans="1:12">
      <c r="A736" s="6">
        <v>39</v>
      </c>
      <c r="B736" s="6">
        <v>60</v>
      </c>
      <c r="C736" s="6">
        <v>21</v>
      </c>
      <c r="D736" s="7">
        <v>34.898149459999999</v>
      </c>
      <c r="E736" s="8">
        <f t="shared" si="54"/>
        <v>35</v>
      </c>
      <c r="F736" s="7">
        <v>63.599485569999999</v>
      </c>
      <c r="G736" s="8">
        <f t="shared" si="55"/>
        <v>64</v>
      </c>
      <c r="H736" s="9">
        <v>6.9729765600000002</v>
      </c>
      <c r="I736" s="8">
        <f t="shared" si="56"/>
        <v>7</v>
      </c>
      <c r="J736" s="10">
        <v>64.727971429999997</v>
      </c>
      <c r="K736" s="8">
        <f t="shared" si="57"/>
        <v>65</v>
      </c>
      <c r="L736" s="5" t="s">
        <v>98</v>
      </c>
    </row>
    <row r="737" spans="1:12">
      <c r="A737" s="6">
        <v>25</v>
      </c>
      <c r="B737" s="6">
        <v>76</v>
      </c>
      <c r="C737" s="6">
        <v>17</v>
      </c>
      <c r="D737" s="7">
        <v>31.741054089999999</v>
      </c>
      <c r="E737" s="8">
        <f t="shared" si="54"/>
        <v>32</v>
      </c>
      <c r="F737" s="7">
        <v>68.635254279999998</v>
      </c>
      <c r="G737" s="8">
        <f t="shared" si="55"/>
        <v>69</v>
      </c>
      <c r="H737" s="9">
        <v>7.2411485070000001</v>
      </c>
      <c r="I737" s="8">
        <f t="shared" si="56"/>
        <v>7</v>
      </c>
      <c r="J737" s="10">
        <v>62.3061735</v>
      </c>
      <c r="K737" s="8">
        <f t="shared" si="57"/>
        <v>62</v>
      </c>
      <c r="L737" s="5" t="s">
        <v>98</v>
      </c>
    </row>
    <row r="738" spans="1:12">
      <c r="A738" s="6">
        <v>21</v>
      </c>
      <c r="B738" s="6">
        <v>78</v>
      </c>
      <c r="C738" s="6">
        <v>19</v>
      </c>
      <c r="D738" s="7">
        <v>27.161590759999999</v>
      </c>
      <c r="E738" s="8">
        <f t="shared" si="54"/>
        <v>27</v>
      </c>
      <c r="F738" s="7">
        <v>66.760172389999994</v>
      </c>
      <c r="G738" s="8">
        <f t="shared" si="55"/>
        <v>67</v>
      </c>
      <c r="H738" s="9">
        <v>6.9200904799999998</v>
      </c>
      <c r="I738" s="8">
        <f t="shared" si="56"/>
        <v>7</v>
      </c>
      <c r="J738" s="10">
        <v>69.851122649999994</v>
      </c>
      <c r="K738" s="8">
        <f t="shared" si="57"/>
        <v>70</v>
      </c>
      <c r="L738" s="5" t="s">
        <v>98</v>
      </c>
    </row>
    <row r="739" spans="1:12">
      <c r="A739" s="6">
        <v>57</v>
      </c>
      <c r="B739" s="6">
        <v>60</v>
      </c>
      <c r="C739" s="6">
        <v>17</v>
      </c>
      <c r="D739" s="7">
        <v>26.237731289999999</v>
      </c>
      <c r="E739" s="8">
        <f t="shared" si="54"/>
        <v>26</v>
      </c>
      <c r="F739" s="7">
        <v>67.885213960000002</v>
      </c>
      <c r="G739" s="8">
        <f t="shared" si="55"/>
        <v>68</v>
      </c>
      <c r="H739" s="9">
        <v>7.504608385</v>
      </c>
      <c r="I739" s="8">
        <f t="shared" si="56"/>
        <v>8</v>
      </c>
      <c r="J739" s="10">
        <v>73.586639680000005</v>
      </c>
      <c r="K739" s="8">
        <f t="shared" si="57"/>
        <v>74</v>
      </c>
      <c r="L739" s="5" t="s">
        <v>98</v>
      </c>
    </row>
    <row r="740" spans="1:12">
      <c r="A740" s="6">
        <v>56</v>
      </c>
      <c r="B740" s="6">
        <v>75</v>
      </c>
      <c r="C740" s="6">
        <v>15</v>
      </c>
      <c r="D740" s="7">
        <v>30.20157245</v>
      </c>
      <c r="E740" s="8">
        <f t="shared" si="54"/>
        <v>30</v>
      </c>
      <c r="F740" s="7">
        <v>60.065348589999999</v>
      </c>
      <c r="G740" s="8">
        <f t="shared" si="55"/>
        <v>60</v>
      </c>
      <c r="H740" s="9">
        <v>7.1522722559999998</v>
      </c>
      <c r="I740" s="8">
        <f t="shared" si="56"/>
        <v>7</v>
      </c>
      <c r="J740" s="10">
        <v>66.371711790000006</v>
      </c>
      <c r="K740" s="8">
        <f t="shared" si="57"/>
        <v>66</v>
      </c>
      <c r="L740" s="5" t="s">
        <v>98</v>
      </c>
    </row>
    <row r="741" spans="1:12">
      <c r="A741" s="6">
        <v>49</v>
      </c>
      <c r="B741" s="6">
        <v>72</v>
      </c>
      <c r="C741" s="6">
        <v>15</v>
      </c>
      <c r="D741" s="7">
        <v>31.55846339</v>
      </c>
      <c r="E741" s="8">
        <f t="shared" si="54"/>
        <v>32</v>
      </c>
      <c r="F741" s="7">
        <v>67.835637649999995</v>
      </c>
      <c r="G741" s="8">
        <f t="shared" si="55"/>
        <v>68</v>
      </c>
      <c r="H741" s="9">
        <v>7.1370047489999999</v>
      </c>
      <c r="I741" s="8">
        <f t="shared" si="56"/>
        <v>7</v>
      </c>
      <c r="J741" s="10">
        <v>74.869608310000004</v>
      </c>
      <c r="K741" s="8">
        <f t="shared" si="57"/>
        <v>75</v>
      </c>
      <c r="L741" s="5" t="s">
        <v>98</v>
      </c>
    </row>
    <row r="742" spans="1:12">
      <c r="A742" s="6">
        <v>24</v>
      </c>
      <c r="B742" s="6">
        <v>80</v>
      </c>
      <c r="C742" s="6">
        <v>19</v>
      </c>
      <c r="D742" s="7">
        <v>29.67892453</v>
      </c>
      <c r="E742" s="8">
        <f t="shared" si="54"/>
        <v>30</v>
      </c>
      <c r="F742" s="7">
        <v>69.085455400000001</v>
      </c>
      <c r="G742" s="8">
        <f t="shared" si="55"/>
        <v>69</v>
      </c>
      <c r="H742" s="9">
        <v>6.8080417219999996</v>
      </c>
      <c r="I742" s="8">
        <f t="shared" si="56"/>
        <v>7</v>
      </c>
      <c r="J742" s="10">
        <v>65.664365649999993</v>
      </c>
      <c r="K742" s="8">
        <f t="shared" si="57"/>
        <v>66</v>
      </c>
      <c r="L742" s="5" t="s">
        <v>98</v>
      </c>
    </row>
    <row r="743" spans="1:12">
      <c r="A743" s="6">
        <v>49</v>
      </c>
      <c r="B743" s="6">
        <v>76</v>
      </c>
      <c r="C743" s="6">
        <v>18</v>
      </c>
      <c r="D743" s="7">
        <v>27.05365239</v>
      </c>
      <c r="E743" s="8">
        <f t="shared" si="54"/>
        <v>27</v>
      </c>
      <c r="F743" s="7">
        <v>67.7017527</v>
      </c>
      <c r="G743" s="8">
        <f t="shared" si="55"/>
        <v>68</v>
      </c>
      <c r="H743" s="9">
        <v>7.3936318679999999</v>
      </c>
      <c r="I743" s="8">
        <f t="shared" si="56"/>
        <v>7</v>
      </c>
      <c r="J743" s="10">
        <v>60.469383499999999</v>
      </c>
      <c r="K743" s="8">
        <f t="shared" si="57"/>
        <v>60</v>
      </c>
      <c r="L743" s="5" t="s">
        <v>98</v>
      </c>
    </row>
    <row r="744" spans="1:12">
      <c r="A744" s="6">
        <v>28</v>
      </c>
      <c r="B744" s="6">
        <v>68</v>
      </c>
      <c r="C744" s="6">
        <v>19</v>
      </c>
      <c r="D744" s="7">
        <v>34.63880966</v>
      </c>
      <c r="E744" s="8">
        <f t="shared" si="54"/>
        <v>35</v>
      </c>
      <c r="F744" s="7">
        <v>61.385978680000001</v>
      </c>
      <c r="G744" s="8">
        <f t="shared" si="55"/>
        <v>61</v>
      </c>
      <c r="H744" s="9">
        <v>7.6995069799999998</v>
      </c>
      <c r="I744" s="8">
        <f t="shared" si="56"/>
        <v>8</v>
      </c>
      <c r="J744" s="10">
        <v>72.431691150000006</v>
      </c>
      <c r="K744" s="8">
        <f t="shared" si="57"/>
        <v>72</v>
      </c>
      <c r="L744" s="5" t="s">
        <v>98</v>
      </c>
    </row>
    <row r="745" spans="1:12">
      <c r="A745" s="6">
        <v>55</v>
      </c>
      <c r="B745" s="6">
        <v>78</v>
      </c>
      <c r="C745" s="6">
        <v>21</v>
      </c>
      <c r="D745" s="7">
        <v>33.394387520000002</v>
      </c>
      <c r="E745" s="8">
        <f t="shared" si="54"/>
        <v>33</v>
      </c>
      <c r="F745" s="7">
        <v>62.936928860000002</v>
      </c>
      <c r="G745" s="8">
        <f t="shared" si="55"/>
        <v>63</v>
      </c>
      <c r="H745" s="9">
        <v>6.6028882490000003</v>
      </c>
      <c r="I745" s="8">
        <f t="shared" si="56"/>
        <v>7</v>
      </c>
      <c r="J745" s="10">
        <v>63.57445989</v>
      </c>
      <c r="K745" s="8">
        <f t="shared" si="57"/>
        <v>64</v>
      </c>
      <c r="L745" s="5" t="s">
        <v>98</v>
      </c>
    </row>
    <row r="746" spans="1:12">
      <c r="A746" s="6">
        <v>50</v>
      </c>
      <c r="B746" s="6">
        <v>64</v>
      </c>
      <c r="C746" s="6">
        <v>25</v>
      </c>
      <c r="D746" s="7">
        <v>28.840791549999999</v>
      </c>
      <c r="E746" s="8">
        <f t="shared" si="54"/>
        <v>29</v>
      </c>
      <c r="F746" s="7">
        <v>63.372306760000001</v>
      </c>
      <c r="G746" s="8">
        <f t="shared" si="55"/>
        <v>63</v>
      </c>
      <c r="H746" s="9">
        <v>6.7344474249999999</v>
      </c>
      <c r="I746" s="8">
        <f t="shared" si="56"/>
        <v>7</v>
      </c>
      <c r="J746" s="10">
        <v>70.254967489999999</v>
      </c>
      <c r="K746" s="8">
        <f t="shared" si="57"/>
        <v>70</v>
      </c>
      <c r="L746" s="5" t="s">
        <v>98</v>
      </c>
    </row>
    <row r="747" spans="1:12">
      <c r="A747" s="6">
        <v>34</v>
      </c>
      <c r="B747" s="6">
        <v>80</v>
      </c>
      <c r="C747" s="6">
        <v>19</v>
      </c>
      <c r="D747" s="7">
        <v>31.493383089999998</v>
      </c>
      <c r="E747" s="8">
        <f t="shared" si="54"/>
        <v>31</v>
      </c>
      <c r="F747" s="7">
        <v>63.056364500000001</v>
      </c>
      <c r="G747" s="8">
        <f t="shared" si="55"/>
        <v>63</v>
      </c>
      <c r="H747" s="9">
        <v>6.5212179629999998</v>
      </c>
      <c r="I747" s="8">
        <f t="shared" si="56"/>
        <v>7</v>
      </c>
      <c r="J747" s="10">
        <v>71.483270079999997</v>
      </c>
      <c r="K747" s="8">
        <f t="shared" si="57"/>
        <v>71</v>
      </c>
      <c r="L747" s="5" t="s">
        <v>98</v>
      </c>
    </row>
    <row r="748" spans="1:12">
      <c r="A748" s="6">
        <v>20</v>
      </c>
      <c r="B748" s="6">
        <v>68</v>
      </c>
      <c r="C748" s="6">
        <v>23</v>
      </c>
      <c r="D748" s="7">
        <v>25.54960633</v>
      </c>
      <c r="E748" s="8">
        <f t="shared" si="54"/>
        <v>26</v>
      </c>
      <c r="F748" s="7">
        <v>63.954255340000003</v>
      </c>
      <c r="G748" s="8">
        <f t="shared" si="55"/>
        <v>64</v>
      </c>
      <c r="H748" s="9">
        <v>7.7073324840000002</v>
      </c>
      <c r="I748" s="8">
        <f t="shared" si="56"/>
        <v>8</v>
      </c>
      <c r="J748" s="10">
        <v>63.1830529</v>
      </c>
      <c r="K748" s="8">
        <f t="shared" si="57"/>
        <v>63</v>
      </c>
      <c r="L748" s="5" t="s">
        <v>98</v>
      </c>
    </row>
    <row r="749" spans="1:12">
      <c r="A749" s="6">
        <v>55</v>
      </c>
      <c r="B749" s="6">
        <v>67</v>
      </c>
      <c r="C749" s="6">
        <v>16</v>
      </c>
      <c r="D749" s="7">
        <v>34.373291119999998</v>
      </c>
      <c r="E749" s="8">
        <f t="shared" si="54"/>
        <v>34</v>
      </c>
      <c r="F749" s="7">
        <v>69.693664260000006</v>
      </c>
      <c r="G749" s="8">
        <f t="shared" si="55"/>
        <v>70</v>
      </c>
      <c r="H749" s="9">
        <v>6.5967190149999997</v>
      </c>
      <c r="I749" s="8">
        <f t="shared" si="56"/>
        <v>7</v>
      </c>
      <c r="J749" s="10">
        <v>70.271847480000005</v>
      </c>
      <c r="K749" s="8">
        <f t="shared" si="57"/>
        <v>70</v>
      </c>
      <c r="L749" s="5" t="s">
        <v>98</v>
      </c>
    </row>
    <row r="750" spans="1:12">
      <c r="A750" s="6">
        <v>23</v>
      </c>
      <c r="B750" s="6">
        <v>70</v>
      </c>
      <c r="C750" s="6">
        <v>15</v>
      </c>
      <c r="D750" s="7">
        <v>34.600824699999997</v>
      </c>
      <c r="E750" s="8">
        <f t="shared" si="54"/>
        <v>35</v>
      </c>
      <c r="F750" s="7">
        <v>63.112967789999999</v>
      </c>
      <c r="G750" s="8">
        <f t="shared" si="55"/>
        <v>63</v>
      </c>
      <c r="H750" s="9">
        <v>7.4036233549999997</v>
      </c>
      <c r="I750" s="8">
        <f t="shared" si="56"/>
        <v>7</v>
      </c>
      <c r="J750" s="10">
        <v>60.417902529999999</v>
      </c>
      <c r="K750" s="8">
        <f t="shared" si="57"/>
        <v>60</v>
      </c>
      <c r="L750" s="5" t="s">
        <v>98</v>
      </c>
    </row>
    <row r="751" spans="1:12">
      <c r="A751" s="6">
        <v>53</v>
      </c>
      <c r="B751" s="6">
        <v>74</v>
      </c>
      <c r="C751" s="6">
        <v>15</v>
      </c>
      <c r="D751" s="7">
        <v>29.434638079999999</v>
      </c>
      <c r="E751" s="8">
        <f t="shared" si="54"/>
        <v>29</v>
      </c>
      <c r="F751" s="7">
        <v>64.943293560000001</v>
      </c>
      <c r="G751" s="8">
        <f t="shared" si="55"/>
        <v>65</v>
      </c>
      <c r="H751" s="9">
        <v>7.5170969999999997</v>
      </c>
      <c r="I751" s="8">
        <f t="shared" si="56"/>
        <v>8</v>
      </c>
      <c r="J751" s="10">
        <v>72.178181570000007</v>
      </c>
      <c r="K751" s="8">
        <f t="shared" si="57"/>
        <v>72</v>
      </c>
      <c r="L751" s="5" t="s">
        <v>98</v>
      </c>
    </row>
    <row r="752" spans="1:12">
      <c r="A752" s="6">
        <v>26</v>
      </c>
      <c r="B752" s="6">
        <v>67</v>
      </c>
      <c r="C752" s="6">
        <v>16</v>
      </c>
      <c r="D752" s="7">
        <v>29.107130919999999</v>
      </c>
      <c r="E752" s="8">
        <f t="shared" si="54"/>
        <v>29</v>
      </c>
      <c r="F752" s="7">
        <v>67.905773749999994</v>
      </c>
      <c r="G752" s="8">
        <f t="shared" si="55"/>
        <v>68</v>
      </c>
      <c r="H752" s="9">
        <v>7.1762082300000003</v>
      </c>
      <c r="I752" s="8">
        <f t="shared" si="56"/>
        <v>7</v>
      </c>
      <c r="J752" s="10">
        <v>67.833459329999997</v>
      </c>
      <c r="K752" s="8">
        <f t="shared" si="57"/>
        <v>68</v>
      </c>
      <c r="L752" s="5" t="s">
        <v>98</v>
      </c>
    </row>
    <row r="753" spans="1:12">
      <c r="A753" s="6">
        <v>33</v>
      </c>
      <c r="B753" s="6">
        <v>80</v>
      </c>
      <c r="C753" s="6">
        <v>22</v>
      </c>
      <c r="D753" s="7">
        <v>28.570061110000001</v>
      </c>
      <c r="E753" s="8">
        <f t="shared" si="54"/>
        <v>29</v>
      </c>
      <c r="F753" s="7">
        <v>65.717657810000006</v>
      </c>
      <c r="G753" s="8">
        <f t="shared" si="55"/>
        <v>66</v>
      </c>
      <c r="H753" s="9">
        <v>6.5939617610000001</v>
      </c>
      <c r="I753" s="8">
        <f t="shared" si="56"/>
        <v>7</v>
      </c>
      <c r="J753" s="10">
        <v>70.0866434</v>
      </c>
      <c r="K753" s="8">
        <f t="shared" si="57"/>
        <v>70</v>
      </c>
      <c r="L753" s="5" t="s">
        <v>98</v>
      </c>
    </row>
    <row r="754" spans="1:12">
      <c r="A754" s="6">
        <v>37</v>
      </c>
      <c r="B754" s="6">
        <v>79</v>
      </c>
      <c r="C754" s="6">
        <v>19</v>
      </c>
      <c r="D754" s="7">
        <v>27.543848350000001</v>
      </c>
      <c r="E754" s="8">
        <f t="shared" si="54"/>
        <v>28</v>
      </c>
      <c r="F754" s="7">
        <v>69.347863099999998</v>
      </c>
      <c r="G754" s="8">
        <f t="shared" si="55"/>
        <v>69</v>
      </c>
      <c r="H754" s="9">
        <v>7.1439427579999997</v>
      </c>
      <c r="I754" s="8">
        <f t="shared" si="56"/>
        <v>7</v>
      </c>
      <c r="J754" s="10">
        <v>69.408781980000001</v>
      </c>
      <c r="K754" s="8">
        <f t="shared" si="57"/>
        <v>69</v>
      </c>
      <c r="L754" s="5" t="s">
        <v>98</v>
      </c>
    </row>
    <row r="755" spans="1:12">
      <c r="A755" s="6">
        <v>33</v>
      </c>
      <c r="B755" s="6">
        <v>75</v>
      </c>
      <c r="C755" s="6">
        <v>21</v>
      </c>
      <c r="D755" s="7">
        <v>33.046879680000004</v>
      </c>
      <c r="E755" s="8">
        <f t="shared" si="54"/>
        <v>33</v>
      </c>
      <c r="F755" s="7">
        <v>68.938756310000002</v>
      </c>
      <c r="G755" s="8">
        <f t="shared" si="55"/>
        <v>69</v>
      </c>
      <c r="H755" s="9">
        <v>6.6906550449999997</v>
      </c>
      <c r="I755" s="8">
        <f t="shared" si="56"/>
        <v>7</v>
      </c>
      <c r="J755" s="10">
        <v>62.302782739999998</v>
      </c>
      <c r="K755" s="8">
        <f t="shared" si="57"/>
        <v>62</v>
      </c>
      <c r="L755" s="5" t="s">
        <v>98</v>
      </c>
    </row>
    <row r="756" spans="1:12">
      <c r="A756" s="6">
        <v>22</v>
      </c>
      <c r="B756" s="6">
        <v>55</v>
      </c>
      <c r="C756" s="6">
        <v>20</v>
      </c>
      <c r="D756" s="7">
        <v>33.953091309999998</v>
      </c>
      <c r="E756" s="8">
        <f t="shared" si="54"/>
        <v>34</v>
      </c>
      <c r="F756" s="7">
        <v>69.961000279999993</v>
      </c>
      <c r="G756" s="8">
        <f t="shared" si="55"/>
        <v>70</v>
      </c>
      <c r="H756" s="9">
        <v>7.4235303510000001</v>
      </c>
      <c r="I756" s="8">
        <f t="shared" si="56"/>
        <v>7</v>
      </c>
      <c r="J756" s="10">
        <v>61.163504629999998</v>
      </c>
      <c r="K756" s="8">
        <f t="shared" si="57"/>
        <v>61</v>
      </c>
      <c r="L756" s="5" t="s">
        <v>98</v>
      </c>
    </row>
    <row r="757" spans="1:12">
      <c r="A757" s="6">
        <v>20</v>
      </c>
      <c r="B757" s="6">
        <v>68</v>
      </c>
      <c r="C757" s="6">
        <v>17</v>
      </c>
      <c r="D757" s="7">
        <v>30.118730029999998</v>
      </c>
      <c r="E757" s="8">
        <f t="shared" si="54"/>
        <v>30</v>
      </c>
      <c r="F757" s="7">
        <v>60.116808149999997</v>
      </c>
      <c r="G757" s="8">
        <f t="shared" si="55"/>
        <v>60</v>
      </c>
      <c r="H757" s="9">
        <v>6.5787148430000002</v>
      </c>
      <c r="I757" s="8">
        <f t="shared" si="56"/>
        <v>7</v>
      </c>
      <c r="J757" s="10">
        <v>71.729803750000002</v>
      </c>
      <c r="K757" s="8">
        <f t="shared" si="57"/>
        <v>72</v>
      </c>
      <c r="L757" s="5" t="s">
        <v>98</v>
      </c>
    </row>
    <row r="758" spans="1:12">
      <c r="A758" s="6">
        <v>43</v>
      </c>
      <c r="B758" s="6">
        <v>68</v>
      </c>
      <c r="C758" s="6">
        <v>20</v>
      </c>
      <c r="D758" s="7">
        <v>29.578127120000001</v>
      </c>
      <c r="E758" s="8">
        <f t="shared" si="54"/>
        <v>30</v>
      </c>
      <c r="F758" s="7">
        <v>66.175876680000002</v>
      </c>
      <c r="G758" s="8">
        <f t="shared" si="55"/>
        <v>66</v>
      </c>
      <c r="H758" s="9">
        <v>7.4974692559999996</v>
      </c>
      <c r="I758" s="8">
        <f t="shared" si="56"/>
        <v>7</v>
      </c>
      <c r="J758" s="10">
        <v>69.438954910000007</v>
      </c>
      <c r="K758" s="8">
        <f t="shared" si="57"/>
        <v>69</v>
      </c>
      <c r="L758" s="5" t="s">
        <v>98</v>
      </c>
    </row>
    <row r="759" spans="1:12">
      <c r="A759" s="6">
        <v>44</v>
      </c>
      <c r="B759" s="6">
        <v>76</v>
      </c>
      <c r="C759" s="6">
        <v>22</v>
      </c>
      <c r="D759" s="7">
        <v>27.264589470000001</v>
      </c>
      <c r="E759" s="8">
        <f t="shared" si="54"/>
        <v>27</v>
      </c>
      <c r="F759" s="7">
        <v>68.012329370000003</v>
      </c>
      <c r="G759" s="8">
        <f t="shared" si="55"/>
        <v>68</v>
      </c>
      <c r="H759" s="9">
        <v>7.7753062719999999</v>
      </c>
      <c r="I759" s="8">
        <f t="shared" si="56"/>
        <v>8</v>
      </c>
      <c r="J759" s="10">
        <v>68.917543589999994</v>
      </c>
      <c r="K759" s="8">
        <f t="shared" si="57"/>
        <v>69</v>
      </c>
      <c r="L759" s="5" t="s">
        <v>98</v>
      </c>
    </row>
    <row r="760" spans="1:12">
      <c r="A760" s="6">
        <v>34</v>
      </c>
      <c r="B760" s="6">
        <v>60</v>
      </c>
      <c r="C760" s="6">
        <v>16</v>
      </c>
      <c r="D760" s="7">
        <v>31.357307909999999</v>
      </c>
      <c r="E760" s="8">
        <f t="shared" si="54"/>
        <v>31</v>
      </c>
      <c r="F760" s="7">
        <v>64.249921060000005</v>
      </c>
      <c r="G760" s="8">
        <f t="shared" si="55"/>
        <v>64</v>
      </c>
      <c r="H760" s="9">
        <v>7.3225552230000002</v>
      </c>
      <c r="I760" s="8">
        <f t="shared" si="56"/>
        <v>7</v>
      </c>
      <c r="J760" s="10">
        <v>63.85668948</v>
      </c>
      <c r="K760" s="8">
        <f t="shared" si="57"/>
        <v>64</v>
      </c>
      <c r="L760" s="5" t="s">
        <v>98</v>
      </c>
    </row>
    <row r="761" spans="1:12">
      <c r="A761" s="6">
        <v>21</v>
      </c>
      <c r="B761" s="6">
        <v>72</v>
      </c>
      <c r="C761" s="6">
        <v>17</v>
      </c>
      <c r="D761" s="7">
        <v>31.521047320000001</v>
      </c>
      <c r="E761" s="8">
        <f t="shared" si="54"/>
        <v>32</v>
      </c>
      <c r="F761" s="7">
        <v>66.557236770000003</v>
      </c>
      <c r="G761" s="8">
        <f t="shared" si="55"/>
        <v>67</v>
      </c>
      <c r="H761" s="9">
        <v>7.5805273389999996</v>
      </c>
      <c r="I761" s="8">
        <f t="shared" si="56"/>
        <v>8</v>
      </c>
      <c r="J761" s="10">
        <v>61.711114479999999</v>
      </c>
      <c r="K761" s="8">
        <f t="shared" si="57"/>
        <v>62</v>
      </c>
      <c r="L761" s="5" t="s">
        <v>98</v>
      </c>
    </row>
    <row r="762" spans="1:12">
      <c r="A762" s="6">
        <v>25</v>
      </c>
      <c r="B762" s="6">
        <v>68</v>
      </c>
      <c r="C762" s="6">
        <v>19</v>
      </c>
      <c r="D762" s="7">
        <v>29.39982732</v>
      </c>
      <c r="E762" s="8">
        <f t="shared" si="54"/>
        <v>29</v>
      </c>
      <c r="F762" s="7">
        <v>64.255107190000004</v>
      </c>
      <c r="G762" s="8">
        <f t="shared" si="55"/>
        <v>64</v>
      </c>
      <c r="H762" s="9">
        <v>7.1084501209999997</v>
      </c>
      <c r="I762" s="8">
        <f t="shared" si="56"/>
        <v>7</v>
      </c>
      <c r="J762" s="10">
        <v>67.476772949999997</v>
      </c>
      <c r="K762" s="8">
        <f t="shared" si="57"/>
        <v>67</v>
      </c>
      <c r="L762" s="5" t="s">
        <v>98</v>
      </c>
    </row>
    <row r="763" spans="1:12">
      <c r="A763" s="6">
        <v>41</v>
      </c>
      <c r="B763" s="6">
        <v>62</v>
      </c>
      <c r="C763" s="6">
        <v>15</v>
      </c>
      <c r="D763" s="7">
        <v>29.384002590000001</v>
      </c>
      <c r="E763" s="8">
        <f t="shared" si="54"/>
        <v>29</v>
      </c>
      <c r="F763" s="7">
        <v>64.149284850000001</v>
      </c>
      <c r="G763" s="8">
        <f t="shared" si="55"/>
        <v>64</v>
      </c>
      <c r="H763" s="9">
        <v>7.3589745410000003</v>
      </c>
      <c r="I763" s="8">
        <f t="shared" si="56"/>
        <v>7</v>
      </c>
      <c r="J763" s="10">
        <v>65.241943610000007</v>
      </c>
      <c r="K763" s="8">
        <f t="shared" si="57"/>
        <v>65</v>
      </c>
      <c r="L763" s="5" t="s">
        <v>98</v>
      </c>
    </row>
    <row r="764" spans="1:12">
      <c r="A764" s="6">
        <v>28</v>
      </c>
      <c r="B764" s="6">
        <v>65</v>
      </c>
      <c r="C764" s="6">
        <v>23</v>
      </c>
      <c r="D764" s="7">
        <v>28.38686534</v>
      </c>
      <c r="E764" s="8">
        <f t="shared" si="54"/>
        <v>28</v>
      </c>
      <c r="F764" s="7">
        <v>61.888711270000002</v>
      </c>
      <c r="G764" s="8">
        <f t="shared" si="55"/>
        <v>62</v>
      </c>
      <c r="H764" s="9">
        <v>7.4051761379999999</v>
      </c>
      <c r="I764" s="8">
        <f t="shared" si="56"/>
        <v>7</v>
      </c>
      <c r="J764" s="10">
        <v>74.244591220000004</v>
      </c>
      <c r="K764" s="8">
        <f t="shared" si="57"/>
        <v>74</v>
      </c>
      <c r="L764" s="5" t="s">
        <v>98</v>
      </c>
    </row>
    <row r="765" spans="1:12">
      <c r="A765" s="6">
        <v>35</v>
      </c>
      <c r="B765" s="6">
        <v>64</v>
      </c>
      <c r="C765" s="6">
        <v>15</v>
      </c>
      <c r="D765" s="7">
        <v>28.474422759999999</v>
      </c>
      <c r="E765" s="8">
        <f t="shared" si="54"/>
        <v>28</v>
      </c>
      <c r="F765" s="7">
        <v>63.536044529999998</v>
      </c>
      <c r="G765" s="8">
        <f t="shared" si="55"/>
        <v>64</v>
      </c>
      <c r="H765" s="9">
        <v>6.5001449620000002</v>
      </c>
      <c r="I765" s="8">
        <f t="shared" si="56"/>
        <v>7</v>
      </c>
      <c r="J765" s="10">
        <v>69.5274407</v>
      </c>
      <c r="K765" s="8">
        <f t="shared" si="57"/>
        <v>70</v>
      </c>
      <c r="L765" s="5" t="s">
        <v>98</v>
      </c>
    </row>
    <row r="766" spans="1:12">
      <c r="A766" s="6">
        <v>52</v>
      </c>
      <c r="B766" s="6">
        <v>58</v>
      </c>
      <c r="C766" s="6">
        <v>16</v>
      </c>
      <c r="D766" s="7">
        <v>30.64095781</v>
      </c>
      <c r="E766" s="8">
        <f t="shared" si="54"/>
        <v>31</v>
      </c>
      <c r="F766" s="7">
        <v>61.14508627</v>
      </c>
      <c r="G766" s="8">
        <f t="shared" si="55"/>
        <v>61</v>
      </c>
      <c r="H766" s="9">
        <v>7.167435834</v>
      </c>
      <c r="I766" s="8">
        <f t="shared" si="56"/>
        <v>7</v>
      </c>
      <c r="J766" s="10">
        <v>71.369475249999994</v>
      </c>
      <c r="K766" s="8">
        <f t="shared" si="57"/>
        <v>71</v>
      </c>
      <c r="L766" s="5" t="s">
        <v>98</v>
      </c>
    </row>
    <row r="767" spans="1:12">
      <c r="A767" s="6">
        <v>58</v>
      </c>
      <c r="B767" s="6">
        <v>75</v>
      </c>
      <c r="C767" s="6">
        <v>25</v>
      </c>
      <c r="D767" s="7">
        <v>25.255962390000001</v>
      </c>
      <c r="E767" s="8">
        <f t="shared" si="54"/>
        <v>25</v>
      </c>
      <c r="F767" s="7">
        <v>61.366696619999999</v>
      </c>
      <c r="G767" s="8">
        <f t="shared" si="55"/>
        <v>61</v>
      </c>
      <c r="H767" s="9">
        <v>7.2617917529999998</v>
      </c>
      <c r="I767" s="8">
        <f t="shared" si="56"/>
        <v>7</v>
      </c>
      <c r="J767" s="10">
        <v>68.646850689999994</v>
      </c>
      <c r="K767" s="8">
        <f t="shared" si="57"/>
        <v>69</v>
      </c>
      <c r="L767" s="5" t="s">
        <v>98</v>
      </c>
    </row>
    <row r="768" spans="1:12">
      <c r="A768" s="6">
        <v>34</v>
      </c>
      <c r="B768" s="6">
        <v>66</v>
      </c>
      <c r="C768" s="6">
        <v>19</v>
      </c>
      <c r="D768" s="7">
        <v>32.970305109999998</v>
      </c>
      <c r="E768" s="8">
        <f t="shared" si="54"/>
        <v>33</v>
      </c>
      <c r="F768" s="7">
        <v>60.181220779999997</v>
      </c>
      <c r="G768" s="8">
        <f t="shared" si="55"/>
        <v>60</v>
      </c>
      <c r="H768" s="9">
        <v>7.5866421009999998</v>
      </c>
      <c r="I768" s="8">
        <f t="shared" si="56"/>
        <v>8</v>
      </c>
      <c r="J768" s="10">
        <v>73.446786779999996</v>
      </c>
      <c r="K768" s="8">
        <f t="shared" si="57"/>
        <v>73</v>
      </c>
      <c r="L768" s="5" t="s">
        <v>98</v>
      </c>
    </row>
    <row r="769" spans="1:12">
      <c r="A769" s="6">
        <v>52</v>
      </c>
      <c r="B769" s="6">
        <v>70</v>
      </c>
      <c r="C769" s="6">
        <v>16</v>
      </c>
      <c r="D769" s="7">
        <v>33.668553940000002</v>
      </c>
      <c r="E769" s="8">
        <f t="shared" si="54"/>
        <v>34</v>
      </c>
      <c r="F769" s="7">
        <v>66.604168670000007</v>
      </c>
      <c r="G769" s="8">
        <f t="shared" si="55"/>
        <v>67</v>
      </c>
      <c r="H769" s="9">
        <v>7.534811833</v>
      </c>
      <c r="I769" s="8">
        <f t="shared" si="56"/>
        <v>8</v>
      </c>
      <c r="J769" s="10">
        <v>67.325205510000004</v>
      </c>
      <c r="K769" s="8">
        <f t="shared" si="57"/>
        <v>67</v>
      </c>
      <c r="L769" s="5" t="s">
        <v>98</v>
      </c>
    </row>
    <row r="770" spans="1:12">
      <c r="A770" s="6">
        <v>23</v>
      </c>
      <c r="B770" s="6">
        <v>57</v>
      </c>
      <c r="C770" s="6">
        <v>19</v>
      </c>
      <c r="D770" s="7">
        <v>32.839637570000001</v>
      </c>
      <c r="E770" s="8">
        <f t="shared" si="54"/>
        <v>33</v>
      </c>
      <c r="F770" s="7">
        <v>67.998035729999998</v>
      </c>
      <c r="G770" s="8">
        <f t="shared" si="55"/>
        <v>68</v>
      </c>
      <c r="H770" s="9">
        <v>7.2510007889999999</v>
      </c>
      <c r="I770" s="8">
        <f t="shared" si="56"/>
        <v>7</v>
      </c>
      <c r="J770" s="10">
        <v>73.404527160000001</v>
      </c>
      <c r="K770" s="8">
        <f t="shared" si="57"/>
        <v>73</v>
      </c>
      <c r="L770" s="5" t="s">
        <v>98</v>
      </c>
    </row>
    <row r="771" spans="1:12">
      <c r="A771" s="6">
        <v>42</v>
      </c>
      <c r="B771" s="6">
        <v>58</v>
      </c>
      <c r="C771" s="6">
        <v>25</v>
      </c>
      <c r="D771" s="7">
        <v>27.45853567</v>
      </c>
      <c r="E771" s="8">
        <f t="shared" ref="E771:E834" si="58">ROUND(D771, 0)</f>
        <v>27</v>
      </c>
      <c r="F771" s="7">
        <v>62.900209769999996</v>
      </c>
      <c r="G771" s="8">
        <f t="shared" ref="G771:G834" si="59">ROUND(F771, 0)</f>
        <v>63</v>
      </c>
      <c r="H771" s="9">
        <v>6.513620918</v>
      </c>
      <c r="I771" s="8">
        <f t="shared" ref="I771:I834" si="60">ROUND(H771, 0)</f>
        <v>7</v>
      </c>
      <c r="J771" s="10">
        <v>69.460209269999993</v>
      </c>
      <c r="K771" s="8">
        <f t="shared" ref="K771:K834" si="61">ROUND(J771, 0)</f>
        <v>69</v>
      </c>
      <c r="L771" s="5" t="s">
        <v>98</v>
      </c>
    </row>
    <row r="772" spans="1:12">
      <c r="A772" s="6">
        <v>37</v>
      </c>
      <c r="B772" s="6">
        <v>62</v>
      </c>
      <c r="C772" s="6">
        <v>17</v>
      </c>
      <c r="D772" s="7">
        <v>25.685767040000002</v>
      </c>
      <c r="E772" s="8">
        <f t="shared" si="58"/>
        <v>26</v>
      </c>
      <c r="F772" s="7">
        <v>69.843540279999999</v>
      </c>
      <c r="G772" s="8">
        <f t="shared" si="59"/>
        <v>70</v>
      </c>
      <c r="H772" s="9">
        <v>7.1212549279999999</v>
      </c>
      <c r="I772" s="8">
        <f t="shared" si="60"/>
        <v>7</v>
      </c>
      <c r="J772" s="10">
        <v>74.620687480000001</v>
      </c>
      <c r="K772" s="8">
        <f t="shared" si="61"/>
        <v>75</v>
      </c>
      <c r="L772" s="5" t="s">
        <v>98</v>
      </c>
    </row>
    <row r="773" spans="1:12">
      <c r="A773" s="6">
        <v>44</v>
      </c>
      <c r="B773" s="6">
        <v>75</v>
      </c>
      <c r="C773" s="6">
        <v>22</v>
      </c>
      <c r="D773" s="7">
        <v>30.0328403</v>
      </c>
      <c r="E773" s="8">
        <f t="shared" si="58"/>
        <v>30</v>
      </c>
      <c r="F773" s="7">
        <v>64.148005370000007</v>
      </c>
      <c r="G773" s="8">
        <f t="shared" si="59"/>
        <v>64</v>
      </c>
      <c r="H773" s="9">
        <v>7.5745615470000001</v>
      </c>
      <c r="I773" s="8">
        <f t="shared" si="60"/>
        <v>8</v>
      </c>
      <c r="J773" s="10">
        <v>71.210068680000006</v>
      </c>
      <c r="K773" s="8">
        <f t="shared" si="61"/>
        <v>71</v>
      </c>
      <c r="L773" s="5" t="s">
        <v>98</v>
      </c>
    </row>
    <row r="774" spans="1:12">
      <c r="A774" s="6">
        <v>21</v>
      </c>
      <c r="B774" s="6">
        <v>80</v>
      </c>
      <c r="C774" s="6">
        <v>20</v>
      </c>
      <c r="D774" s="7">
        <v>28.206672640000001</v>
      </c>
      <c r="E774" s="8">
        <f t="shared" si="58"/>
        <v>28</v>
      </c>
      <c r="F774" s="7">
        <v>68.270852450000007</v>
      </c>
      <c r="G774" s="8">
        <f t="shared" si="59"/>
        <v>68</v>
      </c>
      <c r="H774" s="9">
        <v>7.3508697920000001</v>
      </c>
      <c r="I774" s="8">
        <f t="shared" si="60"/>
        <v>7</v>
      </c>
      <c r="J774" s="10">
        <v>64.328871419999999</v>
      </c>
      <c r="K774" s="8">
        <f t="shared" si="61"/>
        <v>64</v>
      </c>
      <c r="L774" s="5" t="s">
        <v>98</v>
      </c>
    </row>
    <row r="775" spans="1:12">
      <c r="A775" s="6">
        <v>56</v>
      </c>
      <c r="B775" s="6">
        <v>76</v>
      </c>
      <c r="C775" s="6">
        <v>16</v>
      </c>
      <c r="D775" s="7">
        <v>28.272658580000002</v>
      </c>
      <c r="E775" s="8">
        <f t="shared" si="58"/>
        <v>28</v>
      </c>
      <c r="F775" s="7">
        <v>61.189561609999998</v>
      </c>
      <c r="G775" s="8">
        <f t="shared" si="59"/>
        <v>61</v>
      </c>
      <c r="H775" s="9">
        <v>7.5131510759999998</v>
      </c>
      <c r="I775" s="8">
        <f t="shared" si="60"/>
        <v>8</v>
      </c>
      <c r="J775" s="10">
        <v>63.299007850000002</v>
      </c>
      <c r="K775" s="8">
        <f t="shared" si="61"/>
        <v>63</v>
      </c>
      <c r="L775" s="5" t="s">
        <v>98</v>
      </c>
    </row>
    <row r="776" spans="1:12">
      <c r="A776" s="6">
        <v>29</v>
      </c>
      <c r="B776" s="6">
        <v>76</v>
      </c>
      <c r="C776" s="6">
        <v>15</v>
      </c>
      <c r="D776" s="7">
        <v>28.541723600000001</v>
      </c>
      <c r="E776" s="8">
        <f t="shared" si="58"/>
        <v>29</v>
      </c>
      <c r="F776" s="7">
        <v>64.202015399999993</v>
      </c>
      <c r="G776" s="8">
        <f t="shared" si="59"/>
        <v>64</v>
      </c>
      <c r="H776" s="9">
        <v>7.0256077059999997</v>
      </c>
      <c r="I776" s="8">
        <f t="shared" si="60"/>
        <v>7</v>
      </c>
      <c r="J776" s="10">
        <v>69.688623059999998</v>
      </c>
      <c r="K776" s="8">
        <f t="shared" si="61"/>
        <v>70</v>
      </c>
      <c r="L776" s="5" t="s">
        <v>98</v>
      </c>
    </row>
    <row r="777" spans="1:12">
      <c r="A777" s="6">
        <v>43</v>
      </c>
      <c r="B777" s="6">
        <v>61</v>
      </c>
      <c r="C777" s="6">
        <v>20</v>
      </c>
      <c r="D777" s="7">
        <v>26.871870359999999</v>
      </c>
      <c r="E777" s="8">
        <f t="shared" si="58"/>
        <v>27</v>
      </c>
      <c r="F777" s="7">
        <v>61.613672639999997</v>
      </c>
      <c r="G777" s="8">
        <f t="shared" si="59"/>
        <v>62</v>
      </c>
      <c r="H777" s="9">
        <v>6.8042538659999998</v>
      </c>
      <c r="I777" s="8">
        <f t="shared" si="60"/>
        <v>7</v>
      </c>
      <c r="J777" s="10">
        <v>63.518220450000001</v>
      </c>
      <c r="K777" s="8">
        <f t="shared" si="61"/>
        <v>64</v>
      </c>
      <c r="L777" s="5" t="s">
        <v>98</v>
      </c>
    </row>
    <row r="778" spans="1:12">
      <c r="A778" s="6">
        <v>55</v>
      </c>
      <c r="B778" s="6">
        <v>60</v>
      </c>
      <c r="C778" s="6">
        <v>15</v>
      </c>
      <c r="D778" s="7">
        <v>32.797667509999997</v>
      </c>
      <c r="E778" s="8">
        <f t="shared" si="58"/>
        <v>33</v>
      </c>
      <c r="F778" s="7">
        <v>68.779940740000001</v>
      </c>
      <c r="G778" s="8">
        <f t="shared" si="59"/>
        <v>69</v>
      </c>
      <c r="H778" s="9">
        <v>7.1630438720000003</v>
      </c>
      <c r="I778" s="8">
        <f t="shared" si="60"/>
        <v>7</v>
      </c>
      <c r="J778" s="10">
        <v>64.114110690000004</v>
      </c>
      <c r="K778" s="8">
        <f t="shared" si="61"/>
        <v>64</v>
      </c>
      <c r="L778" s="5" t="s">
        <v>98</v>
      </c>
    </row>
    <row r="779" spans="1:12">
      <c r="A779" s="6">
        <v>44</v>
      </c>
      <c r="B779" s="6">
        <v>63</v>
      </c>
      <c r="C779" s="6">
        <v>15</v>
      </c>
      <c r="D779" s="7">
        <v>26.423330180000001</v>
      </c>
      <c r="E779" s="8">
        <f t="shared" si="58"/>
        <v>26</v>
      </c>
      <c r="F779" s="7">
        <v>64.511368450000006</v>
      </c>
      <c r="G779" s="8">
        <f t="shared" si="59"/>
        <v>65</v>
      </c>
      <c r="H779" s="9">
        <v>7.3389295560000001</v>
      </c>
      <c r="I779" s="8">
        <f t="shared" si="60"/>
        <v>7</v>
      </c>
      <c r="J779" s="10">
        <v>63.465464869999998</v>
      </c>
      <c r="K779" s="8">
        <f t="shared" si="61"/>
        <v>63</v>
      </c>
      <c r="L779" s="5" t="s">
        <v>98</v>
      </c>
    </row>
    <row r="780" spans="1:12">
      <c r="A780" s="6">
        <v>29</v>
      </c>
      <c r="B780" s="6">
        <v>67</v>
      </c>
      <c r="C780" s="6">
        <v>21</v>
      </c>
      <c r="D780" s="7">
        <v>29.791811070000001</v>
      </c>
      <c r="E780" s="8">
        <f t="shared" si="58"/>
        <v>30</v>
      </c>
      <c r="F780" s="7">
        <v>63.387892280000003</v>
      </c>
      <c r="G780" s="8">
        <f t="shared" si="59"/>
        <v>63</v>
      </c>
      <c r="H780" s="9">
        <v>6.6213236120000003</v>
      </c>
      <c r="I780" s="8">
        <f t="shared" si="60"/>
        <v>7</v>
      </c>
      <c r="J780" s="10">
        <v>63.021699089999998</v>
      </c>
      <c r="K780" s="8">
        <f t="shared" si="61"/>
        <v>63</v>
      </c>
      <c r="L780" s="5" t="s">
        <v>98</v>
      </c>
    </row>
    <row r="781" spans="1:12">
      <c r="A781" s="6">
        <v>47</v>
      </c>
      <c r="B781" s="6">
        <v>63</v>
      </c>
      <c r="C781" s="6">
        <v>16</v>
      </c>
      <c r="D781" s="7">
        <v>27.44003279</v>
      </c>
      <c r="E781" s="8">
        <f t="shared" si="58"/>
        <v>27</v>
      </c>
      <c r="F781" s="7">
        <v>67.104643690000003</v>
      </c>
      <c r="G781" s="8">
        <f t="shared" si="59"/>
        <v>67</v>
      </c>
      <c r="H781" s="9">
        <v>6.6618709989999996</v>
      </c>
      <c r="I781" s="8">
        <f t="shared" si="60"/>
        <v>7</v>
      </c>
      <c r="J781" s="10">
        <v>72.506697680000002</v>
      </c>
      <c r="K781" s="8">
        <f t="shared" si="61"/>
        <v>73</v>
      </c>
      <c r="L781" s="5" t="s">
        <v>98</v>
      </c>
    </row>
    <row r="782" spans="1:12">
      <c r="A782" s="6">
        <v>40</v>
      </c>
      <c r="B782" s="6">
        <v>68</v>
      </c>
      <c r="C782" s="6">
        <v>17</v>
      </c>
      <c r="D782" s="7">
        <v>34.126297899999997</v>
      </c>
      <c r="E782" s="8">
        <f t="shared" si="58"/>
        <v>34</v>
      </c>
      <c r="F782" s="7">
        <v>65.148774610000004</v>
      </c>
      <c r="G782" s="8">
        <f t="shared" si="59"/>
        <v>65</v>
      </c>
      <c r="H782" s="9">
        <v>7.7331495539999997</v>
      </c>
      <c r="I782" s="8">
        <f t="shared" si="60"/>
        <v>8</v>
      </c>
      <c r="J782" s="10">
        <v>70.407950069999998</v>
      </c>
      <c r="K782" s="8">
        <f t="shared" si="61"/>
        <v>70</v>
      </c>
      <c r="L782" s="5" t="s">
        <v>98</v>
      </c>
    </row>
    <row r="783" spans="1:12">
      <c r="A783" s="6">
        <v>58</v>
      </c>
      <c r="B783" s="6">
        <v>61</v>
      </c>
      <c r="C783" s="6">
        <v>15</v>
      </c>
      <c r="D783" s="7">
        <v>30.949081889999999</v>
      </c>
      <c r="E783" s="8">
        <f t="shared" si="58"/>
        <v>31</v>
      </c>
      <c r="F783" s="7">
        <v>64.233641120000001</v>
      </c>
      <c r="G783" s="8">
        <f t="shared" si="59"/>
        <v>64</v>
      </c>
      <c r="H783" s="9">
        <v>7.4028916660000004</v>
      </c>
      <c r="I783" s="8">
        <f t="shared" si="60"/>
        <v>7</v>
      </c>
      <c r="J783" s="10">
        <v>62.787309069999999</v>
      </c>
      <c r="K783" s="8">
        <f t="shared" si="61"/>
        <v>63</v>
      </c>
      <c r="L783" s="5" t="s">
        <v>98</v>
      </c>
    </row>
    <row r="784" spans="1:12">
      <c r="A784" s="6">
        <v>41</v>
      </c>
      <c r="B784" s="6">
        <v>74</v>
      </c>
      <c r="C784" s="6">
        <v>18</v>
      </c>
      <c r="D784" s="7">
        <v>28.757517830000001</v>
      </c>
      <c r="E784" s="8">
        <f t="shared" si="58"/>
        <v>29</v>
      </c>
      <c r="F784" s="7">
        <v>61.02701476</v>
      </c>
      <c r="G784" s="8">
        <f t="shared" si="59"/>
        <v>61</v>
      </c>
      <c r="H784" s="9">
        <v>6.5991472980000001</v>
      </c>
      <c r="I784" s="8">
        <f t="shared" si="60"/>
        <v>7</v>
      </c>
      <c r="J784" s="10">
        <v>73.376868310000006</v>
      </c>
      <c r="K784" s="8">
        <f t="shared" si="61"/>
        <v>73</v>
      </c>
      <c r="L784" s="5" t="s">
        <v>98</v>
      </c>
    </row>
    <row r="785" spans="1:12">
      <c r="A785" s="6">
        <v>58</v>
      </c>
      <c r="B785" s="6">
        <v>79</v>
      </c>
      <c r="C785" s="6">
        <v>17</v>
      </c>
      <c r="D785" s="7">
        <v>27.247664910000001</v>
      </c>
      <c r="E785" s="8">
        <f t="shared" si="58"/>
        <v>27</v>
      </c>
      <c r="F785" s="7">
        <v>66.101230830000006</v>
      </c>
      <c r="G785" s="8">
        <f t="shared" si="59"/>
        <v>66</v>
      </c>
      <c r="H785" s="9">
        <v>7.0417412400000003</v>
      </c>
      <c r="I785" s="8">
        <f t="shared" si="60"/>
        <v>7</v>
      </c>
      <c r="J785" s="10">
        <v>62.318420570000001</v>
      </c>
      <c r="K785" s="8">
        <f t="shared" si="61"/>
        <v>62</v>
      </c>
      <c r="L785" s="5" t="s">
        <v>98</v>
      </c>
    </row>
    <row r="786" spans="1:12">
      <c r="A786" s="6">
        <v>27</v>
      </c>
      <c r="B786" s="6">
        <v>62</v>
      </c>
      <c r="C786" s="6">
        <v>24</v>
      </c>
      <c r="D786" s="7">
        <v>28.630054770000001</v>
      </c>
      <c r="E786" s="8">
        <f t="shared" si="58"/>
        <v>29</v>
      </c>
      <c r="F786" s="7">
        <v>66.770943000000003</v>
      </c>
      <c r="G786" s="8">
        <f t="shared" si="59"/>
        <v>67</v>
      </c>
      <c r="H786" s="9">
        <v>7.3538767539999998</v>
      </c>
      <c r="I786" s="8">
        <f t="shared" si="60"/>
        <v>7</v>
      </c>
      <c r="J786" s="10">
        <v>62.273734500000003</v>
      </c>
      <c r="K786" s="8">
        <f t="shared" si="61"/>
        <v>62</v>
      </c>
      <c r="L786" s="5" t="s">
        <v>98</v>
      </c>
    </row>
    <row r="787" spans="1:12">
      <c r="A787" s="6">
        <v>27</v>
      </c>
      <c r="B787" s="6">
        <v>60</v>
      </c>
      <c r="C787" s="6">
        <v>17</v>
      </c>
      <c r="D787" s="7">
        <v>26.41768321</v>
      </c>
      <c r="E787" s="8">
        <f t="shared" si="58"/>
        <v>26</v>
      </c>
      <c r="F787" s="7">
        <v>63.64698302</v>
      </c>
      <c r="G787" s="8">
        <f t="shared" si="59"/>
        <v>64</v>
      </c>
      <c r="H787" s="9">
        <v>7.0267953590000003</v>
      </c>
      <c r="I787" s="8">
        <f t="shared" si="60"/>
        <v>7</v>
      </c>
      <c r="J787" s="10">
        <v>64.421771269999994</v>
      </c>
      <c r="K787" s="8">
        <f t="shared" si="61"/>
        <v>64</v>
      </c>
      <c r="L787" s="5" t="s">
        <v>98</v>
      </c>
    </row>
    <row r="788" spans="1:12">
      <c r="A788" s="6">
        <v>52</v>
      </c>
      <c r="B788" s="6">
        <v>65</v>
      </c>
      <c r="C788" s="6">
        <v>20</v>
      </c>
      <c r="D788" s="7">
        <v>32.817052160000003</v>
      </c>
      <c r="E788" s="8">
        <f t="shared" si="58"/>
        <v>33</v>
      </c>
      <c r="F788" s="7">
        <v>66.156651370000006</v>
      </c>
      <c r="G788" s="8">
        <f t="shared" si="59"/>
        <v>66</v>
      </c>
      <c r="H788" s="9">
        <v>6.8143010329999996</v>
      </c>
      <c r="I788" s="8">
        <f t="shared" si="60"/>
        <v>7</v>
      </c>
      <c r="J788" s="10">
        <v>68.839248819999995</v>
      </c>
      <c r="K788" s="8">
        <f t="shared" si="61"/>
        <v>69</v>
      </c>
      <c r="L788" s="5" t="s">
        <v>98</v>
      </c>
    </row>
    <row r="789" spans="1:12">
      <c r="A789" s="6">
        <v>44</v>
      </c>
      <c r="B789" s="6">
        <v>55</v>
      </c>
      <c r="C789" s="6">
        <v>25</v>
      </c>
      <c r="D789" s="7">
        <v>29.632105200000002</v>
      </c>
      <c r="E789" s="8">
        <f t="shared" si="58"/>
        <v>30</v>
      </c>
      <c r="F789" s="7">
        <v>65.913599540000007</v>
      </c>
      <c r="G789" s="8">
        <f t="shared" si="59"/>
        <v>66</v>
      </c>
      <c r="H789" s="9">
        <v>7.4216083199999998</v>
      </c>
      <c r="I789" s="8">
        <f t="shared" si="60"/>
        <v>7</v>
      </c>
      <c r="J789" s="10">
        <v>71.163319749999999</v>
      </c>
      <c r="K789" s="8">
        <f t="shared" si="61"/>
        <v>71</v>
      </c>
      <c r="L789" s="5" t="s">
        <v>98</v>
      </c>
    </row>
    <row r="790" spans="1:12">
      <c r="A790" s="6">
        <v>21</v>
      </c>
      <c r="B790" s="6">
        <v>62</v>
      </c>
      <c r="C790" s="6">
        <v>24</v>
      </c>
      <c r="D790" s="7">
        <v>33.490770650000002</v>
      </c>
      <c r="E790" s="8">
        <f t="shared" si="58"/>
        <v>33</v>
      </c>
      <c r="F790" s="7">
        <v>62.733172039999999</v>
      </c>
      <c r="G790" s="8">
        <f t="shared" si="59"/>
        <v>63</v>
      </c>
      <c r="H790" s="9">
        <v>6.8473828909999996</v>
      </c>
      <c r="I790" s="8">
        <f t="shared" si="60"/>
        <v>7</v>
      </c>
      <c r="J790" s="10">
        <v>65.453284629999999</v>
      </c>
      <c r="K790" s="8">
        <f t="shared" si="61"/>
        <v>65</v>
      </c>
      <c r="L790" s="5" t="s">
        <v>98</v>
      </c>
    </row>
    <row r="791" spans="1:12">
      <c r="A791" s="6">
        <v>60</v>
      </c>
      <c r="B791" s="6">
        <v>59</v>
      </c>
      <c r="C791" s="6">
        <v>22</v>
      </c>
      <c r="D791" s="7">
        <v>31.868472860000001</v>
      </c>
      <c r="E791" s="8">
        <f t="shared" si="58"/>
        <v>32</v>
      </c>
      <c r="F791" s="7">
        <v>66.742174640000002</v>
      </c>
      <c r="G791" s="8">
        <f t="shared" si="59"/>
        <v>67</v>
      </c>
      <c r="H791" s="9">
        <v>7.191522601</v>
      </c>
      <c r="I791" s="8">
        <f t="shared" si="60"/>
        <v>7</v>
      </c>
      <c r="J791" s="10">
        <v>74.222385829999993</v>
      </c>
      <c r="K791" s="8">
        <f t="shared" si="61"/>
        <v>74</v>
      </c>
      <c r="L791" s="5" t="s">
        <v>98</v>
      </c>
    </row>
    <row r="792" spans="1:12">
      <c r="A792" s="6">
        <v>33</v>
      </c>
      <c r="B792" s="6">
        <v>77</v>
      </c>
      <c r="C792" s="6">
        <v>21</v>
      </c>
      <c r="D792" s="7">
        <v>30.329922270000001</v>
      </c>
      <c r="E792" s="8">
        <f t="shared" si="58"/>
        <v>30</v>
      </c>
      <c r="F792" s="7">
        <v>65.629718580000002</v>
      </c>
      <c r="G792" s="8">
        <f t="shared" si="59"/>
        <v>66</v>
      </c>
      <c r="H792" s="9">
        <v>7.0128552900000001</v>
      </c>
      <c r="I792" s="8">
        <f t="shared" si="60"/>
        <v>7</v>
      </c>
      <c r="J792" s="10">
        <v>71.646312809999998</v>
      </c>
      <c r="K792" s="8">
        <f t="shared" si="61"/>
        <v>72</v>
      </c>
      <c r="L792" s="5" t="s">
        <v>98</v>
      </c>
    </row>
    <row r="793" spans="1:12">
      <c r="A793" s="6">
        <v>59</v>
      </c>
      <c r="B793" s="6">
        <v>58</v>
      </c>
      <c r="C793" s="6">
        <v>17</v>
      </c>
      <c r="D793" s="7">
        <v>28.546223999999999</v>
      </c>
      <c r="E793" s="8">
        <f t="shared" si="58"/>
        <v>29</v>
      </c>
      <c r="F793" s="7">
        <v>66.313940979999998</v>
      </c>
      <c r="G793" s="8">
        <f t="shared" si="59"/>
        <v>66</v>
      </c>
      <c r="H793" s="9">
        <v>7.3683188089999998</v>
      </c>
      <c r="I793" s="8">
        <f t="shared" si="60"/>
        <v>7</v>
      </c>
      <c r="J793" s="10">
        <v>62.834698510000003</v>
      </c>
      <c r="K793" s="8">
        <f t="shared" si="61"/>
        <v>63</v>
      </c>
      <c r="L793" s="5" t="s">
        <v>98</v>
      </c>
    </row>
    <row r="794" spans="1:12">
      <c r="A794" s="6">
        <v>29</v>
      </c>
      <c r="B794" s="6">
        <v>63</v>
      </c>
      <c r="C794" s="6">
        <v>17</v>
      </c>
      <c r="D794" s="7">
        <v>30.026299080000001</v>
      </c>
      <c r="E794" s="8">
        <f t="shared" si="58"/>
        <v>30</v>
      </c>
      <c r="F794" s="7">
        <v>67.888116370000006</v>
      </c>
      <c r="G794" s="8">
        <f t="shared" si="59"/>
        <v>68</v>
      </c>
      <c r="H794" s="9">
        <v>7.2615432899999997</v>
      </c>
      <c r="I794" s="8">
        <f t="shared" si="60"/>
        <v>7</v>
      </c>
      <c r="J794" s="10">
        <v>66.472646359999999</v>
      </c>
      <c r="K794" s="8">
        <f t="shared" si="61"/>
        <v>66</v>
      </c>
      <c r="L794" s="5" t="s">
        <v>98</v>
      </c>
    </row>
    <row r="795" spans="1:12">
      <c r="A795" s="6">
        <v>59</v>
      </c>
      <c r="B795" s="6">
        <v>63</v>
      </c>
      <c r="C795" s="6">
        <v>18</v>
      </c>
      <c r="D795" s="7">
        <v>31.655311749999999</v>
      </c>
      <c r="E795" s="8">
        <f t="shared" si="58"/>
        <v>32</v>
      </c>
      <c r="F795" s="7">
        <v>60.132637129999999</v>
      </c>
      <c r="G795" s="8">
        <f t="shared" si="59"/>
        <v>60</v>
      </c>
      <c r="H795" s="9">
        <v>6.5266915799999996</v>
      </c>
      <c r="I795" s="8">
        <f t="shared" si="60"/>
        <v>7</v>
      </c>
      <c r="J795" s="10">
        <v>66.690967509999993</v>
      </c>
      <c r="K795" s="8">
        <f t="shared" si="61"/>
        <v>67</v>
      </c>
      <c r="L795" s="5" t="s">
        <v>98</v>
      </c>
    </row>
    <row r="796" spans="1:12">
      <c r="A796" s="6">
        <v>29</v>
      </c>
      <c r="B796" s="6">
        <v>70</v>
      </c>
      <c r="C796" s="6">
        <v>15</v>
      </c>
      <c r="D796" s="7">
        <v>30.334996740000001</v>
      </c>
      <c r="E796" s="8">
        <f t="shared" si="58"/>
        <v>30</v>
      </c>
      <c r="F796" s="7">
        <v>63.54718862</v>
      </c>
      <c r="G796" s="8">
        <f t="shared" si="59"/>
        <v>64</v>
      </c>
      <c r="H796" s="9">
        <v>6.8725944610000003</v>
      </c>
      <c r="I796" s="8">
        <f t="shared" si="60"/>
        <v>7</v>
      </c>
      <c r="J796" s="10">
        <v>74.166991190000005</v>
      </c>
      <c r="K796" s="8">
        <f t="shared" si="61"/>
        <v>74</v>
      </c>
      <c r="L796" s="5" t="s">
        <v>98</v>
      </c>
    </row>
    <row r="797" spans="1:12">
      <c r="A797" s="6">
        <v>58</v>
      </c>
      <c r="B797" s="6">
        <v>73</v>
      </c>
      <c r="C797" s="6">
        <v>16</v>
      </c>
      <c r="D797" s="7">
        <v>33.369843950000003</v>
      </c>
      <c r="E797" s="8">
        <f t="shared" si="58"/>
        <v>33</v>
      </c>
      <c r="F797" s="7">
        <v>65.677181630000007</v>
      </c>
      <c r="G797" s="8">
        <f t="shared" si="59"/>
        <v>66</v>
      </c>
      <c r="H797" s="9">
        <v>6.8741421750000002</v>
      </c>
      <c r="I797" s="8">
        <f t="shared" si="60"/>
        <v>7</v>
      </c>
      <c r="J797" s="10">
        <v>64.895174879999999</v>
      </c>
      <c r="K797" s="8">
        <f t="shared" si="61"/>
        <v>65</v>
      </c>
      <c r="L797" s="5" t="s">
        <v>98</v>
      </c>
    </row>
    <row r="798" spans="1:12">
      <c r="A798" s="6">
        <v>55</v>
      </c>
      <c r="B798" s="6">
        <v>77</v>
      </c>
      <c r="C798" s="6">
        <v>22</v>
      </c>
      <c r="D798" s="7">
        <v>31.434505900000001</v>
      </c>
      <c r="E798" s="8">
        <f t="shared" si="58"/>
        <v>31</v>
      </c>
      <c r="F798" s="7">
        <v>62.993034710000003</v>
      </c>
      <c r="G798" s="8">
        <f t="shared" si="59"/>
        <v>63</v>
      </c>
      <c r="H798" s="9">
        <v>7.7606183099999999</v>
      </c>
      <c r="I798" s="8">
        <f t="shared" si="60"/>
        <v>8</v>
      </c>
      <c r="J798" s="10">
        <v>64.776514689999999</v>
      </c>
      <c r="K798" s="8">
        <f t="shared" si="61"/>
        <v>65</v>
      </c>
      <c r="L798" s="5" t="s">
        <v>98</v>
      </c>
    </row>
    <row r="799" spans="1:12">
      <c r="A799" s="6">
        <v>42</v>
      </c>
      <c r="B799" s="6">
        <v>79</v>
      </c>
      <c r="C799" s="6">
        <v>23</v>
      </c>
      <c r="D799" s="7">
        <v>27.716782729999998</v>
      </c>
      <c r="E799" s="8">
        <f t="shared" si="58"/>
        <v>28</v>
      </c>
      <c r="F799" s="7">
        <v>63.29103387</v>
      </c>
      <c r="G799" s="8">
        <f t="shared" si="59"/>
        <v>63</v>
      </c>
      <c r="H799" s="9">
        <v>6.7818419839999997</v>
      </c>
      <c r="I799" s="8">
        <f t="shared" si="60"/>
        <v>7</v>
      </c>
      <c r="J799" s="10">
        <v>68.565079780000005</v>
      </c>
      <c r="K799" s="8">
        <f t="shared" si="61"/>
        <v>69</v>
      </c>
      <c r="L799" s="5" t="s">
        <v>98</v>
      </c>
    </row>
    <row r="800" spans="1:12">
      <c r="A800" s="6">
        <v>44</v>
      </c>
      <c r="B800" s="6">
        <v>77</v>
      </c>
      <c r="C800" s="6">
        <v>21</v>
      </c>
      <c r="D800" s="7">
        <v>32.639186680000002</v>
      </c>
      <c r="E800" s="8">
        <f t="shared" si="58"/>
        <v>33</v>
      </c>
      <c r="F800" s="7">
        <v>61.300905100000001</v>
      </c>
      <c r="G800" s="8">
        <f t="shared" si="59"/>
        <v>61</v>
      </c>
      <c r="H800" s="9">
        <v>7.3269804540000001</v>
      </c>
      <c r="I800" s="8">
        <f t="shared" si="60"/>
        <v>7</v>
      </c>
      <c r="J800" s="10">
        <v>61.838761460000001</v>
      </c>
      <c r="K800" s="8">
        <f t="shared" si="61"/>
        <v>62</v>
      </c>
      <c r="L800" s="5" t="s">
        <v>98</v>
      </c>
    </row>
    <row r="801" spans="1:12">
      <c r="A801" s="6">
        <v>38</v>
      </c>
      <c r="B801" s="6">
        <v>62</v>
      </c>
      <c r="C801" s="6">
        <v>25</v>
      </c>
      <c r="D801" s="7">
        <v>32.747739299999999</v>
      </c>
      <c r="E801" s="8">
        <f t="shared" si="58"/>
        <v>33</v>
      </c>
      <c r="F801" s="7">
        <v>67.779545839999997</v>
      </c>
      <c r="G801" s="8">
        <f t="shared" si="59"/>
        <v>68</v>
      </c>
      <c r="H801" s="9">
        <v>7.4539754079999998</v>
      </c>
      <c r="I801" s="8">
        <f t="shared" si="60"/>
        <v>7</v>
      </c>
      <c r="J801" s="10">
        <v>63.377844430000003</v>
      </c>
      <c r="K801" s="8">
        <f t="shared" si="61"/>
        <v>63</v>
      </c>
      <c r="L801" s="5" t="s">
        <v>98</v>
      </c>
    </row>
    <row r="802" spans="1:12">
      <c r="A802" s="6">
        <v>32</v>
      </c>
      <c r="B802" s="6">
        <v>76</v>
      </c>
      <c r="C802" s="6">
        <v>15</v>
      </c>
      <c r="D802" s="7">
        <v>28.05153602</v>
      </c>
      <c r="E802" s="8">
        <f t="shared" si="58"/>
        <v>28</v>
      </c>
      <c r="F802" s="7">
        <v>63.498021889999997</v>
      </c>
      <c r="G802" s="8">
        <f t="shared" si="59"/>
        <v>63</v>
      </c>
      <c r="H802" s="9">
        <v>7.6041101769999999</v>
      </c>
      <c r="I802" s="8">
        <f t="shared" si="60"/>
        <v>8</v>
      </c>
      <c r="J802" s="10">
        <v>43.357953770000002</v>
      </c>
      <c r="K802" s="8">
        <f t="shared" si="61"/>
        <v>43</v>
      </c>
      <c r="L802" s="5" t="s">
        <v>109</v>
      </c>
    </row>
    <row r="803" spans="1:12">
      <c r="A803" s="6">
        <v>13</v>
      </c>
      <c r="B803" s="6">
        <v>61</v>
      </c>
      <c r="C803" s="6">
        <v>22</v>
      </c>
      <c r="D803" s="7">
        <v>19.440843260000001</v>
      </c>
      <c r="E803" s="8">
        <f t="shared" si="58"/>
        <v>19</v>
      </c>
      <c r="F803" s="7">
        <v>63.277714609999997</v>
      </c>
      <c r="G803" s="8">
        <f t="shared" si="59"/>
        <v>63</v>
      </c>
      <c r="H803" s="9">
        <v>7.7288324240000001</v>
      </c>
      <c r="I803" s="8">
        <f t="shared" si="60"/>
        <v>8</v>
      </c>
      <c r="J803" s="10">
        <v>46.831301189999998</v>
      </c>
      <c r="K803" s="8">
        <f t="shared" si="61"/>
        <v>47</v>
      </c>
      <c r="L803" s="5" t="s">
        <v>109</v>
      </c>
    </row>
    <row r="804" spans="1:12">
      <c r="A804" s="6">
        <v>38</v>
      </c>
      <c r="B804" s="6">
        <v>60</v>
      </c>
      <c r="C804" s="6">
        <v>20</v>
      </c>
      <c r="D804" s="7">
        <v>29.84823072</v>
      </c>
      <c r="E804" s="8">
        <f t="shared" si="58"/>
        <v>30</v>
      </c>
      <c r="F804" s="7">
        <v>60.638726130000002</v>
      </c>
      <c r="G804" s="8">
        <f t="shared" si="59"/>
        <v>61</v>
      </c>
      <c r="H804" s="9">
        <v>7.4912171020000002</v>
      </c>
      <c r="I804" s="8">
        <f t="shared" si="60"/>
        <v>7</v>
      </c>
      <c r="J804" s="10">
        <v>46.804525949999999</v>
      </c>
      <c r="K804" s="8">
        <f t="shared" si="61"/>
        <v>47</v>
      </c>
      <c r="L804" s="5" t="s">
        <v>109</v>
      </c>
    </row>
    <row r="805" spans="1:12">
      <c r="A805" s="6">
        <v>11</v>
      </c>
      <c r="B805" s="6">
        <v>74</v>
      </c>
      <c r="C805" s="6">
        <v>17</v>
      </c>
      <c r="D805" s="7">
        <v>21.363837570000001</v>
      </c>
      <c r="E805" s="8">
        <f t="shared" si="58"/>
        <v>21</v>
      </c>
      <c r="F805" s="7">
        <v>69.923758910000004</v>
      </c>
      <c r="G805" s="8">
        <f t="shared" si="59"/>
        <v>70</v>
      </c>
      <c r="H805" s="9">
        <v>6.6338645820000002</v>
      </c>
      <c r="I805" s="8">
        <f t="shared" si="60"/>
        <v>7</v>
      </c>
      <c r="J805" s="10">
        <v>46.635286499999999</v>
      </c>
      <c r="K805" s="8">
        <f t="shared" si="61"/>
        <v>47</v>
      </c>
      <c r="L805" s="5" t="s">
        <v>109</v>
      </c>
    </row>
    <row r="806" spans="1:12">
      <c r="A806" s="6">
        <v>37</v>
      </c>
      <c r="B806" s="6">
        <v>71</v>
      </c>
      <c r="C806" s="6">
        <v>16</v>
      </c>
      <c r="D806" s="7">
        <v>26.286639310000002</v>
      </c>
      <c r="E806" s="8">
        <f t="shared" si="58"/>
        <v>26</v>
      </c>
      <c r="F806" s="7">
        <v>68.519667290000001</v>
      </c>
      <c r="G806" s="8">
        <f t="shared" si="59"/>
        <v>69</v>
      </c>
      <c r="H806" s="9">
        <v>7.3248634810000004</v>
      </c>
      <c r="I806" s="8">
        <f t="shared" si="60"/>
        <v>7</v>
      </c>
      <c r="J806" s="10">
        <v>46.138330070000002</v>
      </c>
      <c r="K806" s="8">
        <f t="shared" si="61"/>
        <v>46</v>
      </c>
      <c r="L806" s="5" t="s">
        <v>109</v>
      </c>
    </row>
    <row r="807" spans="1:12">
      <c r="A807" s="6">
        <v>29</v>
      </c>
      <c r="B807" s="6">
        <v>71</v>
      </c>
      <c r="C807" s="6">
        <v>18</v>
      </c>
      <c r="D807" s="7">
        <v>22.174999629999999</v>
      </c>
      <c r="E807" s="8">
        <f t="shared" si="58"/>
        <v>22</v>
      </c>
      <c r="F807" s="7">
        <v>62.138738250000003</v>
      </c>
      <c r="G807" s="8">
        <f t="shared" si="59"/>
        <v>62</v>
      </c>
      <c r="H807" s="9">
        <v>6.4104414759999999</v>
      </c>
      <c r="I807" s="8">
        <f t="shared" si="60"/>
        <v>6</v>
      </c>
      <c r="J807" s="10">
        <v>53.46622584</v>
      </c>
      <c r="K807" s="8">
        <f t="shared" si="61"/>
        <v>53</v>
      </c>
      <c r="L807" s="5" t="s">
        <v>109</v>
      </c>
    </row>
    <row r="808" spans="1:12">
      <c r="A808" s="6">
        <v>2</v>
      </c>
      <c r="B808" s="6">
        <v>72</v>
      </c>
      <c r="C808" s="6">
        <v>18</v>
      </c>
      <c r="D808" s="7">
        <v>26.575975459999999</v>
      </c>
      <c r="E808" s="8">
        <f t="shared" si="58"/>
        <v>27</v>
      </c>
      <c r="F808" s="7">
        <v>60.978765989999999</v>
      </c>
      <c r="G808" s="8">
        <f t="shared" si="59"/>
        <v>61</v>
      </c>
      <c r="H808" s="9">
        <v>7.836719564</v>
      </c>
      <c r="I808" s="8">
        <f t="shared" si="60"/>
        <v>8</v>
      </c>
      <c r="J808" s="10">
        <v>50.891107259999998</v>
      </c>
      <c r="K808" s="8">
        <f t="shared" si="61"/>
        <v>51</v>
      </c>
      <c r="L808" s="5" t="s">
        <v>109</v>
      </c>
    </row>
    <row r="809" spans="1:12">
      <c r="A809" s="6">
        <v>6</v>
      </c>
      <c r="B809" s="6">
        <v>59</v>
      </c>
      <c r="C809" s="6">
        <v>21</v>
      </c>
      <c r="D809" s="7">
        <v>26.589725170000001</v>
      </c>
      <c r="E809" s="8">
        <f t="shared" si="58"/>
        <v>27</v>
      </c>
      <c r="F809" s="7">
        <v>66.140076739999998</v>
      </c>
      <c r="G809" s="8">
        <f t="shared" si="59"/>
        <v>66</v>
      </c>
      <c r="H809" s="9">
        <v>6.139215944</v>
      </c>
      <c r="I809" s="8">
        <f t="shared" si="60"/>
        <v>6</v>
      </c>
      <c r="J809" s="10">
        <v>50.909944629999998</v>
      </c>
      <c r="K809" s="8">
        <f t="shared" si="61"/>
        <v>51</v>
      </c>
      <c r="L809" s="5" t="s">
        <v>109</v>
      </c>
    </row>
    <row r="810" spans="1:12">
      <c r="A810" s="6">
        <v>13</v>
      </c>
      <c r="B810" s="6">
        <v>64</v>
      </c>
      <c r="C810" s="6">
        <v>20</v>
      </c>
      <c r="D810" s="7">
        <v>19.134577100000001</v>
      </c>
      <c r="E810" s="8">
        <f t="shared" si="58"/>
        <v>19</v>
      </c>
      <c r="F810" s="7">
        <v>62.575268950000002</v>
      </c>
      <c r="G810" s="8">
        <f t="shared" si="59"/>
        <v>63</v>
      </c>
      <c r="H810" s="9">
        <v>6.5905710879999999</v>
      </c>
      <c r="I810" s="8">
        <f t="shared" si="60"/>
        <v>7</v>
      </c>
      <c r="J810" s="10">
        <v>36.469469709999998</v>
      </c>
      <c r="K810" s="8">
        <f t="shared" si="61"/>
        <v>36</v>
      </c>
      <c r="L810" s="5" t="s">
        <v>109</v>
      </c>
    </row>
    <row r="811" spans="1:12">
      <c r="A811" s="6">
        <v>8</v>
      </c>
      <c r="B811" s="6">
        <v>58</v>
      </c>
      <c r="C811" s="6">
        <v>17</v>
      </c>
      <c r="D811" s="7">
        <v>28.752731180000001</v>
      </c>
      <c r="E811" s="8">
        <f t="shared" si="58"/>
        <v>29</v>
      </c>
      <c r="F811" s="7">
        <v>69.156401489999993</v>
      </c>
      <c r="G811" s="8">
        <f t="shared" si="59"/>
        <v>69</v>
      </c>
      <c r="H811" s="9">
        <v>7.2860499780000003</v>
      </c>
      <c r="I811" s="8">
        <f t="shared" si="60"/>
        <v>7</v>
      </c>
      <c r="J811" s="10">
        <v>35.15426171</v>
      </c>
      <c r="K811" s="8">
        <f t="shared" si="61"/>
        <v>35</v>
      </c>
      <c r="L811" s="5" t="s">
        <v>109</v>
      </c>
    </row>
    <row r="812" spans="1:12">
      <c r="A812" s="6">
        <v>6</v>
      </c>
      <c r="B812" s="6">
        <v>77</v>
      </c>
      <c r="C812" s="6">
        <v>20</v>
      </c>
      <c r="D812" s="7">
        <v>25.787462680000001</v>
      </c>
      <c r="E812" s="8">
        <f t="shared" si="58"/>
        <v>26</v>
      </c>
      <c r="F812" s="7">
        <v>60.281629799999997</v>
      </c>
      <c r="G812" s="8">
        <f t="shared" si="59"/>
        <v>60</v>
      </c>
      <c r="H812" s="9">
        <v>6.058306161</v>
      </c>
      <c r="I812" s="8">
        <f t="shared" si="60"/>
        <v>6</v>
      </c>
      <c r="J812" s="10">
        <v>49.143371770000002</v>
      </c>
      <c r="K812" s="8">
        <f t="shared" si="61"/>
        <v>49</v>
      </c>
      <c r="L812" s="5" t="s">
        <v>109</v>
      </c>
    </row>
    <row r="813" spans="1:12">
      <c r="A813" s="6">
        <v>2</v>
      </c>
      <c r="B813" s="6">
        <v>75</v>
      </c>
      <c r="C813" s="6">
        <v>22</v>
      </c>
      <c r="D813" s="7">
        <v>23.89271875</v>
      </c>
      <c r="E813" s="8">
        <f t="shared" si="58"/>
        <v>24</v>
      </c>
      <c r="F813" s="7">
        <v>61.787794130000002</v>
      </c>
      <c r="G813" s="8">
        <f t="shared" si="59"/>
        <v>62</v>
      </c>
      <c r="H813" s="9">
        <v>6.6586053620000003</v>
      </c>
      <c r="I813" s="8">
        <f t="shared" si="60"/>
        <v>7</v>
      </c>
      <c r="J813" s="10">
        <v>52.557301119999998</v>
      </c>
      <c r="K813" s="8">
        <f t="shared" si="61"/>
        <v>53</v>
      </c>
      <c r="L813" s="5" t="s">
        <v>109</v>
      </c>
    </row>
    <row r="814" spans="1:12">
      <c r="A814" s="6">
        <v>3</v>
      </c>
      <c r="B814" s="6">
        <v>69</v>
      </c>
      <c r="C814" s="6">
        <v>23</v>
      </c>
      <c r="D814" s="7">
        <v>28.674087740000001</v>
      </c>
      <c r="E814" s="8">
        <f t="shared" si="58"/>
        <v>29</v>
      </c>
      <c r="F814" s="7">
        <v>63.188329760000002</v>
      </c>
      <c r="G814" s="8">
        <f t="shared" si="59"/>
        <v>63</v>
      </c>
      <c r="H814" s="9">
        <v>7.2993607669999996</v>
      </c>
      <c r="I814" s="8">
        <f t="shared" si="60"/>
        <v>7</v>
      </c>
      <c r="J814" s="10">
        <v>42.960186270000001</v>
      </c>
      <c r="K814" s="8">
        <f t="shared" si="61"/>
        <v>43</v>
      </c>
      <c r="L814" s="5" t="s">
        <v>109</v>
      </c>
    </row>
    <row r="815" spans="1:12">
      <c r="A815" s="6">
        <v>27</v>
      </c>
      <c r="B815" s="6">
        <v>80</v>
      </c>
      <c r="C815" s="6">
        <v>24</v>
      </c>
      <c r="D815" s="7">
        <v>28.42062847</v>
      </c>
      <c r="E815" s="8">
        <f t="shared" si="58"/>
        <v>28</v>
      </c>
      <c r="F815" s="7">
        <v>61.773363430000003</v>
      </c>
      <c r="G815" s="8">
        <f t="shared" si="59"/>
        <v>62</v>
      </c>
      <c r="H815" s="9">
        <v>7.8152106610000001</v>
      </c>
      <c r="I815" s="8">
        <f t="shared" si="60"/>
        <v>8</v>
      </c>
      <c r="J815" s="10">
        <v>49.023668030000003</v>
      </c>
      <c r="K815" s="8">
        <f t="shared" si="61"/>
        <v>49</v>
      </c>
      <c r="L815" s="5" t="s">
        <v>109</v>
      </c>
    </row>
    <row r="816" spans="1:12">
      <c r="A816" s="6">
        <v>39</v>
      </c>
      <c r="B816" s="6">
        <v>78</v>
      </c>
      <c r="C816" s="6">
        <v>15</v>
      </c>
      <c r="D816" s="7">
        <v>21.354994560000002</v>
      </c>
      <c r="E816" s="8">
        <f t="shared" si="58"/>
        <v>21</v>
      </c>
      <c r="F816" s="7">
        <v>62.601363229999997</v>
      </c>
      <c r="G816" s="8">
        <f t="shared" si="59"/>
        <v>63</v>
      </c>
      <c r="H816" s="9">
        <v>5.9253917950000004</v>
      </c>
      <c r="I816" s="8">
        <f t="shared" si="60"/>
        <v>6</v>
      </c>
      <c r="J816" s="10">
        <v>41.782198340000001</v>
      </c>
      <c r="K816" s="8">
        <f t="shared" si="61"/>
        <v>42</v>
      </c>
      <c r="L816" s="5" t="s">
        <v>109</v>
      </c>
    </row>
    <row r="817" spans="1:12">
      <c r="A817" s="6">
        <v>40</v>
      </c>
      <c r="B817" s="6">
        <v>79</v>
      </c>
      <c r="C817" s="6">
        <v>17</v>
      </c>
      <c r="D817" s="7">
        <v>21.126955859999999</v>
      </c>
      <c r="E817" s="8">
        <f t="shared" si="58"/>
        <v>21</v>
      </c>
      <c r="F817" s="7">
        <v>63.187385319999997</v>
      </c>
      <c r="G817" s="8">
        <f t="shared" si="59"/>
        <v>63</v>
      </c>
      <c r="H817" s="9">
        <v>6.4036836189999997</v>
      </c>
      <c r="I817" s="8">
        <f t="shared" si="60"/>
        <v>6</v>
      </c>
      <c r="J817" s="10">
        <v>38.718344639999998</v>
      </c>
      <c r="K817" s="8">
        <f t="shared" si="61"/>
        <v>39</v>
      </c>
      <c r="L817" s="5" t="s">
        <v>109</v>
      </c>
    </row>
    <row r="818" spans="1:12">
      <c r="A818" s="6">
        <v>37</v>
      </c>
      <c r="B818" s="6">
        <v>62</v>
      </c>
      <c r="C818" s="6">
        <v>22</v>
      </c>
      <c r="D818" s="7">
        <v>24.02037872</v>
      </c>
      <c r="E818" s="8">
        <f t="shared" si="58"/>
        <v>24</v>
      </c>
      <c r="F818" s="7">
        <v>61.623133449999997</v>
      </c>
      <c r="G818" s="8">
        <f t="shared" si="59"/>
        <v>62</v>
      </c>
      <c r="H818" s="9">
        <v>7.3975462710000004</v>
      </c>
      <c r="I818" s="8">
        <f t="shared" si="60"/>
        <v>7</v>
      </c>
      <c r="J818" s="10">
        <v>49.78102578</v>
      </c>
      <c r="K818" s="8">
        <f t="shared" si="61"/>
        <v>50</v>
      </c>
      <c r="L818" s="5" t="s">
        <v>109</v>
      </c>
    </row>
    <row r="819" spans="1:12">
      <c r="A819" s="6">
        <v>31</v>
      </c>
      <c r="B819" s="6">
        <v>60</v>
      </c>
      <c r="C819" s="6">
        <v>24</v>
      </c>
      <c r="D819" s="7">
        <v>25.40474421</v>
      </c>
      <c r="E819" s="8">
        <f t="shared" si="58"/>
        <v>25</v>
      </c>
      <c r="F819" s="7">
        <v>65.856753900000001</v>
      </c>
      <c r="G819" s="8">
        <f t="shared" si="59"/>
        <v>66</v>
      </c>
      <c r="H819" s="9">
        <v>7.7223359919999996</v>
      </c>
      <c r="I819" s="8">
        <f t="shared" si="60"/>
        <v>8</v>
      </c>
      <c r="J819" s="10">
        <v>51.920572669999999</v>
      </c>
      <c r="K819" s="8">
        <f t="shared" si="61"/>
        <v>52</v>
      </c>
      <c r="L819" s="5" t="s">
        <v>109</v>
      </c>
    </row>
    <row r="820" spans="1:12">
      <c r="A820" s="6">
        <v>22</v>
      </c>
      <c r="B820" s="6">
        <v>67</v>
      </c>
      <c r="C820" s="6">
        <v>22</v>
      </c>
      <c r="D820" s="7">
        <v>29.030175610000001</v>
      </c>
      <c r="E820" s="8">
        <f t="shared" si="58"/>
        <v>29</v>
      </c>
      <c r="F820" s="7">
        <v>64.491665659999995</v>
      </c>
      <c r="G820" s="8">
        <f t="shared" si="59"/>
        <v>64</v>
      </c>
      <c r="H820" s="9">
        <v>7.4759266450000004</v>
      </c>
      <c r="I820" s="8">
        <f t="shared" si="60"/>
        <v>7</v>
      </c>
      <c r="J820" s="10">
        <v>54.939377100000002</v>
      </c>
      <c r="K820" s="8">
        <f t="shared" si="61"/>
        <v>55</v>
      </c>
      <c r="L820" s="5" t="s">
        <v>109</v>
      </c>
    </row>
    <row r="821" spans="1:12">
      <c r="A821" s="6">
        <v>3</v>
      </c>
      <c r="B821" s="6">
        <v>78</v>
      </c>
      <c r="C821" s="6">
        <v>18</v>
      </c>
      <c r="D821" s="7">
        <v>20.21368219</v>
      </c>
      <c r="E821" s="8">
        <f t="shared" si="58"/>
        <v>20</v>
      </c>
      <c r="F821" s="7">
        <v>68.652576850000003</v>
      </c>
      <c r="G821" s="8">
        <f t="shared" si="59"/>
        <v>69</v>
      </c>
      <c r="H821" s="9">
        <v>6.8871300529999999</v>
      </c>
      <c r="I821" s="8">
        <f t="shared" si="60"/>
        <v>7</v>
      </c>
      <c r="J821" s="10">
        <v>50.897329890000002</v>
      </c>
      <c r="K821" s="8">
        <f t="shared" si="61"/>
        <v>51</v>
      </c>
      <c r="L821" s="5" t="s">
        <v>109</v>
      </c>
    </row>
    <row r="822" spans="1:12">
      <c r="A822" s="6">
        <v>4</v>
      </c>
      <c r="B822" s="6">
        <v>80</v>
      </c>
      <c r="C822" s="6">
        <v>16</v>
      </c>
      <c r="D822" s="7">
        <v>29.195855479999999</v>
      </c>
      <c r="E822" s="8">
        <f t="shared" si="58"/>
        <v>29</v>
      </c>
      <c r="F822" s="7">
        <v>68.019657280000004</v>
      </c>
      <c r="G822" s="8">
        <f t="shared" si="59"/>
        <v>68</v>
      </c>
      <c r="H822" s="9">
        <v>7.4419768250000002</v>
      </c>
      <c r="I822" s="8">
        <f t="shared" si="60"/>
        <v>7</v>
      </c>
      <c r="J822" s="10">
        <v>44.932619109999997</v>
      </c>
      <c r="K822" s="8">
        <f t="shared" si="61"/>
        <v>45</v>
      </c>
      <c r="L822" s="5" t="s">
        <v>109</v>
      </c>
    </row>
    <row r="823" spans="1:12">
      <c r="A823" s="6">
        <v>13</v>
      </c>
      <c r="B823" s="6">
        <v>61</v>
      </c>
      <c r="C823" s="6">
        <v>24</v>
      </c>
      <c r="D823" s="7">
        <v>18.297835970000001</v>
      </c>
      <c r="E823" s="8">
        <f t="shared" si="58"/>
        <v>18</v>
      </c>
      <c r="F823" s="7">
        <v>69.689761500000003</v>
      </c>
      <c r="G823" s="8">
        <f t="shared" si="59"/>
        <v>70</v>
      </c>
      <c r="H823" s="9">
        <v>7.6299102530000003</v>
      </c>
      <c r="I823" s="8">
        <f t="shared" si="60"/>
        <v>8</v>
      </c>
      <c r="J823" s="10">
        <v>49.391114790000003</v>
      </c>
      <c r="K823" s="8">
        <f t="shared" si="61"/>
        <v>49</v>
      </c>
      <c r="L823" s="5" t="s">
        <v>109</v>
      </c>
    </row>
    <row r="824" spans="1:12">
      <c r="A824" s="6">
        <v>12</v>
      </c>
      <c r="B824" s="6">
        <v>66</v>
      </c>
      <c r="C824" s="6">
        <v>20</v>
      </c>
      <c r="D824" s="7">
        <v>27.414349869999999</v>
      </c>
      <c r="E824" s="8">
        <f t="shared" si="58"/>
        <v>27</v>
      </c>
      <c r="F824" s="7">
        <v>63.417859819999997</v>
      </c>
      <c r="G824" s="8">
        <f t="shared" si="59"/>
        <v>63</v>
      </c>
      <c r="H824" s="9">
        <v>7.3361172210000003</v>
      </c>
      <c r="I824" s="8">
        <f t="shared" si="60"/>
        <v>7</v>
      </c>
      <c r="J824" s="10">
        <v>44.431775430000002</v>
      </c>
      <c r="K824" s="8">
        <f t="shared" si="61"/>
        <v>44</v>
      </c>
      <c r="L824" s="5" t="s">
        <v>109</v>
      </c>
    </row>
    <row r="825" spans="1:12">
      <c r="A825" s="6">
        <v>4</v>
      </c>
      <c r="B825" s="6">
        <v>61</v>
      </c>
      <c r="C825" s="6">
        <v>21</v>
      </c>
      <c r="D825" s="7">
        <v>24.840639979999999</v>
      </c>
      <c r="E825" s="8">
        <f t="shared" si="58"/>
        <v>25</v>
      </c>
      <c r="F825" s="7">
        <v>60.091166260000001</v>
      </c>
      <c r="G825" s="8">
        <f t="shared" si="59"/>
        <v>60</v>
      </c>
      <c r="H825" s="9">
        <v>6.7502052900000002</v>
      </c>
      <c r="I825" s="8">
        <f t="shared" si="60"/>
        <v>7</v>
      </c>
      <c r="J825" s="10">
        <v>48.777903709999997</v>
      </c>
      <c r="K825" s="8">
        <f t="shared" si="61"/>
        <v>49</v>
      </c>
      <c r="L825" s="5" t="s">
        <v>109</v>
      </c>
    </row>
    <row r="826" spans="1:12">
      <c r="A826" s="6">
        <v>9</v>
      </c>
      <c r="B826" s="6">
        <v>60</v>
      </c>
      <c r="C826" s="6">
        <v>21</v>
      </c>
      <c r="D826" s="7">
        <v>29.94413861</v>
      </c>
      <c r="E826" s="8">
        <f t="shared" si="58"/>
        <v>30</v>
      </c>
      <c r="F826" s="7">
        <v>67.313230840000003</v>
      </c>
      <c r="G826" s="8">
        <f t="shared" si="59"/>
        <v>67</v>
      </c>
      <c r="H826" s="9">
        <v>7.5217802699999998</v>
      </c>
      <c r="I826" s="8">
        <f t="shared" si="60"/>
        <v>8</v>
      </c>
      <c r="J826" s="10">
        <v>40.37113729</v>
      </c>
      <c r="K826" s="8">
        <f t="shared" si="61"/>
        <v>40</v>
      </c>
      <c r="L826" s="5" t="s">
        <v>109</v>
      </c>
    </row>
    <row r="827" spans="1:12">
      <c r="A827" s="6">
        <v>18</v>
      </c>
      <c r="B827" s="6">
        <v>66</v>
      </c>
      <c r="C827" s="6">
        <v>22</v>
      </c>
      <c r="D827" s="7">
        <v>25.879902869999999</v>
      </c>
      <c r="E827" s="8">
        <f t="shared" si="58"/>
        <v>26</v>
      </c>
      <c r="F827" s="7">
        <v>67.551090239999994</v>
      </c>
      <c r="G827" s="8">
        <f t="shared" si="59"/>
        <v>68</v>
      </c>
      <c r="H827" s="9">
        <v>6.3473791850000003</v>
      </c>
      <c r="I827" s="8">
        <f t="shared" si="60"/>
        <v>6</v>
      </c>
      <c r="J827" s="10">
        <v>47.896452240000002</v>
      </c>
      <c r="K827" s="8">
        <f t="shared" si="61"/>
        <v>48</v>
      </c>
      <c r="L827" s="5" t="s">
        <v>109</v>
      </c>
    </row>
    <row r="828" spans="1:12">
      <c r="A828" s="6">
        <v>32</v>
      </c>
      <c r="B828" s="6">
        <v>56</v>
      </c>
      <c r="C828" s="6">
        <v>18</v>
      </c>
      <c r="D828" s="7">
        <v>20.046771100000001</v>
      </c>
      <c r="E828" s="8">
        <f t="shared" si="58"/>
        <v>20</v>
      </c>
      <c r="F828" s="7">
        <v>65.843953189999993</v>
      </c>
      <c r="G828" s="8">
        <f t="shared" si="59"/>
        <v>66</v>
      </c>
      <c r="H828" s="9">
        <v>7.1352515319999998</v>
      </c>
      <c r="I828" s="8">
        <f t="shared" si="60"/>
        <v>7</v>
      </c>
      <c r="J828" s="10">
        <v>46.053331239999999</v>
      </c>
      <c r="K828" s="8">
        <f t="shared" si="61"/>
        <v>46</v>
      </c>
      <c r="L828" s="5" t="s">
        <v>109</v>
      </c>
    </row>
    <row r="829" spans="1:12">
      <c r="A829" s="6">
        <v>6</v>
      </c>
      <c r="B829" s="6">
        <v>72</v>
      </c>
      <c r="C829" s="6">
        <v>15</v>
      </c>
      <c r="D829" s="7">
        <v>22.994519990000001</v>
      </c>
      <c r="E829" s="8">
        <f t="shared" si="58"/>
        <v>23</v>
      </c>
      <c r="F829" s="7">
        <v>66.708972369999998</v>
      </c>
      <c r="G829" s="8">
        <f t="shared" si="59"/>
        <v>67</v>
      </c>
      <c r="H829" s="9">
        <v>7.670178119</v>
      </c>
      <c r="I829" s="8">
        <f t="shared" si="60"/>
        <v>8</v>
      </c>
      <c r="J829" s="10">
        <v>54.490441539999999</v>
      </c>
      <c r="K829" s="8">
        <f t="shared" si="61"/>
        <v>54</v>
      </c>
      <c r="L829" s="5" t="s">
        <v>109</v>
      </c>
    </row>
    <row r="830" spans="1:12">
      <c r="A830" s="6">
        <v>15</v>
      </c>
      <c r="B830" s="6">
        <v>77</v>
      </c>
      <c r="C830" s="6">
        <v>20</v>
      </c>
      <c r="D830" s="7">
        <v>25.131636189999998</v>
      </c>
      <c r="E830" s="8">
        <f t="shared" si="58"/>
        <v>25</v>
      </c>
      <c r="F830" s="7">
        <v>66.926423619999994</v>
      </c>
      <c r="G830" s="8">
        <f t="shared" si="59"/>
        <v>67</v>
      </c>
      <c r="H830" s="9">
        <v>7.399749291</v>
      </c>
      <c r="I830" s="8">
        <f t="shared" si="60"/>
        <v>7</v>
      </c>
      <c r="J830" s="10">
        <v>49.040155579999997</v>
      </c>
      <c r="K830" s="8">
        <f t="shared" si="61"/>
        <v>49</v>
      </c>
      <c r="L830" s="5" t="s">
        <v>109</v>
      </c>
    </row>
    <row r="831" spans="1:12">
      <c r="A831" s="6">
        <v>0</v>
      </c>
      <c r="B831" s="6">
        <v>65</v>
      </c>
      <c r="C831" s="6">
        <v>24</v>
      </c>
      <c r="D831" s="7">
        <v>28.495843950000001</v>
      </c>
      <c r="E831" s="8">
        <f t="shared" si="58"/>
        <v>28</v>
      </c>
      <c r="F831" s="7">
        <v>62.446162190000003</v>
      </c>
      <c r="G831" s="8">
        <f t="shared" si="59"/>
        <v>62</v>
      </c>
      <c r="H831" s="9">
        <v>7.841496029</v>
      </c>
      <c r="I831" s="8">
        <f t="shared" si="60"/>
        <v>8</v>
      </c>
      <c r="J831" s="10">
        <v>53.14531023</v>
      </c>
      <c r="K831" s="8">
        <f t="shared" si="61"/>
        <v>53</v>
      </c>
      <c r="L831" s="5" t="s">
        <v>109</v>
      </c>
    </row>
    <row r="832" spans="1:12">
      <c r="A832" s="6">
        <v>30</v>
      </c>
      <c r="B832" s="6">
        <v>79</v>
      </c>
      <c r="C832" s="6">
        <v>22</v>
      </c>
      <c r="D832" s="7">
        <v>18.287661239999998</v>
      </c>
      <c r="E832" s="8">
        <f t="shared" si="58"/>
        <v>18</v>
      </c>
      <c r="F832" s="7">
        <v>69.485150559999994</v>
      </c>
      <c r="G832" s="8">
        <f t="shared" si="59"/>
        <v>69</v>
      </c>
      <c r="H832" s="9">
        <v>6.2542166110000004</v>
      </c>
      <c r="I832" s="8">
        <f t="shared" si="60"/>
        <v>6</v>
      </c>
      <c r="J832" s="10">
        <v>48.604494379999998</v>
      </c>
      <c r="K832" s="8">
        <f t="shared" si="61"/>
        <v>49</v>
      </c>
      <c r="L832" s="5" t="s">
        <v>109</v>
      </c>
    </row>
    <row r="833" spans="1:12">
      <c r="A833" s="6">
        <v>3</v>
      </c>
      <c r="B833" s="6">
        <v>63</v>
      </c>
      <c r="C833" s="6">
        <v>16</v>
      </c>
      <c r="D833" s="7">
        <v>24.38041875</v>
      </c>
      <c r="E833" s="8">
        <f t="shared" si="58"/>
        <v>24</v>
      </c>
      <c r="F833" s="7">
        <v>61.184582239999997</v>
      </c>
      <c r="G833" s="8">
        <f t="shared" si="59"/>
        <v>61</v>
      </c>
      <c r="H833" s="9">
        <v>6.868881708</v>
      </c>
      <c r="I833" s="8">
        <f t="shared" si="60"/>
        <v>7</v>
      </c>
      <c r="J833" s="10">
        <v>53.139466949999999</v>
      </c>
      <c r="K833" s="8">
        <f t="shared" si="61"/>
        <v>53</v>
      </c>
      <c r="L833" s="5" t="s">
        <v>109</v>
      </c>
    </row>
    <row r="834" spans="1:12">
      <c r="A834" s="6">
        <v>2</v>
      </c>
      <c r="B834" s="6">
        <v>78</v>
      </c>
      <c r="C834" s="6">
        <v>23</v>
      </c>
      <c r="D834" s="7">
        <v>21.318521480000001</v>
      </c>
      <c r="E834" s="8">
        <f t="shared" si="58"/>
        <v>21</v>
      </c>
      <c r="F834" s="7">
        <v>66.439345930000002</v>
      </c>
      <c r="G834" s="8">
        <f t="shared" si="59"/>
        <v>66</v>
      </c>
      <c r="H834" s="9">
        <v>7.3205147210000003</v>
      </c>
      <c r="I834" s="8">
        <f t="shared" si="60"/>
        <v>7</v>
      </c>
      <c r="J834" s="10">
        <v>45.426168019999999</v>
      </c>
      <c r="K834" s="8">
        <f t="shared" si="61"/>
        <v>45</v>
      </c>
      <c r="L834" s="5" t="s">
        <v>109</v>
      </c>
    </row>
    <row r="835" spans="1:12">
      <c r="A835" s="6">
        <v>10</v>
      </c>
      <c r="B835" s="6">
        <v>78</v>
      </c>
      <c r="C835" s="6">
        <v>18</v>
      </c>
      <c r="D835" s="7">
        <v>18.54141834</v>
      </c>
      <c r="E835" s="8">
        <f t="shared" ref="E835:E898" si="62">ROUND(D835, 0)</f>
        <v>19</v>
      </c>
      <c r="F835" s="7">
        <v>62.706375780000002</v>
      </c>
      <c r="G835" s="8">
        <f t="shared" ref="G835:G898" si="63">ROUND(F835, 0)</f>
        <v>63</v>
      </c>
      <c r="H835" s="9">
        <v>6.296976913</v>
      </c>
      <c r="I835" s="8">
        <f t="shared" ref="I835:I898" si="64">ROUND(H835, 0)</f>
        <v>6</v>
      </c>
      <c r="J835" s="10">
        <v>44.078197430000003</v>
      </c>
      <c r="K835" s="8">
        <f t="shared" ref="K835:K898" si="65">ROUND(J835, 0)</f>
        <v>44</v>
      </c>
      <c r="L835" s="5" t="s">
        <v>109</v>
      </c>
    </row>
    <row r="836" spans="1:12">
      <c r="A836" s="6">
        <v>14</v>
      </c>
      <c r="B836" s="6">
        <v>67</v>
      </c>
      <c r="C836" s="6">
        <v>25</v>
      </c>
      <c r="D836" s="7">
        <v>25.287106009999999</v>
      </c>
      <c r="E836" s="8">
        <f t="shared" si="62"/>
        <v>25</v>
      </c>
      <c r="F836" s="7">
        <v>60.859935329999999</v>
      </c>
      <c r="G836" s="8">
        <f t="shared" si="63"/>
        <v>61</v>
      </c>
      <c r="H836" s="9">
        <v>7.2411519359999996</v>
      </c>
      <c r="I836" s="8">
        <f t="shared" si="64"/>
        <v>7</v>
      </c>
      <c r="J836" s="10">
        <v>49.373699819999999</v>
      </c>
      <c r="K836" s="8">
        <f t="shared" si="65"/>
        <v>49</v>
      </c>
      <c r="L836" s="5" t="s">
        <v>109</v>
      </c>
    </row>
    <row r="837" spans="1:12">
      <c r="A837" s="6">
        <v>39</v>
      </c>
      <c r="B837" s="6">
        <v>65</v>
      </c>
      <c r="C837" s="6">
        <v>23</v>
      </c>
      <c r="D837" s="7">
        <v>25.43459777</v>
      </c>
      <c r="E837" s="8">
        <f t="shared" si="62"/>
        <v>25</v>
      </c>
      <c r="F837" s="7">
        <v>69.126133760000002</v>
      </c>
      <c r="G837" s="8">
        <f t="shared" si="63"/>
        <v>69</v>
      </c>
      <c r="H837" s="9">
        <v>7.6859593049999999</v>
      </c>
      <c r="I837" s="8">
        <f t="shared" si="64"/>
        <v>8</v>
      </c>
      <c r="J837" s="10">
        <v>41.026829249999999</v>
      </c>
      <c r="K837" s="8">
        <f t="shared" si="65"/>
        <v>41</v>
      </c>
      <c r="L837" s="5" t="s">
        <v>109</v>
      </c>
    </row>
    <row r="838" spans="1:12">
      <c r="A838" s="6">
        <v>19</v>
      </c>
      <c r="B838" s="6">
        <v>72</v>
      </c>
      <c r="C838" s="6">
        <v>15</v>
      </c>
      <c r="D838" s="7">
        <v>28.836009619999999</v>
      </c>
      <c r="E838" s="8">
        <f t="shared" si="62"/>
        <v>29</v>
      </c>
      <c r="F838" s="7">
        <v>69.761129210000007</v>
      </c>
      <c r="G838" s="8">
        <f t="shared" si="63"/>
        <v>70</v>
      </c>
      <c r="H838" s="9">
        <v>6.8907601239999998</v>
      </c>
      <c r="I838" s="8">
        <f t="shared" si="64"/>
        <v>7</v>
      </c>
      <c r="J838" s="10">
        <v>44.085625460000003</v>
      </c>
      <c r="K838" s="8">
        <f t="shared" si="65"/>
        <v>44</v>
      </c>
      <c r="L838" s="5" t="s">
        <v>109</v>
      </c>
    </row>
    <row r="839" spans="1:12">
      <c r="A839" s="6">
        <v>18</v>
      </c>
      <c r="B839" s="6">
        <v>57</v>
      </c>
      <c r="C839" s="6">
        <v>21</v>
      </c>
      <c r="D839" s="7">
        <v>27.376596429999999</v>
      </c>
      <c r="E839" s="8">
        <f t="shared" si="62"/>
        <v>27</v>
      </c>
      <c r="F839" s="7">
        <v>63.93927841</v>
      </c>
      <c r="G839" s="8">
        <f t="shared" si="63"/>
        <v>64</v>
      </c>
      <c r="H839" s="9">
        <v>6.1559159750000001</v>
      </c>
      <c r="I839" s="8">
        <f t="shared" si="64"/>
        <v>6</v>
      </c>
      <c r="J839" s="10">
        <v>49.473717729999997</v>
      </c>
      <c r="K839" s="8">
        <f t="shared" si="65"/>
        <v>49</v>
      </c>
      <c r="L839" s="5" t="s">
        <v>109</v>
      </c>
    </row>
    <row r="840" spans="1:12">
      <c r="A840" s="6">
        <v>31</v>
      </c>
      <c r="B840" s="6">
        <v>58</v>
      </c>
      <c r="C840" s="6">
        <v>15</v>
      </c>
      <c r="D840" s="7">
        <v>28.318868630000001</v>
      </c>
      <c r="E840" s="8">
        <f t="shared" si="62"/>
        <v>28</v>
      </c>
      <c r="F840" s="7">
        <v>60.194613990000001</v>
      </c>
      <c r="G840" s="8">
        <f t="shared" si="63"/>
        <v>60</v>
      </c>
      <c r="H840" s="9">
        <v>6.1678553819999999</v>
      </c>
      <c r="I840" s="8">
        <f t="shared" si="64"/>
        <v>6</v>
      </c>
      <c r="J840" s="10">
        <v>45.365212509999999</v>
      </c>
      <c r="K840" s="8">
        <f t="shared" si="65"/>
        <v>45</v>
      </c>
      <c r="L840" s="5" t="s">
        <v>109</v>
      </c>
    </row>
    <row r="841" spans="1:12">
      <c r="A841" s="6">
        <v>28</v>
      </c>
      <c r="B841" s="6">
        <v>58</v>
      </c>
      <c r="C841" s="6">
        <v>25</v>
      </c>
      <c r="D841" s="7">
        <v>27.481864900000001</v>
      </c>
      <c r="E841" s="8">
        <f t="shared" si="62"/>
        <v>27</v>
      </c>
      <c r="F841" s="7">
        <v>62.048149510000002</v>
      </c>
      <c r="G841" s="8">
        <f t="shared" si="63"/>
        <v>62</v>
      </c>
      <c r="H841" s="9">
        <v>6.8616400359999998</v>
      </c>
      <c r="I841" s="8">
        <f t="shared" si="64"/>
        <v>7</v>
      </c>
      <c r="J841" s="10">
        <v>37.811239739999998</v>
      </c>
      <c r="K841" s="8">
        <f t="shared" si="65"/>
        <v>38</v>
      </c>
      <c r="L841" s="5" t="s">
        <v>109</v>
      </c>
    </row>
    <row r="842" spans="1:12">
      <c r="A842" s="6">
        <v>5</v>
      </c>
      <c r="B842" s="6">
        <v>65</v>
      </c>
      <c r="C842" s="6">
        <v>19</v>
      </c>
      <c r="D842" s="7">
        <v>18.28072173</v>
      </c>
      <c r="E842" s="8">
        <f t="shared" si="62"/>
        <v>18</v>
      </c>
      <c r="F842" s="7">
        <v>68.103653870000002</v>
      </c>
      <c r="G842" s="8">
        <f t="shared" si="63"/>
        <v>68</v>
      </c>
      <c r="H842" s="9">
        <v>6.9783616889999998</v>
      </c>
      <c r="I842" s="8">
        <f t="shared" si="64"/>
        <v>7</v>
      </c>
      <c r="J842" s="10">
        <v>48.802532849999999</v>
      </c>
      <c r="K842" s="8">
        <f t="shared" si="65"/>
        <v>49</v>
      </c>
      <c r="L842" s="5" t="s">
        <v>109</v>
      </c>
    </row>
    <row r="843" spans="1:12">
      <c r="A843" s="6">
        <v>16</v>
      </c>
      <c r="B843" s="6">
        <v>65</v>
      </c>
      <c r="C843" s="6">
        <v>19</v>
      </c>
      <c r="D843" s="7">
        <v>27.612049970000001</v>
      </c>
      <c r="E843" s="8">
        <f t="shared" si="62"/>
        <v>28</v>
      </c>
      <c r="F843" s="7">
        <v>69.297862440000003</v>
      </c>
      <c r="G843" s="8">
        <f t="shared" si="63"/>
        <v>69</v>
      </c>
      <c r="H843" s="9">
        <v>7.0431602409999998</v>
      </c>
      <c r="I843" s="8">
        <f t="shared" si="64"/>
        <v>7</v>
      </c>
      <c r="J843" s="10">
        <v>42.72374404</v>
      </c>
      <c r="K843" s="8">
        <f t="shared" si="65"/>
        <v>43</v>
      </c>
      <c r="L843" s="5" t="s">
        <v>109</v>
      </c>
    </row>
    <row r="844" spans="1:12">
      <c r="A844" s="6">
        <v>34</v>
      </c>
      <c r="B844" s="6">
        <v>65</v>
      </c>
      <c r="C844" s="6">
        <v>19</v>
      </c>
      <c r="D844" s="7">
        <v>23.439746530000001</v>
      </c>
      <c r="E844" s="8">
        <f t="shared" si="62"/>
        <v>23</v>
      </c>
      <c r="F844" s="7">
        <v>63.220117260000002</v>
      </c>
      <c r="G844" s="8">
        <f t="shared" si="63"/>
        <v>63</v>
      </c>
      <c r="H844" s="9">
        <v>5.9423922200000003</v>
      </c>
      <c r="I844" s="8">
        <f t="shared" si="64"/>
        <v>6</v>
      </c>
      <c r="J844" s="10">
        <v>45.402772970000001</v>
      </c>
      <c r="K844" s="8">
        <f t="shared" si="65"/>
        <v>45</v>
      </c>
      <c r="L844" s="5" t="s">
        <v>109</v>
      </c>
    </row>
    <row r="845" spans="1:12">
      <c r="A845" s="6">
        <v>14</v>
      </c>
      <c r="B845" s="6">
        <v>69</v>
      </c>
      <c r="C845" s="6">
        <v>19</v>
      </c>
      <c r="D845" s="7">
        <v>20.95628486</v>
      </c>
      <c r="E845" s="8">
        <f t="shared" si="62"/>
        <v>21</v>
      </c>
      <c r="F845" s="7">
        <v>63.681288410000001</v>
      </c>
      <c r="G845" s="8">
        <f t="shared" si="63"/>
        <v>64</v>
      </c>
      <c r="H845" s="9">
        <v>7.2394551470000001</v>
      </c>
      <c r="I845" s="8">
        <f t="shared" si="64"/>
        <v>7</v>
      </c>
      <c r="J845" s="10">
        <v>52.39881209</v>
      </c>
      <c r="K845" s="8">
        <f t="shared" si="65"/>
        <v>52</v>
      </c>
      <c r="L845" s="5" t="s">
        <v>109</v>
      </c>
    </row>
    <row r="846" spans="1:12">
      <c r="A846" s="6">
        <v>22</v>
      </c>
      <c r="B846" s="6">
        <v>55</v>
      </c>
      <c r="C846" s="6">
        <v>16</v>
      </c>
      <c r="D846" s="7">
        <v>23.793715299999999</v>
      </c>
      <c r="E846" s="8">
        <f t="shared" si="62"/>
        <v>24</v>
      </c>
      <c r="F846" s="7">
        <v>68.032091829999999</v>
      </c>
      <c r="G846" s="8">
        <f t="shared" si="63"/>
        <v>68</v>
      </c>
      <c r="H846" s="9">
        <v>6.5163175610000001</v>
      </c>
      <c r="I846" s="8">
        <f t="shared" si="64"/>
        <v>7</v>
      </c>
      <c r="J846" s="10">
        <v>49.739220969999998</v>
      </c>
      <c r="K846" s="8">
        <f t="shared" si="65"/>
        <v>50</v>
      </c>
      <c r="L846" s="5" t="s">
        <v>109</v>
      </c>
    </row>
    <row r="847" spans="1:12">
      <c r="A847" s="6">
        <v>24</v>
      </c>
      <c r="B847" s="6">
        <v>61</v>
      </c>
      <c r="C847" s="6">
        <v>17</v>
      </c>
      <c r="D847" s="7">
        <v>22.637142399999998</v>
      </c>
      <c r="E847" s="8">
        <f t="shared" si="62"/>
        <v>23</v>
      </c>
      <c r="F847" s="7">
        <v>65.445448589999998</v>
      </c>
      <c r="G847" s="8">
        <f t="shared" si="63"/>
        <v>65</v>
      </c>
      <c r="H847" s="9">
        <v>6.2332690450000001</v>
      </c>
      <c r="I847" s="8">
        <f t="shared" si="64"/>
        <v>6</v>
      </c>
      <c r="J847" s="10">
        <v>38.304110770000001</v>
      </c>
      <c r="K847" s="8">
        <f t="shared" si="65"/>
        <v>38</v>
      </c>
      <c r="L847" s="5" t="s">
        <v>109</v>
      </c>
    </row>
    <row r="848" spans="1:12">
      <c r="A848" s="6">
        <v>2</v>
      </c>
      <c r="B848" s="6">
        <v>79</v>
      </c>
      <c r="C848" s="6">
        <v>15</v>
      </c>
      <c r="D848" s="7">
        <v>21.535778830000002</v>
      </c>
      <c r="E848" s="8">
        <f t="shared" si="62"/>
        <v>22</v>
      </c>
      <c r="F848" s="7">
        <v>65.472277039999994</v>
      </c>
      <c r="G848" s="8">
        <f t="shared" si="63"/>
        <v>65</v>
      </c>
      <c r="H848" s="9">
        <v>7.5052836149999997</v>
      </c>
      <c r="I848" s="8">
        <f t="shared" si="64"/>
        <v>8</v>
      </c>
      <c r="J848" s="10">
        <v>35.751075919999998</v>
      </c>
      <c r="K848" s="8">
        <f t="shared" si="65"/>
        <v>36</v>
      </c>
      <c r="L848" s="5" t="s">
        <v>109</v>
      </c>
    </row>
    <row r="849" spans="1:12">
      <c r="A849" s="6">
        <v>26</v>
      </c>
      <c r="B849" s="6">
        <v>63</v>
      </c>
      <c r="C849" s="6">
        <v>17</v>
      </c>
      <c r="D849" s="7">
        <v>29.878545880000001</v>
      </c>
      <c r="E849" s="8">
        <f t="shared" si="62"/>
        <v>30</v>
      </c>
      <c r="F849" s="7">
        <v>65.730852060000004</v>
      </c>
      <c r="G849" s="8">
        <f t="shared" si="63"/>
        <v>66</v>
      </c>
      <c r="H849" s="9">
        <v>6.9503006860000003</v>
      </c>
      <c r="I849" s="8">
        <f t="shared" si="64"/>
        <v>7</v>
      </c>
      <c r="J849" s="10">
        <v>44.956547819999997</v>
      </c>
      <c r="K849" s="8">
        <f t="shared" si="65"/>
        <v>45</v>
      </c>
      <c r="L849" s="5" t="s">
        <v>109</v>
      </c>
    </row>
    <row r="850" spans="1:12">
      <c r="A850" s="6">
        <v>27</v>
      </c>
      <c r="B850" s="6">
        <v>61</v>
      </c>
      <c r="C850" s="6">
        <v>15</v>
      </c>
      <c r="D850" s="7">
        <v>25.265329099999999</v>
      </c>
      <c r="E850" s="8">
        <f t="shared" si="62"/>
        <v>25</v>
      </c>
      <c r="F850" s="7">
        <v>67.100045769999994</v>
      </c>
      <c r="G850" s="8">
        <f t="shared" si="63"/>
        <v>67</v>
      </c>
      <c r="H850" s="9">
        <v>6.9580548389999999</v>
      </c>
      <c r="I850" s="8">
        <f t="shared" si="64"/>
        <v>7</v>
      </c>
      <c r="J850" s="10">
        <v>48.33941188</v>
      </c>
      <c r="K850" s="8">
        <f t="shared" si="65"/>
        <v>48</v>
      </c>
      <c r="L850" s="5" t="s">
        <v>109</v>
      </c>
    </row>
    <row r="851" spans="1:12">
      <c r="A851" s="6">
        <v>24</v>
      </c>
      <c r="B851" s="6">
        <v>70</v>
      </c>
      <c r="C851" s="6">
        <v>16</v>
      </c>
      <c r="D851" s="7">
        <v>25.178853159999999</v>
      </c>
      <c r="E851" s="8">
        <f t="shared" si="62"/>
        <v>25</v>
      </c>
      <c r="F851" s="7">
        <v>68.933073050000004</v>
      </c>
      <c r="G851" s="8">
        <f t="shared" si="63"/>
        <v>69</v>
      </c>
      <c r="H851" s="9">
        <v>6.5480346899999997</v>
      </c>
      <c r="I851" s="8">
        <f t="shared" si="64"/>
        <v>7</v>
      </c>
      <c r="J851" s="10">
        <v>35.034848119999999</v>
      </c>
      <c r="K851" s="8">
        <f t="shared" si="65"/>
        <v>35</v>
      </c>
      <c r="L851" s="5" t="s">
        <v>109</v>
      </c>
    </row>
    <row r="852" spans="1:12">
      <c r="A852" s="6">
        <v>13</v>
      </c>
      <c r="B852" s="6">
        <v>74</v>
      </c>
      <c r="C852" s="6">
        <v>25</v>
      </c>
      <c r="D852" s="7">
        <v>24.121926080000001</v>
      </c>
      <c r="E852" s="8">
        <f t="shared" si="62"/>
        <v>24</v>
      </c>
      <c r="F852" s="7">
        <v>61.09533545</v>
      </c>
      <c r="G852" s="8">
        <f t="shared" si="63"/>
        <v>61</v>
      </c>
      <c r="H852" s="9">
        <v>6.4616185770000003</v>
      </c>
      <c r="I852" s="8">
        <f t="shared" si="64"/>
        <v>6</v>
      </c>
      <c r="J852" s="10">
        <v>44.236292849999998</v>
      </c>
      <c r="K852" s="8">
        <f t="shared" si="65"/>
        <v>44</v>
      </c>
      <c r="L852" s="5" t="s">
        <v>109</v>
      </c>
    </row>
    <row r="853" spans="1:12">
      <c r="A853" s="6">
        <v>6</v>
      </c>
      <c r="B853" s="6">
        <v>64</v>
      </c>
      <c r="C853" s="6">
        <v>23</v>
      </c>
      <c r="D853" s="7">
        <v>23.335652209999999</v>
      </c>
      <c r="E853" s="8">
        <f t="shared" si="62"/>
        <v>23</v>
      </c>
      <c r="F853" s="7">
        <v>67.404607040000002</v>
      </c>
      <c r="G853" s="8">
        <f t="shared" si="63"/>
        <v>67</v>
      </c>
      <c r="H853" s="9">
        <v>7.0652640729999998</v>
      </c>
      <c r="I853" s="8">
        <f t="shared" si="64"/>
        <v>7</v>
      </c>
      <c r="J853" s="10">
        <v>36.186787209999999</v>
      </c>
      <c r="K853" s="8">
        <f t="shared" si="65"/>
        <v>36</v>
      </c>
      <c r="L853" s="5" t="s">
        <v>109</v>
      </c>
    </row>
    <row r="854" spans="1:12">
      <c r="A854" s="6">
        <v>12</v>
      </c>
      <c r="B854" s="6">
        <v>58</v>
      </c>
      <c r="C854" s="6">
        <v>23</v>
      </c>
      <c r="D854" s="7">
        <v>21.746000810000002</v>
      </c>
      <c r="E854" s="8">
        <f t="shared" si="62"/>
        <v>22</v>
      </c>
      <c r="F854" s="7">
        <v>63.395031840000001</v>
      </c>
      <c r="G854" s="8">
        <f t="shared" si="63"/>
        <v>63</v>
      </c>
      <c r="H854" s="9">
        <v>6.765091462</v>
      </c>
      <c r="I854" s="8">
        <f t="shared" si="64"/>
        <v>7</v>
      </c>
      <c r="J854" s="10">
        <v>50.433060849999997</v>
      </c>
      <c r="K854" s="8">
        <f t="shared" si="65"/>
        <v>50</v>
      </c>
      <c r="L854" s="5" t="s">
        <v>109</v>
      </c>
    </row>
    <row r="855" spans="1:12">
      <c r="A855" s="6">
        <v>32</v>
      </c>
      <c r="B855" s="6">
        <v>79</v>
      </c>
      <c r="C855" s="6">
        <v>22</v>
      </c>
      <c r="D855" s="7">
        <v>27.60195453</v>
      </c>
      <c r="E855" s="8">
        <f t="shared" si="62"/>
        <v>28</v>
      </c>
      <c r="F855" s="7">
        <v>63.461706739999997</v>
      </c>
      <c r="G855" s="8">
        <f t="shared" si="63"/>
        <v>63</v>
      </c>
      <c r="H855" s="9">
        <v>5.9164537900000003</v>
      </c>
      <c r="I855" s="8">
        <f t="shared" si="64"/>
        <v>6</v>
      </c>
      <c r="J855" s="10">
        <v>54.378141990000003</v>
      </c>
      <c r="K855" s="8">
        <f t="shared" si="65"/>
        <v>54</v>
      </c>
      <c r="L855" s="5" t="s">
        <v>109</v>
      </c>
    </row>
    <row r="856" spans="1:12">
      <c r="A856" s="6">
        <v>6</v>
      </c>
      <c r="B856" s="6">
        <v>68</v>
      </c>
      <c r="C856" s="6">
        <v>18</v>
      </c>
      <c r="D856" s="7">
        <v>24.388717</v>
      </c>
      <c r="E856" s="8">
        <f t="shared" si="62"/>
        <v>24</v>
      </c>
      <c r="F856" s="7">
        <v>62.504530619999997</v>
      </c>
      <c r="G856" s="8">
        <f t="shared" si="63"/>
        <v>63</v>
      </c>
      <c r="H856" s="9">
        <v>6.7113411469999997</v>
      </c>
      <c r="I856" s="8">
        <f t="shared" si="64"/>
        <v>7</v>
      </c>
      <c r="J856" s="10">
        <v>47.260524940000003</v>
      </c>
      <c r="K856" s="8">
        <f t="shared" si="65"/>
        <v>47</v>
      </c>
      <c r="L856" s="5" t="s">
        <v>109</v>
      </c>
    </row>
    <row r="857" spans="1:12">
      <c r="A857" s="6">
        <v>10</v>
      </c>
      <c r="B857" s="6">
        <v>79</v>
      </c>
      <c r="C857" s="6">
        <v>20</v>
      </c>
      <c r="D857" s="7">
        <v>24.98287462</v>
      </c>
      <c r="E857" s="8">
        <f t="shared" si="62"/>
        <v>25</v>
      </c>
      <c r="F857" s="7">
        <v>66.895409000000001</v>
      </c>
      <c r="G857" s="8">
        <f t="shared" si="63"/>
        <v>67</v>
      </c>
      <c r="H857" s="9">
        <v>6.3798814420000003</v>
      </c>
      <c r="I857" s="8">
        <f t="shared" si="64"/>
        <v>6</v>
      </c>
      <c r="J857" s="10">
        <v>38.213705679999997</v>
      </c>
      <c r="K857" s="8">
        <f t="shared" si="65"/>
        <v>38</v>
      </c>
      <c r="L857" s="5" t="s">
        <v>109</v>
      </c>
    </row>
    <row r="858" spans="1:12">
      <c r="A858" s="6">
        <v>38</v>
      </c>
      <c r="B858" s="6">
        <v>77</v>
      </c>
      <c r="C858" s="6">
        <v>22</v>
      </c>
      <c r="D858" s="7">
        <v>28.234829000000001</v>
      </c>
      <c r="E858" s="8">
        <f t="shared" si="62"/>
        <v>28</v>
      </c>
      <c r="F858" s="7">
        <v>69.315996499999997</v>
      </c>
      <c r="G858" s="8">
        <f t="shared" si="63"/>
        <v>69</v>
      </c>
      <c r="H858" s="9">
        <v>6.3132842680000003</v>
      </c>
      <c r="I858" s="8">
        <f t="shared" si="64"/>
        <v>6</v>
      </c>
      <c r="J858" s="10">
        <v>35.368314230000003</v>
      </c>
      <c r="K858" s="8">
        <f t="shared" si="65"/>
        <v>35</v>
      </c>
      <c r="L858" s="5" t="s">
        <v>109</v>
      </c>
    </row>
    <row r="859" spans="1:12">
      <c r="A859" s="6">
        <v>17</v>
      </c>
      <c r="B859" s="6">
        <v>74</v>
      </c>
      <c r="C859" s="6">
        <v>17</v>
      </c>
      <c r="D859" s="7">
        <v>26.03026959</v>
      </c>
      <c r="E859" s="8">
        <f t="shared" si="62"/>
        <v>26</v>
      </c>
      <c r="F859" s="7">
        <v>69.558631449999993</v>
      </c>
      <c r="G859" s="8">
        <f t="shared" si="63"/>
        <v>70</v>
      </c>
      <c r="H859" s="9">
        <v>7.3932108479999998</v>
      </c>
      <c r="I859" s="8">
        <f t="shared" si="64"/>
        <v>7</v>
      </c>
      <c r="J859" s="10">
        <v>37.113958009999998</v>
      </c>
      <c r="K859" s="8">
        <f t="shared" si="65"/>
        <v>37</v>
      </c>
      <c r="L859" s="5" t="s">
        <v>109</v>
      </c>
    </row>
    <row r="860" spans="1:12">
      <c r="A860" s="6">
        <v>26</v>
      </c>
      <c r="B860" s="6">
        <v>68</v>
      </c>
      <c r="C860" s="6">
        <v>24</v>
      </c>
      <c r="D860" s="7">
        <v>28.048495939999999</v>
      </c>
      <c r="E860" s="8">
        <f t="shared" si="62"/>
        <v>28</v>
      </c>
      <c r="F860" s="7">
        <v>64.076919419999996</v>
      </c>
      <c r="G860" s="8">
        <f t="shared" si="63"/>
        <v>64</v>
      </c>
      <c r="H860" s="9">
        <v>7.5049309729999996</v>
      </c>
      <c r="I860" s="8">
        <f t="shared" si="64"/>
        <v>8</v>
      </c>
      <c r="J860" s="10">
        <v>37.158249660000003</v>
      </c>
      <c r="K860" s="8">
        <f t="shared" si="65"/>
        <v>37</v>
      </c>
      <c r="L860" s="5" t="s">
        <v>109</v>
      </c>
    </row>
    <row r="861" spans="1:12">
      <c r="A861" s="6">
        <v>23</v>
      </c>
      <c r="B861" s="6">
        <v>75</v>
      </c>
      <c r="C861" s="6">
        <v>17</v>
      </c>
      <c r="D861" s="7">
        <v>24.874255049999999</v>
      </c>
      <c r="E861" s="8">
        <f t="shared" si="62"/>
        <v>25</v>
      </c>
      <c r="F861" s="7">
        <v>64.002139290000002</v>
      </c>
      <c r="G861" s="8">
        <f t="shared" si="63"/>
        <v>64</v>
      </c>
      <c r="H861" s="9">
        <v>7.198076286</v>
      </c>
      <c r="I861" s="8">
        <f t="shared" si="64"/>
        <v>7</v>
      </c>
      <c r="J861" s="10">
        <v>48.281374820000003</v>
      </c>
      <c r="K861" s="8">
        <f t="shared" si="65"/>
        <v>48</v>
      </c>
      <c r="L861" s="5" t="s">
        <v>109</v>
      </c>
    </row>
    <row r="862" spans="1:12">
      <c r="A862" s="6">
        <v>32</v>
      </c>
      <c r="B862" s="6">
        <v>78</v>
      </c>
      <c r="C862" s="6">
        <v>22</v>
      </c>
      <c r="D862" s="7">
        <v>23.97081395</v>
      </c>
      <c r="E862" s="8">
        <f t="shared" si="62"/>
        <v>24</v>
      </c>
      <c r="F862" s="7">
        <v>62.355575530000003</v>
      </c>
      <c r="G862" s="8">
        <f t="shared" si="63"/>
        <v>62</v>
      </c>
      <c r="H862" s="9">
        <v>7.0070375150000004</v>
      </c>
      <c r="I862" s="8">
        <f t="shared" si="64"/>
        <v>7</v>
      </c>
      <c r="J862" s="10">
        <v>53.409060480000001</v>
      </c>
      <c r="K862" s="8">
        <f t="shared" si="65"/>
        <v>53</v>
      </c>
      <c r="L862" s="5" t="s">
        <v>109</v>
      </c>
    </row>
    <row r="863" spans="1:12">
      <c r="A863" s="6">
        <v>19</v>
      </c>
      <c r="B863" s="6">
        <v>79</v>
      </c>
      <c r="C863" s="6">
        <v>19</v>
      </c>
      <c r="D863" s="7">
        <v>20.060039849999999</v>
      </c>
      <c r="E863" s="8">
        <f t="shared" si="62"/>
        <v>20</v>
      </c>
      <c r="F863" s="7">
        <v>67.762525830000001</v>
      </c>
      <c r="G863" s="8">
        <f t="shared" si="63"/>
        <v>68</v>
      </c>
      <c r="H863" s="9">
        <v>6.6772625620000001</v>
      </c>
      <c r="I863" s="8">
        <f t="shared" si="64"/>
        <v>7</v>
      </c>
      <c r="J863" s="10">
        <v>42.895090570000001</v>
      </c>
      <c r="K863" s="8">
        <f t="shared" si="65"/>
        <v>43</v>
      </c>
      <c r="L863" s="5" t="s">
        <v>109</v>
      </c>
    </row>
    <row r="864" spans="1:12">
      <c r="A864" s="6">
        <v>22</v>
      </c>
      <c r="B864" s="6">
        <v>60</v>
      </c>
      <c r="C864" s="6">
        <v>18</v>
      </c>
      <c r="D864" s="7">
        <v>19.592210470000001</v>
      </c>
      <c r="E864" s="8">
        <f t="shared" si="62"/>
        <v>20</v>
      </c>
      <c r="F864" s="7">
        <v>61.286334050000001</v>
      </c>
      <c r="G864" s="8">
        <f t="shared" si="63"/>
        <v>61</v>
      </c>
      <c r="H864" s="9">
        <v>6.7439803500000002</v>
      </c>
      <c r="I864" s="8">
        <f t="shared" si="64"/>
        <v>7</v>
      </c>
      <c r="J864" s="10">
        <v>41.770489300000001</v>
      </c>
      <c r="K864" s="8">
        <f t="shared" si="65"/>
        <v>42</v>
      </c>
      <c r="L864" s="5" t="s">
        <v>109</v>
      </c>
    </row>
    <row r="865" spans="1:12">
      <c r="A865" s="6">
        <v>28</v>
      </c>
      <c r="B865" s="6">
        <v>69</v>
      </c>
      <c r="C865" s="6">
        <v>16</v>
      </c>
      <c r="D865" s="7">
        <v>29.77013109</v>
      </c>
      <c r="E865" s="8">
        <f t="shared" si="62"/>
        <v>30</v>
      </c>
      <c r="F865" s="7">
        <v>66.293270120000003</v>
      </c>
      <c r="G865" s="8">
        <f t="shared" si="63"/>
        <v>66</v>
      </c>
      <c r="H865" s="9">
        <v>6.547361618</v>
      </c>
      <c r="I865" s="8">
        <f t="shared" si="64"/>
        <v>7</v>
      </c>
      <c r="J865" s="10">
        <v>35.696741379999999</v>
      </c>
      <c r="K865" s="8">
        <f t="shared" si="65"/>
        <v>36</v>
      </c>
      <c r="L865" s="5" t="s">
        <v>109</v>
      </c>
    </row>
    <row r="866" spans="1:12">
      <c r="A866" s="6">
        <v>1</v>
      </c>
      <c r="B866" s="6">
        <v>67</v>
      </c>
      <c r="C866" s="6">
        <v>21</v>
      </c>
      <c r="D866" s="7">
        <v>27.521353649999998</v>
      </c>
      <c r="E866" s="8">
        <f t="shared" si="62"/>
        <v>28</v>
      </c>
      <c r="F866" s="7">
        <v>60.536576840000002</v>
      </c>
      <c r="G866" s="8">
        <f t="shared" si="63"/>
        <v>61</v>
      </c>
      <c r="H866" s="9">
        <v>6.5515775979999997</v>
      </c>
      <c r="I866" s="8">
        <f t="shared" si="64"/>
        <v>7</v>
      </c>
      <c r="J866" s="10">
        <v>48.064913070000003</v>
      </c>
      <c r="K866" s="8">
        <f t="shared" si="65"/>
        <v>48</v>
      </c>
      <c r="L866" s="5" t="s">
        <v>109</v>
      </c>
    </row>
    <row r="867" spans="1:12">
      <c r="A867" s="6">
        <v>12</v>
      </c>
      <c r="B867" s="6">
        <v>67</v>
      </c>
      <c r="C867" s="6">
        <v>23</v>
      </c>
      <c r="D867" s="7">
        <v>25.628962130000001</v>
      </c>
      <c r="E867" s="8">
        <f t="shared" si="62"/>
        <v>26</v>
      </c>
      <c r="F867" s="7">
        <v>63.14909763</v>
      </c>
      <c r="G867" s="8">
        <f t="shared" si="63"/>
        <v>63</v>
      </c>
      <c r="H867" s="9">
        <v>6.5850203030000003</v>
      </c>
      <c r="I867" s="8">
        <f t="shared" si="64"/>
        <v>7</v>
      </c>
      <c r="J867" s="10">
        <v>45.496839909999998</v>
      </c>
      <c r="K867" s="8">
        <f t="shared" si="65"/>
        <v>45</v>
      </c>
      <c r="L867" s="5" t="s">
        <v>109</v>
      </c>
    </row>
    <row r="868" spans="1:12">
      <c r="A868" s="6">
        <v>36</v>
      </c>
      <c r="B868" s="6">
        <v>67</v>
      </c>
      <c r="C868" s="6">
        <v>20</v>
      </c>
      <c r="D868" s="7">
        <v>20.390783119999998</v>
      </c>
      <c r="E868" s="8">
        <f t="shared" si="62"/>
        <v>20</v>
      </c>
      <c r="F868" s="7">
        <v>60.475289310000001</v>
      </c>
      <c r="G868" s="8">
        <f t="shared" si="63"/>
        <v>60</v>
      </c>
      <c r="H868" s="9">
        <v>6.9240423719999997</v>
      </c>
      <c r="I868" s="8">
        <f t="shared" si="64"/>
        <v>7</v>
      </c>
      <c r="J868" s="10">
        <v>53.315085719999999</v>
      </c>
      <c r="K868" s="8">
        <f t="shared" si="65"/>
        <v>53</v>
      </c>
      <c r="L868" s="5" t="s">
        <v>109</v>
      </c>
    </row>
    <row r="869" spans="1:12">
      <c r="A869" s="6">
        <v>28</v>
      </c>
      <c r="B869" s="6">
        <v>70</v>
      </c>
      <c r="C869" s="6">
        <v>21</v>
      </c>
      <c r="D869" s="7">
        <v>25.390383960000001</v>
      </c>
      <c r="E869" s="8">
        <f t="shared" si="62"/>
        <v>25</v>
      </c>
      <c r="F869" s="7">
        <v>60.498965900000002</v>
      </c>
      <c r="G869" s="8">
        <f t="shared" si="63"/>
        <v>60</v>
      </c>
      <c r="H869" s="9">
        <v>7.437373666</v>
      </c>
      <c r="I869" s="8">
        <f t="shared" si="64"/>
        <v>7</v>
      </c>
      <c r="J869" s="10">
        <v>39.183745049999999</v>
      </c>
      <c r="K869" s="8">
        <f t="shared" si="65"/>
        <v>39</v>
      </c>
      <c r="L869" s="5" t="s">
        <v>109</v>
      </c>
    </row>
    <row r="870" spans="1:12">
      <c r="A870" s="6">
        <v>12</v>
      </c>
      <c r="B870" s="6">
        <v>71</v>
      </c>
      <c r="C870" s="6">
        <v>19</v>
      </c>
      <c r="D870" s="7">
        <v>24.910796380000001</v>
      </c>
      <c r="E870" s="8">
        <f t="shared" si="62"/>
        <v>25</v>
      </c>
      <c r="F870" s="7">
        <v>60.713674269999999</v>
      </c>
      <c r="G870" s="8">
        <f t="shared" si="63"/>
        <v>61</v>
      </c>
      <c r="H870" s="9">
        <v>7.1426110559999998</v>
      </c>
      <c r="I870" s="8">
        <f t="shared" si="64"/>
        <v>7</v>
      </c>
      <c r="J870" s="10">
        <v>42.197403970000003</v>
      </c>
      <c r="K870" s="8">
        <f t="shared" si="65"/>
        <v>42</v>
      </c>
      <c r="L870" s="5" t="s">
        <v>109</v>
      </c>
    </row>
    <row r="871" spans="1:12">
      <c r="A871" s="6">
        <v>22</v>
      </c>
      <c r="B871" s="6">
        <v>68</v>
      </c>
      <c r="C871" s="6">
        <v>16</v>
      </c>
      <c r="D871" s="7">
        <v>27.704968050000002</v>
      </c>
      <c r="E871" s="8">
        <f t="shared" si="62"/>
        <v>28</v>
      </c>
      <c r="F871" s="7">
        <v>63.209150340000001</v>
      </c>
      <c r="G871" s="8">
        <f t="shared" si="63"/>
        <v>63</v>
      </c>
      <c r="H871" s="9">
        <v>7.7467237600000001</v>
      </c>
      <c r="I871" s="8">
        <f t="shared" si="64"/>
        <v>8</v>
      </c>
      <c r="J871" s="10">
        <v>37.461607270000002</v>
      </c>
      <c r="K871" s="8">
        <f t="shared" si="65"/>
        <v>37</v>
      </c>
      <c r="L871" s="5" t="s">
        <v>109</v>
      </c>
    </row>
    <row r="872" spans="1:12">
      <c r="A872" s="6">
        <v>26</v>
      </c>
      <c r="B872" s="6">
        <v>66</v>
      </c>
      <c r="C872" s="6">
        <v>22</v>
      </c>
      <c r="D872" s="7">
        <v>18.064861010000001</v>
      </c>
      <c r="E872" s="8">
        <f t="shared" si="62"/>
        <v>18</v>
      </c>
      <c r="F872" s="7">
        <v>65.103435399999995</v>
      </c>
      <c r="G872" s="8">
        <f t="shared" si="63"/>
        <v>65</v>
      </c>
      <c r="H872" s="9">
        <v>6.3004794139999998</v>
      </c>
      <c r="I872" s="8">
        <f t="shared" si="64"/>
        <v>6</v>
      </c>
      <c r="J872" s="10">
        <v>51.549228249999999</v>
      </c>
      <c r="K872" s="8">
        <f t="shared" si="65"/>
        <v>52</v>
      </c>
      <c r="L872" s="5" t="s">
        <v>109</v>
      </c>
    </row>
    <row r="873" spans="1:12">
      <c r="A873" s="6">
        <v>16</v>
      </c>
      <c r="B873" s="6">
        <v>65</v>
      </c>
      <c r="C873" s="6">
        <v>16</v>
      </c>
      <c r="D873" s="7">
        <v>18.130277970000002</v>
      </c>
      <c r="E873" s="8">
        <f t="shared" si="62"/>
        <v>18</v>
      </c>
      <c r="F873" s="7">
        <v>62.458516119999999</v>
      </c>
      <c r="G873" s="8">
        <f t="shared" si="63"/>
        <v>62</v>
      </c>
      <c r="H873" s="9">
        <v>6.0787241070000002</v>
      </c>
      <c r="I873" s="8">
        <f t="shared" si="64"/>
        <v>6</v>
      </c>
      <c r="J873" s="10">
        <v>50.612852099999998</v>
      </c>
      <c r="K873" s="8">
        <f t="shared" si="65"/>
        <v>51</v>
      </c>
      <c r="L873" s="5" t="s">
        <v>109</v>
      </c>
    </row>
    <row r="874" spans="1:12">
      <c r="A874" s="6">
        <v>14</v>
      </c>
      <c r="B874" s="6">
        <v>59</v>
      </c>
      <c r="C874" s="6">
        <v>22</v>
      </c>
      <c r="D874" s="7">
        <v>23.82723528</v>
      </c>
      <c r="E874" s="8">
        <f t="shared" si="62"/>
        <v>24</v>
      </c>
      <c r="F874" s="7">
        <v>67.898152620000005</v>
      </c>
      <c r="G874" s="8">
        <f t="shared" si="63"/>
        <v>68</v>
      </c>
      <c r="H874" s="9">
        <v>6.7666066799999998</v>
      </c>
      <c r="I874" s="8">
        <f t="shared" si="64"/>
        <v>7</v>
      </c>
      <c r="J874" s="10">
        <v>46.907250769999997</v>
      </c>
      <c r="K874" s="8">
        <f t="shared" si="65"/>
        <v>47</v>
      </c>
      <c r="L874" s="5" t="s">
        <v>109</v>
      </c>
    </row>
    <row r="875" spans="1:12">
      <c r="A875" s="6">
        <v>33</v>
      </c>
      <c r="B875" s="6">
        <v>59</v>
      </c>
      <c r="C875" s="6">
        <v>19</v>
      </c>
      <c r="D875" s="7">
        <v>23.193053330000001</v>
      </c>
      <c r="E875" s="8">
        <f t="shared" si="62"/>
        <v>23</v>
      </c>
      <c r="F875" s="7">
        <v>62.747107730000003</v>
      </c>
      <c r="G875" s="8">
        <f t="shared" si="63"/>
        <v>63</v>
      </c>
      <c r="H875" s="9">
        <v>7.6410241770000003</v>
      </c>
      <c r="I875" s="8">
        <f t="shared" si="64"/>
        <v>8</v>
      </c>
      <c r="J875" s="10">
        <v>49.552133079999997</v>
      </c>
      <c r="K875" s="8">
        <f t="shared" si="65"/>
        <v>50</v>
      </c>
      <c r="L875" s="5" t="s">
        <v>109</v>
      </c>
    </row>
    <row r="876" spans="1:12">
      <c r="A876" s="6">
        <v>21</v>
      </c>
      <c r="B876" s="6">
        <v>63</v>
      </c>
      <c r="C876" s="6">
        <v>17</v>
      </c>
      <c r="D876" s="7">
        <v>25.089661289999999</v>
      </c>
      <c r="E876" s="8">
        <f t="shared" si="62"/>
        <v>25</v>
      </c>
      <c r="F876" s="7">
        <v>68.175431020000005</v>
      </c>
      <c r="G876" s="8">
        <f t="shared" si="63"/>
        <v>68</v>
      </c>
      <c r="H876" s="9">
        <v>6.5596818380000004</v>
      </c>
      <c r="I876" s="8">
        <f t="shared" si="64"/>
        <v>7</v>
      </c>
      <c r="J876" s="10">
        <v>41.454866189999997</v>
      </c>
      <c r="K876" s="8">
        <f t="shared" si="65"/>
        <v>41</v>
      </c>
      <c r="L876" s="5" t="s">
        <v>109</v>
      </c>
    </row>
    <row r="877" spans="1:12">
      <c r="A877" s="6">
        <v>0</v>
      </c>
      <c r="B877" s="6">
        <v>69</v>
      </c>
      <c r="C877" s="6">
        <v>21</v>
      </c>
      <c r="D877" s="7">
        <v>25.86928193</v>
      </c>
      <c r="E877" s="8">
        <f t="shared" si="62"/>
        <v>26</v>
      </c>
      <c r="F877" s="7">
        <v>61.883210720000001</v>
      </c>
      <c r="G877" s="8">
        <f t="shared" si="63"/>
        <v>62</v>
      </c>
      <c r="H877" s="9">
        <v>7.0729233059999999</v>
      </c>
      <c r="I877" s="8">
        <f t="shared" si="64"/>
        <v>7</v>
      </c>
      <c r="J877" s="10">
        <v>36.682840380000002</v>
      </c>
      <c r="K877" s="8">
        <f t="shared" si="65"/>
        <v>37</v>
      </c>
      <c r="L877" s="5" t="s">
        <v>109</v>
      </c>
    </row>
    <row r="878" spans="1:12">
      <c r="A878" s="6">
        <v>10</v>
      </c>
      <c r="B878" s="6">
        <v>75</v>
      </c>
      <c r="C878" s="6">
        <v>17</v>
      </c>
      <c r="D878" s="7">
        <v>18.439660369999999</v>
      </c>
      <c r="E878" s="8">
        <f t="shared" si="62"/>
        <v>18</v>
      </c>
      <c r="F878" s="7">
        <v>68.053949590000002</v>
      </c>
      <c r="G878" s="8">
        <f t="shared" si="63"/>
        <v>68</v>
      </c>
      <c r="H878" s="9">
        <v>7.7321947880000002</v>
      </c>
      <c r="I878" s="8">
        <f t="shared" si="64"/>
        <v>8</v>
      </c>
      <c r="J878" s="10">
        <v>39.009921370000001</v>
      </c>
      <c r="K878" s="8">
        <f t="shared" si="65"/>
        <v>39</v>
      </c>
      <c r="L878" s="5" t="s">
        <v>109</v>
      </c>
    </row>
    <row r="879" spans="1:12">
      <c r="A879" s="6">
        <v>30</v>
      </c>
      <c r="B879" s="6">
        <v>61</v>
      </c>
      <c r="C879" s="6">
        <v>18</v>
      </c>
      <c r="D879" s="7">
        <v>27.14911056</v>
      </c>
      <c r="E879" s="8">
        <f t="shared" si="62"/>
        <v>27</v>
      </c>
      <c r="F879" s="7">
        <v>67.026643370000002</v>
      </c>
      <c r="G879" s="8">
        <f t="shared" si="63"/>
        <v>67</v>
      </c>
      <c r="H879" s="9">
        <v>6.157782589</v>
      </c>
      <c r="I879" s="8">
        <f t="shared" si="64"/>
        <v>6</v>
      </c>
      <c r="J879" s="10">
        <v>52.508127010000003</v>
      </c>
      <c r="K879" s="8">
        <f t="shared" si="65"/>
        <v>53</v>
      </c>
      <c r="L879" s="5" t="s">
        <v>109</v>
      </c>
    </row>
    <row r="880" spans="1:12">
      <c r="A880" s="6">
        <v>0</v>
      </c>
      <c r="B880" s="6">
        <v>74</v>
      </c>
      <c r="C880" s="6">
        <v>17</v>
      </c>
      <c r="D880" s="7">
        <v>23.333758530000001</v>
      </c>
      <c r="E880" s="8">
        <f t="shared" si="62"/>
        <v>23</v>
      </c>
      <c r="F880" s="7">
        <v>64.505157760000003</v>
      </c>
      <c r="G880" s="8">
        <f t="shared" si="63"/>
        <v>65</v>
      </c>
      <c r="H880" s="9">
        <v>7.2409884010000001</v>
      </c>
      <c r="I880" s="8">
        <f t="shared" si="64"/>
        <v>7</v>
      </c>
      <c r="J880" s="10">
        <v>47.01510708</v>
      </c>
      <c r="K880" s="8">
        <f t="shared" si="65"/>
        <v>47</v>
      </c>
      <c r="L880" s="5" t="s">
        <v>109</v>
      </c>
    </row>
    <row r="881" spans="1:12">
      <c r="A881" s="6">
        <v>35</v>
      </c>
      <c r="B881" s="6">
        <v>74</v>
      </c>
      <c r="C881" s="6">
        <v>22</v>
      </c>
      <c r="D881" s="7">
        <v>26.723001400000001</v>
      </c>
      <c r="E881" s="8">
        <f t="shared" si="62"/>
        <v>27</v>
      </c>
      <c r="F881" s="7">
        <v>62.968418329999999</v>
      </c>
      <c r="G881" s="8">
        <f t="shared" si="63"/>
        <v>63</v>
      </c>
      <c r="H881" s="9">
        <v>6.8989057989999996</v>
      </c>
      <c r="I881" s="8">
        <f t="shared" si="64"/>
        <v>7</v>
      </c>
      <c r="J881" s="10">
        <v>42.872748970000004</v>
      </c>
      <c r="K881" s="8">
        <f t="shared" si="65"/>
        <v>43</v>
      </c>
      <c r="L881" s="5" t="s">
        <v>109</v>
      </c>
    </row>
    <row r="882" spans="1:12">
      <c r="A882" s="6">
        <v>7</v>
      </c>
      <c r="B882" s="6">
        <v>63</v>
      </c>
      <c r="C882" s="6">
        <v>24</v>
      </c>
      <c r="D882" s="7">
        <v>19.55750776</v>
      </c>
      <c r="E882" s="8">
        <f t="shared" si="62"/>
        <v>20</v>
      </c>
      <c r="F882" s="7">
        <v>64.452683089999994</v>
      </c>
      <c r="G882" s="8">
        <f t="shared" si="63"/>
        <v>64</v>
      </c>
      <c r="H882" s="9">
        <v>6.8186810859999998</v>
      </c>
      <c r="I882" s="8">
        <f t="shared" si="64"/>
        <v>7</v>
      </c>
      <c r="J882" s="10">
        <v>53.046694160000001</v>
      </c>
      <c r="K882" s="8">
        <f t="shared" si="65"/>
        <v>53</v>
      </c>
      <c r="L882" s="5" t="s">
        <v>109</v>
      </c>
    </row>
    <row r="883" spans="1:12">
      <c r="A883" s="6">
        <v>9</v>
      </c>
      <c r="B883" s="6">
        <v>56</v>
      </c>
      <c r="C883" s="6">
        <v>17</v>
      </c>
      <c r="D883" s="7">
        <v>26.13708256</v>
      </c>
      <c r="E883" s="8">
        <f t="shared" si="62"/>
        <v>26</v>
      </c>
      <c r="F883" s="7">
        <v>66.772920900000003</v>
      </c>
      <c r="G883" s="8">
        <f t="shared" si="63"/>
        <v>67</v>
      </c>
      <c r="H883" s="9">
        <v>6.2619378750000001</v>
      </c>
      <c r="I883" s="8">
        <f t="shared" si="64"/>
        <v>6</v>
      </c>
      <c r="J883" s="10">
        <v>46.48280681</v>
      </c>
      <c r="K883" s="8">
        <f t="shared" si="65"/>
        <v>46</v>
      </c>
      <c r="L883" s="5" t="s">
        <v>109</v>
      </c>
    </row>
    <row r="884" spans="1:12">
      <c r="A884" s="6">
        <v>14</v>
      </c>
      <c r="B884" s="6">
        <v>74</v>
      </c>
      <c r="C884" s="6">
        <v>15</v>
      </c>
      <c r="D884" s="7">
        <v>27.999903459999999</v>
      </c>
      <c r="E884" s="8">
        <f t="shared" si="62"/>
        <v>28</v>
      </c>
      <c r="F884" s="7">
        <v>65.576533729999994</v>
      </c>
      <c r="G884" s="8">
        <f t="shared" si="63"/>
        <v>66</v>
      </c>
      <c r="H884" s="9">
        <v>6.4930368679999999</v>
      </c>
      <c r="I884" s="8">
        <f t="shared" si="64"/>
        <v>6</v>
      </c>
      <c r="J884" s="10">
        <v>49.940430640000002</v>
      </c>
      <c r="K884" s="8">
        <f t="shared" si="65"/>
        <v>50</v>
      </c>
      <c r="L884" s="5" t="s">
        <v>109</v>
      </c>
    </row>
    <row r="885" spans="1:12">
      <c r="A885" s="6">
        <v>14</v>
      </c>
      <c r="B885" s="6">
        <v>76</v>
      </c>
      <c r="C885" s="6">
        <v>20</v>
      </c>
      <c r="D885" s="7">
        <v>29.059411619999999</v>
      </c>
      <c r="E885" s="8">
        <f t="shared" si="62"/>
        <v>29</v>
      </c>
      <c r="F885" s="7">
        <v>62.106523639999999</v>
      </c>
      <c r="G885" s="8">
        <f t="shared" si="63"/>
        <v>62</v>
      </c>
      <c r="H885" s="9">
        <v>7.0424746789999997</v>
      </c>
      <c r="I885" s="8">
        <f t="shared" si="64"/>
        <v>7</v>
      </c>
      <c r="J885" s="10">
        <v>36.501136600000002</v>
      </c>
      <c r="K885" s="8">
        <f t="shared" si="65"/>
        <v>37</v>
      </c>
      <c r="L885" s="5" t="s">
        <v>109</v>
      </c>
    </row>
    <row r="886" spans="1:12">
      <c r="A886" s="6">
        <v>36</v>
      </c>
      <c r="B886" s="6">
        <v>65</v>
      </c>
      <c r="C886" s="6">
        <v>16</v>
      </c>
      <c r="D886" s="7">
        <v>25.71269843</v>
      </c>
      <c r="E886" s="8">
        <f t="shared" si="62"/>
        <v>26</v>
      </c>
      <c r="F886" s="7">
        <v>64.112333300000003</v>
      </c>
      <c r="G886" s="8">
        <f t="shared" si="63"/>
        <v>64</v>
      </c>
      <c r="H886" s="9">
        <v>7.6920136570000004</v>
      </c>
      <c r="I886" s="8">
        <f t="shared" si="64"/>
        <v>8</v>
      </c>
      <c r="J886" s="10">
        <v>50.17067771</v>
      </c>
      <c r="K886" s="8">
        <f t="shared" si="65"/>
        <v>50</v>
      </c>
      <c r="L886" s="5" t="s">
        <v>109</v>
      </c>
    </row>
    <row r="887" spans="1:12">
      <c r="A887" s="6">
        <v>28</v>
      </c>
      <c r="B887" s="6">
        <v>67</v>
      </c>
      <c r="C887" s="6">
        <v>21</v>
      </c>
      <c r="D887" s="7">
        <v>21.797926489999998</v>
      </c>
      <c r="E887" s="8">
        <f t="shared" si="62"/>
        <v>22</v>
      </c>
      <c r="F887" s="7">
        <v>63.730860649999997</v>
      </c>
      <c r="G887" s="8">
        <f t="shared" si="63"/>
        <v>64</v>
      </c>
      <c r="H887" s="9">
        <v>6.2509942230000002</v>
      </c>
      <c r="I887" s="8">
        <f t="shared" si="64"/>
        <v>6</v>
      </c>
      <c r="J887" s="10">
        <v>46.623702219999998</v>
      </c>
      <c r="K887" s="8">
        <f t="shared" si="65"/>
        <v>47</v>
      </c>
      <c r="L887" s="5" t="s">
        <v>109</v>
      </c>
    </row>
    <row r="888" spans="1:12">
      <c r="A888" s="6">
        <v>28</v>
      </c>
      <c r="B888" s="6">
        <v>79</v>
      </c>
      <c r="C888" s="6">
        <v>16</v>
      </c>
      <c r="D888" s="7">
        <v>24.706264319999999</v>
      </c>
      <c r="E888" s="8">
        <f t="shared" si="62"/>
        <v>25</v>
      </c>
      <c r="F888" s="7">
        <v>60.268541829999997</v>
      </c>
      <c r="G888" s="8">
        <f t="shared" si="63"/>
        <v>60</v>
      </c>
      <c r="H888" s="9">
        <v>6.0521848809999996</v>
      </c>
      <c r="I888" s="8">
        <f t="shared" si="64"/>
        <v>6</v>
      </c>
      <c r="J888" s="10">
        <v>53.124429249999999</v>
      </c>
      <c r="K888" s="8">
        <f t="shared" si="65"/>
        <v>53</v>
      </c>
      <c r="L888" s="5" t="s">
        <v>109</v>
      </c>
    </row>
    <row r="889" spans="1:12">
      <c r="A889" s="6">
        <v>40</v>
      </c>
      <c r="B889" s="6">
        <v>61</v>
      </c>
      <c r="C889" s="6">
        <v>22</v>
      </c>
      <c r="D889" s="7">
        <v>20.94981756</v>
      </c>
      <c r="E889" s="8">
        <f t="shared" si="62"/>
        <v>21</v>
      </c>
      <c r="F889" s="7">
        <v>65.810875699999997</v>
      </c>
      <c r="G889" s="8">
        <f t="shared" si="63"/>
        <v>66</v>
      </c>
      <c r="H889" s="9">
        <v>7.0022160439999999</v>
      </c>
      <c r="I889" s="8">
        <f t="shared" si="64"/>
        <v>7</v>
      </c>
      <c r="J889" s="10">
        <v>44.239130119999999</v>
      </c>
      <c r="K889" s="8">
        <f t="shared" si="65"/>
        <v>44</v>
      </c>
      <c r="L889" s="5" t="s">
        <v>109</v>
      </c>
    </row>
    <row r="890" spans="1:12">
      <c r="A890" s="6">
        <v>10</v>
      </c>
      <c r="B890" s="6">
        <v>70</v>
      </c>
      <c r="C890" s="6">
        <v>19</v>
      </c>
      <c r="D890" s="7">
        <v>24.84918386</v>
      </c>
      <c r="E890" s="8">
        <f t="shared" si="62"/>
        <v>25</v>
      </c>
      <c r="F890" s="7">
        <v>68.98088448</v>
      </c>
      <c r="G890" s="8">
        <f t="shared" si="63"/>
        <v>69</v>
      </c>
      <c r="H890" s="9">
        <v>7.2724276379999999</v>
      </c>
      <c r="I890" s="8">
        <f t="shared" si="64"/>
        <v>7</v>
      </c>
      <c r="J890" s="10">
        <v>41.61080544</v>
      </c>
      <c r="K890" s="8">
        <f t="shared" si="65"/>
        <v>42</v>
      </c>
      <c r="L890" s="5" t="s">
        <v>109</v>
      </c>
    </row>
    <row r="891" spans="1:12">
      <c r="A891" s="6">
        <v>12</v>
      </c>
      <c r="B891" s="6">
        <v>80</v>
      </c>
      <c r="C891" s="6">
        <v>19</v>
      </c>
      <c r="D891" s="7">
        <v>21.910410450000001</v>
      </c>
      <c r="E891" s="8">
        <f t="shared" si="62"/>
        <v>22</v>
      </c>
      <c r="F891" s="7">
        <v>65.216624670000002</v>
      </c>
      <c r="G891" s="8">
        <f t="shared" si="63"/>
        <v>65</v>
      </c>
      <c r="H891" s="9">
        <v>5.962001484</v>
      </c>
      <c r="I891" s="8">
        <f t="shared" si="64"/>
        <v>6</v>
      </c>
      <c r="J891" s="10">
        <v>36.102113709999998</v>
      </c>
      <c r="K891" s="8">
        <f t="shared" si="65"/>
        <v>36</v>
      </c>
      <c r="L891" s="5" t="s">
        <v>109</v>
      </c>
    </row>
    <row r="892" spans="1:12">
      <c r="A892" s="6">
        <v>37</v>
      </c>
      <c r="B892" s="6">
        <v>77</v>
      </c>
      <c r="C892" s="6">
        <v>20</v>
      </c>
      <c r="D892" s="7">
        <v>25.933819639999999</v>
      </c>
      <c r="E892" s="8">
        <f t="shared" si="62"/>
        <v>26</v>
      </c>
      <c r="F892" s="7">
        <v>68.705330219999993</v>
      </c>
      <c r="G892" s="8">
        <f t="shared" si="63"/>
        <v>69</v>
      </c>
      <c r="H892" s="9">
        <v>7.0805060009999998</v>
      </c>
      <c r="I892" s="8">
        <f t="shared" si="64"/>
        <v>7</v>
      </c>
      <c r="J892" s="10">
        <v>51.023727729999997</v>
      </c>
      <c r="K892" s="8">
        <f t="shared" si="65"/>
        <v>51</v>
      </c>
      <c r="L892" s="5" t="s">
        <v>109</v>
      </c>
    </row>
    <row r="893" spans="1:12">
      <c r="A893" s="6">
        <v>0</v>
      </c>
      <c r="B893" s="6">
        <v>67</v>
      </c>
      <c r="C893" s="6">
        <v>22</v>
      </c>
      <c r="D893" s="7">
        <v>29.821121120000001</v>
      </c>
      <c r="E893" s="8">
        <f t="shared" si="62"/>
        <v>30</v>
      </c>
      <c r="F893" s="7">
        <v>69.407320900000002</v>
      </c>
      <c r="G893" s="8">
        <f t="shared" si="63"/>
        <v>69</v>
      </c>
      <c r="H893" s="9">
        <v>6.5937983869999997</v>
      </c>
      <c r="I893" s="8">
        <f t="shared" si="64"/>
        <v>7</v>
      </c>
      <c r="J893" s="10">
        <v>51.564610819999999</v>
      </c>
      <c r="K893" s="8">
        <f t="shared" si="65"/>
        <v>52</v>
      </c>
      <c r="L893" s="5" t="s">
        <v>109</v>
      </c>
    </row>
    <row r="894" spans="1:12">
      <c r="A894" s="6">
        <v>7</v>
      </c>
      <c r="B894" s="6">
        <v>73</v>
      </c>
      <c r="C894" s="6">
        <v>25</v>
      </c>
      <c r="D894" s="7">
        <v>27.521855909999999</v>
      </c>
      <c r="E894" s="8">
        <f t="shared" si="62"/>
        <v>28</v>
      </c>
      <c r="F894" s="7">
        <v>63.132152589999997</v>
      </c>
      <c r="G894" s="8">
        <f t="shared" si="63"/>
        <v>63</v>
      </c>
      <c r="H894" s="9">
        <v>7.2880566199999999</v>
      </c>
      <c r="I894" s="8">
        <f t="shared" si="64"/>
        <v>7</v>
      </c>
      <c r="J894" s="10">
        <v>45.208410710000003</v>
      </c>
      <c r="K894" s="8">
        <f t="shared" si="65"/>
        <v>45</v>
      </c>
      <c r="L894" s="5" t="s">
        <v>109</v>
      </c>
    </row>
    <row r="895" spans="1:12">
      <c r="A895" s="6">
        <v>10</v>
      </c>
      <c r="B895" s="6">
        <v>56</v>
      </c>
      <c r="C895" s="6">
        <v>18</v>
      </c>
      <c r="D895" s="7">
        <v>27.99627907</v>
      </c>
      <c r="E895" s="8">
        <f t="shared" si="62"/>
        <v>28</v>
      </c>
      <c r="F895" s="7">
        <v>68.642859299999998</v>
      </c>
      <c r="G895" s="8">
        <f t="shared" si="63"/>
        <v>69</v>
      </c>
      <c r="H895" s="9">
        <v>7.3271097200000002</v>
      </c>
      <c r="I895" s="8">
        <f t="shared" si="64"/>
        <v>7</v>
      </c>
      <c r="J895" s="10">
        <v>46.105851909999998</v>
      </c>
      <c r="K895" s="8">
        <f t="shared" si="65"/>
        <v>46</v>
      </c>
      <c r="L895" s="5" t="s">
        <v>109</v>
      </c>
    </row>
    <row r="896" spans="1:12">
      <c r="A896" s="6">
        <v>39</v>
      </c>
      <c r="B896" s="6">
        <v>70</v>
      </c>
      <c r="C896" s="6">
        <v>15</v>
      </c>
      <c r="D896" s="7">
        <v>20.767747830000001</v>
      </c>
      <c r="E896" s="8">
        <f t="shared" si="62"/>
        <v>21</v>
      </c>
      <c r="F896" s="7">
        <v>63.90164154</v>
      </c>
      <c r="G896" s="8">
        <f t="shared" si="63"/>
        <v>64</v>
      </c>
      <c r="H896" s="9">
        <v>6.3663557810000002</v>
      </c>
      <c r="I896" s="8">
        <f t="shared" si="64"/>
        <v>6</v>
      </c>
      <c r="J896" s="10">
        <v>47.927155200000001</v>
      </c>
      <c r="K896" s="8">
        <f t="shared" si="65"/>
        <v>48</v>
      </c>
      <c r="L896" s="5" t="s">
        <v>109</v>
      </c>
    </row>
    <row r="897" spans="1:12">
      <c r="A897" s="6">
        <v>26</v>
      </c>
      <c r="B897" s="6">
        <v>56</v>
      </c>
      <c r="C897" s="6">
        <v>22</v>
      </c>
      <c r="D897" s="7">
        <v>23.052764440000001</v>
      </c>
      <c r="E897" s="8">
        <f t="shared" si="62"/>
        <v>23</v>
      </c>
      <c r="F897" s="7">
        <v>60.424785999999997</v>
      </c>
      <c r="G897" s="8">
        <f t="shared" si="63"/>
        <v>60</v>
      </c>
      <c r="H897" s="9">
        <v>7.0111212160000003</v>
      </c>
      <c r="I897" s="8">
        <f t="shared" si="64"/>
        <v>7</v>
      </c>
      <c r="J897" s="10">
        <v>52.602852589999998</v>
      </c>
      <c r="K897" s="8">
        <f t="shared" si="65"/>
        <v>53</v>
      </c>
      <c r="L897" s="5" t="s">
        <v>109</v>
      </c>
    </row>
    <row r="898" spans="1:12">
      <c r="A898" s="6">
        <v>9</v>
      </c>
      <c r="B898" s="6">
        <v>77</v>
      </c>
      <c r="C898" s="6">
        <v>17</v>
      </c>
      <c r="D898" s="7">
        <v>21.658457769999998</v>
      </c>
      <c r="E898" s="8">
        <f t="shared" si="62"/>
        <v>22</v>
      </c>
      <c r="F898" s="7">
        <v>63.583371460000002</v>
      </c>
      <c r="G898" s="8">
        <f t="shared" si="63"/>
        <v>64</v>
      </c>
      <c r="H898" s="9">
        <v>6.2807255489999996</v>
      </c>
      <c r="I898" s="8">
        <f t="shared" si="64"/>
        <v>6</v>
      </c>
      <c r="J898" s="10">
        <v>38.076594139999997</v>
      </c>
      <c r="K898" s="8">
        <f t="shared" si="65"/>
        <v>38</v>
      </c>
      <c r="L898" s="5" t="s">
        <v>109</v>
      </c>
    </row>
    <row r="899" spans="1:12">
      <c r="A899" s="6">
        <v>4</v>
      </c>
      <c r="B899" s="6">
        <v>59</v>
      </c>
      <c r="C899" s="6">
        <v>19</v>
      </c>
      <c r="D899" s="7">
        <v>26.25070298</v>
      </c>
      <c r="E899" s="8">
        <f t="shared" ref="E899:E962" si="66">ROUND(D899, 0)</f>
        <v>26</v>
      </c>
      <c r="F899" s="7">
        <v>67.627796520000004</v>
      </c>
      <c r="G899" s="8">
        <f t="shared" ref="G899:G962" si="67">ROUND(F899, 0)</f>
        <v>68</v>
      </c>
      <c r="H899" s="9">
        <v>7.621494566</v>
      </c>
      <c r="I899" s="8">
        <f t="shared" ref="I899:I962" si="68">ROUND(H899, 0)</f>
        <v>8</v>
      </c>
      <c r="J899" s="10">
        <v>40.810629900000002</v>
      </c>
      <c r="K899" s="8">
        <f t="shared" ref="K899:K962" si="69">ROUND(J899, 0)</f>
        <v>41</v>
      </c>
      <c r="L899" s="5" t="s">
        <v>109</v>
      </c>
    </row>
    <row r="900" spans="1:12">
      <c r="A900" s="6">
        <v>34</v>
      </c>
      <c r="B900" s="6">
        <v>73</v>
      </c>
      <c r="C900" s="6">
        <v>15</v>
      </c>
      <c r="D900" s="7">
        <v>20.971952630000001</v>
      </c>
      <c r="E900" s="8">
        <f t="shared" si="66"/>
        <v>21</v>
      </c>
      <c r="F900" s="7">
        <v>63.831798890000002</v>
      </c>
      <c r="G900" s="8">
        <f t="shared" si="67"/>
        <v>64</v>
      </c>
      <c r="H900" s="9">
        <v>7.6304240830000003</v>
      </c>
      <c r="I900" s="8">
        <f t="shared" si="68"/>
        <v>8</v>
      </c>
      <c r="J900" s="10">
        <v>53.102078890000001</v>
      </c>
      <c r="K900" s="8">
        <f t="shared" si="69"/>
        <v>53</v>
      </c>
      <c r="L900" s="5" t="s">
        <v>109</v>
      </c>
    </row>
    <row r="901" spans="1:12">
      <c r="A901" s="6">
        <v>33</v>
      </c>
      <c r="B901" s="6">
        <v>77</v>
      </c>
      <c r="C901" s="6">
        <v>15</v>
      </c>
      <c r="D901" s="7">
        <v>23.897364060000001</v>
      </c>
      <c r="E901" s="8">
        <f t="shared" si="66"/>
        <v>24</v>
      </c>
      <c r="F901" s="7">
        <v>66.321020480000001</v>
      </c>
      <c r="G901" s="8">
        <f t="shared" si="67"/>
        <v>66</v>
      </c>
      <c r="H901" s="9">
        <v>7.8022124369999997</v>
      </c>
      <c r="I901" s="8">
        <f t="shared" si="68"/>
        <v>8</v>
      </c>
      <c r="J901" s="10">
        <v>40.745367569999999</v>
      </c>
      <c r="K901" s="8">
        <f t="shared" si="69"/>
        <v>41</v>
      </c>
      <c r="L901" s="5" t="s">
        <v>109</v>
      </c>
    </row>
    <row r="902" spans="1:12">
      <c r="A902" s="6">
        <v>2</v>
      </c>
      <c r="B902" s="6">
        <v>24</v>
      </c>
      <c r="C902" s="6">
        <v>38</v>
      </c>
      <c r="D902" s="7">
        <v>24.55981624</v>
      </c>
      <c r="E902" s="8">
        <f t="shared" si="66"/>
        <v>25</v>
      </c>
      <c r="F902" s="7">
        <v>91.635362360000002</v>
      </c>
      <c r="G902" s="8">
        <f t="shared" si="67"/>
        <v>92</v>
      </c>
      <c r="H902" s="9">
        <v>5.9229355129999997</v>
      </c>
      <c r="I902" s="8">
        <f t="shared" si="68"/>
        <v>6</v>
      </c>
      <c r="J902" s="10">
        <v>111.9684622</v>
      </c>
      <c r="K902" s="8">
        <f t="shared" si="69"/>
        <v>112</v>
      </c>
      <c r="L902" s="5" t="s">
        <v>120</v>
      </c>
    </row>
    <row r="903" spans="1:12">
      <c r="A903" s="6">
        <v>6</v>
      </c>
      <c r="B903" s="6">
        <v>18</v>
      </c>
      <c r="C903" s="6">
        <v>37</v>
      </c>
      <c r="D903" s="7">
        <v>19.65690085</v>
      </c>
      <c r="E903" s="8">
        <f t="shared" si="66"/>
        <v>20</v>
      </c>
      <c r="F903" s="7">
        <v>89.937010229999999</v>
      </c>
      <c r="G903" s="8">
        <f t="shared" si="67"/>
        <v>90</v>
      </c>
      <c r="H903" s="9">
        <v>5.9376495780000003</v>
      </c>
      <c r="I903" s="8">
        <f t="shared" si="68"/>
        <v>6</v>
      </c>
      <c r="J903" s="10">
        <v>108.0458926</v>
      </c>
      <c r="K903" s="8">
        <f t="shared" si="69"/>
        <v>108</v>
      </c>
      <c r="L903" s="5" t="s">
        <v>120</v>
      </c>
    </row>
    <row r="904" spans="1:12">
      <c r="A904" s="6">
        <v>8</v>
      </c>
      <c r="B904" s="6">
        <v>26</v>
      </c>
      <c r="C904" s="6">
        <v>36</v>
      </c>
      <c r="D904" s="7">
        <v>18.783596079999999</v>
      </c>
      <c r="E904" s="8">
        <f t="shared" si="66"/>
        <v>19</v>
      </c>
      <c r="F904" s="7">
        <v>87.402476699999994</v>
      </c>
      <c r="G904" s="8">
        <f t="shared" si="67"/>
        <v>87</v>
      </c>
      <c r="H904" s="9">
        <v>6.8047811060000001</v>
      </c>
      <c r="I904" s="8">
        <f t="shared" si="68"/>
        <v>7</v>
      </c>
      <c r="J904" s="10">
        <v>102.5184759</v>
      </c>
      <c r="K904" s="8">
        <f t="shared" si="69"/>
        <v>103</v>
      </c>
      <c r="L904" s="5" t="s">
        <v>120</v>
      </c>
    </row>
    <row r="905" spans="1:12">
      <c r="A905" s="6">
        <v>37</v>
      </c>
      <c r="B905" s="6">
        <v>18</v>
      </c>
      <c r="C905" s="6">
        <v>39</v>
      </c>
      <c r="D905" s="7">
        <v>24.146962800000001</v>
      </c>
      <c r="E905" s="8">
        <f t="shared" si="66"/>
        <v>24</v>
      </c>
      <c r="F905" s="7">
        <v>94.511066200000002</v>
      </c>
      <c r="G905" s="8">
        <f t="shared" si="67"/>
        <v>95</v>
      </c>
      <c r="H905" s="9">
        <v>6.4246706140000001</v>
      </c>
      <c r="I905" s="8">
        <f t="shared" si="68"/>
        <v>6</v>
      </c>
      <c r="J905" s="10">
        <v>110.23166329999999</v>
      </c>
      <c r="K905" s="8">
        <f t="shared" si="69"/>
        <v>110</v>
      </c>
      <c r="L905" s="5" t="s">
        <v>120</v>
      </c>
    </row>
    <row r="906" spans="1:12">
      <c r="A906" s="6">
        <v>0</v>
      </c>
      <c r="B906" s="6">
        <v>27</v>
      </c>
      <c r="C906" s="6">
        <v>38</v>
      </c>
      <c r="D906" s="7">
        <v>22.445812660000001</v>
      </c>
      <c r="E906" s="8">
        <f t="shared" si="66"/>
        <v>22</v>
      </c>
      <c r="F906" s="7">
        <v>89.901470270000004</v>
      </c>
      <c r="G906" s="8">
        <f t="shared" si="67"/>
        <v>90</v>
      </c>
      <c r="H906" s="9">
        <v>6.7380162209999996</v>
      </c>
      <c r="I906" s="8">
        <f t="shared" si="68"/>
        <v>7</v>
      </c>
      <c r="J906" s="10">
        <v>109.3905998</v>
      </c>
      <c r="K906" s="8">
        <f t="shared" si="69"/>
        <v>109</v>
      </c>
      <c r="L906" s="5" t="s">
        <v>120</v>
      </c>
    </row>
    <row r="907" spans="1:12">
      <c r="A907" s="6">
        <v>31</v>
      </c>
      <c r="B907" s="6">
        <v>25</v>
      </c>
      <c r="C907" s="6">
        <v>38</v>
      </c>
      <c r="D907" s="7">
        <v>24.96273236</v>
      </c>
      <c r="E907" s="8">
        <f t="shared" si="66"/>
        <v>25</v>
      </c>
      <c r="F907" s="7">
        <v>92.405014230000006</v>
      </c>
      <c r="G907" s="8">
        <f t="shared" si="67"/>
        <v>92</v>
      </c>
      <c r="H907" s="9">
        <v>6.4973666769999996</v>
      </c>
      <c r="I907" s="8">
        <f t="shared" si="68"/>
        <v>6</v>
      </c>
      <c r="J907" s="10">
        <v>109.4169192</v>
      </c>
      <c r="K907" s="8">
        <f t="shared" si="69"/>
        <v>109</v>
      </c>
      <c r="L907" s="5" t="s">
        <v>120</v>
      </c>
    </row>
    <row r="908" spans="1:12">
      <c r="A908" s="6">
        <v>21</v>
      </c>
      <c r="B908" s="6">
        <v>21</v>
      </c>
      <c r="C908" s="6">
        <v>38</v>
      </c>
      <c r="D908" s="7">
        <v>22.5526059</v>
      </c>
      <c r="E908" s="8">
        <f t="shared" si="66"/>
        <v>23</v>
      </c>
      <c r="F908" s="7">
        <v>89.325948600000004</v>
      </c>
      <c r="G908" s="8">
        <f t="shared" si="67"/>
        <v>89</v>
      </c>
      <c r="H908" s="9">
        <v>6.3276737650000001</v>
      </c>
      <c r="I908" s="8">
        <f t="shared" si="68"/>
        <v>6</v>
      </c>
      <c r="J908" s="10">
        <v>104.8955643</v>
      </c>
      <c r="K908" s="8">
        <f t="shared" si="69"/>
        <v>105</v>
      </c>
      <c r="L908" s="5" t="s">
        <v>120</v>
      </c>
    </row>
    <row r="909" spans="1:12">
      <c r="A909" s="6">
        <v>6</v>
      </c>
      <c r="B909" s="6">
        <v>30</v>
      </c>
      <c r="C909" s="6">
        <v>40</v>
      </c>
      <c r="D909" s="7">
        <v>22.770356079999999</v>
      </c>
      <c r="E909" s="8">
        <f t="shared" si="66"/>
        <v>23</v>
      </c>
      <c r="F909" s="7">
        <v>91.454985269999995</v>
      </c>
      <c r="G909" s="8">
        <f t="shared" si="67"/>
        <v>91</v>
      </c>
      <c r="H909" s="9">
        <v>6.3613744600000004</v>
      </c>
      <c r="I909" s="8">
        <f t="shared" si="68"/>
        <v>6</v>
      </c>
      <c r="J909" s="10">
        <v>106.96592010000001</v>
      </c>
      <c r="K909" s="8">
        <f t="shared" si="69"/>
        <v>107</v>
      </c>
      <c r="L909" s="5" t="s">
        <v>120</v>
      </c>
    </row>
    <row r="910" spans="1:12">
      <c r="A910" s="6">
        <v>25</v>
      </c>
      <c r="B910" s="6">
        <v>27</v>
      </c>
      <c r="C910" s="6">
        <v>41</v>
      </c>
      <c r="D910" s="7">
        <v>19.200903780000001</v>
      </c>
      <c r="E910" s="8">
        <f t="shared" si="66"/>
        <v>19</v>
      </c>
      <c r="F910" s="7">
        <v>94.276595959999995</v>
      </c>
      <c r="G910" s="8">
        <f t="shared" si="67"/>
        <v>94</v>
      </c>
      <c r="H910" s="9">
        <v>6.9235093709999997</v>
      </c>
      <c r="I910" s="8">
        <f t="shared" si="68"/>
        <v>7</v>
      </c>
      <c r="J910" s="10">
        <v>108.0423555</v>
      </c>
      <c r="K910" s="8">
        <f t="shared" si="69"/>
        <v>108</v>
      </c>
      <c r="L910" s="5" t="s">
        <v>120</v>
      </c>
    </row>
    <row r="911" spans="1:12">
      <c r="A911" s="6">
        <v>15</v>
      </c>
      <c r="B911" s="6">
        <v>11</v>
      </c>
      <c r="C911" s="6">
        <v>38</v>
      </c>
      <c r="D911" s="7">
        <v>23.128082259999999</v>
      </c>
      <c r="E911" s="8">
        <f t="shared" si="66"/>
        <v>23</v>
      </c>
      <c r="F911" s="7">
        <v>92.683283579999994</v>
      </c>
      <c r="G911" s="8">
        <f t="shared" si="67"/>
        <v>93</v>
      </c>
      <c r="H911" s="9">
        <v>6.6306460830000002</v>
      </c>
      <c r="I911" s="8">
        <f t="shared" si="68"/>
        <v>7</v>
      </c>
      <c r="J911" s="10">
        <v>109.39301570000001</v>
      </c>
      <c r="K911" s="8">
        <f t="shared" si="69"/>
        <v>109</v>
      </c>
      <c r="L911" s="5" t="s">
        <v>120</v>
      </c>
    </row>
    <row r="912" spans="1:12">
      <c r="A912" s="6">
        <v>14</v>
      </c>
      <c r="B912" s="6">
        <v>5</v>
      </c>
      <c r="C912" s="6">
        <v>36</v>
      </c>
      <c r="D912" s="7">
        <v>24.926390649999998</v>
      </c>
      <c r="E912" s="8">
        <f t="shared" si="66"/>
        <v>25</v>
      </c>
      <c r="F912" s="7">
        <v>85.190980789999998</v>
      </c>
      <c r="G912" s="8">
        <f t="shared" si="67"/>
        <v>85</v>
      </c>
      <c r="H912" s="9">
        <v>5.8325258529999999</v>
      </c>
      <c r="I912" s="8">
        <f t="shared" si="68"/>
        <v>6</v>
      </c>
      <c r="J912" s="10">
        <v>104.7693804</v>
      </c>
      <c r="K912" s="8">
        <f t="shared" si="69"/>
        <v>105</v>
      </c>
      <c r="L912" s="5" t="s">
        <v>120</v>
      </c>
    </row>
    <row r="913" spans="1:12">
      <c r="A913" s="6">
        <v>16</v>
      </c>
      <c r="B913" s="6">
        <v>10</v>
      </c>
      <c r="C913" s="6">
        <v>41</v>
      </c>
      <c r="D913" s="7">
        <v>24.77464458</v>
      </c>
      <c r="E913" s="8">
        <f t="shared" si="66"/>
        <v>25</v>
      </c>
      <c r="F913" s="7">
        <v>85.636086879999993</v>
      </c>
      <c r="G913" s="8">
        <f t="shared" si="67"/>
        <v>86</v>
      </c>
      <c r="H913" s="9">
        <v>6.7389939539999997</v>
      </c>
      <c r="I913" s="8">
        <f t="shared" si="68"/>
        <v>7</v>
      </c>
      <c r="J913" s="10">
        <v>105.75958110000001</v>
      </c>
      <c r="K913" s="8">
        <f t="shared" si="69"/>
        <v>106</v>
      </c>
      <c r="L913" s="5" t="s">
        <v>120</v>
      </c>
    </row>
    <row r="914" spans="1:12">
      <c r="A914" s="6">
        <v>36</v>
      </c>
      <c r="B914" s="6">
        <v>7</v>
      </c>
      <c r="C914" s="6">
        <v>37</v>
      </c>
      <c r="D914" s="7">
        <v>19.867118399999999</v>
      </c>
      <c r="E914" s="8">
        <f t="shared" si="66"/>
        <v>20</v>
      </c>
      <c r="F914" s="7">
        <v>86.355902060000005</v>
      </c>
      <c r="G914" s="8">
        <f t="shared" si="67"/>
        <v>86</v>
      </c>
      <c r="H914" s="9">
        <v>5.7824355670000003</v>
      </c>
      <c r="I914" s="8">
        <f t="shared" si="68"/>
        <v>6</v>
      </c>
      <c r="J914" s="10">
        <v>108.31688579999999</v>
      </c>
      <c r="K914" s="8">
        <f t="shared" si="69"/>
        <v>108</v>
      </c>
      <c r="L914" s="5" t="s">
        <v>120</v>
      </c>
    </row>
    <row r="915" spans="1:12">
      <c r="A915" s="6">
        <v>4</v>
      </c>
      <c r="B915" s="6">
        <v>20</v>
      </c>
      <c r="C915" s="6">
        <v>41</v>
      </c>
      <c r="D915" s="7">
        <v>24.26601316</v>
      </c>
      <c r="E915" s="8">
        <f t="shared" si="66"/>
        <v>24</v>
      </c>
      <c r="F915" s="7">
        <v>93.797406100000003</v>
      </c>
      <c r="G915" s="8">
        <f t="shared" si="67"/>
        <v>94</v>
      </c>
      <c r="H915" s="9">
        <v>6.5370427170000003</v>
      </c>
      <c r="I915" s="8">
        <f t="shared" si="68"/>
        <v>7</v>
      </c>
      <c r="J915" s="10">
        <v>104.5375109</v>
      </c>
      <c r="K915" s="8">
        <f t="shared" si="69"/>
        <v>105</v>
      </c>
      <c r="L915" s="5" t="s">
        <v>120</v>
      </c>
    </row>
    <row r="916" spans="1:12">
      <c r="A916" s="6">
        <v>29</v>
      </c>
      <c r="B916" s="6">
        <v>22</v>
      </c>
      <c r="C916" s="6">
        <v>40</v>
      </c>
      <c r="D916" s="7">
        <v>23.62600218</v>
      </c>
      <c r="E916" s="8">
        <f t="shared" si="66"/>
        <v>24</v>
      </c>
      <c r="F916" s="7">
        <v>89.732666949999995</v>
      </c>
      <c r="G916" s="8">
        <f t="shared" si="67"/>
        <v>90</v>
      </c>
      <c r="H916" s="9">
        <v>6.1451044010000002</v>
      </c>
      <c r="I916" s="8">
        <f t="shared" si="68"/>
        <v>6</v>
      </c>
      <c r="J916" s="10">
        <v>107.6836871</v>
      </c>
      <c r="K916" s="8">
        <f t="shared" si="69"/>
        <v>108</v>
      </c>
      <c r="L916" s="5" t="s">
        <v>120</v>
      </c>
    </row>
    <row r="917" spans="1:12">
      <c r="A917" s="6">
        <v>16</v>
      </c>
      <c r="B917" s="6">
        <v>15</v>
      </c>
      <c r="C917" s="6">
        <v>42</v>
      </c>
      <c r="D917" s="7">
        <v>19.67832052</v>
      </c>
      <c r="E917" s="8">
        <f t="shared" si="66"/>
        <v>20</v>
      </c>
      <c r="F917" s="7">
        <v>89.089357019999994</v>
      </c>
      <c r="G917" s="8">
        <f t="shared" si="67"/>
        <v>89</v>
      </c>
      <c r="H917" s="9">
        <v>6.8907840450000002</v>
      </c>
      <c r="I917" s="8">
        <f t="shared" si="68"/>
        <v>7</v>
      </c>
      <c r="J917" s="10">
        <v>108.5468633</v>
      </c>
      <c r="K917" s="8">
        <f t="shared" si="69"/>
        <v>109</v>
      </c>
      <c r="L917" s="5" t="s">
        <v>120</v>
      </c>
    </row>
    <row r="918" spans="1:12">
      <c r="A918" s="6">
        <v>18</v>
      </c>
      <c r="B918" s="6">
        <v>27</v>
      </c>
      <c r="C918" s="6">
        <v>41</v>
      </c>
      <c r="D918" s="7">
        <v>22.365093949999999</v>
      </c>
      <c r="E918" s="8">
        <f t="shared" si="66"/>
        <v>22</v>
      </c>
      <c r="F918" s="7">
        <v>92.308823910000001</v>
      </c>
      <c r="G918" s="8">
        <f t="shared" si="67"/>
        <v>92</v>
      </c>
      <c r="H918" s="9">
        <v>7.1753443280000004</v>
      </c>
      <c r="I918" s="8">
        <f t="shared" si="68"/>
        <v>7</v>
      </c>
      <c r="J918" s="10">
        <v>104.8216333</v>
      </c>
      <c r="K918" s="8">
        <f t="shared" si="69"/>
        <v>105</v>
      </c>
      <c r="L918" s="5" t="s">
        <v>120</v>
      </c>
    </row>
    <row r="919" spans="1:12">
      <c r="A919" s="6">
        <v>11</v>
      </c>
      <c r="B919" s="6">
        <v>18</v>
      </c>
      <c r="C919" s="6">
        <v>42</v>
      </c>
      <c r="D919" s="7">
        <v>21.57936934</v>
      </c>
      <c r="E919" s="8">
        <f t="shared" si="66"/>
        <v>22</v>
      </c>
      <c r="F919" s="7">
        <v>94.882677279999996</v>
      </c>
      <c r="G919" s="8">
        <f t="shared" si="67"/>
        <v>95</v>
      </c>
      <c r="H919" s="9">
        <v>5.9385287440000001</v>
      </c>
      <c r="I919" s="8">
        <f t="shared" si="68"/>
        <v>6</v>
      </c>
      <c r="J919" s="10">
        <v>102.8593382</v>
      </c>
      <c r="K919" s="8">
        <f t="shared" si="69"/>
        <v>103</v>
      </c>
      <c r="L919" s="5" t="s">
        <v>120</v>
      </c>
    </row>
    <row r="920" spans="1:12">
      <c r="A920" s="6">
        <v>5</v>
      </c>
      <c r="B920" s="6">
        <v>15</v>
      </c>
      <c r="C920" s="6">
        <v>38</v>
      </c>
      <c r="D920" s="7">
        <v>18.26233221</v>
      </c>
      <c r="E920" s="8">
        <f t="shared" si="66"/>
        <v>18</v>
      </c>
      <c r="F920" s="7">
        <v>88.167791289999997</v>
      </c>
      <c r="G920" s="8">
        <f t="shared" si="67"/>
        <v>88</v>
      </c>
      <c r="H920" s="9">
        <v>5.7093804720000003</v>
      </c>
      <c r="I920" s="8">
        <f t="shared" si="68"/>
        <v>6</v>
      </c>
      <c r="J920" s="10">
        <v>108.0756727</v>
      </c>
      <c r="K920" s="8">
        <f t="shared" si="69"/>
        <v>108</v>
      </c>
      <c r="L920" s="5" t="s">
        <v>120</v>
      </c>
    </row>
    <row r="921" spans="1:12">
      <c r="A921" s="6">
        <v>18</v>
      </c>
      <c r="B921" s="6">
        <v>23</v>
      </c>
      <c r="C921" s="6">
        <v>44</v>
      </c>
      <c r="D921" s="7">
        <v>23.71028128</v>
      </c>
      <c r="E921" s="8">
        <f t="shared" si="66"/>
        <v>24</v>
      </c>
      <c r="F921" s="7">
        <v>89.617941650000006</v>
      </c>
      <c r="G921" s="8">
        <f t="shared" si="67"/>
        <v>90</v>
      </c>
      <c r="H921" s="9">
        <v>6.184400085</v>
      </c>
      <c r="I921" s="8">
        <f t="shared" si="68"/>
        <v>6</v>
      </c>
      <c r="J921" s="10">
        <v>105.6499907</v>
      </c>
      <c r="K921" s="8">
        <f t="shared" si="69"/>
        <v>106</v>
      </c>
      <c r="L921" s="5" t="s">
        <v>120</v>
      </c>
    </row>
    <row r="922" spans="1:12">
      <c r="A922" s="6">
        <v>9</v>
      </c>
      <c r="B922" s="6">
        <v>8</v>
      </c>
      <c r="C922" s="6">
        <v>40</v>
      </c>
      <c r="D922" s="7">
        <v>22.48720144</v>
      </c>
      <c r="E922" s="8">
        <f t="shared" si="66"/>
        <v>22</v>
      </c>
      <c r="F922" s="7">
        <v>89.922488299999998</v>
      </c>
      <c r="G922" s="8">
        <f t="shared" si="67"/>
        <v>90</v>
      </c>
      <c r="H922" s="9">
        <v>6.5535096729999998</v>
      </c>
      <c r="I922" s="8">
        <f t="shared" si="68"/>
        <v>7</v>
      </c>
      <c r="J922" s="10">
        <v>111.6631582</v>
      </c>
      <c r="K922" s="8">
        <f t="shared" si="69"/>
        <v>112</v>
      </c>
      <c r="L922" s="5" t="s">
        <v>120</v>
      </c>
    </row>
    <row r="923" spans="1:12">
      <c r="A923" s="6">
        <v>40</v>
      </c>
      <c r="B923" s="6">
        <v>27</v>
      </c>
      <c r="C923" s="6">
        <v>45</v>
      </c>
      <c r="D923" s="7">
        <v>21.660249799999999</v>
      </c>
      <c r="E923" s="8">
        <f t="shared" si="66"/>
        <v>22</v>
      </c>
      <c r="F923" s="7">
        <v>94.79397419</v>
      </c>
      <c r="G923" s="8">
        <f t="shared" si="67"/>
        <v>95</v>
      </c>
      <c r="H923" s="9">
        <v>5.8856381850000004</v>
      </c>
      <c r="I923" s="8">
        <f t="shared" si="68"/>
        <v>6</v>
      </c>
      <c r="J923" s="10">
        <v>112.4349689</v>
      </c>
      <c r="K923" s="8">
        <f t="shared" si="69"/>
        <v>112</v>
      </c>
      <c r="L923" s="5" t="s">
        <v>120</v>
      </c>
    </row>
    <row r="924" spans="1:12">
      <c r="A924" s="6">
        <v>22</v>
      </c>
      <c r="B924" s="6">
        <v>23</v>
      </c>
      <c r="C924" s="6">
        <v>44</v>
      </c>
      <c r="D924" s="7">
        <v>20.130371749999998</v>
      </c>
      <c r="E924" s="8">
        <f t="shared" si="66"/>
        <v>20</v>
      </c>
      <c r="F924" s="7">
        <v>89.315051370000006</v>
      </c>
      <c r="G924" s="8">
        <f t="shared" si="67"/>
        <v>89</v>
      </c>
      <c r="H924" s="9">
        <v>6.1438746909999997</v>
      </c>
      <c r="I924" s="8">
        <f t="shared" si="68"/>
        <v>6</v>
      </c>
      <c r="J924" s="10">
        <v>107.34169129999999</v>
      </c>
      <c r="K924" s="8">
        <f t="shared" si="69"/>
        <v>107</v>
      </c>
      <c r="L924" s="5" t="s">
        <v>120</v>
      </c>
    </row>
    <row r="925" spans="1:12">
      <c r="A925" s="6">
        <v>9</v>
      </c>
      <c r="B925" s="6">
        <v>16</v>
      </c>
      <c r="C925" s="6">
        <v>39</v>
      </c>
      <c r="D925" s="7">
        <v>18.41164435</v>
      </c>
      <c r="E925" s="8">
        <f t="shared" si="66"/>
        <v>18</v>
      </c>
      <c r="F925" s="7">
        <v>91.119272480000006</v>
      </c>
      <c r="G925" s="8">
        <f t="shared" si="67"/>
        <v>91</v>
      </c>
      <c r="H925" s="9">
        <v>6.1011989739999999</v>
      </c>
      <c r="I925" s="8">
        <f t="shared" si="68"/>
        <v>6</v>
      </c>
      <c r="J925" s="10">
        <v>105.1834976</v>
      </c>
      <c r="K925" s="8">
        <f t="shared" si="69"/>
        <v>105</v>
      </c>
      <c r="L925" s="5" t="s">
        <v>120</v>
      </c>
    </row>
    <row r="926" spans="1:12">
      <c r="A926" s="6">
        <v>12</v>
      </c>
      <c r="B926" s="6">
        <v>29</v>
      </c>
      <c r="C926" s="6">
        <v>40</v>
      </c>
      <c r="D926" s="7">
        <v>19.682911730000001</v>
      </c>
      <c r="E926" s="8">
        <f t="shared" si="66"/>
        <v>20</v>
      </c>
      <c r="F926" s="7">
        <v>89.752729990000006</v>
      </c>
      <c r="G926" s="8">
        <f t="shared" si="67"/>
        <v>90</v>
      </c>
      <c r="H926" s="9">
        <v>6.5940371349999998</v>
      </c>
      <c r="I926" s="8">
        <f t="shared" si="68"/>
        <v>7</v>
      </c>
      <c r="J926" s="10">
        <v>111.2818551</v>
      </c>
      <c r="K926" s="8">
        <f t="shared" si="69"/>
        <v>111</v>
      </c>
      <c r="L926" s="5" t="s">
        <v>120</v>
      </c>
    </row>
    <row r="927" spans="1:12">
      <c r="A927" s="6">
        <v>0</v>
      </c>
      <c r="B927" s="6">
        <v>17</v>
      </c>
      <c r="C927" s="6">
        <v>42</v>
      </c>
      <c r="D927" s="7">
        <v>23.202425860000002</v>
      </c>
      <c r="E927" s="8">
        <f t="shared" si="66"/>
        <v>23</v>
      </c>
      <c r="F927" s="7">
        <v>91.194426710000002</v>
      </c>
      <c r="G927" s="8">
        <f t="shared" si="67"/>
        <v>91</v>
      </c>
      <c r="H927" s="9">
        <v>6.8598408209999997</v>
      </c>
      <c r="I927" s="8">
        <f t="shared" si="68"/>
        <v>7</v>
      </c>
      <c r="J927" s="10">
        <v>109.0946323</v>
      </c>
      <c r="K927" s="8">
        <f t="shared" si="69"/>
        <v>109</v>
      </c>
      <c r="L927" s="5" t="s">
        <v>120</v>
      </c>
    </row>
    <row r="928" spans="1:12">
      <c r="A928" s="6">
        <v>2</v>
      </c>
      <c r="B928" s="6">
        <v>21</v>
      </c>
      <c r="C928" s="6">
        <v>44</v>
      </c>
      <c r="D928" s="7">
        <v>18.921571969999999</v>
      </c>
      <c r="E928" s="8">
        <f t="shared" si="66"/>
        <v>19</v>
      </c>
      <c r="F928" s="7">
        <v>87.312903419999998</v>
      </c>
      <c r="G928" s="8">
        <f t="shared" si="67"/>
        <v>87</v>
      </c>
      <c r="H928" s="9">
        <v>6.5689340600000001</v>
      </c>
      <c r="I928" s="8">
        <f t="shared" si="68"/>
        <v>7</v>
      </c>
      <c r="J928" s="10">
        <v>102.8013275</v>
      </c>
      <c r="K928" s="8">
        <f t="shared" si="69"/>
        <v>103</v>
      </c>
      <c r="L928" s="5" t="s">
        <v>120</v>
      </c>
    </row>
    <row r="929" spans="1:12">
      <c r="A929" s="6">
        <v>28</v>
      </c>
      <c r="B929" s="6">
        <v>6</v>
      </c>
      <c r="C929" s="6">
        <v>40</v>
      </c>
      <c r="D929" s="7">
        <v>22.106213870000001</v>
      </c>
      <c r="E929" s="8">
        <f t="shared" si="66"/>
        <v>22</v>
      </c>
      <c r="F929" s="7">
        <v>91.340396159999997</v>
      </c>
      <c r="G929" s="8">
        <f t="shared" si="67"/>
        <v>91</v>
      </c>
      <c r="H929" s="9">
        <v>6.7698556639999996</v>
      </c>
      <c r="I929" s="8">
        <f t="shared" si="68"/>
        <v>7</v>
      </c>
      <c r="J929" s="10">
        <v>106.8704803</v>
      </c>
      <c r="K929" s="8">
        <f t="shared" si="69"/>
        <v>107</v>
      </c>
      <c r="L929" s="5" t="s">
        <v>120</v>
      </c>
    </row>
    <row r="930" spans="1:12">
      <c r="A930" s="6">
        <v>8</v>
      </c>
      <c r="B930" s="6">
        <v>23</v>
      </c>
      <c r="C930" s="6">
        <v>44</v>
      </c>
      <c r="D930" s="7">
        <v>18.474124020000001</v>
      </c>
      <c r="E930" s="8">
        <f t="shared" si="66"/>
        <v>18</v>
      </c>
      <c r="F930" s="7">
        <v>89.689196640000006</v>
      </c>
      <c r="G930" s="8">
        <f t="shared" si="67"/>
        <v>90</v>
      </c>
      <c r="H930" s="9">
        <v>7.1308379310000003</v>
      </c>
      <c r="I930" s="8">
        <f t="shared" si="68"/>
        <v>7</v>
      </c>
      <c r="J930" s="10">
        <v>108.4758509</v>
      </c>
      <c r="K930" s="8">
        <f t="shared" si="69"/>
        <v>108</v>
      </c>
      <c r="L930" s="5" t="s">
        <v>120</v>
      </c>
    </row>
    <row r="931" spans="1:12">
      <c r="A931" s="6">
        <v>29</v>
      </c>
      <c r="B931" s="6">
        <v>16</v>
      </c>
      <c r="C931" s="6">
        <v>36</v>
      </c>
      <c r="D931" s="7">
        <v>19.810694470000001</v>
      </c>
      <c r="E931" s="8">
        <f t="shared" si="66"/>
        <v>20</v>
      </c>
      <c r="F931" s="7">
        <v>88.929442539999997</v>
      </c>
      <c r="G931" s="8">
        <f t="shared" si="67"/>
        <v>89</v>
      </c>
      <c r="H931" s="9">
        <v>5.7403380019999997</v>
      </c>
      <c r="I931" s="8">
        <f t="shared" si="68"/>
        <v>6</v>
      </c>
      <c r="J931" s="10">
        <v>102.860084</v>
      </c>
      <c r="K931" s="8">
        <f t="shared" si="69"/>
        <v>103</v>
      </c>
      <c r="L931" s="5" t="s">
        <v>120</v>
      </c>
    </row>
    <row r="932" spans="1:12">
      <c r="A932" s="6">
        <v>17</v>
      </c>
      <c r="B932" s="6">
        <v>18</v>
      </c>
      <c r="C932" s="6">
        <v>43</v>
      </c>
      <c r="D932" s="7">
        <v>24.488084400000002</v>
      </c>
      <c r="E932" s="8">
        <f t="shared" si="66"/>
        <v>24</v>
      </c>
      <c r="F932" s="7">
        <v>90.836872459999995</v>
      </c>
      <c r="G932" s="8">
        <f t="shared" si="67"/>
        <v>91</v>
      </c>
      <c r="H932" s="9">
        <v>5.8430054279999997</v>
      </c>
      <c r="I932" s="8">
        <f t="shared" si="68"/>
        <v>6</v>
      </c>
      <c r="J932" s="10">
        <v>103.19693409999999</v>
      </c>
      <c r="K932" s="8">
        <f t="shared" si="69"/>
        <v>103</v>
      </c>
      <c r="L932" s="5" t="s">
        <v>120</v>
      </c>
    </row>
    <row r="933" spans="1:12">
      <c r="A933" s="6">
        <v>34</v>
      </c>
      <c r="B933" s="6">
        <v>21</v>
      </c>
      <c r="C933" s="6">
        <v>42</v>
      </c>
      <c r="D933" s="7">
        <v>18.759276790000001</v>
      </c>
      <c r="E933" s="8">
        <f t="shared" si="66"/>
        <v>19</v>
      </c>
      <c r="F933" s="7">
        <v>89.934575969999997</v>
      </c>
      <c r="G933" s="8">
        <f t="shared" si="67"/>
        <v>90</v>
      </c>
      <c r="H933" s="9">
        <v>6.6486872740000003</v>
      </c>
      <c r="I933" s="8">
        <f t="shared" si="68"/>
        <v>7</v>
      </c>
      <c r="J933" s="10">
        <v>111.0196744</v>
      </c>
      <c r="K933" s="8">
        <f t="shared" si="69"/>
        <v>111</v>
      </c>
      <c r="L933" s="5" t="s">
        <v>120</v>
      </c>
    </row>
    <row r="934" spans="1:12">
      <c r="A934" s="6">
        <v>21</v>
      </c>
      <c r="B934" s="6">
        <v>23</v>
      </c>
      <c r="C934" s="6">
        <v>42</v>
      </c>
      <c r="D934" s="7">
        <v>19.541280629999999</v>
      </c>
      <c r="E934" s="8">
        <f t="shared" si="66"/>
        <v>20</v>
      </c>
      <c r="F934" s="7">
        <v>90.297517959999993</v>
      </c>
      <c r="G934" s="8">
        <f t="shared" si="67"/>
        <v>90</v>
      </c>
      <c r="H934" s="9">
        <v>6.902751061</v>
      </c>
      <c r="I934" s="8">
        <f t="shared" si="68"/>
        <v>7</v>
      </c>
      <c r="J934" s="10">
        <v>104.37398779999999</v>
      </c>
      <c r="K934" s="8">
        <f t="shared" si="69"/>
        <v>104</v>
      </c>
      <c r="L934" s="5" t="s">
        <v>120</v>
      </c>
    </row>
    <row r="935" spans="1:12">
      <c r="A935" s="6">
        <v>25</v>
      </c>
      <c r="B935" s="6">
        <v>17</v>
      </c>
      <c r="C935" s="6">
        <v>40</v>
      </c>
      <c r="D935" s="7">
        <v>18.912512450000001</v>
      </c>
      <c r="E935" s="8">
        <f t="shared" si="66"/>
        <v>19</v>
      </c>
      <c r="F935" s="7">
        <v>87.749385239999995</v>
      </c>
      <c r="G935" s="8">
        <f t="shared" si="67"/>
        <v>88</v>
      </c>
      <c r="H935" s="9">
        <v>6.6080238720000004</v>
      </c>
      <c r="I935" s="8">
        <f t="shared" si="68"/>
        <v>7</v>
      </c>
      <c r="J935" s="10">
        <v>111.28005159999999</v>
      </c>
      <c r="K935" s="8">
        <f t="shared" si="69"/>
        <v>111</v>
      </c>
      <c r="L935" s="5" t="s">
        <v>120</v>
      </c>
    </row>
    <row r="936" spans="1:12">
      <c r="A936" s="6">
        <v>8</v>
      </c>
      <c r="B936" s="6">
        <v>25</v>
      </c>
      <c r="C936" s="6">
        <v>36</v>
      </c>
      <c r="D936" s="7">
        <v>19.913305229999999</v>
      </c>
      <c r="E936" s="8">
        <f t="shared" si="66"/>
        <v>20</v>
      </c>
      <c r="F936" s="7">
        <v>94.950313679999994</v>
      </c>
      <c r="G936" s="8">
        <f t="shared" si="67"/>
        <v>95</v>
      </c>
      <c r="H936" s="9">
        <v>6.8285223750000004</v>
      </c>
      <c r="I936" s="8">
        <f t="shared" si="68"/>
        <v>7</v>
      </c>
      <c r="J936" s="10">
        <v>104.0277061</v>
      </c>
      <c r="K936" s="8">
        <f t="shared" si="69"/>
        <v>104</v>
      </c>
      <c r="L936" s="5" t="s">
        <v>120</v>
      </c>
    </row>
    <row r="937" spans="1:12">
      <c r="A937" s="6">
        <v>26</v>
      </c>
      <c r="B937" s="6">
        <v>18</v>
      </c>
      <c r="C937" s="6">
        <v>42</v>
      </c>
      <c r="D937" s="7">
        <v>19.72620525</v>
      </c>
      <c r="E937" s="8">
        <f t="shared" si="66"/>
        <v>20</v>
      </c>
      <c r="F937" s="7">
        <v>89.649341660000005</v>
      </c>
      <c r="G937" s="8">
        <f t="shared" si="67"/>
        <v>90</v>
      </c>
      <c r="H937" s="9">
        <v>6.9103749189999997</v>
      </c>
      <c r="I937" s="8">
        <f t="shared" si="68"/>
        <v>7</v>
      </c>
      <c r="J937" s="10">
        <v>108.2287276</v>
      </c>
      <c r="K937" s="8">
        <f t="shared" si="69"/>
        <v>108</v>
      </c>
      <c r="L937" s="5" t="s">
        <v>120</v>
      </c>
    </row>
    <row r="938" spans="1:12">
      <c r="A938" s="6">
        <v>4</v>
      </c>
      <c r="B938" s="6">
        <v>19</v>
      </c>
      <c r="C938" s="6">
        <v>42</v>
      </c>
      <c r="D938" s="7">
        <v>23.83185873</v>
      </c>
      <c r="E938" s="8">
        <f t="shared" si="66"/>
        <v>24</v>
      </c>
      <c r="F938" s="7">
        <v>87.84034604</v>
      </c>
      <c r="G938" s="8">
        <f t="shared" si="67"/>
        <v>88</v>
      </c>
      <c r="H938" s="9">
        <v>6.3066055280000004</v>
      </c>
      <c r="I938" s="8">
        <f t="shared" si="68"/>
        <v>6</v>
      </c>
      <c r="J938" s="10">
        <v>111.2232716</v>
      </c>
      <c r="K938" s="8">
        <f t="shared" si="69"/>
        <v>111</v>
      </c>
      <c r="L938" s="5" t="s">
        <v>120</v>
      </c>
    </row>
    <row r="939" spans="1:12">
      <c r="A939" s="6">
        <v>36</v>
      </c>
      <c r="B939" s="6">
        <v>24</v>
      </c>
      <c r="C939" s="6">
        <v>41</v>
      </c>
      <c r="D939" s="7">
        <v>24.944676319999999</v>
      </c>
      <c r="E939" s="8">
        <f t="shared" si="66"/>
        <v>25</v>
      </c>
      <c r="F939" s="7">
        <v>94.257026719999999</v>
      </c>
      <c r="G939" s="8">
        <f t="shared" si="67"/>
        <v>94</v>
      </c>
      <c r="H939" s="9">
        <v>7.0091803739999996</v>
      </c>
      <c r="I939" s="8">
        <f t="shared" si="68"/>
        <v>7</v>
      </c>
      <c r="J939" s="10">
        <v>103.87993470000001</v>
      </c>
      <c r="K939" s="8">
        <f t="shared" si="69"/>
        <v>104</v>
      </c>
      <c r="L939" s="5" t="s">
        <v>120</v>
      </c>
    </row>
    <row r="940" spans="1:12">
      <c r="A940" s="6">
        <v>5</v>
      </c>
      <c r="B940" s="6">
        <v>24</v>
      </c>
      <c r="C940" s="6">
        <v>40</v>
      </c>
      <c r="D940" s="7">
        <v>24.692257999999999</v>
      </c>
      <c r="E940" s="8">
        <f t="shared" si="66"/>
        <v>25</v>
      </c>
      <c r="F940" s="7">
        <v>93.870300880000002</v>
      </c>
      <c r="G940" s="8">
        <f t="shared" si="67"/>
        <v>94</v>
      </c>
      <c r="H940" s="9">
        <v>6.2979075790000003</v>
      </c>
      <c r="I940" s="8">
        <f t="shared" si="68"/>
        <v>6</v>
      </c>
      <c r="J940" s="10">
        <v>104.67354539999999</v>
      </c>
      <c r="K940" s="8">
        <f t="shared" si="69"/>
        <v>105</v>
      </c>
      <c r="L940" s="5" t="s">
        <v>120</v>
      </c>
    </row>
    <row r="941" spans="1:12">
      <c r="A941" s="6">
        <v>19</v>
      </c>
      <c r="B941" s="6">
        <v>17</v>
      </c>
      <c r="C941" s="6">
        <v>39</v>
      </c>
      <c r="D941" s="7">
        <v>24.724855770000001</v>
      </c>
      <c r="E941" s="8">
        <f t="shared" si="66"/>
        <v>25</v>
      </c>
      <c r="F941" s="7">
        <v>85.560831870000001</v>
      </c>
      <c r="G941" s="8">
        <f t="shared" si="67"/>
        <v>86</v>
      </c>
      <c r="H941" s="9">
        <v>6.728599215</v>
      </c>
      <c r="I941" s="8">
        <f t="shared" si="68"/>
        <v>7</v>
      </c>
      <c r="J941" s="10">
        <v>111.2787584</v>
      </c>
      <c r="K941" s="8">
        <f t="shared" si="69"/>
        <v>111</v>
      </c>
      <c r="L941" s="5" t="s">
        <v>120</v>
      </c>
    </row>
    <row r="942" spans="1:12">
      <c r="A942" s="6">
        <v>39</v>
      </c>
      <c r="B942" s="6">
        <v>30</v>
      </c>
      <c r="C942" s="6">
        <v>38</v>
      </c>
      <c r="D942" s="7">
        <v>20.126449210000001</v>
      </c>
      <c r="E942" s="8">
        <f t="shared" si="66"/>
        <v>20</v>
      </c>
      <c r="F942" s="7">
        <v>87.596296249999995</v>
      </c>
      <c r="G942" s="8">
        <f t="shared" si="67"/>
        <v>88</v>
      </c>
      <c r="H942" s="9">
        <v>6.9651567380000001</v>
      </c>
      <c r="I942" s="8">
        <f t="shared" si="68"/>
        <v>7</v>
      </c>
      <c r="J942" s="10">
        <v>108.065579</v>
      </c>
      <c r="K942" s="8">
        <f t="shared" si="69"/>
        <v>108</v>
      </c>
      <c r="L942" s="5" t="s">
        <v>120</v>
      </c>
    </row>
    <row r="943" spans="1:12">
      <c r="A943" s="6">
        <v>5</v>
      </c>
      <c r="B943" s="6">
        <v>29</v>
      </c>
      <c r="C943" s="6">
        <v>44</v>
      </c>
      <c r="D943" s="7">
        <v>21.024329430000002</v>
      </c>
      <c r="E943" s="8">
        <f t="shared" si="66"/>
        <v>21</v>
      </c>
      <c r="F943" s="7">
        <v>93.056950499999999</v>
      </c>
      <c r="G943" s="8">
        <f t="shared" si="67"/>
        <v>93</v>
      </c>
      <c r="H943" s="9">
        <v>5.5780957449999997</v>
      </c>
      <c r="I943" s="8">
        <f t="shared" si="68"/>
        <v>6</v>
      </c>
      <c r="J943" s="10">
        <v>104.78470059999999</v>
      </c>
      <c r="K943" s="8">
        <f t="shared" si="69"/>
        <v>105</v>
      </c>
      <c r="L943" s="5" t="s">
        <v>120</v>
      </c>
    </row>
    <row r="944" spans="1:12">
      <c r="A944" s="6">
        <v>4</v>
      </c>
      <c r="B944" s="6">
        <v>24</v>
      </c>
      <c r="C944" s="6">
        <v>43</v>
      </c>
      <c r="D944" s="7">
        <v>22.404235369999999</v>
      </c>
      <c r="E944" s="8">
        <f t="shared" si="66"/>
        <v>22</v>
      </c>
      <c r="F944" s="7">
        <v>88.1508343</v>
      </c>
      <c r="G944" s="8">
        <f t="shared" si="67"/>
        <v>88</v>
      </c>
      <c r="H944" s="9">
        <v>7.1995042729999996</v>
      </c>
      <c r="I944" s="8">
        <f t="shared" si="68"/>
        <v>7</v>
      </c>
      <c r="J944" s="10">
        <v>109.8695196</v>
      </c>
      <c r="K944" s="8">
        <f t="shared" si="69"/>
        <v>110</v>
      </c>
      <c r="L944" s="5" t="s">
        <v>120</v>
      </c>
    </row>
    <row r="945" spans="1:12">
      <c r="A945" s="6">
        <v>38</v>
      </c>
      <c r="B945" s="6">
        <v>21</v>
      </c>
      <c r="C945" s="6">
        <v>35</v>
      </c>
      <c r="D945" s="7">
        <v>20.33691147</v>
      </c>
      <c r="E945" s="8">
        <f t="shared" si="66"/>
        <v>20</v>
      </c>
      <c r="F945" s="7">
        <v>89.38003827</v>
      </c>
      <c r="G945" s="8">
        <f t="shared" si="67"/>
        <v>89</v>
      </c>
      <c r="H945" s="9">
        <v>5.8413671870000003</v>
      </c>
      <c r="I945" s="8">
        <f t="shared" si="68"/>
        <v>6</v>
      </c>
      <c r="J945" s="10">
        <v>110.9653137</v>
      </c>
      <c r="K945" s="8">
        <f t="shared" si="69"/>
        <v>111</v>
      </c>
      <c r="L945" s="5" t="s">
        <v>120</v>
      </c>
    </row>
    <row r="946" spans="1:12">
      <c r="A946" s="6">
        <v>37</v>
      </c>
      <c r="B946" s="6">
        <v>11</v>
      </c>
      <c r="C946" s="6">
        <v>36</v>
      </c>
      <c r="D946" s="7">
        <v>24.247796149999999</v>
      </c>
      <c r="E946" s="8">
        <f t="shared" si="66"/>
        <v>24</v>
      </c>
      <c r="F946" s="7">
        <v>85.560333119999996</v>
      </c>
      <c r="G946" s="8">
        <f t="shared" si="67"/>
        <v>86</v>
      </c>
      <c r="H946" s="9">
        <v>6.7101432660000002</v>
      </c>
      <c r="I946" s="8">
        <f t="shared" si="68"/>
        <v>7</v>
      </c>
      <c r="J946" s="10">
        <v>106.9216033</v>
      </c>
      <c r="K946" s="8">
        <f t="shared" si="69"/>
        <v>107</v>
      </c>
      <c r="L946" s="5" t="s">
        <v>120</v>
      </c>
    </row>
    <row r="947" spans="1:12">
      <c r="A947" s="6">
        <v>9</v>
      </c>
      <c r="B947" s="6">
        <v>25</v>
      </c>
      <c r="C947" s="6">
        <v>41</v>
      </c>
      <c r="D947" s="7">
        <v>24.815301439999999</v>
      </c>
      <c r="E947" s="8">
        <f t="shared" si="66"/>
        <v>25</v>
      </c>
      <c r="F947" s="7">
        <v>91.908429920000003</v>
      </c>
      <c r="G947" s="8">
        <f t="shared" si="67"/>
        <v>92</v>
      </c>
      <c r="H947" s="9">
        <v>5.9727148569999997</v>
      </c>
      <c r="I947" s="8">
        <f t="shared" si="68"/>
        <v>6</v>
      </c>
      <c r="J947" s="10">
        <v>109.2853418</v>
      </c>
      <c r="K947" s="8">
        <f t="shared" si="69"/>
        <v>109</v>
      </c>
      <c r="L947" s="5" t="s">
        <v>120</v>
      </c>
    </row>
    <row r="948" spans="1:12">
      <c r="A948" s="6">
        <v>29</v>
      </c>
      <c r="B948" s="6">
        <v>22</v>
      </c>
      <c r="C948" s="6">
        <v>43</v>
      </c>
      <c r="D948" s="7">
        <v>19.663297679999999</v>
      </c>
      <c r="E948" s="8">
        <f t="shared" si="66"/>
        <v>20</v>
      </c>
      <c r="F948" s="7">
        <v>87.951581289999993</v>
      </c>
      <c r="G948" s="8">
        <f t="shared" si="67"/>
        <v>88</v>
      </c>
      <c r="H948" s="9">
        <v>5.5618518310000002</v>
      </c>
      <c r="I948" s="8">
        <f t="shared" si="68"/>
        <v>6</v>
      </c>
      <c r="J948" s="10">
        <v>106.03808050000001</v>
      </c>
      <c r="K948" s="8">
        <f t="shared" si="69"/>
        <v>106</v>
      </c>
      <c r="L948" s="5" t="s">
        <v>120</v>
      </c>
    </row>
    <row r="949" spans="1:12">
      <c r="A949" s="6">
        <v>5</v>
      </c>
      <c r="B949" s="6">
        <v>21</v>
      </c>
      <c r="C949" s="6">
        <v>38</v>
      </c>
      <c r="D949" s="7">
        <v>22.433779909999998</v>
      </c>
      <c r="E949" s="8">
        <f t="shared" si="66"/>
        <v>22</v>
      </c>
      <c r="F949" s="7">
        <v>90.3396556</v>
      </c>
      <c r="G949" s="8">
        <f t="shared" si="67"/>
        <v>90</v>
      </c>
      <c r="H949" s="9">
        <v>6.107054808</v>
      </c>
      <c r="I949" s="8">
        <f t="shared" si="68"/>
        <v>6</v>
      </c>
      <c r="J949" s="10">
        <v>112.45969700000001</v>
      </c>
      <c r="K949" s="8">
        <f t="shared" si="69"/>
        <v>112</v>
      </c>
      <c r="L949" s="5" t="s">
        <v>120</v>
      </c>
    </row>
    <row r="950" spans="1:12">
      <c r="A950" s="6">
        <v>22</v>
      </c>
      <c r="B950" s="6">
        <v>26</v>
      </c>
      <c r="C950" s="6">
        <v>38</v>
      </c>
      <c r="D950" s="7">
        <v>22.920523070000002</v>
      </c>
      <c r="E950" s="8">
        <f t="shared" si="66"/>
        <v>23</v>
      </c>
      <c r="F950" s="7">
        <v>85.129121609999999</v>
      </c>
      <c r="G950" s="8">
        <f t="shared" si="67"/>
        <v>85</v>
      </c>
      <c r="H950" s="9">
        <v>6.9880353150000003</v>
      </c>
      <c r="I950" s="8">
        <f t="shared" si="68"/>
        <v>7</v>
      </c>
      <c r="J950" s="10">
        <v>110.2437841</v>
      </c>
      <c r="K950" s="8">
        <f t="shared" si="69"/>
        <v>110</v>
      </c>
      <c r="L950" s="5" t="s">
        <v>120</v>
      </c>
    </row>
    <row r="951" spans="1:12">
      <c r="A951" s="6">
        <v>4</v>
      </c>
      <c r="B951" s="6">
        <v>18</v>
      </c>
      <c r="C951" s="6">
        <v>37</v>
      </c>
      <c r="D951" s="7">
        <v>22.918431720000001</v>
      </c>
      <c r="E951" s="8">
        <f t="shared" si="66"/>
        <v>23</v>
      </c>
      <c r="F951" s="7">
        <v>85.406950440000003</v>
      </c>
      <c r="G951" s="8">
        <f t="shared" si="67"/>
        <v>85</v>
      </c>
      <c r="H951" s="9">
        <v>7.13147457</v>
      </c>
      <c r="I951" s="8">
        <f t="shared" si="68"/>
        <v>7</v>
      </c>
      <c r="J951" s="10">
        <v>106.2817706</v>
      </c>
      <c r="K951" s="8">
        <f t="shared" si="69"/>
        <v>106</v>
      </c>
      <c r="L951" s="5" t="s">
        <v>120</v>
      </c>
    </row>
    <row r="952" spans="1:12">
      <c r="A952" s="6">
        <v>21</v>
      </c>
      <c r="B952" s="6">
        <v>6</v>
      </c>
      <c r="C952" s="6">
        <v>41</v>
      </c>
      <c r="D952" s="7">
        <v>24.882444670000002</v>
      </c>
      <c r="E952" s="8">
        <f t="shared" si="66"/>
        <v>25</v>
      </c>
      <c r="F952" s="7">
        <v>89.396862189999993</v>
      </c>
      <c r="G952" s="8">
        <f t="shared" si="67"/>
        <v>89</v>
      </c>
      <c r="H952" s="9">
        <v>7.0869476870000003</v>
      </c>
      <c r="I952" s="8">
        <f t="shared" si="68"/>
        <v>7</v>
      </c>
      <c r="J952" s="10">
        <v>107.19517070000001</v>
      </c>
      <c r="K952" s="8">
        <f t="shared" si="69"/>
        <v>107</v>
      </c>
      <c r="L952" s="5" t="s">
        <v>120</v>
      </c>
    </row>
    <row r="953" spans="1:12">
      <c r="A953" s="6">
        <v>29</v>
      </c>
      <c r="B953" s="6">
        <v>21</v>
      </c>
      <c r="C953" s="6">
        <v>45</v>
      </c>
      <c r="D953" s="7">
        <v>23.409815389999999</v>
      </c>
      <c r="E953" s="8">
        <f t="shared" si="66"/>
        <v>23</v>
      </c>
      <c r="F953" s="7">
        <v>93.132769999999994</v>
      </c>
      <c r="G953" s="8">
        <f t="shared" si="67"/>
        <v>93</v>
      </c>
      <c r="H953" s="9">
        <v>6.749260456</v>
      </c>
      <c r="I953" s="8">
        <f t="shared" si="68"/>
        <v>7</v>
      </c>
      <c r="J953" s="10">
        <v>105.2240743</v>
      </c>
      <c r="K953" s="8">
        <f t="shared" si="69"/>
        <v>105</v>
      </c>
      <c r="L953" s="5" t="s">
        <v>120</v>
      </c>
    </row>
    <row r="954" spans="1:12">
      <c r="A954" s="6">
        <v>23</v>
      </c>
      <c r="B954" s="6">
        <v>5</v>
      </c>
      <c r="C954" s="6">
        <v>44</v>
      </c>
      <c r="D954" s="7">
        <v>21.20725375</v>
      </c>
      <c r="E954" s="8">
        <f t="shared" si="66"/>
        <v>21</v>
      </c>
      <c r="F954" s="7">
        <v>94.263047169999993</v>
      </c>
      <c r="G954" s="8">
        <f t="shared" si="67"/>
        <v>94</v>
      </c>
      <c r="H954" s="9">
        <v>7.1630046700000003</v>
      </c>
      <c r="I954" s="8">
        <f t="shared" si="68"/>
        <v>7</v>
      </c>
      <c r="J954" s="10">
        <v>107.5660804</v>
      </c>
      <c r="K954" s="8">
        <f t="shared" si="69"/>
        <v>108</v>
      </c>
      <c r="L954" s="5" t="s">
        <v>120</v>
      </c>
    </row>
    <row r="955" spans="1:12">
      <c r="A955" s="6">
        <v>13</v>
      </c>
      <c r="B955" s="6">
        <v>7</v>
      </c>
      <c r="C955" s="6">
        <v>43</v>
      </c>
      <c r="D955" s="7">
        <v>18.20230419</v>
      </c>
      <c r="E955" s="8">
        <f t="shared" si="66"/>
        <v>18</v>
      </c>
      <c r="F955" s="7">
        <v>91.122821619999996</v>
      </c>
      <c r="G955" s="8">
        <f t="shared" si="67"/>
        <v>91</v>
      </c>
      <c r="H955" s="9">
        <v>7.0134815149999996</v>
      </c>
      <c r="I955" s="8">
        <f t="shared" si="68"/>
        <v>7</v>
      </c>
      <c r="J955" s="10">
        <v>109.6623974</v>
      </c>
      <c r="K955" s="8">
        <f t="shared" si="69"/>
        <v>110</v>
      </c>
      <c r="L955" s="5" t="s">
        <v>120</v>
      </c>
    </row>
    <row r="956" spans="1:12">
      <c r="A956" s="6">
        <v>5</v>
      </c>
      <c r="B956" s="6">
        <v>13</v>
      </c>
      <c r="C956" s="6">
        <v>37</v>
      </c>
      <c r="D956" s="7">
        <v>22.34375696</v>
      </c>
      <c r="E956" s="8">
        <f t="shared" si="66"/>
        <v>22</v>
      </c>
      <c r="F956" s="7">
        <v>89.787034500000004</v>
      </c>
      <c r="G956" s="8">
        <f t="shared" si="67"/>
        <v>90</v>
      </c>
      <c r="H956" s="9">
        <v>5.6482436490000003</v>
      </c>
      <c r="I956" s="8">
        <f t="shared" si="68"/>
        <v>6</v>
      </c>
      <c r="J956" s="10">
        <v>103.31830739999999</v>
      </c>
      <c r="K956" s="8">
        <f t="shared" si="69"/>
        <v>103</v>
      </c>
      <c r="L956" s="5" t="s">
        <v>120</v>
      </c>
    </row>
    <row r="957" spans="1:12">
      <c r="A957" s="6">
        <v>27</v>
      </c>
      <c r="B957" s="6">
        <v>24</v>
      </c>
      <c r="C957" s="6">
        <v>41</v>
      </c>
      <c r="D957" s="7">
        <v>24.327701340000001</v>
      </c>
      <c r="E957" s="8">
        <f t="shared" si="66"/>
        <v>24</v>
      </c>
      <c r="F957" s="7">
        <v>90.88292835</v>
      </c>
      <c r="G957" s="8">
        <f t="shared" si="67"/>
        <v>91</v>
      </c>
      <c r="H957" s="9">
        <v>6.6102511860000002</v>
      </c>
      <c r="I957" s="8">
        <f t="shared" si="68"/>
        <v>7</v>
      </c>
      <c r="J957" s="10">
        <v>110.4606459</v>
      </c>
      <c r="K957" s="8">
        <f t="shared" si="69"/>
        <v>110</v>
      </c>
      <c r="L957" s="5" t="s">
        <v>120</v>
      </c>
    </row>
    <row r="958" spans="1:12">
      <c r="A958" s="6">
        <v>7</v>
      </c>
      <c r="B958" s="6">
        <v>23</v>
      </c>
      <c r="C958" s="6">
        <v>35</v>
      </c>
      <c r="D958" s="7">
        <v>19.75088482</v>
      </c>
      <c r="E958" s="8">
        <f t="shared" si="66"/>
        <v>20</v>
      </c>
      <c r="F958" s="7">
        <v>88.716911569999994</v>
      </c>
      <c r="G958" s="8">
        <f t="shared" si="67"/>
        <v>89</v>
      </c>
      <c r="H958" s="9">
        <v>7.0543138230000002</v>
      </c>
      <c r="I958" s="8">
        <f t="shared" si="68"/>
        <v>7</v>
      </c>
      <c r="J958" s="10">
        <v>102.5538035</v>
      </c>
      <c r="K958" s="8">
        <f t="shared" si="69"/>
        <v>103</v>
      </c>
      <c r="L958" s="5" t="s">
        <v>120</v>
      </c>
    </row>
    <row r="959" spans="1:12">
      <c r="A959" s="6">
        <v>12</v>
      </c>
      <c r="B959" s="6">
        <v>20</v>
      </c>
      <c r="C959" s="6">
        <v>39</v>
      </c>
      <c r="D959" s="7">
        <v>19.86173586</v>
      </c>
      <c r="E959" s="8">
        <f t="shared" si="66"/>
        <v>20</v>
      </c>
      <c r="F959" s="7">
        <v>86.19740917</v>
      </c>
      <c r="G959" s="8">
        <f t="shared" si="67"/>
        <v>86</v>
      </c>
      <c r="H959" s="9">
        <v>6.0269993260000003</v>
      </c>
      <c r="I959" s="8">
        <f t="shared" si="68"/>
        <v>6</v>
      </c>
      <c r="J959" s="10">
        <v>111.02179289999999</v>
      </c>
      <c r="K959" s="8">
        <f t="shared" si="69"/>
        <v>111</v>
      </c>
      <c r="L959" s="5" t="s">
        <v>120</v>
      </c>
    </row>
    <row r="960" spans="1:12">
      <c r="A960" s="6">
        <v>4</v>
      </c>
      <c r="B960" s="6">
        <v>19</v>
      </c>
      <c r="C960" s="6">
        <v>43</v>
      </c>
      <c r="D960" s="7">
        <v>18.071329630000001</v>
      </c>
      <c r="E960" s="8">
        <f t="shared" si="66"/>
        <v>18</v>
      </c>
      <c r="F960" s="7">
        <v>93.145548759999997</v>
      </c>
      <c r="G960" s="8">
        <f t="shared" si="67"/>
        <v>93</v>
      </c>
      <c r="H960" s="9">
        <v>5.7794274019999996</v>
      </c>
      <c r="I960" s="8">
        <f t="shared" si="68"/>
        <v>6</v>
      </c>
      <c r="J960" s="10">
        <v>106.3602023</v>
      </c>
      <c r="K960" s="8">
        <f t="shared" si="69"/>
        <v>106</v>
      </c>
      <c r="L960" s="5" t="s">
        <v>120</v>
      </c>
    </row>
    <row r="961" spans="1:12">
      <c r="A961" s="6">
        <v>3</v>
      </c>
      <c r="B961" s="6">
        <v>9</v>
      </c>
      <c r="C961" s="6">
        <v>45</v>
      </c>
      <c r="D961" s="7">
        <v>23.891625609999998</v>
      </c>
      <c r="E961" s="8">
        <f t="shared" si="66"/>
        <v>24</v>
      </c>
      <c r="F961" s="7">
        <v>89.618502030000002</v>
      </c>
      <c r="G961" s="8">
        <f t="shared" si="67"/>
        <v>90</v>
      </c>
      <c r="H961" s="9">
        <v>6.5352442509999999</v>
      </c>
      <c r="I961" s="8">
        <f t="shared" si="68"/>
        <v>7</v>
      </c>
      <c r="J961" s="10">
        <v>104.61752199999999</v>
      </c>
      <c r="K961" s="8">
        <f t="shared" si="69"/>
        <v>105</v>
      </c>
      <c r="L961" s="5" t="s">
        <v>120</v>
      </c>
    </row>
    <row r="962" spans="1:12">
      <c r="A962" s="6">
        <v>1</v>
      </c>
      <c r="B962" s="6">
        <v>27</v>
      </c>
      <c r="C962" s="6">
        <v>36</v>
      </c>
      <c r="D962" s="7">
        <v>23.985987560000002</v>
      </c>
      <c r="E962" s="8">
        <f t="shared" si="66"/>
        <v>24</v>
      </c>
      <c r="F962" s="7">
        <v>93.342365819999998</v>
      </c>
      <c r="G962" s="8">
        <f t="shared" si="67"/>
        <v>93</v>
      </c>
      <c r="H962" s="9">
        <v>5.6849952349999997</v>
      </c>
      <c r="I962" s="8">
        <f t="shared" si="68"/>
        <v>6</v>
      </c>
      <c r="J962" s="10">
        <v>104.991282</v>
      </c>
      <c r="K962" s="8">
        <f t="shared" si="69"/>
        <v>105</v>
      </c>
      <c r="L962" s="5" t="s">
        <v>120</v>
      </c>
    </row>
    <row r="963" spans="1:12">
      <c r="A963" s="6">
        <v>23</v>
      </c>
      <c r="B963" s="6">
        <v>30</v>
      </c>
      <c r="C963" s="6">
        <v>44</v>
      </c>
      <c r="D963" s="7">
        <v>20.938929160000001</v>
      </c>
      <c r="E963" s="8">
        <f t="shared" ref="E963:E1026" si="70">ROUND(D963, 0)</f>
        <v>21</v>
      </c>
      <c r="F963" s="7">
        <v>85.429128689999999</v>
      </c>
      <c r="G963" s="8">
        <f t="shared" ref="G963:G1026" si="71">ROUND(F963, 0)</f>
        <v>85</v>
      </c>
      <c r="H963" s="9">
        <v>6.1247610799999999</v>
      </c>
      <c r="I963" s="8">
        <f t="shared" ref="I963:I1026" si="72">ROUND(H963, 0)</f>
        <v>6</v>
      </c>
      <c r="J963" s="10">
        <v>103.0295938</v>
      </c>
      <c r="K963" s="8">
        <f t="shared" ref="K963:K1026" si="73">ROUND(J963, 0)</f>
        <v>103</v>
      </c>
      <c r="L963" s="5" t="s">
        <v>120</v>
      </c>
    </row>
    <row r="964" spans="1:12">
      <c r="A964" s="6">
        <v>24</v>
      </c>
      <c r="B964" s="6">
        <v>21</v>
      </c>
      <c r="C964" s="6">
        <v>42</v>
      </c>
      <c r="D964" s="7">
        <v>20.82210727</v>
      </c>
      <c r="E964" s="8">
        <f t="shared" si="70"/>
        <v>21</v>
      </c>
      <c r="F964" s="7">
        <v>87.228156819999995</v>
      </c>
      <c r="G964" s="8">
        <f t="shared" si="71"/>
        <v>87</v>
      </c>
      <c r="H964" s="9">
        <v>6.9990143790000001</v>
      </c>
      <c r="I964" s="8">
        <f t="shared" si="72"/>
        <v>7</v>
      </c>
      <c r="J964" s="10">
        <v>109.44299340000001</v>
      </c>
      <c r="K964" s="8">
        <f t="shared" si="73"/>
        <v>109</v>
      </c>
      <c r="L964" s="5" t="s">
        <v>120</v>
      </c>
    </row>
    <row r="965" spans="1:12">
      <c r="A965" s="6">
        <v>13</v>
      </c>
      <c r="B965" s="6">
        <v>30</v>
      </c>
      <c r="C965" s="6">
        <v>37</v>
      </c>
      <c r="D965" s="7">
        <v>20.864749440000001</v>
      </c>
      <c r="E965" s="8">
        <f t="shared" si="70"/>
        <v>21</v>
      </c>
      <c r="F965" s="7">
        <v>91.617936360000002</v>
      </c>
      <c r="G965" s="8">
        <f t="shared" si="71"/>
        <v>92</v>
      </c>
      <c r="H965" s="9">
        <v>6.2771487710000002</v>
      </c>
      <c r="I965" s="8">
        <f t="shared" si="72"/>
        <v>6</v>
      </c>
      <c r="J965" s="10">
        <v>106.8685636</v>
      </c>
      <c r="K965" s="8">
        <f t="shared" si="73"/>
        <v>107</v>
      </c>
      <c r="L965" s="5" t="s">
        <v>120</v>
      </c>
    </row>
    <row r="966" spans="1:12">
      <c r="A966" s="6">
        <v>40</v>
      </c>
      <c r="B966" s="6">
        <v>11</v>
      </c>
      <c r="C966" s="6">
        <v>44</v>
      </c>
      <c r="D966" s="7">
        <v>24.458400359999999</v>
      </c>
      <c r="E966" s="8">
        <f t="shared" si="70"/>
        <v>24</v>
      </c>
      <c r="F966" s="7">
        <v>86.108746139999994</v>
      </c>
      <c r="G966" s="8">
        <f t="shared" si="71"/>
        <v>86</v>
      </c>
      <c r="H966" s="9">
        <v>6.3223960269999999</v>
      </c>
      <c r="I966" s="8">
        <f t="shared" si="72"/>
        <v>6</v>
      </c>
      <c r="J966" s="10">
        <v>111.3779693</v>
      </c>
      <c r="K966" s="8">
        <f t="shared" si="73"/>
        <v>111</v>
      </c>
      <c r="L966" s="5" t="s">
        <v>120</v>
      </c>
    </row>
    <row r="967" spans="1:12">
      <c r="A967" s="6">
        <v>21</v>
      </c>
      <c r="B967" s="6">
        <v>9</v>
      </c>
      <c r="C967" s="6">
        <v>40</v>
      </c>
      <c r="D967" s="7">
        <v>24.51147697</v>
      </c>
      <c r="E967" s="8">
        <f t="shared" si="70"/>
        <v>25</v>
      </c>
      <c r="F967" s="7">
        <v>90.644987150000006</v>
      </c>
      <c r="G967" s="8">
        <f t="shared" si="71"/>
        <v>91</v>
      </c>
      <c r="H967" s="9">
        <v>5.9564018279999997</v>
      </c>
      <c r="I967" s="8">
        <f t="shared" si="72"/>
        <v>6</v>
      </c>
      <c r="J967" s="10">
        <v>105.6209954</v>
      </c>
      <c r="K967" s="8">
        <f t="shared" si="73"/>
        <v>106</v>
      </c>
      <c r="L967" s="5" t="s">
        <v>120</v>
      </c>
    </row>
    <row r="968" spans="1:12">
      <c r="A968" s="6">
        <v>3</v>
      </c>
      <c r="B968" s="6">
        <v>27</v>
      </c>
      <c r="C968" s="6">
        <v>44</v>
      </c>
      <c r="D968" s="7">
        <v>24.568112039999999</v>
      </c>
      <c r="E968" s="8">
        <f t="shared" si="70"/>
        <v>25</v>
      </c>
      <c r="F968" s="7">
        <v>92.03009222</v>
      </c>
      <c r="G968" s="8">
        <f t="shared" si="71"/>
        <v>92</v>
      </c>
      <c r="H968" s="9">
        <v>6.591302797</v>
      </c>
      <c r="I968" s="8">
        <f t="shared" si="72"/>
        <v>7</v>
      </c>
      <c r="J968" s="10">
        <v>110.9633894</v>
      </c>
      <c r="K968" s="8">
        <f t="shared" si="73"/>
        <v>111</v>
      </c>
      <c r="L968" s="5" t="s">
        <v>120</v>
      </c>
    </row>
    <row r="969" spans="1:12">
      <c r="A969" s="6">
        <v>40</v>
      </c>
      <c r="B969" s="6">
        <v>29</v>
      </c>
      <c r="C969" s="6">
        <v>42</v>
      </c>
      <c r="D969" s="7">
        <v>24.632287089999998</v>
      </c>
      <c r="E969" s="8">
        <f t="shared" si="70"/>
        <v>25</v>
      </c>
      <c r="F969" s="7">
        <v>89.015744549999994</v>
      </c>
      <c r="G969" s="8">
        <f t="shared" si="71"/>
        <v>89</v>
      </c>
      <c r="H969" s="9">
        <v>7.1040949290000004</v>
      </c>
      <c r="I969" s="8">
        <f t="shared" si="72"/>
        <v>7</v>
      </c>
      <c r="J969" s="10">
        <v>110.6956184</v>
      </c>
      <c r="K969" s="8">
        <f t="shared" si="73"/>
        <v>111</v>
      </c>
      <c r="L969" s="5" t="s">
        <v>120</v>
      </c>
    </row>
    <row r="970" spans="1:12">
      <c r="A970" s="6">
        <v>14</v>
      </c>
      <c r="B970" s="6">
        <v>25</v>
      </c>
      <c r="C970" s="6">
        <v>40</v>
      </c>
      <c r="D970" s="7">
        <v>20.073865470000001</v>
      </c>
      <c r="E970" s="8">
        <f t="shared" si="70"/>
        <v>20</v>
      </c>
      <c r="F970" s="7">
        <v>90.978197120000004</v>
      </c>
      <c r="G970" s="8">
        <f t="shared" si="71"/>
        <v>91</v>
      </c>
      <c r="H970" s="9">
        <v>6.407872061</v>
      </c>
      <c r="I970" s="8">
        <f t="shared" si="72"/>
        <v>6</v>
      </c>
      <c r="J970" s="10">
        <v>103.7084055</v>
      </c>
      <c r="K970" s="8">
        <f t="shared" si="73"/>
        <v>104</v>
      </c>
      <c r="L970" s="5" t="s">
        <v>120</v>
      </c>
    </row>
    <row r="971" spans="1:12">
      <c r="A971" s="6">
        <v>38</v>
      </c>
      <c r="B971" s="6">
        <v>14</v>
      </c>
      <c r="C971" s="6">
        <v>37</v>
      </c>
      <c r="D971" s="7">
        <v>21.805230510000001</v>
      </c>
      <c r="E971" s="8">
        <f t="shared" si="70"/>
        <v>22</v>
      </c>
      <c r="F971" s="7">
        <v>94.636128580000005</v>
      </c>
      <c r="G971" s="8">
        <f t="shared" si="71"/>
        <v>95</v>
      </c>
      <c r="H971" s="9">
        <v>6.658402594</v>
      </c>
      <c r="I971" s="8">
        <f t="shared" si="72"/>
        <v>7</v>
      </c>
      <c r="J971" s="10">
        <v>102.6488846</v>
      </c>
      <c r="K971" s="8">
        <f t="shared" si="73"/>
        <v>103</v>
      </c>
      <c r="L971" s="5" t="s">
        <v>120</v>
      </c>
    </row>
    <row r="972" spans="1:12">
      <c r="A972" s="6">
        <v>34</v>
      </c>
      <c r="B972" s="6">
        <v>9</v>
      </c>
      <c r="C972" s="6">
        <v>36</v>
      </c>
      <c r="D972" s="7">
        <v>22.812264500000001</v>
      </c>
      <c r="E972" s="8">
        <f t="shared" si="70"/>
        <v>23</v>
      </c>
      <c r="F972" s="7">
        <v>86.342337670000006</v>
      </c>
      <c r="G972" s="8">
        <f t="shared" si="71"/>
        <v>86</v>
      </c>
      <c r="H972" s="9">
        <v>6.2760389610000002</v>
      </c>
      <c r="I972" s="8">
        <f t="shared" si="72"/>
        <v>6</v>
      </c>
      <c r="J972" s="10">
        <v>110.4432293</v>
      </c>
      <c r="K972" s="8">
        <f t="shared" si="73"/>
        <v>110</v>
      </c>
      <c r="L972" s="5" t="s">
        <v>120</v>
      </c>
    </row>
    <row r="973" spans="1:12">
      <c r="A973" s="6">
        <v>32</v>
      </c>
      <c r="B973" s="6">
        <v>14</v>
      </c>
      <c r="C973" s="6">
        <v>37</v>
      </c>
      <c r="D973" s="7">
        <v>22.730312529999999</v>
      </c>
      <c r="E973" s="8">
        <f t="shared" si="70"/>
        <v>23</v>
      </c>
      <c r="F973" s="7">
        <v>88.485678559999997</v>
      </c>
      <c r="G973" s="8">
        <f t="shared" si="71"/>
        <v>88</v>
      </c>
      <c r="H973" s="9">
        <v>6.8252562360000004</v>
      </c>
      <c r="I973" s="8">
        <f t="shared" si="72"/>
        <v>7</v>
      </c>
      <c r="J973" s="10">
        <v>104.6843243</v>
      </c>
      <c r="K973" s="8">
        <f t="shared" si="73"/>
        <v>105</v>
      </c>
      <c r="L973" s="5" t="s">
        <v>120</v>
      </c>
    </row>
    <row r="974" spans="1:12">
      <c r="A974" s="6">
        <v>18</v>
      </c>
      <c r="B974" s="6">
        <v>21</v>
      </c>
      <c r="C974" s="6">
        <v>35</v>
      </c>
      <c r="D974" s="7">
        <v>23.2801227</v>
      </c>
      <c r="E974" s="8">
        <f t="shared" si="70"/>
        <v>23</v>
      </c>
      <c r="F974" s="7">
        <v>94.943304569999995</v>
      </c>
      <c r="G974" s="8">
        <f t="shared" si="71"/>
        <v>95</v>
      </c>
      <c r="H974" s="9">
        <v>6.3685605220000001</v>
      </c>
      <c r="I974" s="8">
        <f t="shared" si="72"/>
        <v>6</v>
      </c>
      <c r="J974" s="10">
        <v>111.1382096</v>
      </c>
      <c r="K974" s="8">
        <f t="shared" si="73"/>
        <v>111</v>
      </c>
      <c r="L974" s="5" t="s">
        <v>120</v>
      </c>
    </row>
    <row r="975" spans="1:12">
      <c r="A975" s="6">
        <v>8</v>
      </c>
      <c r="B975" s="6">
        <v>23</v>
      </c>
      <c r="C975" s="6">
        <v>38</v>
      </c>
      <c r="D975" s="7">
        <v>19.30106297</v>
      </c>
      <c r="E975" s="8">
        <f t="shared" si="70"/>
        <v>19</v>
      </c>
      <c r="F975" s="7">
        <v>87.177517199999997</v>
      </c>
      <c r="G975" s="8">
        <f t="shared" si="71"/>
        <v>87</v>
      </c>
      <c r="H975" s="9">
        <v>7.0054107339999998</v>
      </c>
      <c r="I975" s="8">
        <f t="shared" si="72"/>
        <v>7</v>
      </c>
      <c r="J975" s="10">
        <v>105.47665910000001</v>
      </c>
      <c r="K975" s="8">
        <f t="shared" si="73"/>
        <v>105</v>
      </c>
      <c r="L975" s="5" t="s">
        <v>120</v>
      </c>
    </row>
    <row r="976" spans="1:12">
      <c r="A976" s="6">
        <v>15</v>
      </c>
      <c r="B976" s="6">
        <v>6</v>
      </c>
      <c r="C976" s="6">
        <v>41</v>
      </c>
      <c r="D976" s="7">
        <v>19.008706700000001</v>
      </c>
      <c r="E976" s="8">
        <f t="shared" si="70"/>
        <v>19</v>
      </c>
      <c r="F976" s="7">
        <v>88.837681489999994</v>
      </c>
      <c r="G976" s="8">
        <f t="shared" si="71"/>
        <v>89</v>
      </c>
      <c r="H976" s="9">
        <v>6.8973684769999997</v>
      </c>
      <c r="I976" s="8">
        <f t="shared" si="72"/>
        <v>7</v>
      </c>
      <c r="J976" s="10">
        <v>108.6793978</v>
      </c>
      <c r="K976" s="8">
        <f t="shared" si="73"/>
        <v>109</v>
      </c>
      <c r="L976" s="5" t="s">
        <v>120</v>
      </c>
    </row>
    <row r="977" spans="1:12">
      <c r="A977" s="6">
        <v>0</v>
      </c>
      <c r="B977" s="6">
        <v>5</v>
      </c>
      <c r="C977" s="6">
        <v>36</v>
      </c>
      <c r="D977" s="7">
        <v>24.35193812</v>
      </c>
      <c r="E977" s="8">
        <f t="shared" si="70"/>
        <v>24</v>
      </c>
      <c r="F977" s="7">
        <v>90.88612388</v>
      </c>
      <c r="G977" s="8">
        <f t="shared" si="71"/>
        <v>91</v>
      </c>
      <c r="H977" s="9">
        <v>6.1529065020000004</v>
      </c>
      <c r="I977" s="8">
        <f t="shared" si="72"/>
        <v>6</v>
      </c>
      <c r="J977" s="10">
        <v>105.529185</v>
      </c>
      <c r="K977" s="8">
        <f t="shared" si="73"/>
        <v>106</v>
      </c>
      <c r="L977" s="5" t="s">
        <v>120</v>
      </c>
    </row>
    <row r="978" spans="1:12">
      <c r="A978" s="6">
        <v>22</v>
      </c>
      <c r="B978" s="6">
        <v>9</v>
      </c>
      <c r="C978" s="6">
        <v>44</v>
      </c>
      <c r="D978" s="7">
        <v>24.722355390000001</v>
      </c>
      <c r="E978" s="8">
        <f t="shared" si="70"/>
        <v>25</v>
      </c>
      <c r="F978" s="7">
        <v>88.876512950000006</v>
      </c>
      <c r="G978" s="8">
        <f t="shared" si="71"/>
        <v>89</v>
      </c>
      <c r="H978" s="9">
        <v>5.7443616019999997</v>
      </c>
      <c r="I978" s="8">
        <f t="shared" si="72"/>
        <v>6</v>
      </c>
      <c r="J978" s="10">
        <v>112.1926517</v>
      </c>
      <c r="K978" s="8">
        <f t="shared" si="73"/>
        <v>112</v>
      </c>
      <c r="L978" s="5" t="s">
        <v>120</v>
      </c>
    </row>
    <row r="979" spans="1:12">
      <c r="A979" s="6">
        <v>14</v>
      </c>
      <c r="B979" s="6">
        <v>8</v>
      </c>
      <c r="C979" s="6">
        <v>43</v>
      </c>
      <c r="D979" s="7">
        <v>21.92513945</v>
      </c>
      <c r="E979" s="8">
        <f t="shared" si="70"/>
        <v>22</v>
      </c>
      <c r="F979" s="7">
        <v>94.464853120000001</v>
      </c>
      <c r="G979" s="8">
        <f t="shared" si="71"/>
        <v>94</v>
      </c>
      <c r="H979" s="9">
        <v>7.0516549240000002</v>
      </c>
      <c r="I979" s="8">
        <f t="shared" si="72"/>
        <v>7</v>
      </c>
      <c r="J979" s="10">
        <v>111.71620160000001</v>
      </c>
      <c r="K979" s="8">
        <f t="shared" si="73"/>
        <v>112</v>
      </c>
      <c r="L979" s="5" t="s">
        <v>120</v>
      </c>
    </row>
    <row r="980" spans="1:12">
      <c r="A980" s="6">
        <v>31</v>
      </c>
      <c r="B980" s="6">
        <v>11</v>
      </c>
      <c r="C980" s="6">
        <v>45</v>
      </c>
      <c r="D980" s="7">
        <v>24.839544140000001</v>
      </c>
      <c r="E980" s="8">
        <f t="shared" si="70"/>
        <v>25</v>
      </c>
      <c r="F980" s="7">
        <v>86.887380759999999</v>
      </c>
      <c r="G980" s="8">
        <f t="shared" si="71"/>
        <v>87</v>
      </c>
      <c r="H980" s="9">
        <v>6.0346129279999996</v>
      </c>
      <c r="I980" s="8">
        <f t="shared" si="72"/>
        <v>6</v>
      </c>
      <c r="J980" s="10">
        <v>107.6435771</v>
      </c>
      <c r="K980" s="8">
        <f t="shared" si="73"/>
        <v>108</v>
      </c>
      <c r="L980" s="5" t="s">
        <v>120</v>
      </c>
    </row>
    <row r="981" spans="1:12">
      <c r="A981" s="6">
        <v>39</v>
      </c>
      <c r="B981" s="6">
        <v>17</v>
      </c>
      <c r="C981" s="6">
        <v>45</v>
      </c>
      <c r="D981" s="7">
        <v>18.09691127</v>
      </c>
      <c r="E981" s="8">
        <f t="shared" si="70"/>
        <v>18</v>
      </c>
      <c r="F981" s="7">
        <v>90.421773790000003</v>
      </c>
      <c r="G981" s="8">
        <f t="shared" si="71"/>
        <v>90</v>
      </c>
      <c r="H981" s="9">
        <v>6.9244907309999997</v>
      </c>
      <c r="I981" s="8">
        <f t="shared" si="72"/>
        <v>7</v>
      </c>
      <c r="J981" s="10">
        <v>104.88189</v>
      </c>
      <c r="K981" s="8">
        <f t="shared" si="73"/>
        <v>105</v>
      </c>
      <c r="L981" s="5" t="s">
        <v>120</v>
      </c>
    </row>
    <row r="982" spans="1:12">
      <c r="A982" s="6">
        <v>10</v>
      </c>
      <c r="B982" s="6">
        <v>5</v>
      </c>
      <c r="C982" s="6">
        <v>42</v>
      </c>
      <c r="D982" s="7">
        <v>20.24104904</v>
      </c>
      <c r="E982" s="8">
        <f t="shared" si="70"/>
        <v>20</v>
      </c>
      <c r="F982" s="7">
        <v>91.087068220000006</v>
      </c>
      <c r="G982" s="8">
        <f t="shared" si="71"/>
        <v>91</v>
      </c>
      <c r="H982" s="9">
        <v>6.8870059970000002</v>
      </c>
      <c r="I982" s="8">
        <f t="shared" si="72"/>
        <v>7</v>
      </c>
      <c r="J982" s="10">
        <v>109.2537734</v>
      </c>
      <c r="K982" s="8">
        <f t="shared" si="73"/>
        <v>109</v>
      </c>
      <c r="L982" s="5" t="s">
        <v>120</v>
      </c>
    </row>
    <row r="983" spans="1:12">
      <c r="A983" s="6">
        <v>8</v>
      </c>
      <c r="B983" s="6">
        <v>28</v>
      </c>
      <c r="C983" s="6">
        <v>38</v>
      </c>
      <c r="D983" s="7">
        <v>23.225940000000001</v>
      </c>
      <c r="E983" s="8">
        <f t="shared" si="70"/>
        <v>23</v>
      </c>
      <c r="F983" s="7">
        <v>94.429713620000001</v>
      </c>
      <c r="G983" s="8">
        <f t="shared" si="71"/>
        <v>94</v>
      </c>
      <c r="H983" s="9">
        <v>6.8444019000000003</v>
      </c>
      <c r="I983" s="8">
        <f t="shared" si="72"/>
        <v>7</v>
      </c>
      <c r="J983" s="10">
        <v>105.6917856</v>
      </c>
      <c r="K983" s="8">
        <f t="shared" si="73"/>
        <v>106</v>
      </c>
      <c r="L983" s="5" t="s">
        <v>120</v>
      </c>
    </row>
    <row r="984" spans="1:12">
      <c r="A984" s="6">
        <v>32</v>
      </c>
      <c r="B984" s="6">
        <v>13</v>
      </c>
      <c r="C984" s="6">
        <v>42</v>
      </c>
      <c r="D984" s="7">
        <v>23.50128217</v>
      </c>
      <c r="E984" s="8">
        <f t="shared" si="70"/>
        <v>24</v>
      </c>
      <c r="F984" s="7">
        <v>92.975275460000006</v>
      </c>
      <c r="G984" s="8">
        <f t="shared" si="71"/>
        <v>93</v>
      </c>
      <c r="H984" s="9">
        <v>5.7860580319999997</v>
      </c>
      <c r="I984" s="8">
        <f t="shared" si="72"/>
        <v>6</v>
      </c>
      <c r="J984" s="10">
        <v>106.61905</v>
      </c>
      <c r="K984" s="8">
        <f t="shared" si="73"/>
        <v>107</v>
      </c>
      <c r="L984" s="5" t="s">
        <v>120</v>
      </c>
    </row>
    <row r="985" spans="1:12">
      <c r="A985" s="6">
        <v>18</v>
      </c>
      <c r="B985" s="6">
        <v>9</v>
      </c>
      <c r="C985" s="6">
        <v>40</v>
      </c>
      <c r="D985" s="7">
        <v>19.446230849999999</v>
      </c>
      <c r="E985" s="8">
        <f t="shared" si="70"/>
        <v>19</v>
      </c>
      <c r="F985" s="7">
        <v>89.021270450000003</v>
      </c>
      <c r="G985" s="8">
        <f t="shared" si="71"/>
        <v>89</v>
      </c>
      <c r="H985" s="9">
        <v>5.627186257</v>
      </c>
      <c r="I985" s="8">
        <f t="shared" si="72"/>
        <v>6</v>
      </c>
      <c r="J985" s="10">
        <v>106.1606833</v>
      </c>
      <c r="K985" s="8">
        <f t="shared" si="73"/>
        <v>106</v>
      </c>
      <c r="L985" s="5" t="s">
        <v>120</v>
      </c>
    </row>
    <row r="986" spans="1:12">
      <c r="A986" s="6">
        <v>20</v>
      </c>
      <c r="B986" s="6">
        <v>27</v>
      </c>
      <c r="C986" s="6">
        <v>41</v>
      </c>
      <c r="D986" s="7">
        <v>20.513434839999999</v>
      </c>
      <c r="E986" s="8">
        <f t="shared" si="70"/>
        <v>21</v>
      </c>
      <c r="F986" s="7">
        <v>92.516759030000003</v>
      </c>
      <c r="G986" s="8">
        <f t="shared" si="71"/>
        <v>93</v>
      </c>
      <c r="H986" s="9">
        <v>5.7000886629999998</v>
      </c>
      <c r="I986" s="8">
        <f t="shared" si="72"/>
        <v>6</v>
      </c>
      <c r="J986" s="10">
        <v>110.5764023</v>
      </c>
      <c r="K986" s="8">
        <f t="shared" si="73"/>
        <v>111</v>
      </c>
      <c r="L986" s="5" t="s">
        <v>120</v>
      </c>
    </row>
    <row r="987" spans="1:12">
      <c r="A987" s="6">
        <v>39</v>
      </c>
      <c r="B987" s="6">
        <v>25</v>
      </c>
      <c r="C987" s="6">
        <v>36</v>
      </c>
      <c r="D987" s="7">
        <v>18.902230320000001</v>
      </c>
      <c r="E987" s="8">
        <f t="shared" si="70"/>
        <v>19</v>
      </c>
      <c r="F987" s="7">
        <v>94.998975369999997</v>
      </c>
      <c r="G987" s="8">
        <f t="shared" si="71"/>
        <v>95</v>
      </c>
      <c r="H987" s="9">
        <v>5.5678051850000001</v>
      </c>
      <c r="I987" s="8">
        <f t="shared" si="72"/>
        <v>6</v>
      </c>
      <c r="J987" s="10">
        <v>107.61032109999999</v>
      </c>
      <c r="K987" s="8">
        <f t="shared" si="73"/>
        <v>108</v>
      </c>
      <c r="L987" s="5" t="s">
        <v>120</v>
      </c>
    </row>
    <row r="988" spans="1:12">
      <c r="A988" s="6">
        <v>20</v>
      </c>
      <c r="B988" s="6">
        <v>7</v>
      </c>
      <c r="C988" s="6">
        <v>45</v>
      </c>
      <c r="D988" s="7">
        <v>18.905923189999999</v>
      </c>
      <c r="E988" s="8">
        <f t="shared" si="70"/>
        <v>19</v>
      </c>
      <c r="F988" s="7">
        <v>89.241268079999998</v>
      </c>
      <c r="G988" s="8">
        <f t="shared" si="71"/>
        <v>89</v>
      </c>
      <c r="H988" s="9">
        <v>6.0778860119999996</v>
      </c>
      <c r="I988" s="8">
        <f t="shared" si="72"/>
        <v>6</v>
      </c>
      <c r="J988" s="10">
        <v>112.47509410000001</v>
      </c>
      <c r="K988" s="8">
        <f t="shared" si="73"/>
        <v>112</v>
      </c>
      <c r="L988" s="5" t="s">
        <v>120</v>
      </c>
    </row>
    <row r="989" spans="1:12">
      <c r="A989" s="6">
        <v>11</v>
      </c>
      <c r="B989" s="6">
        <v>10</v>
      </c>
      <c r="C989" s="6">
        <v>45</v>
      </c>
      <c r="D989" s="7">
        <v>22.63045168</v>
      </c>
      <c r="E989" s="8">
        <f t="shared" si="70"/>
        <v>23</v>
      </c>
      <c r="F989" s="7">
        <v>88.455771580000004</v>
      </c>
      <c r="G989" s="8">
        <f t="shared" si="71"/>
        <v>88</v>
      </c>
      <c r="H989" s="9">
        <v>6.3979956089999996</v>
      </c>
      <c r="I989" s="8">
        <f t="shared" si="72"/>
        <v>6</v>
      </c>
      <c r="J989" s="10">
        <v>109.0357597</v>
      </c>
      <c r="K989" s="8">
        <f t="shared" si="73"/>
        <v>109</v>
      </c>
      <c r="L989" s="5" t="s">
        <v>120</v>
      </c>
    </row>
    <row r="990" spans="1:12">
      <c r="A990" s="6">
        <v>40</v>
      </c>
      <c r="B990" s="6">
        <v>18</v>
      </c>
      <c r="C990" s="6">
        <v>43</v>
      </c>
      <c r="D990" s="7">
        <v>19.386038150000001</v>
      </c>
      <c r="E990" s="8">
        <f t="shared" si="70"/>
        <v>19</v>
      </c>
      <c r="F990" s="7">
        <v>86.790584960000004</v>
      </c>
      <c r="G990" s="8">
        <f t="shared" si="71"/>
        <v>87</v>
      </c>
      <c r="H990" s="9">
        <v>5.7673725390000001</v>
      </c>
      <c r="I990" s="8">
        <f t="shared" si="72"/>
        <v>6</v>
      </c>
      <c r="J990" s="10">
        <v>109.9130984</v>
      </c>
      <c r="K990" s="8">
        <f t="shared" si="73"/>
        <v>110</v>
      </c>
      <c r="L990" s="5" t="s">
        <v>120</v>
      </c>
    </row>
    <row r="991" spans="1:12">
      <c r="A991" s="6">
        <v>3</v>
      </c>
      <c r="B991" s="6">
        <v>26</v>
      </c>
      <c r="C991" s="6">
        <v>39</v>
      </c>
      <c r="D991" s="7">
        <v>24.383189649999998</v>
      </c>
      <c r="E991" s="8">
        <f t="shared" si="70"/>
        <v>24</v>
      </c>
      <c r="F991" s="7">
        <v>91.194315549999999</v>
      </c>
      <c r="G991" s="8">
        <f t="shared" si="71"/>
        <v>91</v>
      </c>
      <c r="H991" s="9">
        <v>7.0799732410000003</v>
      </c>
      <c r="I991" s="8">
        <f t="shared" si="72"/>
        <v>7</v>
      </c>
      <c r="J991" s="10">
        <v>103.6012114</v>
      </c>
      <c r="K991" s="8">
        <f t="shared" si="73"/>
        <v>104</v>
      </c>
      <c r="L991" s="5" t="s">
        <v>120</v>
      </c>
    </row>
    <row r="992" spans="1:12">
      <c r="A992" s="6">
        <v>9</v>
      </c>
      <c r="B992" s="6">
        <v>16</v>
      </c>
      <c r="C992" s="6">
        <v>36</v>
      </c>
      <c r="D992" s="7">
        <v>23.779890259999998</v>
      </c>
      <c r="E992" s="8">
        <f t="shared" si="70"/>
        <v>24</v>
      </c>
      <c r="F992" s="7">
        <v>92.933869029999997</v>
      </c>
      <c r="G992" s="8">
        <f t="shared" si="71"/>
        <v>93</v>
      </c>
      <c r="H992" s="9">
        <v>5.8933323780000002</v>
      </c>
      <c r="I992" s="8">
        <f t="shared" si="72"/>
        <v>6</v>
      </c>
      <c r="J992" s="10">
        <v>106.977723</v>
      </c>
      <c r="K992" s="8">
        <f t="shared" si="73"/>
        <v>107</v>
      </c>
      <c r="L992" s="5" t="s">
        <v>120</v>
      </c>
    </row>
    <row r="993" spans="1:12">
      <c r="A993" s="6">
        <v>30</v>
      </c>
      <c r="B993" s="6">
        <v>20</v>
      </c>
      <c r="C993" s="6">
        <v>38</v>
      </c>
      <c r="D993" s="7">
        <v>22.598901739999999</v>
      </c>
      <c r="E993" s="8">
        <f t="shared" si="70"/>
        <v>23</v>
      </c>
      <c r="F993" s="7">
        <v>93.163439420000003</v>
      </c>
      <c r="G993" s="8">
        <f t="shared" si="71"/>
        <v>93</v>
      </c>
      <c r="H993" s="9">
        <v>7.0582225960000002</v>
      </c>
      <c r="I993" s="8">
        <f t="shared" si="72"/>
        <v>7</v>
      </c>
      <c r="J993" s="10">
        <v>110.0932899</v>
      </c>
      <c r="K993" s="8">
        <f t="shared" si="73"/>
        <v>110</v>
      </c>
      <c r="L993" s="5" t="s">
        <v>120</v>
      </c>
    </row>
    <row r="994" spans="1:12">
      <c r="A994" s="6">
        <v>40</v>
      </c>
      <c r="B994" s="6">
        <v>9</v>
      </c>
      <c r="C994" s="6">
        <v>41</v>
      </c>
      <c r="D994" s="7">
        <v>24.377667819999999</v>
      </c>
      <c r="E994" s="8">
        <f t="shared" si="70"/>
        <v>24</v>
      </c>
      <c r="F994" s="7">
        <v>85.401711800000001</v>
      </c>
      <c r="G994" s="8">
        <f t="shared" si="71"/>
        <v>85</v>
      </c>
      <c r="H994" s="9">
        <v>5.7827069499999997</v>
      </c>
      <c r="I994" s="8">
        <f t="shared" si="72"/>
        <v>6</v>
      </c>
      <c r="J994" s="10">
        <v>106.128338</v>
      </c>
      <c r="K994" s="8">
        <f t="shared" si="73"/>
        <v>106</v>
      </c>
      <c r="L994" s="5" t="s">
        <v>120</v>
      </c>
    </row>
    <row r="995" spans="1:12">
      <c r="A995" s="6">
        <v>40</v>
      </c>
      <c r="B995" s="6">
        <v>30</v>
      </c>
      <c r="C995" s="6">
        <v>35</v>
      </c>
      <c r="D995" s="7">
        <v>20.892732729999999</v>
      </c>
      <c r="E995" s="8">
        <f t="shared" si="70"/>
        <v>21</v>
      </c>
      <c r="F995" s="7">
        <v>91.077769770000003</v>
      </c>
      <c r="G995" s="8">
        <f t="shared" si="71"/>
        <v>91</v>
      </c>
      <c r="H995" s="9">
        <v>6.2696639630000002</v>
      </c>
      <c r="I995" s="8">
        <f t="shared" si="72"/>
        <v>6</v>
      </c>
      <c r="J995" s="10">
        <v>104.4407083</v>
      </c>
      <c r="K995" s="8">
        <f t="shared" si="73"/>
        <v>104</v>
      </c>
      <c r="L995" s="5" t="s">
        <v>120</v>
      </c>
    </row>
    <row r="996" spans="1:12">
      <c r="A996" s="6">
        <v>32</v>
      </c>
      <c r="B996" s="6">
        <v>25</v>
      </c>
      <c r="C996" s="6">
        <v>35</v>
      </c>
      <c r="D996" s="7">
        <v>18.09903225</v>
      </c>
      <c r="E996" s="8">
        <f t="shared" si="70"/>
        <v>18</v>
      </c>
      <c r="F996" s="7">
        <v>85.707862820000003</v>
      </c>
      <c r="G996" s="8">
        <f t="shared" si="71"/>
        <v>86</v>
      </c>
      <c r="H996" s="9">
        <v>5.892913826</v>
      </c>
      <c r="I996" s="8">
        <f t="shared" si="72"/>
        <v>6</v>
      </c>
      <c r="J996" s="10">
        <v>107.0050976</v>
      </c>
      <c r="K996" s="8">
        <f t="shared" si="73"/>
        <v>107</v>
      </c>
      <c r="L996" s="5" t="s">
        <v>120</v>
      </c>
    </row>
    <row r="997" spans="1:12">
      <c r="A997" s="6">
        <v>33</v>
      </c>
      <c r="B997" s="6">
        <v>23</v>
      </c>
      <c r="C997" s="6">
        <v>45</v>
      </c>
      <c r="D997" s="7">
        <v>20.002189869999999</v>
      </c>
      <c r="E997" s="8">
        <f t="shared" si="70"/>
        <v>20</v>
      </c>
      <c r="F997" s="7">
        <v>85.836181909999993</v>
      </c>
      <c r="G997" s="8">
        <f t="shared" si="71"/>
        <v>86</v>
      </c>
      <c r="H997" s="9">
        <v>7.1165388829999996</v>
      </c>
      <c r="I997" s="8">
        <f t="shared" si="72"/>
        <v>7</v>
      </c>
      <c r="J997" s="10">
        <v>112.337046</v>
      </c>
      <c r="K997" s="8">
        <f t="shared" si="73"/>
        <v>112</v>
      </c>
      <c r="L997" s="5" t="s">
        <v>120</v>
      </c>
    </row>
    <row r="998" spans="1:12">
      <c r="A998" s="6">
        <v>4</v>
      </c>
      <c r="B998" s="6">
        <v>14</v>
      </c>
      <c r="C998" s="6">
        <v>41</v>
      </c>
      <c r="D998" s="7">
        <v>19.851393259999998</v>
      </c>
      <c r="E998" s="8">
        <f t="shared" si="70"/>
        <v>20</v>
      </c>
      <c r="F998" s="7">
        <v>89.807323350000004</v>
      </c>
      <c r="G998" s="8">
        <f t="shared" si="71"/>
        <v>90</v>
      </c>
      <c r="H998" s="9">
        <v>6.4301634810000001</v>
      </c>
      <c r="I998" s="8">
        <f t="shared" si="72"/>
        <v>6</v>
      </c>
      <c r="J998" s="10">
        <v>102.8186358</v>
      </c>
      <c r="K998" s="8">
        <f t="shared" si="73"/>
        <v>103</v>
      </c>
      <c r="L998" s="5" t="s">
        <v>120</v>
      </c>
    </row>
    <row r="999" spans="1:12">
      <c r="A999" s="6">
        <v>13</v>
      </c>
      <c r="B999" s="6">
        <v>17</v>
      </c>
      <c r="C999" s="6">
        <v>45</v>
      </c>
      <c r="D999" s="7">
        <v>21.254336070000001</v>
      </c>
      <c r="E999" s="8">
        <f t="shared" si="70"/>
        <v>21</v>
      </c>
      <c r="F999" s="7">
        <v>92.650589359999998</v>
      </c>
      <c r="G999" s="8">
        <f t="shared" si="71"/>
        <v>93</v>
      </c>
      <c r="H999" s="9">
        <v>7.1595209789999998</v>
      </c>
      <c r="I999" s="8">
        <f t="shared" si="72"/>
        <v>7</v>
      </c>
      <c r="J999" s="10">
        <v>106.2784673</v>
      </c>
      <c r="K999" s="8">
        <f t="shared" si="73"/>
        <v>106</v>
      </c>
      <c r="L999" s="5" t="s">
        <v>120</v>
      </c>
    </row>
    <row r="1000" spans="1:12">
      <c r="A1000" s="6">
        <v>39</v>
      </c>
      <c r="B1000" s="6">
        <v>24</v>
      </c>
      <c r="C1000" s="6">
        <v>39</v>
      </c>
      <c r="D1000" s="7">
        <v>23.653741060000002</v>
      </c>
      <c r="E1000" s="8">
        <f t="shared" si="70"/>
        <v>24</v>
      </c>
      <c r="F1000" s="7">
        <v>93.326575039999994</v>
      </c>
      <c r="G1000" s="8">
        <f t="shared" si="71"/>
        <v>93</v>
      </c>
      <c r="H1000" s="9">
        <v>6.4312657370000004</v>
      </c>
      <c r="I1000" s="8">
        <f t="shared" si="72"/>
        <v>6</v>
      </c>
      <c r="J1000" s="10">
        <v>109.8076178</v>
      </c>
      <c r="K1000" s="8">
        <f t="shared" si="73"/>
        <v>110</v>
      </c>
      <c r="L1000" s="5" t="s">
        <v>120</v>
      </c>
    </row>
    <row r="1001" spans="1:12">
      <c r="A1001" s="6">
        <v>8</v>
      </c>
      <c r="B1001" s="6">
        <v>28</v>
      </c>
      <c r="C1001" s="6">
        <v>37</v>
      </c>
      <c r="D1001" s="7">
        <v>23.88404783</v>
      </c>
      <c r="E1001" s="8">
        <f t="shared" si="70"/>
        <v>24</v>
      </c>
      <c r="F1001" s="7">
        <v>86.206138420000002</v>
      </c>
      <c r="G1001" s="8">
        <f t="shared" si="71"/>
        <v>86</v>
      </c>
      <c r="H1001" s="9">
        <v>6.082571701</v>
      </c>
      <c r="I1001" s="8">
        <f t="shared" si="72"/>
        <v>6</v>
      </c>
      <c r="J1001" s="10">
        <v>108.31217890000001</v>
      </c>
      <c r="K1001" s="8">
        <f t="shared" si="73"/>
        <v>108</v>
      </c>
      <c r="L1001" s="5" t="s">
        <v>120</v>
      </c>
    </row>
    <row r="1002" spans="1:12">
      <c r="A1002" s="6">
        <v>91</v>
      </c>
      <c r="B1002" s="6">
        <v>94</v>
      </c>
      <c r="C1002" s="6">
        <v>46</v>
      </c>
      <c r="D1002" s="7">
        <v>29.367923659999999</v>
      </c>
      <c r="E1002" s="8">
        <f t="shared" si="70"/>
        <v>29</v>
      </c>
      <c r="F1002" s="7">
        <v>76.249001010000001</v>
      </c>
      <c r="G1002" s="8">
        <f t="shared" si="71"/>
        <v>76</v>
      </c>
      <c r="H1002" s="9">
        <v>6.1499340340000002</v>
      </c>
      <c r="I1002" s="8">
        <f t="shared" si="72"/>
        <v>6</v>
      </c>
      <c r="J1002" s="10">
        <v>92.828409109999996</v>
      </c>
      <c r="K1002" s="8">
        <f t="shared" si="73"/>
        <v>93</v>
      </c>
      <c r="L1002" s="5" t="s">
        <v>131</v>
      </c>
    </row>
    <row r="1003" spans="1:12">
      <c r="A1003" s="6">
        <v>105</v>
      </c>
      <c r="B1003" s="6">
        <v>95</v>
      </c>
      <c r="C1003" s="6">
        <v>50</v>
      </c>
      <c r="D1003" s="7">
        <v>27.333689939999999</v>
      </c>
      <c r="E1003" s="8">
        <f t="shared" si="70"/>
        <v>27</v>
      </c>
      <c r="F1003" s="7">
        <v>83.676751969999998</v>
      </c>
      <c r="G1003" s="8">
        <f t="shared" si="71"/>
        <v>84</v>
      </c>
      <c r="H1003" s="9">
        <v>5.8490760990000004</v>
      </c>
      <c r="I1003" s="8">
        <f t="shared" si="72"/>
        <v>6</v>
      </c>
      <c r="J1003" s="10">
        <v>101.0494791</v>
      </c>
      <c r="K1003" s="8">
        <f t="shared" si="73"/>
        <v>101</v>
      </c>
      <c r="L1003" s="5" t="s">
        <v>131</v>
      </c>
    </row>
    <row r="1004" spans="1:12">
      <c r="A1004" s="6">
        <v>108</v>
      </c>
      <c r="B1004" s="6">
        <v>92</v>
      </c>
      <c r="C1004" s="6">
        <v>53</v>
      </c>
      <c r="D1004" s="7">
        <v>27.40053601</v>
      </c>
      <c r="E1004" s="8">
        <f t="shared" si="70"/>
        <v>27</v>
      </c>
      <c r="F1004" s="7">
        <v>82.962213059999996</v>
      </c>
      <c r="G1004" s="8">
        <f t="shared" si="71"/>
        <v>83</v>
      </c>
      <c r="H1004" s="9">
        <v>6.2768003229999998</v>
      </c>
      <c r="I1004" s="8">
        <f t="shared" si="72"/>
        <v>6</v>
      </c>
      <c r="J1004" s="10">
        <v>104.9378</v>
      </c>
      <c r="K1004" s="8">
        <f t="shared" si="73"/>
        <v>105</v>
      </c>
      <c r="L1004" s="5" t="s">
        <v>131</v>
      </c>
    </row>
    <row r="1005" spans="1:12">
      <c r="A1005" s="6">
        <v>86</v>
      </c>
      <c r="B1005" s="6">
        <v>76</v>
      </c>
      <c r="C1005" s="6">
        <v>54</v>
      </c>
      <c r="D1005" s="7">
        <v>29.315907500000002</v>
      </c>
      <c r="E1005" s="8">
        <f t="shared" si="70"/>
        <v>29</v>
      </c>
      <c r="F1005" s="7">
        <v>80.115857050000002</v>
      </c>
      <c r="G1005" s="8">
        <f t="shared" si="71"/>
        <v>80</v>
      </c>
      <c r="H1005" s="9">
        <v>5.9268247540000001</v>
      </c>
      <c r="I1005" s="8">
        <f t="shared" si="72"/>
        <v>6</v>
      </c>
      <c r="J1005" s="10">
        <v>90.109781280000007</v>
      </c>
      <c r="K1005" s="8">
        <f t="shared" si="73"/>
        <v>90</v>
      </c>
      <c r="L1005" s="5" t="s">
        <v>131</v>
      </c>
    </row>
    <row r="1006" spans="1:12">
      <c r="A1006" s="6">
        <v>80</v>
      </c>
      <c r="B1006" s="6">
        <v>77</v>
      </c>
      <c r="C1006" s="6">
        <v>49</v>
      </c>
      <c r="D1006" s="7">
        <v>26.05433004</v>
      </c>
      <c r="E1006" s="8">
        <f t="shared" si="70"/>
        <v>26</v>
      </c>
      <c r="F1006" s="7">
        <v>79.396545309999993</v>
      </c>
      <c r="G1006" s="8">
        <f t="shared" si="71"/>
        <v>79</v>
      </c>
      <c r="H1006" s="9">
        <v>5.5190884230000004</v>
      </c>
      <c r="I1006" s="8">
        <f t="shared" si="72"/>
        <v>6</v>
      </c>
      <c r="J1006" s="10">
        <v>113.2297373</v>
      </c>
      <c r="K1006" s="8">
        <f t="shared" si="73"/>
        <v>113</v>
      </c>
      <c r="L1006" s="5" t="s">
        <v>131</v>
      </c>
    </row>
    <row r="1007" spans="1:12">
      <c r="A1007" s="6">
        <v>93</v>
      </c>
      <c r="B1007" s="6">
        <v>94</v>
      </c>
      <c r="C1007" s="6">
        <v>53</v>
      </c>
      <c r="D1007" s="7">
        <v>25.866324079999998</v>
      </c>
      <c r="E1007" s="8">
        <f t="shared" si="70"/>
        <v>26</v>
      </c>
      <c r="F1007" s="7">
        <v>84.423792689999999</v>
      </c>
      <c r="G1007" s="8">
        <f t="shared" si="71"/>
        <v>84</v>
      </c>
      <c r="H1007" s="9">
        <v>6.0791787880000001</v>
      </c>
      <c r="I1007" s="8">
        <f t="shared" si="72"/>
        <v>6</v>
      </c>
      <c r="J1007" s="10">
        <v>114.5357503</v>
      </c>
      <c r="K1007" s="8">
        <f t="shared" si="73"/>
        <v>115</v>
      </c>
      <c r="L1007" s="5" t="s">
        <v>131</v>
      </c>
    </row>
    <row r="1008" spans="1:12">
      <c r="A1008" s="6">
        <v>90</v>
      </c>
      <c r="B1008" s="6">
        <v>92</v>
      </c>
      <c r="C1008" s="6">
        <v>55</v>
      </c>
      <c r="D1008" s="7">
        <v>27.009320840000001</v>
      </c>
      <c r="E1008" s="8">
        <f t="shared" si="70"/>
        <v>27</v>
      </c>
      <c r="F1008" s="7">
        <v>80.185467979999999</v>
      </c>
      <c r="G1008" s="8">
        <f t="shared" si="71"/>
        <v>80</v>
      </c>
      <c r="H1008" s="9">
        <v>6.1346558800000004</v>
      </c>
      <c r="I1008" s="8">
        <f t="shared" si="72"/>
        <v>6</v>
      </c>
      <c r="J1008" s="10">
        <v>97.325317049999995</v>
      </c>
      <c r="K1008" s="8">
        <f t="shared" si="73"/>
        <v>97</v>
      </c>
      <c r="L1008" s="5" t="s">
        <v>131</v>
      </c>
    </row>
    <row r="1009" spans="1:12">
      <c r="A1009" s="6">
        <v>108</v>
      </c>
      <c r="B1009" s="6">
        <v>89</v>
      </c>
      <c r="C1009" s="6">
        <v>53</v>
      </c>
      <c r="D1009" s="7">
        <v>29.550548169999999</v>
      </c>
      <c r="E1009" s="8">
        <f t="shared" si="70"/>
        <v>30</v>
      </c>
      <c r="F1009" s="7">
        <v>78.067628459999995</v>
      </c>
      <c r="G1009" s="8">
        <f t="shared" si="71"/>
        <v>78</v>
      </c>
      <c r="H1009" s="9">
        <v>5.8084976040000003</v>
      </c>
      <c r="I1009" s="8">
        <f t="shared" si="72"/>
        <v>6</v>
      </c>
      <c r="J1009" s="10">
        <v>99.344822379999997</v>
      </c>
      <c r="K1009" s="8">
        <f t="shared" si="73"/>
        <v>99</v>
      </c>
      <c r="L1009" s="5" t="s">
        <v>131</v>
      </c>
    </row>
    <row r="1010" spans="1:12">
      <c r="A1010" s="6">
        <v>108</v>
      </c>
      <c r="B1010" s="6">
        <v>88</v>
      </c>
      <c r="C1010" s="6">
        <v>55</v>
      </c>
      <c r="D1010" s="7">
        <v>26.28845991</v>
      </c>
      <c r="E1010" s="8">
        <f t="shared" si="70"/>
        <v>26</v>
      </c>
      <c r="F1010" s="7">
        <v>83.390039000000002</v>
      </c>
      <c r="G1010" s="8">
        <f t="shared" si="71"/>
        <v>83</v>
      </c>
      <c r="H1010" s="9">
        <v>5.8914581070000001</v>
      </c>
      <c r="I1010" s="8">
        <f t="shared" si="72"/>
        <v>6</v>
      </c>
      <c r="J1010" s="10">
        <v>113.8729798</v>
      </c>
      <c r="K1010" s="8">
        <f t="shared" si="73"/>
        <v>114</v>
      </c>
      <c r="L1010" s="5" t="s">
        <v>131</v>
      </c>
    </row>
    <row r="1011" spans="1:12">
      <c r="A1011" s="6">
        <v>105</v>
      </c>
      <c r="B1011" s="6">
        <v>77</v>
      </c>
      <c r="C1011" s="6">
        <v>52</v>
      </c>
      <c r="D1011" s="7">
        <v>29.162265510000001</v>
      </c>
      <c r="E1011" s="8">
        <f t="shared" si="70"/>
        <v>29</v>
      </c>
      <c r="F1011" s="7">
        <v>76.161515620000003</v>
      </c>
      <c r="G1011" s="8">
        <f t="shared" si="71"/>
        <v>76</v>
      </c>
      <c r="H1011" s="9">
        <v>5.8166224790000003</v>
      </c>
      <c r="I1011" s="8">
        <f t="shared" si="72"/>
        <v>6</v>
      </c>
      <c r="J1011" s="10">
        <v>100.0075679</v>
      </c>
      <c r="K1011" s="8">
        <f t="shared" si="73"/>
        <v>100</v>
      </c>
      <c r="L1011" s="5" t="s">
        <v>131</v>
      </c>
    </row>
    <row r="1012" spans="1:12">
      <c r="A1012" s="6">
        <v>118</v>
      </c>
      <c r="B1012" s="6">
        <v>88</v>
      </c>
      <c r="C1012" s="6">
        <v>52</v>
      </c>
      <c r="D1012" s="7">
        <v>28.650039450000001</v>
      </c>
      <c r="E1012" s="8">
        <f t="shared" si="70"/>
        <v>29</v>
      </c>
      <c r="F1012" s="7">
        <v>82.68752542</v>
      </c>
      <c r="G1012" s="8">
        <f t="shared" si="71"/>
        <v>83</v>
      </c>
      <c r="H1012" s="9">
        <v>5.8431631609999997</v>
      </c>
      <c r="I1012" s="8">
        <f t="shared" si="72"/>
        <v>6</v>
      </c>
      <c r="J1012" s="10">
        <v>98.750843660000001</v>
      </c>
      <c r="K1012" s="8">
        <f t="shared" si="73"/>
        <v>99</v>
      </c>
      <c r="L1012" s="5" t="s">
        <v>131</v>
      </c>
    </row>
    <row r="1013" spans="1:12">
      <c r="A1013" s="6">
        <v>101</v>
      </c>
      <c r="B1013" s="6">
        <v>87</v>
      </c>
      <c r="C1013" s="6">
        <v>54</v>
      </c>
      <c r="D1013" s="7">
        <v>29.073111319999999</v>
      </c>
      <c r="E1013" s="8">
        <f t="shared" si="70"/>
        <v>29</v>
      </c>
      <c r="F1013" s="7">
        <v>76.500452210000006</v>
      </c>
      <c r="G1013" s="8">
        <f t="shared" si="71"/>
        <v>77</v>
      </c>
      <c r="H1013" s="9">
        <v>6.3767566330000003</v>
      </c>
      <c r="I1013" s="8">
        <f t="shared" si="72"/>
        <v>6</v>
      </c>
      <c r="J1013" s="10">
        <v>100.1692639</v>
      </c>
      <c r="K1013" s="8">
        <f t="shared" si="73"/>
        <v>100</v>
      </c>
      <c r="L1013" s="5" t="s">
        <v>131</v>
      </c>
    </row>
    <row r="1014" spans="1:12">
      <c r="A1014" s="6">
        <v>95</v>
      </c>
      <c r="B1014" s="6">
        <v>75</v>
      </c>
      <c r="C1014" s="6">
        <v>50</v>
      </c>
      <c r="D1014" s="7">
        <v>28.081660930000002</v>
      </c>
      <c r="E1014" s="8">
        <f t="shared" si="70"/>
        <v>28</v>
      </c>
      <c r="F1014" s="7">
        <v>75.264298210000007</v>
      </c>
      <c r="G1014" s="8">
        <f t="shared" si="71"/>
        <v>75</v>
      </c>
      <c r="H1014" s="9">
        <v>5.623615687</v>
      </c>
      <c r="I1014" s="8">
        <f t="shared" si="72"/>
        <v>6</v>
      </c>
      <c r="J1014" s="10">
        <v>118.27618940000001</v>
      </c>
      <c r="K1014" s="8">
        <f t="shared" si="73"/>
        <v>118</v>
      </c>
      <c r="L1014" s="5" t="s">
        <v>131</v>
      </c>
    </row>
    <row r="1015" spans="1:12">
      <c r="A1015" s="6">
        <v>106</v>
      </c>
      <c r="B1015" s="6">
        <v>85</v>
      </c>
      <c r="C1015" s="6">
        <v>53</v>
      </c>
      <c r="D1015" s="7">
        <v>27.199459699999998</v>
      </c>
      <c r="E1015" s="8">
        <f t="shared" si="70"/>
        <v>27</v>
      </c>
      <c r="F1015" s="7">
        <v>78.808606800000007</v>
      </c>
      <c r="G1015" s="8">
        <f t="shared" si="71"/>
        <v>79</v>
      </c>
      <c r="H1015" s="9">
        <v>5.9150550900000001</v>
      </c>
      <c r="I1015" s="8">
        <f t="shared" si="72"/>
        <v>6</v>
      </c>
      <c r="J1015" s="10">
        <v>99.724308350000001</v>
      </c>
      <c r="K1015" s="8">
        <f t="shared" si="73"/>
        <v>100</v>
      </c>
      <c r="L1015" s="5" t="s">
        <v>131</v>
      </c>
    </row>
    <row r="1016" spans="1:12">
      <c r="A1016" s="6">
        <v>86</v>
      </c>
      <c r="B1016" s="6">
        <v>95</v>
      </c>
      <c r="C1016" s="6">
        <v>49</v>
      </c>
      <c r="D1016" s="7">
        <v>28.054841459999999</v>
      </c>
      <c r="E1016" s="8">
        <f t="shared" si="70"/>
        <v>28</v>
      </c>
      <c r="F1016" s="7">
        <v>78.046028870000001</v>
      </c>
      <c r="G1016" s="8">
        <f t="shared" si="71"/>
        <v>78</v>
      </c>
      <c r="H1016" s="9">
        <v>6.4587148790000004</v>
      </c>
      <c r="I1016" s="8">
        <f t="shared" si="72"/>
        <v>6</v>
      </c>
      <c r="J1016" s="10">
        <v>108.39571789999999</v>
      </c>
      <c r="K1016" s="8">
        <f t="shared" si="73"/>
        <v>108</v>
      </c>
      <c r="L1016" s="5" t="s">
        <v>131</v>
      </c>
    </row>
    <row r="1017" spans="1:12">
      <c r="A1017" s="6">
        <v>83</v>
      </c>
      <c r="B1017" s="6">
        <v>79</v>
      </c>
      <c r="C1017" s="6">
        <v>55</v>
      </c>
      <c r="D1017" s="7">
        <v>25.147480059999999</v>
      </c>
      <c r="E1017" s="8">
        <f t="shared" si="70"/>
        <v>25</v>
      </c>
      <c r="F1017" s="7">
        <v>83.346881929999995</v>
      </c>
      <c r="G1017" s="8">
        <f t="shared" si="71"/>
        <v>83</v>
      </c>
      <c r="H1017" s="9">
        <v>5.565028635</v>
      </c>
      <c r="I1017" s="8">
        <f t="shared" si="72"/>
        <v>6</v>
      </c>
      <c r="J1017" s="10">
        <v>98.666794269999997</v>
      </c>
      <c r="K1017" s="8">
        <f t="shared" si="73"/>
        <v>99</v>
      </c>
      <c r="L1017" s="5" t="s">
        <v>131</v>
      </c>
    </row>
    <row r="1018" spans="1:12">
      <c r="A1018" s="6">
        <v>85</v>
      </c>
      <c r="B1018" s="6">
        <v>95</v>
      </c>
      <c r="C1018" s="6">
        <v>47</v>
      </c>
      <c r="D1018" s="7">
        <v>25.940190179999998</v>
      </c>
      <c r="E1018" s="8">
        <f t="shared" si="70"/>
        <v>26</v>
      </c>
      <c r="F1018" s="7">
        <v>78.342209800000006</v>
      </c>
      <c r="G1018" s="8">
        <f t="shared" si="71"/>
        <v>78</v>
      </c>
      <c r="H1018" s="9">
        <v>6.2118331610000004</v>
      </c>
      <c r="I1018" s="8">
        <f t="shared" si="72"/>
        <v>6</v>
      </c>
      <c r="J1018" s="10">
        <v>119.84797</v>
      </c>
      <c r="K1018" s="8">
        <f t="shared" si="73"/>
        <v>120</v>
      </c>
      <c r="L1018" s="5" t="s">
        <v>131</v>
      </c>
    </row>
    <row r="1019" spans="1:12">
      <c r="A1019" s="6">
        <v>109</v>
      </c>
      <c r="B1019" s="6">
        <v>79</v>
      </c>
      <c r="C1019" s="6">
        <v>45</v>
      </c>
      <c r="D1019" s="7">
        <v>27.66752761</v>
      </c>
      <c r="E1019" s="8">
        <f t="shared" si="70"/>
        <v>28</v>
      </c>
      <c r="F1019" s="7">
        <v>79.685427820000001</v>
      </c>
      <c r="G1019" s="8">
        <f t="shared" si="71"/>
        <v>80</v>
      </c>
      <c r="H1019" s="9">
        <v>6.4900744289999999</v>
      </c>
      <c r="I1019" s="8">
        <f t="shared" si="72"/>
        <v>6</v>
      </c>
      <c r="J1019" s="10">
        <v>108.66464000000001</v>
      </c>
      <c r="K1019" s="8">
        <f t="shared" si="73"/>
        <v>109</v>
      </c>
      <c r="L1019" s="5" t="s">
        <v>131</v>
      </c>
    </row>
    <row r="1020" spans="1:12">
      <c r="A1020" s="6">
        <v>100</v>
      </c>
      <c r="B1020" s="6">
        <v>76</v>
      </c>
      <c r="C1020" s="6">
        <v>45</v>
      </c>
      <c r="D1020" s="7">
        <v>25.567030119999998</v>
      </c>
      <c r="E1020" s="8">
        <f t="shared" si="70"/>
        <v>26</v>
      </c>
      <c r="F1020" s="7">
        <v>75.940676920000001</v>
      </c>
      <c r="G1020" s="8">
        <f t="shared" si="71"/>
        <v>76</v>
      </c>
      <c r="H1020" s="9">
        <v>5.5902360250000003</v>
      </c>
      <c r="I1020" s="8">
        <f t="shared" si="72"/>
        <v>6</v>
      </c>
      <c r="J1020" s="10">
        <v>102.7867717</v>
      </c>
      <c r="K1020" s="8">
        <f t="shared" si="73"/>
        <v>103</v>
      </c>
      <c r="L1020" s="5" t="s">
        <v>131</v>
      </c>
    </row>
    <row r="1021" spans="1:12">
      <c r="A1021" s="6">
        <v>117</v>
      </c>
      <c r="B1021" s="6">
        <v>86</v>
      </c>
      <c r="C1021" s="6">
        <v>48</v>
      </c>
      <c r="D1021" s="7">
        <v>28.695620099999999</v>
      </c>
      <c r="E1021" s="8">
        <f t="shared" si="70"/>
        <v>29</v>
      </c>
      <c r="F1021" s="7">
        <v>82.541958390000005</v>
      </c>
      <c r="G1021" s="8">
        <f t="shared" si="71"/>
        <v>83</v>
      </c>
      <c r="H1021" s="9">
        <v>6.2252252390000002</v>
      </c>
      <c r="I1021" s="8">
        <f t="shared" si="72"/>
        <v>6</v>
      </c>
      <c r="J1021" s="10">
        <v>116.1616839</v>
      </c>
      <c r="K1021" s="8">
        <f t="shared" si="73"/>
        <v>116</v>
      </c>
      <c r="L1021" s="5" t="s">
        <v>131</v>
      </c>
    </row>
    <row r="1022" spans="1:12">
      <c r="A1022" s="6">
        <v>114</v>
      </c>
      <c r="B1022" s="6">
        <v>94</v>
      </c>
      <c r="C1022" s="6">
        <v>53</v>
      </c>
      <c r="D1022" s="7">
        <v>26.335448530000001</v>
      </c>
      <c r="E1022" s="8">
        <f t="shared" si="70"/>
        <v>26</v>
      </c>
      <c r="F1022" s="7">
        <v>76.853200599999994</v>
      </c>
      <c r="G1022" s="8">
        <f t="shared" si="71"/>
        <v>77</v>
      </c>
      <c r="H1022" s="9">
        <v>6.1907574590000003</v>
      </c>
      <c r="I1022" s="8">
        <f t="shared" si="72"/>
        <v>6</v>
      </c>
      <c r="J1022" s="10">
        <v>118.6858263</v>
      </c>
      <c r="K1022" s="8">
        <f t="shared" si="73"/>
        <v>119</v>
      </c>
      <c r="L1022" s="5" t="s">
        <v>131</v>
      </c>
    </row>
    <row r="1023" spans="1:12">
      <c r="A1023" s="6">
        <v>110</v>
      </c>
      <c r="B1023" s="6">
        <v>78</v>
      </c>
      <c r="C1023" s="6">
        <v>50</v>
      </c>
      <c r="D1023" s="7">
        <v>25.937301860000002</v>
      </c>
      <c r="E1023" s="8">
        <f t="shared" si="70"/>
        <v>26</v>
      </c>
      <c r="F1023" s="7">
        <v>78.89864446</v>
      </c>
      <c r="G1023" s="8">
        <f t="shared" si="71"/>
        <v>79</v>
      </c>
      <c r="H1023" s="9">
        <v>5.9155689679999996</v>
      </c>
      <c r="I1023" s="8">
        <f t="shared" si="72"/>
        <v>6</v>
      </c>
      <c r="J1023" s="10">
        <v>98.217475280000002</v>
      </c>
      <c r="K1023" s="8">
        <f t="shared" si="73"/>
        <v>98</v>
      </c>
      <c r="L1023" s="5" t="s">
        <v>131</v>
      </c>
    </row>
    <row r="1024" spans="1:12">
      <c r="A1024" s="6">
        <v>94</v>
      </c>
      <c r="B1024" s="6">
        <v>70</v>
      </c>
      <c r="C1024" s="6">
        <v>48</v>
      </c>
      <c r="D1024" s="7">
        <v>25.136865190000002</v>
      </c>
      <c r="E1024" s="8">
        <f t="shared" si="70"/>
        <v>25</v>
      </c>
      <c r="F1024" s="7">
        <v>84.883944069999998</v>
      </c>
      <c r="G1024" s="8">
        <f t="shared" si="71"/>
        <v>85</v>
      </c>
      <c r="H1024" s="9">
        <v>6.1951524420000004</v>
      </c>
      <c r="I1024" s="8">
        <f t="shared" si="72"/>
        <v>6</v>
      </c>
      <c r="J1024" s="10">
        <v>91.464424910000005</v>
      </c>
      <c r="K1024" s="8">
        <f t="shared" si="73"/>
        <v>91</v>
      </c>
      <c r="L1024" s="5" t="s">
        <v>131</v>
      </c>
    </row>
    <row r="1025" spans="1:12">
      <c r="A1025" s="6">
        <v>80</v>
      </c>
      <c r="B1025" s="6">
        <v>71</v>
      </c>
      <c r="C1025" s="6">
        <v>47</v>
      </c>
      <c r="D1025" s="7">
        <v>27.505276510000002</v>
      </c>
      <c r="E1025" s="8">
        <f t="shared" si="70"/>
        <v>28</v>
      </c>
      <c r="F1025" s="7">
        <v>80.797839980000006</v>
      </c>
      <c r="G1025" s="8">
        <f t="shared" si="71"/>
        <v>81</v>
      </c>
      <c r="H1025" s="9">
        <v>6.1563734989999999</v>
      </c>
      <c r="I1025" s="8">
        <f t="shared" si="72"/>
        <v>6</v>
      </c>
      <c r="J1025" s="10">
        <v>105.0776992</v>
      </c>
      <c r="K1025" s="8">
        <f t="shared" si="73"/>
        <v>105</v>
      </c>
      <c r="L1025" s="5" t="s">
        <v>131</v>
      </c>
    </row>
    <row r="1026" spans="1:12">
      <c r="A1026" s="6">
        <v>114</v>
      </c>
      <c r="B1026" s="6">
        <v>79</v>
      </c>
      <c r="C1026" s="6">
        <v>51</v>
      </c>
      <c r="D1026" s="7">
        <v>26.210092459999998</v>
      </c>
      <c r="E1026" s="8">
        <f t="shared" si="70"/>
        <v>26</v>
      </c>
      <c r="F1026" s="7">
        <v>82.344294579999996</v>
      </c>
      <c r="G1026" s="8">
        <f t="shared" si="71"/>
        <v>82</v>
      </c>
      <c r="H1026" s="9">
        <v>6.3131972039999997</v>
      </c>
      <c r="I1026" s="8">
        <f t="shared" si="72"/>
        <v>6</v>
      </c>
      <c r="J1026" s="10">
        <v>112.0700033</v>
      </c>
      <c r="K1026" s="8">
        <f t="shared" si="73"/>
        <v>112</v>
      </c>
      <c r="L1026" s="5" t="s">
        <v>131</v>
      </c>
    </row>
    <row r="1027" spans="1:12">
      <c r="A1027" s="6">
        <v>88</v>
      </c>
      <c r="B1027" s="6">
        <v>78</v>
      </c>
      <c r="C1027" s="6">
        <v>45</v>
      </c>
      <c r="D1027" s="7">
        <v>29.104034550000002</v>
      </c>
      <c r="E1027" s="8">
        <f t="shared" ref="E1027:E1090" si="74">ROUND(D1027, 0)</f>
        <v>29</v>
      </c>
      <c r="F1027" s="7">
        <v>79.195886290000004</v>
      </c>
      <c r="G1027" s="8">
        <f t="shared" ref="G1027:G1090" si="75">ROUND(F1027, 0)</f>
        <v>79</v>
      </c>
      <c r="H1027" s="9">
        <v>6.3242700889999997</v>
      </c>
      <c r="I1027" s="8">
        <f t="shared" ref="I1027:I1090" si="76">ROUND(H1027, 0)</f>
        <v>6</v>
      </c>
      <c r="J1027" s="10">
        <v>92.078357609999998</v>
      </c>
      <c r="K1027" s="8">
        <f t="shared" ref="K1027:K1090" si="77">ROUND(J1027, 0)</f>
        <v>92</v>
      </c>
      <c r="L1027" s="5" t="s">
        <v>131</v>
      </c>
    </row>
    <row r="1028" spans="1:12">
      <c r="A1028" s="6">
        <v>112</v>
      </c>
      <c r="B1028" s="6">
        <v>73</v>
      </c>
      <c r="C1028" s="6">
        <v>48</v>
      </c>
      <c r="D1028" s="7">
        <v>29.244063799999999</v>
      </c>
      <c r="E1028" s="8">
        <f t="shared" si="74"/>
        <v>29</v>
      </c>
      <c r="F1028" s="7">
        <v>77.32017166</v>
      </c>
      <c r="G1028" s="8">
        <f t="shared" si="75"/>
        <v>77</v>
      </c>
      <c r="H1028" s="9">
        <v>5.7074889869999996</v>
      </c>
      <c r="I1028" s="8">
        <f t="shared" si="76"/>
        <v>6</v>
      </c>
      <c r="J1028" s="10">
        <v>90.667278679999995</v>
      </c>
      <c r="K1028" s="8">
        <f t="shared" si="77"/>
        <v>91</v>
      </c>
      <c r="L1028" s="5" t="s">
        <v>131</v>
      </c>
    </row>
    <row r="1029" spans="1:12">
      <c r="A1029" s="6">
        <v>117</v>
      </c>
      <c r="B1029" s="6">
        <v>76</v>
      </c>
      <c r="C1029" s="6">
        <v>47</v>
      </c>
      <c r="D1029" s="7">
        <v>25.562021730000001</v>
      </c>
      <c r="E1029" s="8">
        <f t="shared" si="74"/>
        <v>26</v>
      </c>
      <c r="F1029" s="7">
        <v>77.382290060000003</v>
      </c>
      <c r="G1029" s="8">
        <f t="shared" si="75"/>
        <v>77</v>
      </c>
      <c r="H1029" s="9">
        <v>6.1192160089999996</v>
      </c>
      <c r="I1029" s="8">
        <f t="shared" si="76"/>
        <v>6</v>
      </c>
      <c r="J1029" s="10">
        <v>93.102471829999999</v>
      </c>
      <c r="K1029" s="8">
        <f t="shared" si="77"/>
        <v>93</v>
      </c>
      <c r="L1029" s="5" t="s">
        <v>131</v>
      </c>
    </row>
    <row r="1030" spans="1:12">
      <c r="A1030" s="6">
        <v>111</v>
      </c>
      <c r="B1030" s="6">
        <v>87</v>
      </c>
      <c r="C1030" s="6">
        <v>48</v>
      </c>
      <c r="D1030" s="7">
        <v>26.3985515</v>
      </c>
      <c r="E1030" s="8">
        <f t="shared" si="74"/>
        <v>26</v>
      </c>
      <c r="F1030" s="7">
        <v>81.360289019999996</v>
      </c>
      <c r="G1030" s="8">
        <f t="shared" si="75"/>
        <v>81</v>
      </c>
      <c r="H1030" s="9">
        <v>5.5714011689999996</v>
      </c>
      <c r="I1030" s="8">
        <f t="shared" si="76"/>
        <v>6</v>
      </c>
      <c r="J1030" s="10">
        <v>98.167520010000004</v>
      </c>
      <c r="K1030" s="8">
        <f t="shared" si="77"/>
        <v>98</v>
      </c>
      <c r="L1030" s="5" t="s">
        <v>131</v>
      </c>
    </row>
    <row r="1031" spans="1:12">
      <c r="A1031" s="6">
        <v>89</v>
      </c>
      <c r="B1031" s="6">
        <v>83</v>
      </c>
      <c r="C1031" s="6">
        <v>47</v>
      </c>
      <c r="D1031" s="7">
        <v>28.095776430000001</v>
      </c>
      <c r="E1031" s="8">
        <f t="shared" si="74"/>
        <v>28</v>
      </c>
      <c r="F1031" s="7">
        <v>77.795867689999994</v>
      </c>
      <c r="G1031" s="8">
        <f t="shared" si="75"/>
        <v>78</v>
      </c>
      <c r="H1031" s="9">
        <v>5.6312716600000003</v>
      </c>
      <c r="I1031" s="8">
        <f t="shared" si="76"/>
        <v>6</v>
      </c>
      <c r="J1031" s="10">
        <v>109.5408614</v>
      </c>
      <c r="K1031" s="8">
        <f t="shared" si="77"/>
        <v>110</v>
      </c>
      <c r="L1031" s="5" t="s">
        <v>131</v>
      </c>
    </row>
    <row r="1032" spans="1:12">
      <c r="A1032" s="6">
        <v>93</v>
      </c>
      <c r="B1032" s="6">
        <v>91</v>
      </c>
      <c r="C1032" s="6">
        <v>47</v>
      </c>
      <c r="D1032" s="7">
        <v>27.84767901</v>
      </c>
      <c r="E1032" s="8">
        <f t="shared" si="74"/>
        <v>28</v>
      </c>
      <c r="F1032" s="7">
        <v>83.311107509999999</v>
      </c>
      <c r="G1032" s="8">
        <f t="shared" si="75"/>
        <v>83</v>
      </c>
      <c r="H1032" s="9">
        <v>6.1012415789999999</v>
      </c>
      <c r="I1032" s="8">
        <f t="shared" si="76"/>
        <v>6</v>
      </c>
      <c r="J1032" s="10">
        <v>117.2878912</v>
      </c>
      <c r="K1032" s="8">
        <f t="shared" si="77"/>
        <v>117</v>
      </c>
      <c r="L1032" s="5" t="s">
        <v>131</v>
      </c>
    </row>
    <row r="1033" spans="1:12">
      <c r="A1033" s="6">
        <v>92</v>
      </c>
      <c r="B1033" s="6">
        <v>81</v>
      </c>
      <c r="C1033" s="6">
        <v>52</v>
      </c>
      <c r="D1033" s="7">
        <v>27.393415539999999</v>
      </c>
      <c r="E1033" s="8">
        <f t="shared" si="74"/>
        <v>27</v>
      </c>
      <c r="F1033" s="7">
        <v>81.465483300000002</v>
      </c>
      <c r="G1033" s="8">
        <f t="shared" si="75"/>
        <v>81</v>
      </c>
      <c r="H1033" s="9">
        <v>6.4381372790000002</v>
      </c>
      <c r="I1033" s="8">
        <f t="shared" si="76"/>
        <v>6</v>
      </c>
      <c r="J1033" s="10">
        <v>94.311020569999997</v>
      </c>
      <c r="K1033" s="8">
        <f t="shared" si="77"/>
        <v>94</v>
      </c>
      <c r="L1033" s="5" t="s">
        <v>131</v>
      </c>
    </row>
    <row r="1034" spans="1:12">
      <c r="A1034" s="6">
        <v>105</v>
      </c>
      <c r="B1034" s="6">
        <v>74</v>
      </c>
      <c r="C1034" s="6">
        <v>45</v>
      </c>
      <c r="D1034" s="7">
        <v>25.14517635</v>
      </c>
      <c r="E1034" s="8">
        <f t="shared" si="74"/>
        <v>25</v>
      </c>
      <c r="F1034" s="7">
        <v>81.382041040000004</v>
      </c>
      <c r="G1034" s="8">
        <f t="shared" si="75"/>
        <v>81</v>
      </c>
      <c r="H1034" s="9">
        <v>6.0983691220000003</v>
      </c>
      <c r="I1034" s="8">
        <f t="shared" si="76"/>
        <v>6</v>
      </c>
      <c r="J1034" s="10">
        <v>119.218154</v>
      </c>
      <c r="K1034" s="8">
        <f t="shared" si="77"/>
        <v>119</v>
      </c>
      <c r="L1034" s="5" t="s">
        <v>131</v>
      </c>
    </row>
    <row r="1035" spans="1:12">
      <c r="A1035" s="6">
        <v>102</v>
      </c>
      <c r="B1035" s="6">
        <v>71</v>
      </c>
      <c r="C1035" s="6">
        <v>48</v>
      </c>
      <c r="D1035" s="7">
        <v>28.654562630000001</v>
      </c>
      <c r="E1035" s="8">
        <f t="shared" si="74"/>
        <v>29</v>
      </c>
      <c r="F1035" s="7">
        <v>79.286936870000005</v>
      </c>
      <c r="G1035" s="8">
        <f t="shared" si="75"/>
        <v>79</v>
      </c>
      <c r="H1035" s="9">
        <v>5.6952678219999999</v>
      </c>
      <c r="I1035" s="8">
        <f t="shared" si="76"/>
        <v>6</v>
      </c>
      <c r="J1035" s="10">
        <v>102.46337750000001</v>
      </c>
      <c r="K1035" s="8">
        <f t="shared" si="77"/>
        <v>102</v>
      </c>
      <c r="L1035" s="5" t="s">
        <v>131</v>
      </c>
    </row>
    <row r="1036" spans="1:12">
      <c r="A1036" s="6">
        <v>94</v>
      </c>
      <c r="B1036" s="6">
        <v>91</v>
      </c>
      <c r="C1036" s="6">
        <v>51</v>
      </c>
      <c r="D1036" s="7">
        <v>29.16093424</v>
      </c>
      <c r="E1036" s="8">
        <f t="shared" si="74"/>
        <v>29</v>
      </c>
      <c r="F1036" s="7">
        <v>76.674842330000004</v>
      </c>
      <c r="G1036" s="8">
        <f t="shared" si="75"/>
        <v>77</v>
      </c>
      <c r="H1036" s="9">
        <v>5.6180944459999997</v>
      </c>
      <c r="I1036" s="8">
        <f t="shared" si="76"/>
        <v>6</v>
      </c>
      <c r="J1036" s="10">
        <v>109.57594400000001</v>
      </c>
      <c r="K1036" s="8">
        <f t="shared" si="77"/>
        <v>110</v>
      </c>
      <c r="L1036" s="5" t="s">
        <v>131</v>
      </c>
    </row>
    <row r="1037" spans="1:12">
      <c r="A1037" s="6">
        <v>116</v>
      </c>
      <c r="B1037" s="6">
        <v>71</v>
      </c>
      <c r="C1037" s="6">
        <v>47</v>
      </c>
      <c r="D1037" s="7">
        <v>27.572780640000001</v>
      </c>
      <c r="E1037" s="8">
        <f t="shared" si="74"/>
        <v>28</v>
      </c>
      <c r="F1037" s="7">
        <v>82.063887800000003</v>
      </c>
      <c r="G1037" s="8">
        <f t="shared" si="75"/>
        <v>82</v>
      </c>
      <c r="H1037" s="9">
        <v>6.4357857989999996</v>
      </c>
      <c r="I1037" s="8">
        <f t="shared" si="76"/>
        <v>6</v>
      </c>
      <c r="J1037" s="10">
        <v>91.342765069999999</v>
      </c>
      <c r="K1037" s="8">
        <f t="shared" si="77"/>
        <v>91</v>
      </c>
      <c r="L1037" s="5" t="s">
        <v>131</v>
      </c>
    </row>
    <row r="1038" spans="1:12">
      <c r="A1038" s="6">
        <v>117</v>
      </c>
      <c r="B1038" s="6">
        <v>79</v>
      </c>
      <c r="C1038" s="6">
        <v>49</v>
      </c>
      <c r="D1038" s="7">
        <v>25.409098960000001</v>
      </c>
      <c r="E1038" s="8">
        <f t="shared" si="74"/>
        <v>25</v>
      </c>
      <c r="F1038" s="7">
        <v>82.362080969999994</v>
      </c>
      <c r="G1038" s="8">
        <f t="shared" si="75"/>
        <v>82</v>
      </c>
      <c r="H1038" s="9">
        <v>6.1766442279999998</v>
      </c>
      <c r="I1038" s="8">
        <f t="shared" si="76"/>
        <v>6</v>
      </c>
      <c r="J1038" s="10">
        <v>112.9794804</v>
      </c>
      <c r="K1038" s="8">
        <f t="shared" si="77"/>
        <v>113</v>
      </c>
      <c r="L1038" s="5" t="s">
        <v>131</v>
      </c>
    </row>
    <row r="1039" spans="1:12">
      <c r="A1039" s="6">
        <v>119</v>
      </c>
      <c r="B1039" s="6">
        <v>72</v>
      </c>
      <c r="C1039" s="6">
        <v>55</v>
      </c>
      <c r="D1039" s="7">
        <v>25.990695209999998</v>
      </c>
      <c r="E1039" s="8">
        <f t="shared" si="74"/>
        <v>26</v>
      </c>
      <c r="F1039" s="7">
        <v>83.339831160000003</v>
      </c>
      <c r="G1039" s="8">
        <f t="shared" si="75"/>
        <v>83</v>
      </c>
      <c r="H1039" s="9">
        <v>6.2206436710000004</v>
      </c>
      <c r="I1039" s="8">
        <f t="shared" si="76"/>
        <v>6</v>
      </c>
      <c r="J1039" s="10">
        <v>112.0777152</v>
      </c>
      <c r="K1039" s="8">
        <f t="shared" si="77"/>
        <v>112</v>
      </c>
      <c r="L1039" s="5" t="s">
        <v>131</v>
      </c>
    </row>
    <row r="1040" spans="1:12">
      <c r="A1040" s="6">
        <v>99</v>
      </c>
      <c r="B1040" s="6">
        <v>73</v>
      </c>
      <c r="C1040" s="6">
        <v>53</v>
      </c>
      <c r="D1040" s="7">
        <v>26.290390460000001</v>
      </c>
      <c r="E1040" s="8">
        <f t="shared" si="74"/>
        <v>26</v>
      </c>
      <c r="F1040" s="7">
        <v>81.060037780000002</v>
      </c>
      <c r="G1040" s="8">
        <f t="shared" si="75"/>
        <v>81</v>
      </c>
      <c r="H1040" s="9">
        <v>5.8717022109999997</v>
      </c>
      <c r="I1040" s="8">
        <f t="shared" si="76"/>
        <v>6</v>
      </c>
      <c r="J1040" s="10">
        <v>118.6730366</v>
      </c>
      <c r="K1040" s="8">
        <f t="shared" si="77"/>
        <v>119</v>
      </c>
      <c r="L1040" s="5" t="s">
        <v>131</v>
      </c>
    </row>
    <row r="1041" spans="1:12">
      <c r="A1041" s="6">
        <v>91</v>
      </c>
      <c r="B1041" s="6">
        <v>84</v>
      </c>
      <c r="C1041" s="6">
        <v>52</v>
      </c>
      <c r="D1041" s="7">
        <v>29.148272110000001</v>
      </c>
      <c r="E1041" s="8">
        <f t="shared" si="74"/>
        <v>29</v>
      </c>
      <c r="F1041" s="7">
        <v>78.710248359999994</v>
      </c>
      <c r="G1041" s="8">
        <f t="shared" si="75"/>
        <v>79</v>
      </c>
      <c r="H1041" s="9">
        <v>6.3907418360000001</v>
      </c>
      <c r="I1041" s="8">
        <f t="shared" si="76"/>
        <v>6</v>
      </c>
      <c r="J1041" s="10">
        <v>117.536781</v>
      </c>
      <c r="K1041" s="8">
        <f t="shared" si="77"/>
        <v>118</v>
      </c>
      <c r="L1041" s="5" t="s">
        <v>131</v>
      </c>
    </row>
    <row r="1042" spans="1:12">
      <c r="A1042" s="6">
        <v>80</v>
      </c>
      <c r="B1042" s="6">
        <v>90</v>
      </c>
      <c r="C1042" s="6">
        <v>47</v>
      </c>
      <c r="D1042" s="7">
        <v>26.597435950000001</v>
      </c>
      <c r="E1042" s="8">
        <f t="shared" si="74"/>
        <v>27</v>
      </c>
      <c r="F1042" s="7">
        <v>79.358989149999999</v>
      </c>
      <c r="G1042" s="8">
        <f t="shared" si="75"/>
        <v>79</v>
      </c>
      <c r="H1042" s="9">
        <v>6.2108447900000003</v>
      </c>
      <c r="I1042" s="8">
        <f t="shared" si="76"/>
        <v>6</v>
      </c>
      <c r="J1042" s="10">
        <v>107.3944717</v>
      </c>
      <c r="K1042" s="8">
        <f t="shared" si="77"/>
        <v>107</v>
      </c>
      <c r="L1042" s="5" t="s">
        <v>131</v>
      </c>
    </row>
    <row r="1043" spans="1:12">
      <c r="A1043" s="6">
        <v>101</v>
      </c>
      <c r="B1043" s="6">
        <v>70</v>
      </c>
      <c r="C1043" s="6">
        <v>48</v>
      </c>
      <c r="D1043" s="7">
        <v>25.360592369999999</v>
      </c>
      <c r="E1043" s="8">
        <f t="shared" si="74"/>
        <v>25</v>
      </c>
      <c r="F1043" s="7">
        <v>75.031932549999993</v>
      </c>
      <c r="G1043" s="8">
        <f t="shared" si="75"/>
        <v>75</v>
      </c>
      <c r="H1043" s="9">
        <v>6.0126966550000001</v>
      </c>
      <c r="I1043" s="8">
        <f t="shared" si="76"/>
        <v>6</v>
      </c>
      <c r="J1043" s="10">
        <v>116.5531455</v>
      </c>
      <c r="K1043" s="8">
        <f t="shared" si="77"/>
        <v>117</v>
      </c>
      <c r="L1043" s="5" t="s">
        <v>131</v>
      </c>
    </row>
    <row r="1044" spans="1:12">
      <c r="A1044" s="6">
        <v>108</v>
      </c>
      <c r="B1044" s="6">
        <v>89</v>
      </c>
      <c r="C1044" s="6">
        <v>53</v>
      </c>
      <c r="D1044" s="7">
        <v>29.120368890000002</v>
      </c>
      <c r="E1044" s="8">
        <f t="shared" si="74"/>
        <v>29</v>
      </c>
      <c r="F1044" s="7">
        <v>80.180807279999996</v>
      </c>
      <c r="G1044" s="8">
        <f t="shared" si="75"/>
        <v>80</v>
      </c>
      <c r="H1044" s="9">
        <v>5.9087700590000001</v>
      </c>
      <c r="I1044" s="8">
        <f t="shared" si="76"/>
        <v>6</v>
      </c>
      <c r="J1044" s="10">
        <v>112.3982055</v>
      </c>
      <c r="K1044" s="8">
        <f t="shared" si="77"/>
        <v>112</v>
      </c>
      <c r="L1044" s="5" t="s">
        <v>131</v>
      </c>
    </row>
    <row r="1045" spans="1:12">
      <c r="A1045" s="6">
        <v>100</v>
      </c>
      <c r="B1045" s="6">
        <v>80</v>
      </c>
      <c r="C1045" s="6">
        <v>52</v>
      </c>
      <c r="D1045" s="7">
        <v>27.539113539999999</v>
      </c>
      <c r="E1045" s="8">
        <f t="shared" si="74"/>
        <v>28</v>
      </c>
      <c r="F1045" s="7">
        <v>77.256298970000003</v>
      </c>
      <c r="G1045" s="8">
        <f t="shared" si="75"/>
        <v>77</v>
      </c>
      <c r="H1045" s="9">
        <v>6.0498017810000002</v>
      </c>
      <c r="I1045" s="8">
        <f t="shared" si="76"/>
        <v>6</v>
      </c>
      <c r="J1045" s="10">
        <v>110.32621229999999</v>
      </c>
      <c r="K1045" s="8">
        <f t="shared" si="77"/>
        <v>110</v>
      </c>
      <c r="L1045" s="5" t="s">
        <v>131</v>
      </c>
    </row>
    <row r="1046" spans="1:12">
      <c r="A1046" s="6">
        <v>109</v>
      </c>
      <c r="B1046" s="6">
        <v>91</v>
      </c>
      <c r="C1046" s="6">
        <v>53</v>
      </c>
      <c r="D1046" s="7">
        <v>29.66727337</v>
      </c>
      <c r="E1046" s="8">
        <f t="shared" si="74"/>
        <v>30</v>
      </c>
      <c r="F1046" s="7">
        <v>83.510141779999998</v>
      </c>
      <c r="G1046" s="8">
        <f t="shared" si="75"/>
        <v>84</v>
      </c>
      <c r="H1046" s="9">
        <v>6.0100958530000002</v>
      </c>
      <c r="I1046" s="8">
        <f t="shared" si="76"/>
        <v>6</v>
      </c>
      <c r="J1046" s="10">
        <v>110.2511102</v>
      </c>
      <c r="K1046" s="8">
        <f t="shared" si="77"/>
        <v>110</v>
      </c>
      <c r="L1046" s="5" t="s">
        <v>131</v>
      </c>
    </row>
    <row r="1047" spans="1:12">
      <c r="A1047" s="6">
        <v>82</v>
      </c>
      <c r="B1047" s="6">
        <v>78</v>
      </c>
      <c r="C1047" s="6">
        <v>46</v>
      </c>
      <c r="D1047" s="7">
        <v>25.058021929999999</v>
      </c>
      <c r="E1047" s="8">
        <f t="shared" si="74"/>
        <v>25</v>
      </c>
      <c r="F1047" s="7">
        <v>84.973237470000001</v>
      </c>
      <c r="G1047" s="8">
        <f t="shared" si="75"/>
        <v>85</v>
      </c>
      <c r="H1047" s="9">
        <v>5.7386788949999996</v>
      </c>
      <c r="I1047" s="8">
        <f t="shared" si="76"/>
        <v>6</v>
      </c>
      <c r="J1047" s="10">
        <v>110.4408803</v>
      </c>
      <c r="K1047" s="8">
        <f t="shared" si="77"/>
        <v>110</v>
      </c>
      <c r="L1047" s="5" t="s">
        <v>131</v>
      </c>
    </row>
    <row r="1048" spans="1:12">
      <c r="A1048" s="6">
        <v>106</v>
      </c>
      <c r="B1048" s="6">
        <v>70</v>
      </c>
      <c r="C1048" s="6">
        <v>55</v>
      </c>
      <c r="D1048" s="7">
        <v>25.86824781</v>
      </c>
      <c r="E1048" s="8">
        <f t="shared" si="74"/>
        <v>26</v>
      </c>
      <c r="F1048" s="7">
        <v>78.523999140000001</v>
      </c>
      <c r="G1048" s="8">
        <f t="shared" si="75"/>
        <v>79</v>
      </c>
      <c r="H1048" s="9">
        <v>5.7405554099999998</v>
      </c>
      <c r="I1048" s="8">
        <f t="shared" si="76"/>
        <v>6</v>
      </c>
      <c r="J1048" s="10">
        <v>116.30195550000001</v>
      </c>
      <c r="K1048" s="8">
        <f t="shared" si="77"/>
        <v>116</v>
      </c>
      <c r="L1048" s="5" t="s">
        <v>131</v>
      </c>
    </row>
    <row r="1049" spans="1:12">
      <c r="A1049" s="6">
        <v>90</v>
      </c>
      <c r="B1049" s="6">
        <v>86</v>
      </c>
      <c r="C1049" s="6">
        <v>52</v>
      </c>
      <c r="D1049" s="7">
        <v>25.850369879999999</v>
      </c>
      <c r="E1049" s="8">
        <f t="shared" si="74"/>
        <v>26</v>
      </c>
      <c r="F1049" s="7">
        <v>81.955804709999995</v>
      </c>
      <c r="G1049" s="8">
        <f t="shared" si="75"/>
        <v>82</v>
      </c>
      <c r="H1049" s="9">
        <v>5.7932602620000004</v>
      </c>
      <c r="I1049" s="8">
        <f t="shared" si="76"/>
        <v>6</v>
      </c>
      <c r="J1049" s="10">
        <v>119.08561709999999</v>
      </c>
      <c r="K1049" s="8">
        <f t="shared" si="77"/>
        <v>119</v>
      </c>
      <c r="L1049" s="5" t="s">
        <v>131</v>
      </c>
    </row>
    <row r="1050" spans="1:12">
      <c r="A1050" s="6">
        <v>83</v>
      </c>
      <c r="B1050" s="6">
        <v>95</v>
      </c>
      <c r="C1050" s="6">
        <v>50</v>
      </c>
      <c r="D1050" s="7">
        <v>26.516823370000001</v>
      </c>
      <c r="E1050" s="8">
        <f t="shared" si="74"/>
        <v>27</v>
      </c>
      <c r="F1050" s="7">
        <v>77.799135750000005</v>
      </c>
      <c r="G1050" s="8">
        <f t="shared" si="75"/>
        <v>78</v>
      </c>
      <c r="H1050" s="9">
        <v>5.5094706499999999</v>
      </c>
      <c r="I1050" s="8">
        <f t="shared" si="76"/>
        <v>6</v>
      </c>
      <c r="J1050" s="10">
        <v>108.85475080000001</v>
      </c>
      <c r="K1050" s="8">
        <f t="shared" si="77"/>
        <v>109</v>
      </c>
      <c r="L1050" s="5" t="s">
        <v>131</v>
      </c>
    </row>
    <row r="1051" spans="1:12">
      <c r="A1051" s="6">
        <v>119</v>
      </c>
      <c r="B1051" s="6">
        <v>90</v>
      </c>
      <c r="C1051" s="6">
        <v>48</v>
      </c>
      <c r="D1051" s="7">
        <v>28.667251360000002</v>
      </c>
      <c r="E1051" s="8">
        <f t="shared" si="74"/>
        <v>29</v>
      </c>
      <c r="F1051" s="7">
        <v>79.592425419999998</v>
      </c>
      <c r="G1051" s="8">
        <f t="shared" si="75"/>
        <v>80</v>
      </c>
      <c r="H1051" s="9">
        <v>5.9864423059999998</v>
      </c>
      <c r="I1051" s="8">
        <f t="shared" si="76"/>
        <v>6</v>
      </c>
      <c r="J1051" s="10">
        <v>118.2583441</v>
      </c>
      <c r="K1051" s="8">
        <f t="shared" si="77"/>
        <v>118</v>
      </c>
      <c r="L1051" s="5" t="s">
        <v>131</v>
      </c>
    </row>
    <row r="1052" spans="1:12">
      <c r="A1052" s="6">
        <v>107</v>
      </c>
      <c r="B1052" s="6">
        <v>72</v>
      </c>
      <c r="C1052" s="6">
        <v>45</v>
      </c>
      <c r="D1052" s="7">
        <v>28.14938935</v>
      </c>
      <c r="E1052" s="8">
        <f t="shared" si="74"/>
        <v>28</v>
      </c>
      <c r="F1052" s="7">
        <v>81.544488819999998</v>
      </c>
      <c r="G1052" s="8">
        <f t="shared" si="75"/>
        <v>82</v>
      </c>
      <c r="H1052" s="9">
        <v>5.7907680460000002</v>
      </c>
      <c r="I1052" s="8">
        <f t="shared" si="76"/>
        <v>6</v>
      </c>
      <c r="J1052" s="10">
        <v>91.40508414</v>
      </c>
      <c r="K1052" s="8">
        <f t="shared" si="77"/>
        <v>91</v>
      </c>
      <c r="L1052" s="5" t="s">
        <v>131</v>
      </c>
    </row>
    <row r="1053" spans="1:12">
      <c r="A1053" s="6">
        <v>116</v>
      </c>
      <c r="B1053" s="6">
        <v>81</v>
      </c>
      <c r="C1053" s="6">
        <v>55</v>
      </c>
      <c r="D1053" s="7">
        <v>26.42313317</v>
      </c>
      <c r="E1053" s="8">
        <f t="shared" si="74"/>
        <v>26</v>
      </c>
      <c r="F1053" s="7">
        <v>83.699504399999995</v>
      </c>
      <c r="G1053" s="8">
        <f t="shared" si="75"/>
        <v>84</v>
      </c>
      <c r="H1053" s="9">
        <v>5.9155464149999997</v>
      </c>
      <c r="I1053" s="8">
        <f t="shared" si="76"/>
        <v>6</v>
      </c>
      <c r="J1053" s="10">
        <v>95.123220619999998</v>
      </c>
      <c r="K1053" s="8">
        <f t="shared" si="77"/>
        <v>95</v>
      </c>
      <c r="L1053" s="5" t="s">
        <v>131</v>
      </c>
    </row>
    <row r="1054" spans="1:12">
      <c r="A1054" s="6">
        <v>101</v>
      </c>
      <c r="B1054" s="6">
        <v>75</v>
      </c>
      <c r="C1054" s="6">
        <v>50</v>
      </c>
      <c r="D1054" s="7">
        <v>26.59386409</v>
      </c>
      <c r="E1054" s="8">
        <f t="shared" si="74"/>
        <v>27</v>
      </c>
      <c r="F1054" s="7">
        <v>81.407403009999996</v>
      </c>
      <c r="G1054" s="8">
        <f t="shared" si="75"/>
        <v>81</v>
      </c>
      <c r="H1054" s="9">
        <v>6.242528278</v>
      </c>
      <c r="I1054" s="8">
        <f t="shared" si="76"/>
        <v>6</v>
      </c>
      <c r="J1054" s="10">
        <v>109.9825551</v>
      </c>
      <c r="K1054" s="8">
        <f t="shared" si="77"/>
        <v>110</v>
      </c>
      <c r="L1054" s="5" t="s">
        <v>131</v>
      </c>
    </row>
    <row r="1055" spans="1:12">
      <c r="A1055" s="6">
        <v>93</v>
      </c>
      <c r="B1055" s="6">
        <v>81</v>
      </c>
      <c r="C1055" s="6">
        <v>50</v>
      </c>
      <c r="D1055" s="7">
        <v>27.718224769999999</v>
      </c>
      <c r="E1055" s="8">
        <f t="shared" si="74"/>
        <v>28</v>
      </c>
      <c r="F1055" s="7">
        <v>76.578531889999994</v>
      </c>
      <c r="G1055" s="8">
        <f t="shared" si="75"/>
        <v>77</v>
      </c>
      <c r="H1055" s="9">
        <v>6.0360792659999998</v>
      </c>
      <c r="I1055" s="8">
        <f t="shared" si="76"/>
        <v>6</v>
      </c>
      <c r="J1055" s="10">
        <v>102.2099836</v>
      </c>
      <c r="K1055" s="8">
        <f t="shared" si="77"/>
        <v>102</v>
      </c>
      <c r="L1055" s="5" t="s">
        <v>131</v>
      </c>
    </row>
    <row r="1056" spans="1:12">
      <c r="A1056" s="6">
        <v>95</v>
      </c>
      <c r="B1056" s="6">
        <v>75</v>
      </c>
      <c r="C1056" s="6">
        <v>45</v>
      </c>
      <c r="D1056" s="7">
        <v>28.983334320000001</v>
      </c>
      <c r="E1056" s="8">
        <f t="shared" si="74"/>
        <v>29</v>
      </c>
      <c r="F1056" s="7">
        <v>82.959582440000005</v>
      </c>
      <c r="G1056" s="8">
        <f t="shared" si="75"/>
        <v>83</v>
      </c>
      <c r="H1056" s="9">
        <v>5.8298985019999998</v>
      </c>
      <c r="I1056" s="8">
        <f t="shared" si="76"/>
        <v>6</v>
      </c>
      <c r="J1056" s="10">
        <v>109.022564</v>
      </c>
      <c r="K1056" s="8">
        <f t="shared" si="77"/>
        <v>109</v>
      </c>
      <c r="L1056" s="5" t="s">
        <v>131</v>
      </c>
    </row>
    <row r="1057" spans="1:12">
      <c r="A1057" s="6">
        <v>107</v>
      </c>
      <c r="B1057" s="6">
        <v>71</v>
      </c>
      <c r="C1057" s="6">
        <v>55</v>
      </c>
      <c r="D1057" s="7">
        <v>29.420179189999999</v>
      </c>
      <c r="E1057" s="8">
        <f t="shared" si="74"/>
        <v>29</v>
      </c>
      <c r="F1057" s="7">
        <v>83.967544959999998</v>
      </c>
      <c r="G1057" s="8">
        <f t="shared" si="75"/>
        <v>84</v>
      </c>
      <c r="H1057" s="9">
        <v>6.0880644510000002</v>
      </c>
      <c r="I1057" s="8">
        <f t="shared" si="76"/>
        <v>6</v>
      </c>
      <c r="J1057" s="10">
        <v>117.229079</v>
      </c>
      <c r="K1057" s="8">
        <f t="shared" si="77"/>
        <v>117</v>
      </c>
      <c r="L1057" s="5" t="s">
        <v>131</v>
      </c>
    </row>
    <row r="1058" spans="1:12">
      <c r="A1058" s="6">
        <v>83</v>
      </c>
      <c r="B1058" s="6">
        <v>94</v>
      </c>
      <c r="C1058" s="6">
        <v>47</v>
      </c>
      <c r="D1058" s="7">
        <v>27.39872329</v>
      </c>
      <c r="E1058" s="8">
        <f t="shared" si="74"/>
        <v>27</v>
      </c>
      <c r="F1058" s="7">
        <v>81.105234019999997</v>
      </c>
      <c r="G1058" s="8">
        <f t="shared" si="75"/>
        <v>81</v>
      </c>
      <c r="H1058" s="9">
        <v>6.4693709540000004</v>
      </c>
      <c r="I1058" s="8">
        <f t="shared" si="76"/>
        <v>6</v>
      </c>
      <c r="J1058" s="10">
        <v>112.1355384</v>
      </c>
      <c r="K1058" s="8">
        <f t="shared" si="77"/>
        <v>112</v>
      </c>
      <c r="L1058" s="5" t="s">
        <v>131</v>
      </c>
    </row>
    <row r="1059" spans="1:12">
      <c r="A1059" s="6">
        <v>102</v>
      </c>
      <c r="B1059" s="6">
        <v>73</v>
      </c>
      <c r="C1059" s="6">
        <v>54</v>
      </c>
      <c r="D1059" s="7">
        <v>26.4020227</v>
      </c>
      <c r="E1059" s="8">
        <f t="shared" si="74"/>
        <v>26</v>
      </c>
      <c r="F1059" s="7">
        <v>84.410076140000001</v>
      </c>
      <c r="G1059" s="8">
        <f t="shared" si="75"/>
        <v>84</v>
      </c>
      <c r="H1059" s="9">
        <v>5.7207269060000003</v>
      </c>
      <c r="I1059" s="8">
        <f t="shared" si="76"/>
        <v>6</v>
      </c>
      <c r="J1059" s="10">
        <v>111.01622589999999</v>
      </c>
      <c r="K1059" s="8">
        <f t="shared" si="77"/>
        <v>111</v>
      </c>
      <c r="L1059" s="5" t="s">
        <v>131</v>
      </c>
    </row>
    <row r="1060" spans="1:12">
      <c r="A1060" s="6">
        <v>86</v>
      </c>
      <c r="B1060" s="6">
        <v>79</v>
      </c>
      <c r="C1060" s="6">
        <v>45</v>
      </c>
      <c r="D1060" s="7">
        <v>27.812514520000001</v>
      </c>
      <c r="E1060" s="8">
        <f t="shared" si="74"/>
        <v>28</v>
      </c>
      <c r="F1060" s="7">
        <v>82.692854190000006</v>
      </c>
      <c r="G1060" s="8">
        <f t="shared" si="75"/>
        <v>83</v>
      </c>
      <c r="H1060" s="9">
        <v>5.8076641699999998</v>
      </c>
      <c r="I1060" s="8">
        <f t="shared" si="76"/>
        <v>6</v>
      </c>
      <c r="J1060" s="10">
        <v>99.209615139999997</v>
      </c>
      <c r="K1060" s="8">
        <f t="shared" si="77"/>
        <v>99</v>
      </c>
      <c r="L1060" s="5" t="s">
        <v>131</v>
      </c>
    </row>
    <row r="1061" spans="1:12">
      <c r="A1061" s="6">
        <v>117</v>
      </c>
      <c r="B1061" s="6">
        <v>86</v>
      </c>
      <c r="C1061" s="6">
        <v>53</v>
      </c>
      <c r="D1061" s="7">
        <v>25.19640218</v>
      </c>
      <c r="E1061" s="8">
        <f t="shared" si="74"/>
        <v>25</v>
      </c>
      <c r="F1061" s="7">
        <v>83.558298739999998</v>
      </c>
      <c r="G1061" s="8">
        <f t="shared" si="75"/>
        <v>84</v>
      </c>
      <c r="H1061" s="9">
        <v>5.7033817280000001</v>
      </c>
      <c r="I1061" s="8">
        <f t="shared" si="76"/>
        <v>6</v>
      </c>
      <c r="J1061" s="10">
        <v>115.8586081</v>
      </c>
      <c r="K1061" s="8">
        <f t="shared" si="77"/>
        <v>116</v>
      </c>
      <c r="L1061" s="5" t="s">
        <v>131</v>
      </c>
    </row>
    <row r="1062" spans="1:12">
      <c r="A1062" s="6">
        <v>111</v>
      </c>
      <c r="B1062" s="6">
        <v>79</v>
      </c>
      <c r="C1062" s="6">
        <v>53</v>
      </c>
      <c r="D1062" s="7">
        <v>28.311933379999999</v>
      </c>
      <c r="E1062" s="8">
        <f t="shared" si="74"/>
        <v>28</v>
      </c>
      <c r="F1062" s="7">
        <v>75.773637719999996</v>
      </c>
      <c r="G1062" s="8">
        <f t="shared" si="75"/>
        <v>76</v>
      </c>
      <c r="H1062" s="9">
        <v>6.1650012780000001</v>
      </c>
      <c r="I1062" s="8">
        <f t="shared" si="76"/>
        <v>6</v>
      </c>
      <c r="J1062" s="10">
        <v>119.69576499999999</v>
      </c>
      <c r="K1062" s="8">
        <f t="shared" si="77"/>
        <v>120</v>
      </c>
      <c r="L1062" s="5" t="s">
        <v>131</v>
      </c>
    </row>
    <row r="1063" spans="1:12">
      <c r="A1063" s="6">
        <v>95</v>
      </c>
      <c r="B1063" s="6">
        <v>74</v>
      </c>
      <c r="C1063" s="6">
        <v>50</v>
      </c>
      <c r="D1063" s="7">
        <v>25.901131280000001</v>
      </c>
      <c r="E1063" s="8">
        <f t="shared" si="74"/>
        <v>26</v>
      </c>
      <c r="F1063" s="7">
        <v>80.471527370000004</v>
      </c>
      <c r="G1063" s="8">
        <f t="shared" si="75"/>
        <v>80</v>
      </c>
      <c r="H1063" s="9">
        <v>6.0024816049999998</v>
      </c>
      <c r="I1063" s="8">
        <f t="shared" si="76"/>
        <v>6</v>
      </c>
      <c r="J1063" s="10">
        <v>110.10323</v>
      </c>
      <c r="K1063" s="8">
        <f t="shared" si="77"/>
        <v>110</v>
      </c>
      <c r="L1063" s="5" t="s">
        <v>131</v>
      </c>
    </row>
    <row r="1064" spans="1:12">
      <c r="A1064" s="6">
        <v>91</v>
      </c>
      <c r="B1064" s="6">
        <v>75</v>
      </c>
      <c r="C1064" s="6">
        <v>55</v>
      </c>
      <c r="D1064" s="7">
        <v>27.486129829999999</v>
      </c>
      <c r="E1064" s="8">
        <f t="shared" si="74"/>
        <v>27</v>
      </c>
      <c r="F1064" s="7">
        <v>76.112398490000004</v>
      </c>
      <c r="G1064" s="8">
        <f t="shared" si="75"/>
        <v>76</v>
      </c>
      <c r="H1064" s="9">
        <v>6.2123693629999996</v>
      </c>
      <c r="I1064" s="8">
        <f t="shared" si="76"/>
        <v>6</v>
      </c>
      <c r="J1064" s="10">
        <v>109.2768851</v>
      </c>
      <c r="K1064" s="8">
        <f t="shared" si="77"/>
        <v>109</v>
      </c>
      <c r="L1064" s="5" t="s">
        <v>131</v>
      </c>
    </row>
    <row r="1065" spans="1:12">
      <c r="A1065" s="6">
        <v>93</v>
      </c>
      <c r="B1065" s="6">
        <v>83</v>
      </c>
      <c r="C1065" s="6">
        <v>46</v>
      </c>
      <c r="D1065" s="7">
        <v>29.382540120000002</v>
      </c>
      <c r="E1065" s="8">
        <f t="shared" si="74"/>
        <v>29</v>
      </c>
      <c r="F1065" s="7">
        <v>83.504237349999997</v>
      </c>
      <c r="G1065" s="8">
        <f t="shared" si="75"/>
        <v>84</v>
      </c>
      <c r="H1065" s="9">
        <v>5.765308943</v>
      </c>
      <c r="I1065" s="8">
        <f t="shared" si="76"/>
        <v>6</v>
      </c>
      <c r="J1065" s="10">
        <v>109.24866470000001</v>
      </c>
      <c r="K1065" s="8">
        <f t="shared" si="77"/>
        <v>109</v>
      </c>
      <c r="L1065" s="5" t="s">
        <v>131</v>
      </c>
    </row>
    <row r="1066" spans="1:12">
      <c r="A1066" s="6">
        <v>92</v>
      </c>
      <c r="B1066" s="6">
        <v>85</v>
      </c>
      <c r="C1066" s="6">
        <v>51</v>
      </c>
      <c r="D1066" s="7">
        <v>29.221186280000001</v>
      </c>
      <c r="E1066" s="8">
        <f t="shared" si="74"/>
        <v>29</v>
      </c>
      <c r="F1066" s="7">
        <v>81.081836350000003</v>
      </c>
      <c r="G1066" s="8">
        <f t="shared" si="75"/>
        <v>81</v>
      </c>
      <c r="H1066" s="9">
        <v>5.740764682</v>
      </c>
      <c r="I1066" s="8">
        <f t="shared" si="76"/>
        <v>6</v>
      </c>
      <c r="J1066" s="10">
        <v>108.8616474</v>
      </c>
      <c r="K1066" s="8">
        <f t="shared" si="77"/>
        <v>109</v>
      </c>
      <c r="L1066" s="5" t="s">
        <v>131</v>
      </c>
    </row>
    <row r="1067" spans="1:12">
      <c r="A1067" s="6">
        <v>104</v>
      </c>
      <c r="B1067" s="6">
        <v>80</v>
      </c>
      <c r="C1067" s="6">
        <v>54</v>
      </c>
      <c r="D1067" s="7">
        <v>27.090621639999998</v>
      </c>
      <c r="E1067" s="8">
        <f t="shared" si="74"/>
        <v>27</v>
      </c>
      <c r="F1067" s="7">
        <v>81.335069059999995</v>
      </c>
      <c r="G1067" s="8">
        <f t="shared" si="75"/>
        <v>81</v>
      </c>
      <c r="H1067" s="9">
        <v>5.8791194549999997</v>
      </c>
      <c r="I1067" s="8">
        <f t="shared" si="76"/>
        <v>6</v>
      </c>
      <c r="J1067" s="10">
        <v>110.1331182</v>
      </c>
      <c r="K1067" s="8">
        <f t="shared" si="77"/>
        <v>110</v>
      </c>
      <c r="L1067" s="5" t="s">
        <v>131</v>
      </c>
    </row>
    <row r="1068" spans="1:12">
      <c r="A1068" s="6">
        <v>103</v>
      </c>
      <c r="B1068" s="6">
        <v>72</v>
      </c>
      <c r="C1068" s="6">
        <v>51</v>
      </c>
      <c r="D1068" s="7">
        <v>26.12643374</v>
      </c>
      <c r="E1068" s="8">
        <f t="shared" si="74"/>
        <v>26</v>
      </c>
      <c r="F1068" s="7">
        <v>81.813650069999994</v>
      </c>
      <c r="G1068" s="8">
        <f t="shared" si="75"/>
        <v>82</v>
      </c>
      <c r="H1068" s="9">
        <v>6.0994787449999999</v>
      </c>
      <c r="I1068" s="8">
        <f t="shared" si="76"/>
        <v>6</v>
      </c>
      <c r="J1068" s="10">
        <v>104.48128579999999</v>
      </c>
      <c r="K1068" s="8">
        <f t="shared" si="77"/>
        <v>104</v>
      </c>
      <c r="L1068" s="5" t="s">
        <v>131</v>
      </c>
    </row>
    <row r="1069" spans="1:12">
      <c r="A1069" s="6">
        <v>92</v>
      </c>
      <c r="B1069" s="6">
        <v>75</v>
      </c>
      <c r="C1069" s="6">
        <v>45</v>
      </c>
      <c r="D1069" s="7">
        <v>29.012077430000001</v>
      </c>
      <c r="E1069" s="8">
        <f t="shared" si="74"/>
        <v>29</v>
      </c>
      <c r="F1069" s="7">
        <v>77.951925270000004</v>
      </c>
      <c r="G1069" s="8">
        <f t="shared" si="75"/>
        <v>78</v>
      </c>
      <c r="H1069" s="9">
        <v>5.6744033590000003</v>
      </c>
      <c r="I1069" s="8">
        <f t="shared" si="76"/>
        <v>6</v>
      </c>
      <c r="J1069" s="10">
        <v>90.434954430000005</v>
      </c>
      <c r="K1069" s="8">
        <f t="shared" si="77"/>
        <v>90</v>
      </c>
      <c r="L1069" s="5" t="s">
        <v>131</v>
      </c>
    </row>
    <row r="1070" spans="1:12">
      <c r="A1070" s="6">
        <v>93</v>
      </c>
      <c r="B1070" s="6">
        <v>85</v>
      </c>
      <c r="C1070" s="6">
        <v>49</v>
      </c>
      <c r="D1070" s="7">
        <v>27.967991189999999</v>
      </c>
      <c r="E1070" s="8">
        <f t="shared" si="74"/>
        <v>28</v>
      </c>
      <c r="F1070" s="7">
        <v>79.286257090000007</v>
      </c>
      <c r="G1070" s="8">
        <f t="shared" si="75"/>
        <v>79</v>
      </c>
      <c r="H1070" s="9">
        <v>5.6942438470000001</v>
      </c>
      <c r="I1070" s="8">
        <f t="shared" si="76"/>
        <v>6</v>
      </c>
      <c r="J1070" s="10">
        <v>119.47655570000001</v>
      </c>
      <c r="K1070" s="8">
        <f t="shared" si="77"/>
        <v>119</v>
      </c>
      <c r="L1070" s="5" t="s">
        <v>131</v>
      </c>
    </row>
    <row r="1071" spans="1:12">
      <c r="A1071" s="6">
        <v>120</v>
      </c>
      <c r="B1071" s="6">
        <v>87</v>
      </c>
      <c r="C1071" s="6">
        <v>52</v>
      </c>
      <c r="D1071" s="7">
        <v>28.076445499999998</v>
      </c>
      <c r="E1071" s="8">
        <f t="shared" si="74"/>
        <v>28</v>
      </c>
      <c r="F1071" s="7">
        <v>76.055221149999994</v>
      </c>
      <c r="G1071" s="8">
        <f t="shared" si="75"/>
        <v>76</v>
      </c>
      <c r="H1071" s="9">
        <v>5.9054947029999996</v>
      </c>
      <c r="I1071" s="8">
        <f t="shared" si="76"/>
        <v>6</v>
      </c>
      <c r="J1071" s="10">
        <v>118.99235729999999</v>
      </c>
      <c r="K1071" s="8">
        <f t="shared" si="77"/>
        <v>119</v>
      </c>
      <c r="L1071" s="5" t="s">
        <v>131</v>
      </c>
    </row>
    <row r="1072" spans="1:12">
      <c r="A1072" s="6">
        <v>108</v>
      </c>
      <c r="B1072" s="6">
        <v>72</v>
      </c>
      <c r="C1072" s="6">
        <v>46</v>
      </c>
      <c r="D1072" s="7">
        <v>25.162782369999999</v>
      </c>
      <c r="E1072" s="8">
        <f t="shared" si="74"/>
        <v>25</v>
      </c>
      <c r="F1072" s="7">
        <v>84.978492410000001</v>
      </c>
      <c r="G1072" s="8">
        <f t="shared" si="75"/>
        <v>85</v>
      </c>
      <c r="H1072" s="9">
        <v>6.1108447210000003</v>
      </c>
      <c r="I1072" s="8">
        <f t="shared" si="76"/>
        <v>6</v>
      </c>
      <c r="J1072" s="10">
        <v>90.945546179999994</v>
      </c>
      <c r="K1072" s="8">
        <f t="shared" si="77"/>
        <v>91</v>
      </c>
      <c r="L1072" s="5" t="s">
        <v>131</v>
      </c>
    </row>
    <row r="1073" spans="1:12">
      <c r="A1073" s="6">
        <v>105</v>
      </c>
      <c r="B1073" s="6">
        <v>88</v>
      </c>
      <c r="C1073" s="6">
        <v>54</v>
      </c>
      <c r="D1073" s="7">
        <v>25.787498079999999</v>
      </c>
      <c r="E1073" s="8">
        <f t="shared" si="74"/>
        <v>26</v>
      </c>
      <c r="F1073" s="7">
        <v>84.511942239999996</v>
      </c>
      <c r="G1073" s="8">
        <f t="shared" si="75"/>
        <v>85</v>
      </c>
      <c r="H1073" s="9">
        <v>6.0204453170000001</v>
      </c>
      <c r="I1073" s="8">
        <f t="shared" si="76"/>
        <v>6</v>
      </c>
      <c r="J1073" s="10">
        <v>114.2005455</v>
      </c>
      <c r="K1073" s="8">
        <f t="shared" si="77"/>
        <v>114</v>
      </c>
      <c r="L1073" s="5" t="s">
        <v>131</v>
      </c>
    </row>
    <row r="1074" spans="1:12">
      <c r="A1074" s="6">
        <v>98</v>
      </c>
      <c r="B1074" s="6">
        <v>79</v>
      </c>
      <c r="C1074" s="6">
        <v>50</v>
      </c>
      <c r="D1074" s="7">
        <v>25.341197739999998</v>
      </c>
      <c r="E1074" s="8">
        <f t="shared" si="74"/>
        <v>25</v>
      </c>
      <c r="F1074" s="7">
        <v>84.473213139999999</v>
      </c>
      <c r="G1074" s="8">
        <f t="shared" si="75"/>
        <v>84</v>
      </c>
      <c r="H1074" s="9">
        <v>6.4359173079999996</v>
      </c>
      <c r="I1074" s="8">
        <f t="shared" si="76"/>
        <v>6</v>
      </c>
      <c r="J1074" s="10">
        <v>91.064933530000005</v>
      </c>
      <c r="K1074" s="8">
        <f t="shared" si="77"/>
        <v>91</v>
      </c>
      <c r="L1074" s="5" t="s">
        <v>131</v>
      </c>
    </row>
    <row r="1075" spans="1:12">
      <c r="A1075" s="6">
        <v>111</v>
      </c>
      <c r="B1075" s="6">
        <v>88</v>
      </c>
      <c r="C1075" s="6">
        <v>55</v>
      </c>
      <c r="D1075" s="7">
        <v>29.447954029999998</v>
      </c>
      <c r="E1075" s="8">
        <f t="shared" si="74"/>
        <v>29</v>
      </c>
      <c r="F1075" s="7">
        <v>78.349715369999998</v>
      </c>
      <c r="G1075" s="8">
        <f t="shared" si="75"/>
        <v>78</v>
      </c>
      <c r="H1075" s="9">
        <v>5.5053938330000003</v>
      </c>
      <c r="I1075" s="8">
        <f t="shared" si="76"/>
        <v>6</v>
      </c>
      <c r="J1075" s="10">
        <v>96.450425850000002</v>
      </c>
      <c r="K1075" s="8">
        <f t="shared" si="77"/>
        <v>96</v>
      </c>
      <c r="L1075" s="5" t="s">
        <v>131</v>
      </c>
    </row>
    <row r="1076" spans="1:12">
      <c r="A1076" s="6">
        <v>97</v>
      </c>
      <c r="B1076" s="6">
        <v>74</v>
      </c>
      <c r="C1076" s="6">
        <v>45</v>
      </c>
      <c r="D1076" s="7">
        <v>26.475226330000002</v>
      </c>
      <c r="E1076" s="8">
        <f t="shared" si="74"/>
        <v>26</v>
      </c>
      <c r="F1076" s="7">
        <v>78.518337819999999</v>
      </c>
      <c r="G1076" s="8">
        <f t="shared" si="75"/>
        <v>79</v>
      </c>
      <c r="H1076" s="9">
        <v>5.6777199019999998</v>
      </c>
      <c r="I1076" s="8">
        <f t="shared" si="76"/>
        <v>6</v>
      </c>
      <c r="J1076" s="10">
        <v>113.11610949999999</v>
      </c>
      <c r="K1076" s="8">
        <f t="shared" si="77"/>
        <v>113</v>
      </c>
      <c r="L1076" s="5" t="s">
        <v>131</v>
      </c>
    </row>
    <row r="1077" spans="1:12">
      <c r="A1077" s="6">
        <v>95</v>
      </c>
      <c r="B1077" s="6">
        <v>82</v>
      </c>
      <c r="C1077" s="6">
        <v>48</v>
      </c>
      <c r="D1077" s="7">
        <v>27.39489579</v>
      </c>
      <c r="E1077" s="8">
        <f t="shared" si="74"/>
        <v>27</v>
      </c>
      <c r="F1077" s="7">
        <v>83.311720030000004</v>
      </c>
      <c r="G1077" s="8">
        <f t="shared" si="75"/>
        <v>83</v>
      </c>
      <c r="H1077" s="9">
        <v>5.7190149889999997</v>
      </c>
      <c r="I1077" s="8">
        <f t="shared" si="76"/>
        <v>6</v>
      </c>
      <c r="J1077" s="10">
        <v>92.781336170000003</v>
      </c>
      <c r="K1077" s="8">
        <f t="shared" si="77"/>
        <v>93</v>
      </c>
      <c r="L1077" s="5" t="s">
        <v>131</v>
      </c>
    </row>
    <row r="1078" spans="1:12">
      <c r="A1078" s="6">
        <v>89</v>
      </c>
      <c r="B1078" s="6">
        <v>91</v>
      </c>
      <c r="C1078" s="6">
        <v>55</v>
      </c>
      <c r="D1078" s="7">
        <v>25.083474450000001</v>
      </c>
      <c r="E1078" s="8">
        <f t="shared" si="74"/>
        <v>25</v>
      </c>
      <c r="F1078" s="7">
        <v>80.261730999999997</v>
      </c>
      <c r="G1078" s="8">
        <f t="shared" si="75"/>
        <v>80</v>
      </c>
      <c r="H1078" s="9">
        <v>6.2755722980000002</v>
      </c>
      <c r="I1078" s="8">
        <f t="shared" si="76"/>
        <v>6</v>
      </c>
      <c r="J1078" s="10">
        <v>94.329614559999996</v>
      </c>
      <c r="K1078" s="8">
        <f t="shared" si="77"/>
        <v>94</v>
      </c>
      <c r="L1078" s="5" t="s">
        <v>131</v>
      </c>
    </row>
    <row r="1079" spans="1:12">
      <c r="A1079" s="6">
        <v>89</v>
      </c>
      <c r="B1079" s="6">
        <v>85</v>
      </c>
      <c r="C1079" s="6">
        <v>55</v>
      </c>
      <c r="D1079" s="7">
        <v>26.6719835</v>
      </c>
      <c r="E1079" s="8">
        <f t="shared" si="74"/>
        <v>27</v>
      </c>
      <c r="F1079" s="7">
        <v>76.485416549999997</v>
      </c>
      <c r="G1079" s="8">
        <f t="shared" si="75"/>
        <v>76</v>
      </c>
      <c r="H1079" s="9">
        <v>6.2753846070000003</v>
      </c>
      <c r="I1079" s="8">
        <f t="shared" si="76"/>
        <v>6</v>
      </c>
      <c r="J1079" s="10">
        <v>91.733585689999998</v>
      </c>
      <c r="K1079" s="8">
        <f t="shared" si="77"/>
        <v>92</v>
      </c>
      <c r="L1079" s="5" t="s">
        <v>131</v>
      </c>
    </row>
    <row r="1080" spans="1:12">
      <c r="A1080" s="6">
        <v>118</v>
      </c>
      <c r="B1080" s="6">
        <v>88</v>
      </c>
      <c r="C1080" s="6">
        <v>51</v>
      </c>
      <c r="D1080" s="7">
        <v>25.44926208</v>
      </c>
      <c r="E1080" s="8">
        <f t="shared" si="74"/>
        <v>25</v>
      </c>
      <c r="F1080" s="7">
        <v>79.49221962</v>
      </c>
      <c r="G1080" s="8">
        <f t="shared" si="75"/>
        <v>79</v>
      </c>
      <c r="H1080" s="9">
        <v>6.2019116419999998</v>
      </c>
      <c r="I1080" s="8">
        <f t="shared" si="76"/>
        <v>6</v>
      </c>
      <c r="J1080" s="10">
        <v>100.6619171</v>
      </c>
      <c r="K1080" s="8">
        <f t="shared" si="77"/>
        <v>101</v>
      </c>
      <c r="L1080" s="5" t="s">
        <v>131</v>
      </c>
    </row>
    <row r="1081" spans="1:12">
      <c r="A1081" s="6">
        <v>101</v>
      </c>
      <c r="B1081" s="6">
        <v>92</v>
      </c>
      <c r="C1081" s="6">
        <v>45</v>
      </c>
      <c r="D1081" s="7">
        <v>28.227767050000001</v>
      </c>
      <c r="E1081" s="8">
        <f t="shared" si="74"/>
        <v>28</v>
      </c>
      <c r="F1081" s="7">
        <v>80.643038399999995</v>
      </c>
      <c r="G1081" s="8">
        <f t="shared" si="75"/>
        <v>81</v>
      </c>
      <c r="H1081" s="9">
        <v>5.7580542570000004</v>
      </c>
      <c r="I1081" s="8">
        <f t="shared" si="76"/>
        <v>6</v>
      </c>
      <c r="J1081" s="10">
        <v>98.004030159999999</v>
      </c>
      <c r="K1081" s="8">
        <f t="shared" si="77"/>
        <v>98</v>
      </c>
      <c r="L1081" s="5" t="s">
        <v>131</v>
      </c>
    </row>
    <row r="1082" spans="1:12">
      <c r="A1082" s="6">
        <v>99</v>
      </c>
      <c r="B1082" s="6">
        <v>92</v>
      </c>
      <c r="C1082" s="6">
        <v>47</v>
      </c>
      <c r="D1082" s="7">
        <v>28.127950899999998</v>
      </c>
      <c r="E1082" s="8">
        <f t="shared" si="74"/>
        <v>28</v>
      </c>
      <c r="F1082" s="7">
        <v>77.482470730000003</v>
      </c>
      <c r="G1082" s="8">
        <f t="shared" si="75"/>
        <v>77</v>
      </c>
      <c r="H1082" s="9">
        <v>6.3239336469999996</v>
      </c>
      <c r="I1082" s="8">
        <f t="shared" si="76"/>
        <v>6</v>
      </c>
      <c r="J1082" s="10">
        <v>103.50453950000001</v>
      </c>
      <c r="K1082" s="8">
        <f t="shared" si="77"/>
        <v>104</v>
      </c>
      <c r="L1082" s="5" t="s">
        <v>131</v>
      </c>
    </row>
    <row r="1083" spans="1:12">
      <c r="A1083" s="6">
        <v>82</v>
      </c>
      <c r="B1083" s="6">
        <v>77</v>
      </c>
      <c r="C1083" s="6">
        <v>46</v>
      </c>
      <c r="D1083" s="7">
        <v>28.947046700000001</v>
      </c>
      <c r="E1083" s="8">
        <f t="shared" si="74"/>
        <v>29</v>
      </c>
      <c r="F1083" s="7">
        <v>82.188899800000002</v>
      </c>
      <c r="G1083" s="8">
        <f t="shared" si="75"/>
        <v>82</v>
      </c>
      <c r="H1083" s="9">
        <v>5.9011008409999999</v>
      </c>
      <c r="I1083" s="8">
        <f t="shared" si="76"/>
        <v>6</v>
      </c>
      <c r="J1083" s="10">
        <v>95.830164479999993</v>
      </c>
      <c r="K1083" s="8">
        <f t="shared" si="77"/>
        <v>96</v>
      </c>
      <c r="L1083" s="5" t="s">
        <v>131</v>
      </c>
    </row>
    <row r="1084" spans="1:12">
      <c r="A1084" s="6">
        <v>90</v>
      </c>
      <c r="B1084" s="6">
        <v>86</v>
      </c>
      <c r="C1084" s="6">
        <v>55</v>
      </c>
      <c r="D1084" s="7">
        <v>27.962367709999999</v>
      </c>
      <c r="E1084" s="8">
        <f t="shared" si="74"/>
        <v>28</v>
      </c>
      <c r="F1084" s="7">
        <v>84.154036140000002</v>
      </c>
      <c r="G1084" s="8">
        <f t="shared" si="75"/>
        <v>84</v>
      </c>
      <c r="H1084" s="9">
        <v>5.6444865819999999</v>
      </c>
      <c r="I1084" s="8">
        <f t="shared" si="76"/>
        <v>6</v>
      </c>
      <c r="J1084" s="10">
        <v>97.559866760000006</v>
      </c>
      <c r="K1084" s="8">
        <f t="shared" si="77"/>
        <v>98</v>
      </c>
      <c r="L1084" s="5" t="s">
        <v>131</v>
      </c>
    </row>
    <row r="1085" spans="1:12">
      <c r="A1085" s="6">
        <v>95</v>
      </c>
      <c r="B1085" s="6">
        <v>88</v>
      </c>
      <c r="C1085" s="6">
        <v>52</v>
      </c>
      <c r="D1085" s="7">
        <v>28.003160340000001</v>
      </c>
      <c r="E1085" s="8">
        <f t="shared" si="74"/>
        <v>28</v>
      </c>
      <c r="F1085" s="7">
        <v>78.900859980000007</v>
      </c>
      <c r="G1085" s="8">
        <f t="shared" si="75"/>
        <v>79</v>
      </c>
      <c r="H1085" s="9">
        <v>6.2354617719999998</v>
      </c>
      <c r="I1085" s="8">
        <f t="shared" si="76"/>
        <v>6</v>
      </c>
      <c r="J1085" s="10">
        <v>94.681803160000001</v>
      </c>
      <c r="K1085" s="8">
        <f t="shared" si="77"/>
        <v>95</v>
      </c>
      <c r="L1085" s="5" t="s">
        <v>131</v>
      </c>
    </row>
    <row r="1086" spans="1:12">
      <c r="A1086" s="6">
        <v>104</v>
      </c>
      <c r="B1086" s="6">
        <v>73</v>
      </c>
      <c r="C1086" s="6">
        <v>46</v>
      </c>
      <c r="D1086" s="7">
        <v>29.140091900000002</v>
      </c>
      <c r="E1086" s="8">
        <f t="shared" si="74"/>
        <v>29</v>
      </c>
      <c r="F1086" s="7">
        <v>80.119022799999996</v>
      </c>
      <c r="G1086" s="8">
        <f t="shared" si="75"/>
        <v>80</v>
      </c>
      <c r="H1086" s="9">
        <v>6.2823623700000004</v>
      </c>
      <c r="I1086" s="8">
        <f t="shared" si="76"/>
        <v>6</v>
      </c>
      <c r="J1086" s="10">
        <v>90.451428669999999</v>
      </c>
      <c r="K1086" s="8">
        <f t="shared" si="77"/>
        <v>90</v>
      </c>
      <c r="L1086" s="5" t="s">
        <v>131</v>
      </c>
    </row>
    <row r="1087" spans="1:12">
      <c r="A1087" s="6">
        <v>102</v>
      </c>
      <c r="B1087" s="6">
        <v>73</v>
      </c>
      <c r="C1087" s="6">
        <v>52</v>
      </c>
      <c r="D1087" s="7">
        <v>27.912210399999999</v>
      </c>
      <c r="E1087" s="8">
        <f t="shared" si="74"/>
        <v>28</v>
      </c>
      <c r="F1087" s="7">
        <v>83.363076829999997</v>
      </c>
      <c r="G1087" s="8">
        <f t="shared" si="75"/>
        <v>83</v>
      </c>
      <c r="H1087" s="9">
        <v>6.3560909050000003</v>
      </c>
      <c r="I1087" s="8">
        <f t="shared" si="76"/>
        <v>6</v>
      </c>
      <c r="J1087" s="10">
        <v>90.242115290000001</v>
      </c>
      <c r="K1087" s="8">
        <f t="shared" si="77"/>
        <v>90</v>
      </c>
      <c r="L1087" s="5" t="s">
        <v>131</v>
      </c>
    </row>
    <row r="1088" spans="1:12">
      <c r="A1088" s="6">
        <v>100</v>
      </c>
      <c r="B1088" s="6">
        <v>74</v>
      </c>
      <c r="C1088" s="6">
        <v>52</v>
      </c>
      <c r="D1088" s="7">
        <v>25.43480512</v>
      </c>
      <c r="E1088" s="8">
        <f t="shared" si="74"/>
        <v>25</v>
      </c>
      <c r="F1088" s="7">
        <v>81.539777970000003</v>
      </c>
      <c r="G1088" s="8">
        <f t="shared" si="75"/>
        <v>82</v>
      </c>
      <c r="H1088" s="9">
        <v>5.8372582350000002</v>
      </c>
      <c r="I1088" s="8">
        <f t="shared" si="76"/>
        <v>6</v>
      </c>
      <c r="J1088" s="10">
        <v>96.478003909999998</v>
      </c>
      <c r="K1088" s="8">
        <f t="shared" si="77"/>
        <v>96</v>
      </c>
      <c r="L1088" s="5" t="s">
        <v>131</v>
      </c>
    </row>
    <row r="1089" spans="1:12">
      <c r="A1089" s="6">
        <v>94</v>
      </c>
      <c r="B1089" s="6">
        <v>89</v>
      </c>
      <c r="C1089" s="6">
        <v>48</v>
      </c>
      <c r="D1089" s="7">
        <v>28.559809720000001</v>
      </c>
      <c r="E1089" s="8">
        <f t="shared" si="74"/>
        <v>29</v>
      </c>
      <c r="F1089" s="7">
        <v>84.516023219999994</v>
      </c>
      <c r="G1089" s="8">
        <f t="shared" si="75"/>
        <v>85</v>
      </c>
      <c r="H1089" s="9">
        <v>5.6534379020000003</v>
      </c>
      <c r="I1089" s="8">
        <f t="shared" si="76"/>
        <v>6</v>
      </c>
      <c r="J1089" s="10">
        <v>111.0843029</v>
      </c>
      <c r="K1089" s="8">
        <f t="shared" si="77"/>
        <v>111</v>
      </c>
      <c r="L1089" s="5" t="s">
        <v>131</v>
      </c>
    </row>
    <row r="1090" spans="1:12">
      <c r="A1090" s="6">
        <v>99</v>
      </c>
      <c r="B1090" s="6">
        <v>70</v>
      </c>
      <c r="C1090" s="6">
        <v>46</v>
      </c>
      <c r="D1090" s="7">
        <v>26.595807829999998</v>
      </c>
      <c r="E1090" s="8">
        <f t="shared" si="74"/>
        <v>27</v>
      </c>
      <c r="F1090" s="7">
        <v>82.995567440000002</v>
      </c>
      <c r="G1090" s="8">
        <f t="shared" si="75"/>
        <v>83</v>
      </c>
      <c r="H1090" s="9">
        <v>5.7274699470000003</v>
      </c>
      <c r="I1090" s="8">
        <f t="shared" si="76"/>
        <v>6</v>
      </c>
      <c r="J1090" s="10">
        <v>100.5123341</v>
      </c>
      <c r="K1090" s="8">
        <f t="shared" si="77"/>
        <v>101</v>
      </c>
      <c r="L1090" s="5" t="s">
        <v>131</v>
      </c>
    </row>
    <row r="1091" spans="1:12">
      <c r="A1091" s="6">
        <v>112</v>
      </c>
      <c r="B1091" s="6">
        <v>87</v>
      </c>
      <c r="C1091" s="6">
        <v>48</v>
      </c>
      <c r="D1091" s="7">
        <v>27.197116229999999</v>
      </c>
      <c r="E1091" s="8">
        <f t="shared" ref="E1091:E1154" si="78">ROUND(D1091, 0)</f>
        <v>27</v>
      </c>
      <c r="F1091" s="7">
        <v>77.397062899999995</v>
      </c>
      <c r="G1091" s="8">
        <f t="shared" ref="G1091:G1154" si="79">ROUND(F1091, 0)</f>
        <v>77</v>
      </c>
      <c r="H1091" s="9">
        <v>6.200111068</v>
      </c>
      <c r="I1091" s="8">
        <f t="shared" ref="I1091:I1154" si="80">ROUND(H1091, 0)</f>
        <v>6</v>
      </c>
      <c r="J1091" s="10">
        <v>99.469504650000005</v>
      </c>
      <c r="K1091" s="8">
        <f t="shared" ref="K1091:K1154" si="81">ROUND(J1091, 0)</f>
        <v>99</v>
      </c>
      <c r="L1091" s="5" t="s">
        <v>131</v>
      </c>
    </row>
    <row r="1092" spans="1:12">
      <c r="A1092" s="6">
        <v>117</v>
      </c>
      <c r="B1092" s="6">
        <v>82</v>
      </c>
      <c r="C1092" s="6">
        <v>45</v>
      </c>
      <c r="D1092" s="7">
        <v>25.293915160000001</v>
      </c>
      <c r="E1092" s="8">
        <f t="shared" si="78"/>
        <v>25</v>
      </c>
      <c r="F1092" s="7">
        <v>79.291221980000003</v>
      </c>
      <c r="G1092" s="8">
        <f t="shared" si="79"/>
        <v>79</v>
      </c>
      <c r="H1092" s="9">
        <v>5.6144714779999996</v>
      </c>
      <c r="I1092" s="8">
        <f t="shared" si="80"/>
        <v>6</v>
      </c>
      <c r="J1092" s="10">
        <v>105.4220251</v>
      </c>
      <c r="K1092" s="8">
        <f t="shared" si="81"/>
        <v>105</v>
      </c>
      <c r="L1092" s="5" t="s">
        <v>131</v>
      </c>
    </row>
    <row r="1093" spans="1:12">
      <c r="A1093" s="6">
        <v>96</v>
      </c>
      <c r="B1093" s="6">
        <v>86</v>
      </c>
      <c r="C1093" s="6">
        <v>51</v>
      </c>
      <c r="D1093" s="7">
        <v>29.908885219999998</v>
      </c>
      <c r="E1093" s="8">
        <f t="shared" si="78"/>
        <v>30</v>
      </c>
      <c r="F1093" s="7">
        <v>76.98740841</v>
      </c>
      <c r="G1093" s="8">
        <f t="shared" si="79"/>
        <v>77</v>
      </c>
      <c r="H1093" s="9">
        <v>6.2573697990000001</v>
      </c>
      <c r="I1093" s="8">
        <f t="shared" si="80"/>
        <v>6</v>
      </c>
      <c r="J1093" s="10">
        <v>91.999647120000006</v>
      </c>
      <c r="K1093" s="8">
        <f t="shared" si="81"/>
        <v>92</v>
      </c>
      <c r="L1093" s="5" t="s">
        <v>131</v>
      </c>
    </row>
    <row r="1094" spans="1:12">
      <c r="A1094" s="6">
        <v>113</v>
      </c>
      <c r="B1094" s="6">
        <v>85</v>
      </c>
      <c r="C1094" s="6">
        <v>45</v>
      </c>
      <c r="D1094" s="7">
        <v>27.949724629999999</v>
      </c>
      <c r="E1094" s="8">
        <f t="shared" si="78"/>
        <v>28</v>
      </c>
      <c r="F1094" s="7">
        <v>76.63713353</v>
      </c>
      <c r="G1094" s="8">
        <f t="shared" si="79"/>
        <v>77</v>
      </c>
      <c r="H1094" s="9">
        <v>6.0374308360000004</v>
      </c>
      <c r="I1094" s="8">
        <f t="shared" si="80"/>
        <v>6</v>
      </c>
      <c r="J1094" s="10">
        <v>109.09216309999999</v>
      </c>
      <c r="K1094" s="8">
        <f t="shared" si="81"/>
        <v>109</v>
      </c>
      <c r="L1094" s="5" t="s">
        <v>131</v>
      </c>
    </row>
    <row r="1095" spans="1:12">
      <c r="A1095" s="6">
        <v>105</v>
      </c>
      <c r="B1095" s="6">
        <v>93</v>
      </c>
      <c r="C1095" s="6">
        <v>46</v>
      </c>
      <c r="D1095" s="7">
        <v>25.01018457</v>
      </c>
      <c r="E1095" s="8">
        <f t="shared" si="78"/>
        <v>25</v>
      </c>
      <c r="F1095" s="7">
        <v>78.762609380000001</v>
      </c>
      <c r="G1095" s="8">
        <f t="shared" si="79"/>
        <v>79</v>
      </c>
      <c r="H1095" s="9">
        <v>5.7604575579999997</v>
      </c>
      <c r="I1095" s="8">
        <f t="shared" si="80"/>
        <v>6</v>
      </c>
      <c r="J1095" s="10">
        <v>108.3690513</v>
      </c>
      <c r="K1095" s="8">
        <f t="shared" si="81"/>
        <v>108</v>
      </c>
      <c r="L1095" s="5" t="s">
        <v>131</v>
      </c>
    </row>
    <row r="1096" spans="1:12">
      <c r="A1096" s="6">
        <v>85</v>
      </c>
      <c r="B1096" s="6">
        <v>89</v>
      </c>
      <c r="C1096" s="6">
        <v>51</v>
      </c>
      <c r="D1096" s="7">
        <v>29.211448709999999</v>
      </c>
      <c r="E1096" s="8">
        <f t="shared" si="78"/>
        <v>29</v>
      </c>
      <c r="F1096" s="7">
        <v>84.701899229999995</v>
      </c>
      <c r="G1096" s="8">
        <f t="shared" si="79"/>
        <v>85</v>
      </c>
      <c r="H1096" s="9">
        <v>6.1581644219999996</v>
      </c>
      <c r="I1096" s="8">
        <f t="shared" si="80"/>
        <v>6</v>
      </c>
      <c r="J1096" s="10">
        <v>108.5501443</v>
      </c>
      <c r="K1096" s="8">
        <f t="shared" si="81"/>
        <v>109</v>
      </c>
      <c r="L1096" s="5" t="s">
        <v>131</v>
      </c>
    </row>
    <row r="1097" spans="1:12">
      <c r="A1097" s="6">
        <v>108</v>
      </c>
      <c r="B1097" s="6">
        <v>94</v>
      </c>
      <c r="C1097" s="6">
        <v>47</v>
      </c>
      <c r="D1097" s="7">
        <v>27.359116270000001</v>
      </c>
      <c r="E1097" s="8">
        <f t="shared" si="78"/>
        <v>27</v>
      </c>
      <c r="F1097" s="7">
        <v>84.546250060000006</v>
      </c>
      <c r="G1097" s="8">
        <f t="shared" si="79"/>
        <v>85</v>
      </c>
      <c r="H1097" s="9">
        <v>6.387431383</v>
      </c>
      <c r="I1097" s="8">
        <f t="shared" si="80"/>
        <v>6</v>
      </c>
      <c r="J1097" s="10">
        <v>90.812504570000002</v>
      </c>
      <c r="K1097" s="8">
        <f t="shared" si="81"/>
        <v>91</v>
      </c>
      <c r="L1097" s="5" t="s">
        <v>131</v>
      </c>
    </row>
    <row r="1098" spans="1:12">
      <c r="A1098" s="6">
        <v>92</v>
      </c>
      <c r="B1098" s="6">
        <v>81</v>
      </c>
      <c r="C1098" s="6">
        <v>52</v>
      </c>
      <c r="D1098" s="7">
        <v>28.010680399999998</v>
      </c>
      <c r="E1098" s="8">
        <f t="shared" si="78"/>
        <v>28</v>
      </c>
      <c r="F1098" s="7">
        <v>76.52808057</v>
      </c>
      <c r="G1098" s="8">
        <f t="shared" si="79"/>
        <v>77</v>
      </c>
      <c r="H1098" s="9">
        <v>5.8914138950000003</v>
      </c>
      <c r="I1098" s="8">
        <f t="shared" si="80"/>
        <v>6</v>
      </c>
      <c r="J1098" s="10">
        <v>103.70407830000001</v>
      </c>
      <c r="K1098" s="8">
        <f t="shared" si="81"/>
        <v>104</v>
      </c>
      <c r="L1098" s="5" t="s">
        <v>131</v>
      </c>
    </row>
    <row r="1099" spans="1:12">
      <c r="A1099" s="6">
        <v>110</v>
      </c>
      <c r="B1099" s="6">
        <v>71</v>
      </c>
      <c r="C1099" s="6">
        <v>54</v>
      </c>
      <c r="D1099" s="7">
        <v>28.672089150000001</v>
      </c>
      <c r="E1099" s="8">
        <f t="shared" si="78"/>
        <v>29</v>
      </c>
      <c r="F1099" s="7">
        <v>82.207936129999993</v>
      </c>
      <c r="G1099" s="8">
        <f t="shared" si="79"/>
        <v>82</v>
      </c>
      <c r="H1099" s="9">
        <v>5.7254189609999999</v>
      </c>
      <c r="I1099" s="8">
        <f t="shared" si="80"/>
        <v>6</v>
      </c>
      <c r="J1099" s="10">
        <v>94.379874959999995</v>
      </c>
      <c r="K1099" s="8">
        <f t="shared" si="81"/>
        <v>94</v>
      </c>
      <c r="L1099" s="5" t="s">
        <v>131</v>
      </c>
    </row>
    <row r="1100" spans="1:12">
      <c r="A1100" s="6">
        <v>82</v>
      </c>
      <c r="B1100" s="6">
        <v>75</v>
      </c>
      <c r="C1100" s="6">
        <v>55</v>
      </c>
      <c r="D1100" s="7">
        <v>27.345851469999999</v>
      </c>
      <c r="E1100" s="8">
        <f t="shared" si="78"/>
        <v>27</v>
      </c>
      <c r="F1100" s="7">
        <v>78.487383500000007</v>
      </c>
      <c r="G1100" s="8">
        <f t="shared" si="79"/>
        <v>78</v>
      </c>
      <c r="H1100" s="9">
        <v>6.2810695049999996</v>
      </c>
      <c r="I1100" s="8">
        <f t="shared" si="80"/>
        <v>6</v>
      </c>
      <c r="J1100" s="10">
        <v>92.155243319999997</v>
      </c>
      <c r="K1100" s="8">
        <f t="shared" si="81"/>
        <v>92</v>
      </c>
      <c r="L1100" s="5" t="s">
        <v>131</v>
      </c>
    </row>
    <row r="1101" spans="1:12">
      <c r="A1101" s="6">
        <v>117</v>
      </c>
      <c r="B1101" s="6">
        <v>81</v>
      </c>
      <c r="C1101" s="6">
        <v>53</v>
      </c>
      <c r="D1101" s="7">
        <v>29.507045980000001</v>
      </c>
      <c r="E1101" s="8">
        <f t="shared" si="78"/>
        <v>30</v>
      </c>
      <c r="F1101" s="7">
        <v>78.205856130000001</v>
      </c>
      <c r="G1101" s="8">
        <f t="shared" si="79"/>
        <v>78</v>
      </c>
      <c r="H1101" s="9">
        <v>5.507641778</v>
      </c>
      <c r="I1101" s="8">
        <f t="shared" si="80"/>
        <v>6</v>
      </c>
      <c r="J1101" s="10">
        <v>98.125658290000004</v>
      </c>
      <c r="K1101" s="8">
        <f t="shared" si="81"/>
        <v>98</v>
      </c>
      <c r="L1101" s="5" t="s">
        <v>131</v>
      </c>
    </row>
    <row r="1102" spans="1:12">
      <c r="A1102" s="6">
        <v>2</v>
      </c>
      <c r="B1102" s="6">
        <v>40</v>
      </c>
      <c r="C1102" s="6">
        <v>27</v>
      </c>
      <c r="D1102" s="7">
        <v>29.737700449999998</v>
      </c>
      <c r="E1102" s="8">
        <f t="shared" si="78"/>
        <v>30</v>
      </c>
      <c r="F1102" s="7">
        <v>47.548851740000003</v>
      </c>
      <c r="G1102" s="8">
        <f t="shared" si="79"/>
        <v>48</v>
      </c>
      <c r="H1102" s="9">
        <v>5.9546266040000004</v>
      </c>
      <c r="I1102" s="8">
        <f t="shared" si="80"/>
        <v>6</v>
      </c>
      <c r="J1102" s="10">
        <v>90.095868539999998</v>
      </c>
      <c r="K1102" s="8">
        <f t="shared" si="81"/>
        <v>90</v>
      </c>
      <c r="L1102" s="5" t="s">
        <v>142</v>
      </c>
    </row>
    <row r="1103" spans="1:12">
      <c r="A1103" s="6">
        <v>39</v>
      </c>
      <c r="B1103" s="6">
        <v>24</v>
      </c>
      <c r="C1103" s="6">
        <v>31</v>
      </c>
      <c r="D1103" s="7">
        <v>33.556955610000003</v>
      </c>
      <c r="E1103" s="8">
        <f t="shared" si="78"/>
        <v>34</v>
      </c>
      <c r="F1103" s="7">
        <v>53.729798260000003</v>
      </c>
      <c r="G1103" s="8">
        <f t="shared" si="79"/>
        <v>54</v>
      </c>
      <c r="H1103" s="9">
        <v>4.7571148970000001</v>
      </c>
      <c r="I1103" s="8">
        <f t="shared" si="80"/>
        <v>5</v>
      </c>
      <c r="J1103" s="10">
        <v>98.67527561</v>
      </c>
      <c r="K1103" s="8">
        <f t="shared" si="81"/>
        <v>99</v>
      </c>
      <c r="L1103" s="5" t="s">
        <v>142</v>
      </c>
    </row>
    <row r="1104" spans="1:12">
      <c r="A1104" s="6">
        <v>21</v>
      </c>
      <c r="B1104" s="6">
        <v>26</v>
      </c>
      <c r="C1104" s="6">
        <v>27</v>
      </c>
      <c r="D1104" s="7">
        <v>27.003155450000001</v>
      </c>
      <c r="E1104" s="8">
        <f t="shared" si="78"/>
        <v>27</v>
      </c>
      <c r="F1104" s="7">
        <v>47.675254340000002</v>
      </c>
      <c r="G1104" s="8">
        <f t="shared" si="79"/>
        <v>48</v>
      </c>
      <c r="H1104" s="9">
        <v>5.6995869719999996</v>
      </c>
      <c r="I1104" s="8">
        <f t="shared" si="80"/>
        <v>6</v>
      </c>
      <c r="J1104" s="10">
        <v>95.851183259999999</v>
      </c>
      <c r="K1104" s="8">
        <f t="shared" si="81"/>
        <v>96</v>
      </c>
      <c r="L1104" s="5" t="s">
        <v>142</v>
      </c>
    </row>
    <row r="1105" spans="1:12">
      <c r="A1105" s="6">
        <v>25</v>
      </c>
      <c r="B1105" s="6">
        <v>22</v>
      </c>
      <c r="C1105" s="6">
        <v>25</v>
      </c>
      <c r="D1105" s="7">
        <v>33.561501839999998</v>
      </c>
      <c r="E1105" s="8">
        <f t="shared" si="78"/>
        <v>34</v>
      </c>
      <c r="F1105" s="7">
        <v>45.535566029999998</v>
      </c>
      <c r="G1105" s="8">
        <f t="shared" si="79"/>
        <v>46</v>
      </c>
      <c r="H1105" s="9">
        <v>5.9774138030000001</v>
      </c>
      <c r="I1105" s="8">
        <f t="shared" si="80"/>
        <v>6</v>
      </c>
      <c r="J1105" s="10">
        <v>95.705259130000002</v>
      </c>
      <c r="K1105" s="8">
        <f t="shared" si="81"/>
        <v>96</v>
      </c>
      <c r="L1105" s="5" t="s">
        <v>142</v>
      </c>
    </row>
    <row r="1106" spans="1:12">
      <c r="A1106" s="6">
        <v>0</v>
      </c>
      <c r="B1106" s="6">
        <v>21</v>
      </c>
      <c r="C1106" s="6">
        <v>32</v>
      </c>
      <c r="D1106" s="7">
        <v>35.898556249999999</v>
      </c>
      <c r="E1106" s="8">
        <f t="shared" si="78"/>
        <v>36</v>
      </c>
      <c r="F1106" s="7">
        <v>54.259641960000003</v>
      </c>
      <c r="G1106" s="8">
        <f t="shared" si="79"/>
        <v>54</v>
      </c>
      <c r="H1106" s="9">
        <v>6.4301394360000002</v>
      </c>
      <c r="I1106" s="8">
        <f t="shared" si="80"/>
        <v>6</v>
      </c>
      <c r="J1106" s="10">
        <v>92.197217359999996</v>
      </c>
      <c r="K1106" s="8">
        <f t="shared" si="81"/>
        <v>92</v>
      </c>
      <c r="L1106" s="5" t="s">
        <v>142</v>
      </c>
    </row>
    <row r="1107" spans="1:12">
      <c r="A1107" s="6">
        <v>20</v>
      </c>
      <c r="B1107" s="6">
        <v>19</v>
      </c>
      <c r="C1107" s="6">
        <v>35</v>
      </c>
      <c r="D1107" s="7">
        <v>34.177197820000004</v>
      </c>
      <c r="E1107" s="8">
        <f t="shared" si="78"/>
        <v>34</v>
      </c>
      <c r="F1107" s="7">
        <v>50.621615859999999</v>
      </c>
      <c r="G1107" s="8">
        <f t="shared" si="79"/>
        <v>51</v>
      </c>
      <c r="H1107" s="9">
        <v>6.1139350869999998</v>
      </c>
      <c r="I1107" s="8">
        <f t="shared" si="80"/>
        <v>6</v>
      </c>
      <c r="J1107" s="10">
        <v>98.006879889999993</v>
      </c>
      <c r="K1107" s="8">
        <f t="shared" si="81"/>
        <v>98</v>
      </c>
      <c r="L1107" s="5" t="s">
        <v>142</v>
      </c>
    </row>
    <row r="1108" spans="1:12">
      <c r="A1108" s="6">
        <v>19</v>
      </c>
      <c r="B1108" s="6">
        <v>21</v>
      </c>
      <c r="C1108" s="6">
        <v>34</v>
      </c>
      <c r="D1108" s="7">
        <v>30.01592643</v>
      </c>
      <c r="E1108" s="8">
        <f t="shared" si="78"/>
        <v>30</v>
      </c>
      <c r="F1108" s="7">
        <v>53.192123809999998</v>
      </c>
      <c r="G1108" s="8">
        <f t="shared" si="79"/>
        <v>53</v>
      </c>
      <c r="H1108" s="9">
        <v>5.0742726920000001</v>
      </c>
      <c r="I1108" s="8">
        <f t="shared" si="80"/>
        <v>5</v>
      </c>
      <c r="J1108" s="10">
        <v>97.728431819999997</v>
      </c>
      <c r="K1108" s="8">
        <f t="shared" si="81"/>
        <v>98</v>
      </c>
      <c r="L1108" s="5" t="s">
        <v>142</v>
      </c>
    </row>
    <row r="1109" spans="1:12">
      <c r="A1109" s="6">
        <v>18</v>
      </c>
      <c r="B1109" s="6">
        <v>17</v>
      </c>
      <c r="C1109" s="6">
        <v>31</v>
      </c>
      <c r="D1109" s="7">
        <v>31.745921339999999</v>
      </c>
      <c r="E1109" s="8">
        <f t="shared" si="78"/>
        <v>32</v>
      </c>
      <c r="F1109" s="7">
        <v>45.161278590000002</v>
      </c>
      <c r="G1109" s="8">
        <f t="shared" si="79"/>
        <v>45</v>
      </c>
      <c r="H1109" s="9">
        <v>5.6675077060000003</v>
      </c>
      <c r="I1109" s="8">
        <f t="shared" si="80"/>
        <v>6</v>
      </c>
      <c r="J1109" s="10">
        <v>93.754415859999995</v>
      </c>
      <c r="K1109" s="8">
        <f t="shared" si="81"/>
        <v>94</v>
      </c>
      <c r="L1109" s="5" t="s">
        <v>142</v>
      </c>
    </row>
    <row r="1110" spans="1:12">
      <c r="A1110" s="6">
        <v>11</v>
      </c>
      <c r="B1110" s="6">
        <v>36</v>
      </c>
      <c r="C1110" s="6">
        <v>33</v>
      </c>
      <c r="D1110" s="7">
        <v>35.990096790000003</v>
      </c>
      <c r="E1110" s="8">
        <f t="shared" si="78"/>
        <v>36</v>
      </c>
      <c r="F1110" s="7">
        <v>52.227804890000002</v>
      </c>
      <c r="G1110" s="8">
        <f t="shared" si="79"/>
        <v>52</v>
      </c>
      <c r="H1110" s="9">
        <v>5.978634285</v>
      </c>
      <c r="I1110" s="8">
        <f t="shared" si="80"/>
        <v>6</v>
      </c>
      <c r="J1110" s="10">
        <v>95.371348400000002</v>
      </c>
      <c r="K1110" s="8">
        <f t="shared" si="81"/>
        <v>95</v>
      </c>
      <c r="L1110" s="5" t="s">
        <v>142</v>
      </c>
    </row>
    <row r="1111" spans="1:12">
      <c r="A1111" s="6">
        <v>30</v>
      </c>
      <c r="B1111" s="6">
        <v>28</v>
      </c>
      <c r="C1111" s="6">
        <v>30</v>
      </c>
      <c r="D1111" s="7">
        <v>31.866413779999998</v>
      </c>
      <c r="E1111" s="8">
        <f t="shared" si="78"/>
        <v>32</v>
      </c>
      <c r="F1111" s="7">
        <v>52.193315949999999</v>
      </c>
      <c r="G1111" s="8">
        <f t="shared" si="79"/>
        <v>52</v>
      </c>
      <c r="H1111" s="9">
        <v>5.0646133139999998</v>
      </c>
      <c r="I1111" s="8">
        <f t="shared" si="80"/>
        <v>5</v>
      </c>
      <c r="J1111" s="10">
        <v>98.467686420000007</v>
      </c>
      <c r="K1111" s="8">
        <f t="shared" si="81"/>
        <v>98</v>
      </c>
      <c r="L1111" s="5" t="s">
        <v>142</v>
      </c>
    </row>
    <row r="1112" spans="1:12">
      <c r="A1112" s="6">
        <v>18</v>
      </c>
      <c r="B1112" s="6">
        <v>19</v>
      </c>
      <c r="C1112" s="6">
        <v>27</v>
      </c>
      <c r="D1112" s="7">
        <v>27.755186640000002</v>
      </c>
      <c r="E1112" s="8">
        <f t="shared" si="78"/>
        <v>28</v>
      </c>
      <c r="F1112" s="7">
        <v>52.346058059999997</v>
      </c>
      <c r="G1112" s="8">
        <f t="shared" si="79"/>
        <v>52</v>
      </c>
      <c r="H1112" s="9">
        <v>4.7723859859999997</v>
      </c>
      <c r="I1112" s="8">
        <f t="shared" si="80"/>
        <v>5</v>
      </c>
      <c r="J1112" s="10">
        <v>94.112133450000002</v>
      </c>
      <c r="K1112" s="8">
        <f t="shared" si="81"/>
        <v>94</v>
      </c>
      <c r="L1112" s="5" t="s">
        <v>142</v>
      </c>
    </row>
    <row r="1113" spans="1:12">
      <c r="A1113" s="6">
        <v>23</v>
      </c>
      <c r="B1113" s="6">
        <v>23</v>
      </c>
      <c r="C1113" s="6">
        <v>27</v>
      </c>
      <c r="D1113" s="7">
        <v>34.724131919999998</v>
      </c>
      <c r="E1113" s="8">
        <f t="shared" si="78"/>
        <v>35</v>
      </c>
      <c r="F1113" s="7">
        <v>51.427178099999999</v>
      </c>
      <c r="G1113" s="8">
        <f t="shared" si="79"/>
        <v>51</v>
      </c>
      <c r="H1113" s="9">
        <v>5.161148592</v>
      </c>
      <c r="I1113" s="8">
        <f t="shared" si="80"/>
        <v>5</v>
      </c>
      <c r="J1113" s="10">
        <v>97.312580830000002</v>
      </c>
      <c r="K1113" s="8">
        <f t="shared" si="81"/>
        <v>97</v>
      </c>
      <c r="L1113" s="5" t="s">
        <v>142</v>
      </c>
    </row>
    <row r="1114" spans="1:12">
      <c r="A1114" s="6">
        <v>37</v>
      </c>
      <c r="B1114" s="6">
        <v>30</v>
      </c>
      <c r="C1114" s="6">
        <v>34</v>
      </c>
      <c r="D1114" s="7">
        <v>27.53907547</v>
      </c>
      <c r="E1114" s="8">
        <f t="shared" si="78"/>
        <v>28</v>
      </c>
      <c r="F1114" s="7">
        <v>53.635495329999998</v>
      </c>
      <c r="G1114" s="8">
        <f t="shared" si="79"/>
        <v>54</v>
      </c>
      <c r="H1114" s="9">
        <v>6.7977792270000004</v>
      </c>
      <c r="I1114" s="8">
        <f t="shared" si="80"/>
        <v>7</v>
      </c>
      <c r="J1114" s="10">
        <v>99.35408185</v>
      </c>
      <c r="K1114" s="8">
        <f t="shared" si="81"/>
        <v>99</v>
      </c>
      <c r="L1114" s="5" t="s">
        <v>142</v>
      </c>
    </row>
    <row r="1115" spans="1:12">
      <c r="A1115" s="6">
        <v>11</v>
      </c>
      <c r="B1115" s="6">
        <v>27</v>
      </c>
      <c r="C1115" s="6">
        <v>30</v>
      </c>
      <c r="D1115" s="7">
        <v>27.696377630000001</v>
      </c>
      <c r="E1115" s="8">
        <f t="shared" si="78"/>
        <v>28</v>
      </c>
      <c r="F1115" s="7">
        <v>48.562248799999999</v>
      </c>
      <c r="G1115" s="8">
        <f t="shared" si="79"/>
        <v>49</v>
      </c>
      <c r="H1115" s="9">
        <v>6.3947430299999999</v>
      </c>
      <c r="I1115" s="8">
        <f t="shared" si="80"/>
        <v>6</v>
      </c>
      <c r="J1115" s="10">
        <v>89.856464959999997</v>
      </c>
      <c r="K1115" s="8">
        <f t="shared" si="81"/>
        <v>90</v>
      </c>
      <c r="L1115" s="5" t="s">
        <v>142</v>
      </c>
    </row>
    <row r="1116" spans="1:12">
      <c r="A1116" s="6">
        <v>12</v>
      </c>
      <c r="B1116" s="6">
        <v>19</v>
      </c>
      <c r="C1116" s="6">
        <v>31</v>
      </c>
      <c r="D1116" s="7">
        <v>27.25373364</v>
      </c>
      <c r="E1116" s="8">
        <f t="shared" si="78"/>
        <v>27</v>
      </c>
      <c r="F1116" s="7">
        <v>52.663197250000003</v>
      </c>
      <c r="G1116" s="8">
        <f t="shared" si="79"/>
        <v>53</v>
      </c>
      <c r="H1116" s="9">
        <v>5.5667043779999998</v>
      </c>
      <c r="I1116" s="8">
        <f t="shared" si="80"/>
        <v>6</v>
      </c>
      <c r="J1116" s="10">
        <v>91.873124790000006</v>
      </c>
      <c r="K1116" s="8">
        <f t="shared" si="81"/>
        <v>92</v>
      </c>
      <c r="L1116" s="5" t="s">
        <v>142</v>
      </c>
    </row>
    <row r="1117" spans="1:12">
      <c r="A1117" s="6">
        <v>3</v>
      </c>
      <c r="B1117" s="6">
        <v>28</v>
      </c>
      <c r="C1117" s="6">
        <v>33</v>
      </c>
      <c r="D1117" s="7">
        <v>30.33723921</v>
      </c>
      <c r="E1117" s="8">
        <f t="shared" si="78"/>
        <v>30</v>
      </c>
      <c r="F1117" s="7">
        <v>48.887048440000001</v>
      </c>
      <c r="G1117" s="8">
        <f t="shared" si="79"/>
        <v>49</v>
      </c>
      <c r="H1117" s="9">
        <v>5.755049971</v>
      </c>
      <c r="I1117" s="8">
        <f t="shared" si="80"/>
        <v>6</v>
      </c>
      <c r="J1117" s="10">
        <v>94.428505220000005</v>
      </c>
      <c r="K1117" s="8">
        <f t="shared" si="81"/>
        <v>94</v>
      </c>
      <c r="L1117" s="5" t="s">
        <v>142</v>
      </c>
    </row>
    <row r="1118" spans="1:12">
      <c r="A1118" s="6">
        <v>37</v>
      </c>
      <c r="B1118" s="6">
        <v>38</v>
      </c>
      <c r="C1118" s="6">
        <v>32</v>
      </c>
      <c r="D1118" s="7">
        <v>31.857449389999999</v>
      </c>
      <c r="E1118" s="8">
        <f t="shared" si="78"/>
        <v>32</v>
      </c>
      <c r="F1118" s="7">
        <v>45.531062679999998</v>
      </c>
      <c r="G1118" s="8">
        <f t="shared" si="79"/>
        <v>46</v>
      </c>
      <c r="H1118" s="9">
        <v>5.4173405250000002</v>
      </c>
      <c r="I1118" s="8">
        <f t="shared" si="80"/>
        <v>5</v>
      </c>
      <c r="J1118" s="10">
        <v>91.558458209999998</v>
      </c>
      <c r="K1118" s="8">
        <f t="shared" si="81"/>
        <v>92</v>
      </c>
      <c r="L1118" s="5" t="s">
        <v>142</v>
      </c>
    </row>
    <row r="1119" spans="1:12">
      <c r="A1119" s="6">
        <v>26</v>
      </c>
      <c r="B1119" s="6">
        <v>37</v>
      </c>
      <c r="C1119" s="6">
        <v>30</v>
      </c>
      <c r="D1119" s="7">
        <v>35.399863379999999</v>
      </c>
      <c r="E1119" s="8">
        <f t="shared" si="78"/>
        <v>35</v>
      </c>
      <c r="F1119" s="7">
        <v>49.459626210000003</v>
      </c>
      <c r="G1119" s="8">
        <f t="shared" si="79"/>
        <v>49</v>
      </c>
      <c r="H1119" s="9">
        <v>6.1661738340000003</v>
      </c>
      <c r="I1119" s="8">
        <f t="shared" si="80"/>
        <v>6</v>
      </c>
      <c r="J1119" s="10">
        <v>97.410540109999999</v>
      </c>
      <c r="K1119" s="8">
        <f t="shared" si="81"/>
        <v>97</v>
      </c>
      <c r="L1119" s="5" t="s">
        <v>142</v>
      </c>
    </row>
    <row r="1120" spans="1:12">
      <c r="A1120" s="6">
        <v>14</v>
      </c>
      <c r="B1120" s="6">
        <v>18</v>
      </c>
      <c r="C1120" s="6">
        <v>30</v>
      </c>
      <c r="D1120" s="7">
        <v>29.807472430000001</v>
      </c>
      <c r="E1120" s="8">
        <f t="shared" si="78"/>
        <v>30</v>
      </c>
      <c r="F1120" s="7">
        <v>52.137978670000003</v>
      </c>
      <c r="G1120" s="8">
        <f t="shared" si="79"/>
        <v>52</v>
      </c>
      <c r="H1120" s="9">
        <v>5.1912651160000003</v>
      </c>
      <c r="I1120" s="8">
        <f t="shared" si="80"/>
        <v>5</v>
      </c>
      <c r="J1120" s="10">
        <v>95.746061040000001</v>
      </c>
      <c r="K1120" s="8">
        <f t="shared" si="81"/>
        <v>96</v>
      </c>
      <c r="L1120" s="5" t="s">
        <v>142</v>
      </c>
    </row>
    <row r="1121" spans="1:12">
      <c r="A1121" s="6">
        <v>40</v>
      </c>
      <c r="B1121" s="6">
        <v>16</v>
      </c>
      <c r="C1121" s="6">
        <v>35</v>
      </c>
      <c r="D1121" s="7">
        <v>34.164389059999998</v>
      </c>
      <c r="E1121" s="8">
        <f t="shared" si="78"/>
        <v>34</v>
      </c>
      <c r="F1121" s="7">
        <v>54.16482251</v>
      </c>
      <c r="G1121" s="8">
        <f t="shared" si="79"/>
        <v>54</v>
      </c>
      <c r="H1121" s="9">
        <v>4.9547395639999996</v>
      </c>
      <c r="I1121" s="8">
        <f t="shared" si="80"/>
        <v>5</v>
      </c>
      <c r="J1121" s="10">
        <v>98.333511250000001</v>
      </c>
      <c r="K1121" s="8">
        <f t="shared" si="81"/>
        <v>98</v>
      </c>
      <c r="L1121" s="5" t="s">
        <v>142</v>
      </c>
    </row>
    <row r="1122" spans="1:12">
      <c r="A1122" s="6">
        <v>4</v>
      </c>
      <c r="B1122" s="6">
        <v>20</v>
      </c>
      <c r="C1122" s="6">
        <v>25</v>
      </c>
      <c r="D1122" s="7">
        <v>28.932701869999999</v>
      </c>
      <c r="E1122" s="8">
        <f t="shared" si="78"/>
        <v>29</v>
      </c>
      <c r="F1122" s="7">
        <v>47.940539960000002</v>
      </c>
      <c r="G1122" s="8">
        <f t="shared" si="79"/>
        <v>48</v>
      </c>
      <c r="H1122" s="9">
        <v>5.6645870110000001</v>
      </c>
      <c r="I1122" s="8">
        <f t="shared" si="80"/>
        <v>6</v>
      </c>
      <c r="J1122" s="10">
        <v>99.983424200000002</v>
      </c>
      <c r="K1122" s="8">
        <f t="shared" si="81"/>
        <v>100</v>
      </c>
      <c r="L1122" s="5" t="s">
        <v>142</v>
      </c>
    </row>
    <row r="1123" spans="1:12">
      <c r="A1123" s="6">
        <v>36</v>
      </c>
      <c r="B1123" s="6">
        <v>25</v>
      </c>
      <c r="C1123" s="6">
        <v>33</v>
      </c>
      <c r="D1123" s="7">
        <v>27.983927869999999</v>
      </c>
      <c r="E1123" s="8">
        <f t="shared" si="78"/>
        <v>28</v>
      </c>
      <c r="F1123" s="7">
        <v>53.330188509999999</v>
      </c>
      <c r="G1123" s="8">
        <f t="shared" si="79"/>
        <v>53</v>
      </c>
      <c r="H1123" s="9">
        <v>5.5485848520000003</v>
      </c>
      <c r="I1123" s="8">
        <f t="shared" si="80"/>
        <v>6</v>
      </c>
      <c r="J1123" s="10">
        <v>99.614656789999998</v>
      </c>
      <c r="K1123" s="8">
        <f t="shared" si="81"/>
        <v>100</v>
      </c>
      <c r="L1123" s="5" t="s">
        <v>142</v>
      </c>
    </row>
    <row r="1124" spans="1:12">
      <c r="A1124" s="6">
        <v>30</v>
      </c>
      <c r="B1124" s="6">
        <v>17</v>
      </c>
      <c r="C1124" s="6">
        <v>31</v>
      </c>
      <c r="D1124" s="7">
        <v>31.204781730000001</v>
      </c>
      <c r="E1124" s="8">
        <f t="shared" si="78"/>
        <v>31</v>
      </c>
      <c r="F1124" s="7">
        <v>54.49960506</v>
      </c>
      <c r="G1124" s="8">
        <f t="shared" si="79"/>
        <v>54</v>
      </c>
      <c r="H1124" s="9">
        <v>6.804437106</v>
      </c>
      <c r="I1124" s="8">
        <f t="shared" si="80"/>
        <v>7</v>
      </c>
      <c r="J1124" s="10">
        <v>94.629546629999993</v>
      </c>
      <c r="K1124" s="8">
        <f t="shared" si="81"/>
        <v>95</v>
      </c>
      <c r="L1124" s="5" t="s">
        <v>142</v>
      </c>
    </row>
    <row r="1125" spans="1:12">
      <c r="A1125" s="6">
        <v>28</v>
      </c>
      <c r="B1125" s="6">
        <v>37</v>
      </c>
      <c r="C1125" s="6">
        <v>28</v>
      </c>
      <c r="D1125" s="7">
        <v>32.134096749999998</v>
      </c>
      <c r="E1125" s="8">
        <f t="shared" si="78"/>
        <v>32</v>
      </c>
      <c r="F1125" s="7">
        <v>50.525591480000003</v>
      </c>
      <c r="G1125" s="8">
        <f t="shared" si="79"/>
        <v>51</v>
      </c>
      <c r="H1125" s="9">
        <v>6.0978697669999997</v>
      </c>
      <c r="I1125" s="8">
        <f t="shared" si="80"/>
        <v>6</v>
      </c>
      <c r="J1125" s="10">
        <v>98.633336839999998</v>
      </c>
      <c r="K1125" s="8">
        <f t="shared" si="81"/>
        <v>99</v>
      </c>
      <c r="L1125" s="5" t="s">
        <v>142</v>
      </c>
    </row>
    <row r="1126" spans="1:12">
      <c r="A1126" s="6">
        <v>38</v>
      </c>
      <c r="B1126" s="6">
        <v>15</v>
      </c>
      <c r="C1126" s="6">
        <v>30</v>
      </c>
      <c r="D1126" s="7">
        <v>28.91862016</v>
      </c>
      <c r="E1126" s="8">
        <f t="shared" si="78"/>
        <v>29</v>
      </c>
      <c r="F1126" s="7">
        <v>48.139745480000002</v>
      </c>
      <c r="G1126" s="8">
        <f t="shared" si="79"/>
        <v>48</v>
      </c>
      <c r="H1126" s="9">
        <v>5.0755045369999996</v>
      </c>
      <c r="I1126" s="8">
        <f t="shared" si="80"/>
        <v>5</v>
      </c>
      <c r="J1126" s="10">
        <v>97.013316040000007</v>
      </c>
      <c r="K1126" s="8">
        <f t="shared" si="81"/>
        <v>97</v>
      </c>
      <c r="L1126" s="5" t="s">
        <v>142</v>
      </c>
    </row>
    <row r="1127" spans="1:12">
      <c r="A1127" s="6">
        <v>12</v>
      </c>
      <c r="B1127" s="6">
        <v>37</v>
      </c>
      <c r="C1127" s="6">
        <v>30</v>
      </c>
      <c r="D1127" s="7">
        <v>31.097791470000001</v>
      </c>
      <c r="E1127" s="8">
        <f t="shared" si="78"/>
        <v>31</v>
      </c>
      <c r="F1127" s="7">
        <v>47.411966589999999</v>
      </c>
      <c r="G1127" s="8">
        <f t="shared" si="79"/>
        <v>47</v>
      </c>
      <c r="H1127" s="9">
        <v>4.5464661089999998</v>
      </c>
      <c r="I1127" s="8">
        <f t="shared" si="80"/>
        <v>5</v>
      </c>
      <c r="J1127" s="10">
        <v>90.286243479999996</v>
      </c>
      <c r="K1127" s="8">
        <f t="shared" si="81"/>
        <v>90</v>
      </c>
      <c r="L1127" s="5" t="s">
        <v>142</v>
      </c>
    </row>
    <row r="1128" spans="1:12">
      <c r="A1128" s="6">
        <v>38</v>
      </c>
      <c r="B1128" s="6">
        <v>19</v>
      </c>
      <c r="C1128" s="6">
        <v>31</v>
      </c>
      <c r="D1128" s="7">
        <v>34.738238819999999</v>
      </c>
      <c r="E1128" s="8">
        <f t="shared" si="78"/>
        <v>35</v>
      </c>
      <c r="F1128" s="7">
        <v>49.088643449999999</v>
      </c>
      <c r="G1128" s="8">
        <f t="shared" si="79"/>
        <v>49</v>
      </c>
      <c r="H1128" s="9">
        <v>5.8551192680000002</v>
      </c>
      <c r="I1128" s="8">
        <f t="shared" si="80"/>
        <v>6</v>
      </c>
      <c r="J1128" s="10">
        <v>90.650221830000007</v>
      </c>
      <c r="K1128" s="8">
        <f t="shared" si="81"/>
        <v>91</v>
      </c>
      <c r="L1128" s="5" t="s">
        <v>142</v>
      </c>
    </row>
    <row r="1129" spans="1:12">
      <c r="A1129" s="6">
        <v>8</v>
      </c>
      <c r="B1129" s="6">
        <v>33</v>
      </c>
      <c r="C1129" s="6">
        <v>29</v>
      </c>
      <c r="D1129" s="7">
        <v>29.980804989999999</v>
      </c>
      <c r="E1129" s="8">
        <f t="shared" si="78"/>
        <v>30</v>
      </c>
      <c r="F1129" s="7">
        <v>49.486132789999999</v>
      </c>
      <c r="G1129" s="8">
        <f t="shared" si="79"/>
        <v>49</v>
      </c>
      <c r="H1129" s="9">
        <v>6.442393461</v>
      </c>
      <c r="I1129" s="8">
        <f t="shared" si="80"/>
        <v>6</v>
      </c>
      <c r="J1129" s="10">
        <v>91.822715680000002</v>
      </c>
      <c r="K1129" s="8">
        <f t="shared" si="81"/>
        <v>92</v>
      </c>
      <c r="L1129" s="5" t="s">
        <v>142</v>
      </c>
    </row>
    <row r="1130" spans="1:12">
      <c r="A1130" s="6">
        <v>15</v>
      </c>
      <c r="B1130" s="6">
        <v>27</v>
      </c>
      <c r="C1130" s="6">
        <v>28</v>
      </c>
      <c r="D1130" s="7">
        <v>33.803986639999998</v>
      </c>
      <c r="E1130" s="8">
        <f t="shared" si="78"/>
        <v>34</v>
      </c>
      <c r="F1130" s="7">
        <v>46.128661129999998</v>
      </c>
      <c r="G1130" s="8">
        <f t="shared" si="79"/>
        <v>46</v>
      </c>
      <c r="H1130" s="9">
        <v>4.5075235510000002</v>
      </c>
      <c r="I1130" s="8">
        <f t="shared" si="80"/>
        <v>5</v>
      </c>
      <c r="J1130" s="10">
        <v>90.825492409999995</v>
      </c>
      <c r="K1130" s="8">
        <f t="shared" si="81"/>
        <v>91</v>
      </c>
      <c r="L1130" s="5" t="s">
        <v>142</v>
      </c>
    </row>
    <row r="1131" spans="1:12">
      <c r="A1131" s="6">
        <v>34</v>
      </c>
      <c r="B1131" s="6">
        <v>16</v>
      </c>
      <c r="C1131" s="6">
        <v>25</v>
      </c>
      <c r="D1131" s="7">
        <v>30.07202564</v>
      </c>
      <c r="E1131" s="8">
        <f t="shared" si="78"/>
        <v>30</v>
      </c>
      <c r="F1131" s="7">
        <v>50.960405049999999</v>
      </c>
      <c r="G1131" s="8">
        <f t="shared" si="79"/>
        <v>51</v>
      </c>
      <c r="H1131" s="9">
        <v>6.1072955899999997</v>
      </c>
      <c r="I1131" s="8">
        <f t="shared" si="80"/>
        <v>6</v>
      </c>
      <c r="J1131" s="10">
        <v>92.096097659999998</v>
      </c>
      <c r="K1131" s="8">
        <f t="shared" si="81"/>
        <v>92</v>
      </c>
      <c r="L1131" s="5" t="s">
        <v>142</v>
      </c>
    </row>
    <row r="1132" spans="1:12">
      <c r="A1132" s="6">
        <v>11</v>
      </c>
      <c r="B1132" s="6">
        <v>36</v>
      </c>
      <c r="C1132" s="6">
        <v>31</v>
      </c>
      <c r="D1132" s="7">
        <v>27.920632820000002</v>
      </c>
      <c r="E1132" s="8">
        <f t="shared" si="78"/>
        <v>28</v>
      </c>
      <c r="F1132" s="7">
        <v>51.779659170000002</v>
      </c>
      <c r="G1132" s="8">
        <f t="shared" si="79"/>
        <v>52</v>
      </c>
      <c r="H1132" s="9">
        <v>6.4754493200000001</v>
      </c>
      <c r="I1132" s="8">
        <f t="shared" si="80"/>
        <v>6</v>
      </c>
      <c r="J1132" s="10">
        <v>100.2585673</v>
      </c>
      <c r="K1132" s="8">
        <f t="shared" si="81"/>
        <v>100</v>
      </c>
      <c r="L1132" s="5" t="s">
        <v>142</v>
      </c>
    </row>
    <row r="1133" spans="1:12">
      <c r="A1133" s="6">
        <v>33</v>
      </c>
      <c r="B1133" s="6">
        <v>29</v>
      </c>
      <c r="C1133" s="6">
        <v>34</v>
      </c>
      <c r="D1133" s="7">
        <v>31.409488209999999</v>
      </c>
      <c r="E1133" s="8">
        <f t="shared" si="78"/>
        <v>31</v>
      </c>
      <c r="F1133" s="7">
        <v>49.217291269999997</v>
      </c>
      <c r="G1133" s="8">
        <f t="shared" si="79"/>
        <v>49</v>
      </c>
      <c r="H1133" s="9">
        <v>6.8329795090000003</v>
      </c>
      <c r="I1133" s="8">
        <f t="shared" si="80"/>
        <v>7</v>
      </c>
      <c r="J1133" s="10">
        <v>92.997394150000005</v>
      </c>
      <c r="K1133" s="8">
        <f t="shared" si="81"/>
        <v>93</v>
      </c>
      <c r="L1133" s="5" t="s">
        <v>142</v>
      </c>
    </row>
    <row r="1134" spans="1:12">
      <c r="A1134" s="6">
        <v>12</v>
      </c>
      <c r="B1134" s="6">
        <v>31</v>
      </c>
      <c r="C1134" s="6">
        <v>26</v>
      </c>
      <c r="D1134" s="7">
        <v>35.787773799999997</v>
      </c>
      <c r="E1134" s="8">
        <f t="shared" si="78"/>
        <v>36</v>
      </c>
      <c r="F1134" s="7">
        <v>51.94190321</v>
      </c>
      <c r="G1134" s="8">
        <f t="shared" si="79"/>
        <v>52</v>
      </c>
      <c r="H1134" s="9">
        <v>5.3952757189999998</v>
      </c>
      <c r="I1134" s="8">
        <f t="shared" si="80"/>
        <v>5</v>
      </c>
      <c r="J1134" s="10">
        <v>100.2160615</v>
      </c>
      <c r="K1134" s="8">
        <f t="shared" si="81"/>
        <v>100</v>
      </c>
      <c r="L1134" s="5" t="s">
        <v>142</v>
      </c>
    </row>
    <row r="1135" spans="1:12">
      <c r="A1135" s="6">
        <v>12</v>
      </c>
      <c r="B1135" s="6">
        <v>34</v>
      </c>
      <c r="C1135" s="6">
        <v>28</v>
      </c>
      <c r="D1135" s="7">
        <v>33.361400930000002</v>
      </c>
      <c r="E1135" s="8">
        <f t="shared" si="78"/>
        <v>33</v>
      </c>
      <c r="F1135" s="7">
        <v>45.022363769999998</v>
      </c>
      <c r="G1135" s="8">
        <f t="shared" si="79"/>
        <v>45</v>
      </c>
      <c r="H1135" s="9">
        <v>6.1352693800000004</v>
      </c>
      <c r="I1135" s="8">
        <f t="shared" si="80"/>
        <v>6</v>
      </c>
      <c r="J1135" s="10">
        <v>98.815965449999993</v>
      </c>
      <c r="K1135" s="8">
        <f t="shared" si="81"/>
        <v>99</v>
      </c>
      <c r="L1135" s="5" t="s">
        <v>142</v>
      </c>
    </row>
    <row r="1136" spans="1:12">
      <c r="A1136" s="6">
        <v>5</v>
      </c>
      <c r="B1136" s="6">
        <v>16</v>
      </c>
      <c r="C1136" s="6">
        <v>31</v>
      </c>
      <c r="D1136" s="7">
        <v>35.960546360000002</v>
      </c>
      <c r="E1136" s="8">
        <f t="shared" si="78"/>
        <v>36</v>
      </c>
      <c r="F1136" s="7">
        <v>48.696778020000004</v>
      </c>
      <c r="G1136" s="8">
        <f t="shared" si="79"/>
        <v>49</v>
      </c>
      <c r="H1136" s="9">
        <v>4.5556885319999996</v>
      </c>
      <c r="I1136" s="8">
        <f t="shared" si="80"/>
        <v>5</v>
      </c>
      <c r="J1136" s="10">
        <v>98.006442379999996</v>
      </c>
      <c r="K1136" s="8">
        <f t="shared" si="81"/>
        <v>98</v>
      </c>
      <c r="L1136" s="5" t="s">
        <v>142</v>
      </c>
    </row>
    <row r="1137" spans="1:12">
      <c r="A1137" s="6">
        <v>1</v>
      </c>
      <c r="B1137" s="6">
        <v>30</v>
      </c>
      <c r="C1137" s="6">
        <v>29</v>
      </c>
      <c r="D1137" s="7">
        <v>28.333333069999998</v>
      </c>
      <c r="E1137" s="8">
        <f t="shared" si="78"/>
        <v>28</v>
      </c>
      <c r="F1137" s="7">
        <v>51.395865049999998</v>
      </c>
      <c r="G1137" s="8">
        <f t="shared" si="79"/>
        <v>51</v>
      </c>
      <c r="H1137" s="9">
        <v>6.4341977559999997</v>
      </c>
      <c r="I1137" s="8">
        <f t="shared" si="80"/>
        <v>6</v>
      </c>
      <c r="J1137" s="10">
        <v>91.672417609999997</v>
      </c>
      <c r="K1137" s="8">
        <f t="shared" si="81"/>
        <v>92</v>
      </c>
      <c r="L1137" s="5" t="s">
        <v>142</v>
      </c>
    </row>
    <row r="1138" spans="1:12">
      <c r="A1138" s="6">
        <v>16</v>
      </c>
      <c r="B1138" s="6">
        <v>35</v>
      </c>
      <c r="C1138" s="6">
        <v>31</v>
      </c>
      <c r="D1138" s="7">
        <v>32.276520240000004</v>
      </c>
      <c r="E1138" s="8">
        <f t="shared" si="78"/>
        <v>32</v>
      </c>
      <c r="F1138" s="7">
        <v>50.19368841</v>
      </c>
      <c r="G1138" s="8">
        <f t="shared" si="79"/>
        <v>50</v>
      </c>
      <c r="H1138" s="9">
        <v>5.3168759779999997</v>
      </c>
      <c r="I1138" s="8">
        <f t="shared" si="80"/>
        <v>5</v>
      </c>
      <c r="J1138" s="10">
        <v>95.994870680000005</v>
      </c>
      <c r="K1138" s="8">
        <f t="shared" si="81"/>
        <v>96</v>
      </c>
      <c r="L1138" s="5" t="s">
        <v>142</v>
      </c>
    </row>
    <row r="1139" spans="1:12">
      <c r="A1139" s="6">
        <v>35</v>
      </c>
      <c r="B1139" s="6">
        <v>18</v>
      </c>
      <c r="C1139" s="6">
        <v>26</v>
      </c>
      <c r="D1139" s="7">
        <v>31.994904890000001</v>
      </c>
      <c r="E1139" s="8">
        <f t="shared" si="78"/>
        <v>32</v>
      </c>
      <c r="F1139" s="7">
        <v>50.848813470000003</v>
      </c>
      <c r="G1139" s="8">
        <f t="shared" si="79"/>
        <v>51</v>
      </c>
      <c r="H1139" s="9">
        <v>5.279388967</v>
      </c>
      <c r="I1139" s="8">
        <f t="shared" si="80"/>
        <v>5</v>
      </c>
      <c r="J1139" s="10">
        <v>97.387414980000003</v>
      </c>
      <c r="K1139" s="8">
        <f t="shared" si="81"/>
        <v>97</v>
      </c>
      <c r="L1139" s="5" t="s">
        <v>142</v>
      </c>
    </row>
    <row r="1140" spans="1:12">
      <c r="A1140" s="6">
        <v>4</v>
      </c>
      <c r="B1140" s="6">
        <v>40</v>
      </c>
      <c r="C1140" s="6">
        <v>26</v>
      </c>
      <c r="D1140" s="7">
        <v>27.582589290000001</v>
      </c>
      <c r="E1140" s="8">
        <f t="shared" si="78"/>
        <v>28</v>
      </c>
      <c r="F1140" s="7">
        <v>48.569162210000002</v>
      </c>
      <c r="G1140" s="8">
        <f t="shared" si="79"/>
        <v>49</v>
      </c>
      <c r="H1140" s="9">
        <v>6.7200417909999999</v>
      </c>
      <c r="I1140" s="8">
        <f t="shared" si="80"/>
        <v>7</v>
      </c>
      <c r="J1140" s="10">
        <v>95.844564099999999</v>
      </c>
      <c r="K1140" s="8">
        <f t="shared" si="81"/>
        <v>96</v>
      </c>
      <c r="L1140" s="5" t="s">
        <v>142</v>
      </c>
    </row>
    <row r="1141" spans="1:12">
      <c r="A1141" s="6">
        <v>9</v>
      </c>
      <c r="B1141" s="6">
        <v>29</v>
      </c>
      <c r="C1141" s="6">
        <v>34</v>
      </c>
      <c r="D1141" s="7">
        <v>29.38471637</v>
      </c>
      <c r="E1141" s="8">
        <f t="shared" si="78"/>
        <v>29</v>
      </c>
      <c r="F1141" s="7">
        <v>45.887446910000001</v>
      </c>
      <c r="G1141" s="8">
        <f t="shared" si="79"/>
        <v>46</v>
      </c>
      <c r="H1141" s="9">
        <v>5.7274225400000001</v>
      </c>
      <c r="I1141" s="8">
        <f t="shared" si="80"/>
        <v>6</v>
      </c>
      <c r="J1141" s="10">
        <v>100.81246590000001</v>
      </c>
      <c r="K1141" s="8">
        <f t="shared" si="81"/>
        <v>101</v>
      </c>
      <c r="L1141" s="5" t="s">
        <v>142</v>
      </c>
    </row>
    <row r="1142" spans="1:12">
      <c r="A1142" s="6">
        <v>2</v>
      </c>
      <c r="B1142" s="6">
        <v>38</v>
      </c>
      <c r="C1142" s="6">
        <v>33</v>
      </c>
      <c r="D1142" s="7">
        <v>32.386975309999997</v>
      </c>
      <c r="E1142" s="8">
        <f t="shared" si="78"/>
        <v>32</v>
      </c>
      <c r="F1142" s="7">
        <v>53.232824299999997</v>
      </c>
      <c r="G1142" s="8">
        <f t="shared" si="79"/>
        <v>53</v>
      </c>
      <c r="H1142" s="9">
        <v>4.6913961950000003</v>
      </c>
      <c r="I1142" s="8">
        <f t="shared" si="80"/>
        <v>5</v>
      </c>
      <c r="J1142" s="10">
        <v>90.216332159999993</v>
      </c>
      <c r="K1142" s="8">
        <f t="shared" si="81"/>
        <v>90</v>
      </c>
      <c r="L1142" s="5" t="s">
        <v>142</v>
      </c>
    </row>
    <row r="1143" spans="1:12">
      <c r="A1143" s="6">
        <v>26</v>
      </c>
      <c r="B1143" s="6">
        <v>32</v>
      </c>
      <c r="C1143" s="6">
        <v>32</v>
      </c>
      <c r="D1143" s="7">
        <v>30.914714549999999</v>
      </c>
      <c r="E1143" s="8">
        <f t="shared" si="78"/>
        <v>31</v>
      </c>
      <c r="F1143" s="7">
        <v>49.929638560000001</v>
      </c>
      <c r="G1143" s="8">
        <f t="shared" si="79"/>
        <v>50</v>
      </c>
      <c r="H1143" s="9">
        <v>6.8101860790000002</v>
      </c>
      <c r="I1143" s="8">
        <f t="shared" si="80"/>
        <v>7</v>
      </c>
      <c r="J1143" s="10">
        <v>90.140477590000003</v>
      </c>
      <c r="K1143" s="8">
        <f t="shared" si="81"/>
        <v>90</v>
      </c>
      <c r="L1143" s="5" t="s">
        <v>142</v>
      </c>
    </row>
    <row r="1144" spans="1:12">
      <c r="A1144" s="6">
        <v>34</v>
      </c>
      <c r="B1144" s="6">
        <v>38</v>
      </c>
      <c r="C1144" s="6">
        <v>31</v>
      </c>
      <c r="D1144" s="7">
        <v>35.377755950000001</v>
      </c>
      <c r="E1144" s="8">
        <f t="shared" si="78"/>
        <v>35</v>
      </c>
      <c r="F1144" s="7">
        <v>45.581100229999997</v>
      </c>
      <c r="G1144" s="8">
        <f t="shared" si="79"/>
        <v>46</v>
      </c>
      <c r="H1144" s="9">
        <v>6.4540453290000004</v>
      </c>
      <c r="I1144" s="8">
        <f t="shared" si="80"/>
        <v>6</v>
      </c>
      <c r="J1144" s="10">
        <v>97.415864020000001</v>
      </c>
      <c r="K1144" s="8">
        <f t="shared" si="81"/>
        <v>97</v>
      </c>
      <c r="L1144" s="5" t="s">
        <v>142</v>
      </c>
    </row>
    <row r="1145" spans="1:12">
      <c r="A1145" s="6">
        <v>5</v>
      </c>
      <c r="B1145" s="6">
        <v>32</v>
      </c>
      <c r="C1145" s="6">
        <v>33</v>
      </c>
      <c r="D1145" s="7">
        <v>32.323621770000003</v>
      </c>
      <c r="E1145" s="8">
        <f t="shared" si="78"/>
        <v>32</v>
      </c>
      <c r="F1145" s="7">
        <v>52.589677100000003</v>
      </c>
      <c r="G1145" s="8">
        <f t="shared" si="79"/>
        <v>53</v>
      </c>
      <c r="H1145" s="9">
        <v>5.8427637729999997</v>
      </c>
      <c r="I1145" s="8">
        <f t="shared" si="80"/>
        <v>6</v>
      </c>
      <c r="J1145" s="10">
        <v>93.367188159999998</v>
      </c>
      <c r="K1145" s="8">
        <f t="shared" si="81"/>
        <v>93</v>
      </c>
      <c r="L1145" s="5" t="s">
        <v>142</v>
      </c>
    </row>
    <row r="1146" spans="1:12">
      <c r="A1146" s="6">
        <v>31</v>
      </c>
      <c r="B1146" s="6">
        <v>29</v>
      </c>
      <c r="C1146" s="6">
        <v>26</v>
      </c>
      <c r="D1146" s="7">
        <v>28.223734279999999</v>
      </c>
      <c r="E1146" s="8">
        <f t="shared" si="78"/>
        <v>28</v>
      </c>
      <c r="F1146" s="7">
        <v>47.405190560000001</v>
      </c>
      <c r="G1146" s="8">
        <f t="shared" si="79"/>
        <v>47</v>
      </c>
      <c r="H1146" s="9">
        <v>5.0241246840000002</v>
      </c>
      <c r="I1146" s="8">
        <f t="shared" si="80"/>
        <v>5</v>
      </c>
      <c r="J1146" s="10">
        <v>97.768323219999999</v>
      </c>
      <c r="K1146" s="8">
        <f t="shared" si="81"/>
        <v>98</v>
      </c>
      <c r="L1146" s="5" t="s">
        <v>142</v>
      </c>
    </row>
    <row r="1147" spans="1:12">
      <c r="A1147" s="6">
        <v>34</v>
      </c>
      <c r="B1147" s="6">
        <v>34</v>
      </c>
      <c r="C1147" s="6">
        <v>35</v>
      </c>
      <c r="D1147" s="7">
        <v>27.27433181</v>
      </c>
      <c r="E1147" s="8">
        <f t="shared" si="78"/>
        <v>27</v>
      </c>
      <c r="F1147" s="7">
        <v>47.168080539999998</v>
      </c>
      <c r="G1147" s="8">
        <f t="shared" si="79"/>
        <v>47</v>
      </c>
      <c r="H1147" s="9">
        <v>6.4227105389999997</v>
      </c>
      <c r="I1147" s="8">
        <f t="shared" si="80"/>
        <v>6</v>
      </c>
      <c r="J1147" s="10">
        <v>95.257992000000002</v>
      </c>
      <c r="K1147" s="8">
        <f t="shared" si="81"/>
        <v>95</v>
      </c>
      <c r="L1147" s="5" t="s">
        <v>142</v>
      </c>
    </row>
    <row r="1148" spans="1:12">
      <c r="A1148" s="6">
        <v>36</v>
      </c>
      <c r="B1148" s="6">
        <v>19</v>
      </c>
      <c r="C1148" s="6">
        <v>32</v>
      </c>
      <c r="D1148" s="7">
        <v>27.107108319999998</v>
      </c>
      <c r="E1148" s="8">
        <f t="shared" si="78"/>
        <v>27</v>
      </c>
      <c r="F1148" s="7">
        <v>50.708809789999997</v>
      </c>
      <c r="G1148" s="8">
        <f t="shared" si="79"/>
        <v>51</v>
      </c>
      <c r="H1148" s="9">
        <v>4.9429503700000001</v>
      </c>
      <c r="I1148" s="8">
        <f t="shared" si="80"/>
        <v>5</v>
      </c>
      <c r="J1148" s="10">
        <v>92.372388779999994</v>
      </c>
      <c r="K1148" s="8">
        <f t="shared" si="81"/>
        <v>92</v>
      </c>
      <c r="L1148" s="5" t="s">
        <v>142</v>
      </c>
    </row>
    <row r="1149" spans="1:12">
      <c r="A1149" s="6">
        <v>7</v>
      </c>
      <c r="B1149" s="6">
        <v>17</v>
      </c>
      <c r="C1149" s="6">
        <v>26</v>
      </c>
      <c r="D1149" s="7">
        <v>34.892266659999997</v>
      </c>
      <c r="E1149" s="8">
        <f t="shared" si="78"/>
        <v>35</v>
      </c>
      <c r="F1149" s="7">
        <v>48.756133730000002</v>
      </c>
      <c r="G1149" s="8">
        <f t="shared" si="79"/>
        <v>49</v>
      </c>
      <c r="H1149" s="9">
        <v>6.4145266059999999</v>
      </c>
      <c r="I1149" s="8">
        <f t="shared" si="80"/>
        <v>6</v>
      </c>
      <c r="J1149" s="10">
        <v>91.630745469999994</v>
      </c>
      <c r="K1149" s="8">
        <f t="shared" si="81"/>
        <v>92</v>
      </c>
      <c r="L1149" s="5" t="s">
        <v>142</v>
      </c>
    </row>
    <row r="1150" spans="1:12">
      <c r="A1150" s="6">
        <v>38</v>
      </c>
      <c r="B1150" s="6">
        <v>15</v>
      </c>
      <c r="C1150" s="6">
        <v>27</v>
      </c>
      <c r="D1150" s="7">
        <v>33.746268600000001</v>
      </c>
      <c r="E1150" s="8">
        <f t="shared" si="78"/>
        <v>34</v>
      </c>
      <c r="F1150" s="7">
        <v>48.503875979999997</v>
      </c>
      <c r="G1150" s="8">
        <f t="shared" si="79"/>
        <v>49</v>
      </c>
      <c r="H1150" s="9">
        <v>6.7777881259999999</v>
      </c>
      <c r="I1150" s="8">
        <f t="shared" si="80"/>
        <v>7</v>
      </c>
      <c r="J1150" s="10">
        <v>92.264392049999998</v>
      </c>
      <c r="K1150" s="8">
        <f t="shared" si="81"/>
        <v>92</v>
      </c>
      <c r="L1150" s="5" t="s">
        <v>142</v>
      </c>
    </row>
    <row r="1151" spans="1:12">
      <c r="A1151" s="6">
        <v>5</v>
      </c>
      <c r="B1151" s="6">
        <v>19</v>
      </c>
      <c r="C1151" s="6">
        <v>25</v>
      </c>
      <c r="D1151" s="7">
        <v>27.3511056</v>
      </c>
      <c r="E1151" s="8">
        <f t="shared" si="78"/>
        <v>27</v>
      </c>
      <c r="F1151" s="7">
        <v>54.439451470000002</v>
      </c>
      <c r="G1151" s="8">
        <f t="shared" si="79"/>
        <v>54</v>
      </c>
      <c r="H1151" s="9">
        <v>6.4413280439999996</v>
      </c>
      <c r="I1151" s="8">
        <f t="shared" si="80"/>
        <v>6</v>
      </c>
      <c r="J1151" s="10">
        <v>96.27792547</v>
      </c>
      <c r="K1151" s="8">
        <f t="shared" si="81"/>
        <v>96</v>
      </c>
      <c r="L1151" s="5" t="s">
        <v>142</v>
      </c>
    </row>
    <row r="1152" spans="1:12">
      <c r="A1152" s="6">
        <v>37</v>
      </c>
      <c r="B1152" s="6">
        <v>36</v>
      </c>
      <c r="C1152" s="6">
        <v>26</v>
      </c>
      <c r="D1152" s="7">
        <v>32.89300162</v>
      </c>
      <c r="E1152" s="8">
        <f t="shared" si="78"/>
        <v>33</v>
      </c>
      <c r="F1152" s="7">
        <v>52.61323969</v>
      </c>
      <c r="G1152" s="8">
        <f t="shared" si="79"/>
        <v>53</v>
      </c>
      <c r="H1152" s="9">
        <v>4.6505361970000001</v>
      </c>
      <c r="I1152" s="8">
        <f t="shared" si="80"/>
        <v>5</v>
      </c>
      <c r="J1152" s="10">
        <v>94.491613720000004</v>
      </c>
      <c r="K1152" s="8">
        <f t="shared" si="81"/>
        <v>94</v>
      </c>
      <c r="L1152" s="5" t="s">
        <v>142</v>
      </c>
    </row>
    <row r="1153" spans="1:12">
      <c r="A1153" s="6">
        <v>21</v>
      </c>
      <c r="B1153" s="6">
        <v>31</v>
      </c>
      <c r="C1153" s="6">
        <v>32</v>
      </c>
      <c r="D1153" s="7">
        <v>35.385987049999997</v>
      </c>
      <c r="E1153" s="8">
        <f t="shared" si="78"/>
        <v>35</v>
      </c>
      <c r="F1153" s="7">
        <v>51.426641760000003</v>
      </c>
      <c r="G1153" s="8">
        <f t="shared" si="79"/>
        <v>51</v>
      </c>
      <c r="H1153" s="9">
        <v>5.2545322130000001</v>
      </c>
      <c r="I1153" s="8">
        <f t="shared" si="80"/>
        <v>5</v>
      </c>
      <c r="J1153" s="10">
        <v>90.296438879999997</v>
      </c>
      <c r="K1153" s="8">
        <f t="shared" si="81"/>
        <v>90</v>
      </c>
      <c r="L1153" s="5" t="s">
        <v>142</v>
      </c>
    </row>
    <row r="1154" spans="1:12">
      <c r="A1154" s="6">
        <v>37</v>
      </c>
      <c r="B1154" s="6">
        <v>36</v>
      </c>
      <c r="C1154" s="6">
        <v>27</v>
      </c>
      <c r="D1154" s="7">
        <v>27.552973600000001</v>
      </c>
      <c r="E1154" s="8">
        <f t="shared" si="78"/>
        <v>28</v>
      </c>
      <c r="F1154" s="7">
        <v>47.908591309999998</v>
      </c>
      <c r="G1154" s="8">
        <f t="shared" si="79"/>
        <v>48</v>
      </c>
      <c r="H1154" s="9">
        <v>5.9106345329999996</v>
      </c>
      <c r="I1154" s="8">
        <f t="shared" si="80"/>
        <v>6</v>
      </c>
      <c r="J1154" s="10">
        <v>90.403327039999994</v>
      </c>
      <c r="K1154" s="8">
        <f t="shared" si="81"/>
        <v>90</v>
      </c>
      <c r="L1154" s="5" t="s">
        <v>142</v>
      </c>
    </row>
    <row r="1155" spans="1:12">
      <c r="A1155" s="6">
        <v>23</v>
      </c>
      <c r="B1155" s="6">
        <v>23</v>
      </c>
      <c r="C1155" s="6">
        <v>30</v>
      </c>
      <c r="D1155" s="7">
        <v>32.821410649999997</v>
      </c>
      <c r="E1155" s="8">
        <f t="shared" ref="E1155:E1218" si="82">ROUND(D1155, 0)</f>
        <v>33</v>
      </c>
      <c r="F1155" s="7">
        <v>47.455538429999997</v>
      </c>
      <c r="G1155" s="8">
        <f t="shared" ref="G1155:G1218" si="83">ROUND(F1155, 0)</f>
        <v>47</v>
      </c>
      <c r="H1155" s="9">
        <v>4.7552736309999997</v>
      </c>
      <c r="I1155" s="8">
        <f t="shared" ref="I1155:I1218" si="84">ROUND(H1155, 0)</f>
        <v>5</v>
      </c>
      <c r="J1155" s="10">
        <v>90.891731059999998</v>
      </c>
      <c r="K1155" s="8">
        <f t="shared" ref="K1155:K1218" si="85">ROUND(J1155, 0)</f>
        <v>91</v>
      </c>
      <c r="L1155" s="5" t="s">
        <v>142</v>
      </c>
    </row>
    <row r="1156" spans="1:12">
      <c r="A1156" s="6">
        <v>36</v>
      </c>
      <c r="B1156" s="6">
        <v>26</v>
      </c>
      <c r="C1156" s="6">
        <v>26</v>
      </c>
      <c r="D1156" s="7">
        <v>30.172941049999999</v>
      </c>
      <c r="E1156" s="8">
        <f t="shared" si="82"/>
        <v>30</v>
      </c>
      <c r="F1156" s="7">
        <v>51.084590300000002</v>
      </c>
      <c r="G1156" s="8">
        <f t="shared" si="83"/>
        <v>51</v>
      </c>
      <c r="H1156" s="9">
        <v>6.8146302460000001</v>
      </c>
      <c r="I1156" s="8">
        <f t="shared" si="84"/>
        <v>7</v>
      </c>
      <c r="J1156" s="10">
        <v>95.234442869999995</v>
      </c>
      <c r="K1156" s="8">
        <f t="shared" si="85"/>
        <v>95</v>
      </c>
      <c r="L1156" s="5" t="s">
        <v>142</v>
      </c>
    </row>
    <row r="1157" spans="1:12">
      <c r="A1157" s="6">
        <v>24</v>
      </c>
      <c r="B1157" s="6">
        <v>33</v>
      </c>
      <c r="C1157" s="6">
        <v>35</v>
      </c>
      <c r="D1157" s="7">
        <v>29.263829309999998</v>
      </c>
      <c r="E1157" s="8">
        <f t="shared" si="82"/>
        <v>29</v>
      </c>
      <c r="F1157" s="7">
        <v>54.822578679999999</v>
      </c>
      <c r="G1157" s="8">
        <f t="shared" si="83"/>
        <v>55</v>
      </c>
      <c r="H1157" s="9">
        <v>5.342866119</v>
      </c>
      <c r="I1157" s="8">
        <f t="shared" si="84"/>
        <v>5</v>
      </c>
      <c r="J1157" s="10">
        <v>100.7586226</v>
      </c>
      <c r="K1157" s="8">
        <f t="shared" si="85"/>
        <v>101</v>
      </c>
      <c r="L1157" s="5" t="s">
        <v>142</v>
      </c>
    </row>
    <row r="1158" spans="1:12">
      <c r="A1158" s="6">
        <v>26</v>
      </c>
      <c r="B1158" s="6">
        <v>18</v>
      </c>
      <c r="C1158" s="6">
        <v>30</v>
      </c>
      <c r="D1158" s="7">
        <v>32.060971969999997</v>
      </c>
      <c r="E1158" s="8">
        <f t="shared" si="82"/>
        <v>32</v>
      </c>
      <c r="F1158" s="7">
        <v>51.084941809999997</v>
      </c>
      <c r="G1158" s="8">
        <f t="shared" si="83"/>
        <v>51</v>
      </c>
      <c r="H1158" s="9">
        <v>6.3362346240000003</v>
      </c>
      <c r="I1158" s="8">
        <f t="shared" si="84"/>
        <v>6</v>
      </c>
      <c r="J1158" s="10">
        <v>96.598164969999999</v>
      </c>
      <c r="K1158" s="8">
        <f t="shared" si="85"/>
        <v>97</v>
      </c>
      <c r="L1158" s="5" t="s">
        <v>142</v>
      </c>
    </row>
    <row r="1159" spans="1:12">
      <c r="A1159" s="6">
        <v>22</v>
      </c>
      <c r="B1159" s="6">
        <v>17</v>
      </c>
      <c r="C1159" s="6">
        <v>26</v>
      </c>
      <c r="D1159" s="7">
        <v>28.698181439999999</v>
      </c>
      <c r="E1159" s="8">
        <f t="shared" si="82"/>
        <v>29</v>
      </c>
      <c r="F1159" s="7">
        <v>47.718757220000001</v>
      </c>
      <c r="G1159" s="8">
        <f t="shared" si="83"/>
        <v>48</v>
      </c>
      <c r="H1159" s="9">
        <v>4.7544350250000003</v>
      </c>
      <c r="I1159" s="8">
        <f t="shared" si="84"/>
        <v>5</v>
      </c>
      <c r="J1159" s="10">
        <v>99.642454000000001</v>
      </c>
      <c r="K1159" s="8">
        <f t="shared" si="85"/>
        <v>100</v>
      </c>
      <c r="L1159" s="5" t="s">
        <v>142</v>
      </c>
    </row>
    <row r="1160" spans="1:12">
      <c r="A1160" s="6">
        <v>11</v>
      </c>
      <c r="B1160" s="6">
        <v>34</v>
      </c>
      <c r="C1160" s="6">
        <v>32</v>
      </c>
      <c r="D1160" s="7">
        <v>29.143050079999998</v>
      </c>
      <c r="E1160" s="8">
        <f t="shared" si="82"/>
        <v>29</v>
      </c>
      <c r="F1160" s="7">
        <v>49.409832940000001</v>
      </c>
      <c r="G1160" s="8">
        <f t="shared" si="83"/>
        <v>49</v>
      </c>
      <c r="H1160" s="9">
        <v>6.8317067729999996</v>
      </c>
      <c r="I1160" s="8">
        <f t="shared" si="84"/>
        <v>7</v>
      </c>
      <c r="J1160" s="10">
        <v>97.551555370000003</v>
      </c>
      <c r="K1160" s="8">
        <f t="shared" si="85"/>
        <v>98</v>
      </c>
      <c r="L1160" s="5" t="s">
        <v>142</v>
      </c>
    </row>
    <row r="1161" spans="1:12">
      <c r="A1161" s="6">
        <v>29</v>
      </c>
      <c r="B1161" s="6">
        <v>35</v>
      </c>
      <c r="C1161" s="6">
        <v>28</v>
      </c>
      <c r="D1161" s="7">
        <v>28.347161100000001</v>
      </c>
      <c r="E1161" s="8">
        <f t="shared" si="82"/>
        <v>28</v>
      </c>
      <c r="F1161" s="7">
        <v>53.539031020000003</v>
      </c>
      <c r="G1161" s="8">
        <f t="shared" si="83"/>
        <v>54</v>
      </c>
      <c r="H1161" s="9">
        <v>6.9674177659999996</v>
      </c>
      <c r="I1161" s="8">
        <f t="shared" si="84"/>
        <v>7</v>
      </c>
      <c r="J1161" s="10">
        <v>90.402604449999998</v>
      </c>
      <c r="K1161" s="8">
        <f t="shared" si="85"/>
        <v>90</v>
      </c>
      <c r="L1161" s="5" t="s">
        <v>142</v>
      </c>
    </row>
    <row r="1162" spans="1:12">
      <c r="A1162" s="6">
        <v>22</v>
      </c>
      <c r="B1162" s="6">
        <v>28</v>
      </c>
      <c r="C1162" s="6">
        <v>26</v>
      </c>
      <c r="D1162" s="7">
        <v>27.67256197</v>
      </c>
      <c r="E1162" s="8">
        <f t="shared" si="82"/>
        <v>28</v>
      </c>
      <c r="F1162" s="7">
        <v>45.41692012</v>
      </c>
      <c r="G1162" s="8">
        <f t="shared" si="83"/>
        <v>45</v>
      </c>
      <c r="H1162" s="9">
        <v>4.9476830339999998</v>
      </c>
      <c r="I1162" s="8">
        <f t="shared" si="84"/>
        <v>5</v>
      </c>
      <c r="J1162" s="10">
        <v>92.849915069999994</v>
      </c>
      <c r="K1162" s="8">
        <f t="shared" si="85"/>
        <v>93</v>
      </c>
      <c r="L1162" s="5" t="s">
        <v>142</v>
      </c>
    </row>
    <row r="1163" spans="1:12">
      <c r="A1163" s="6">
        <v>23</v>
      </c>
      <c r="B1163" s="6">
        <v>24</v>
      </c>
      <c r="C1163" s="6">
        <v>32</v>
      </c>
      <c r="D1163" s="7">
        <v>28.121809299999999</v>
      </c>
      <c r="E1163" s="8">
        <f t="shared" si="82"/>
        <v>28</v>
      </c>
      <c r="F1163" s="7">
        <v>46.168885950000004</v>
      </c>
      <c r="G1163" s="8">
        <f t="shared" si="83"/>
        <v>46</v>
      </c>
      <c r="H1163" s="9">
        <v>5.6306199010000002</v>
      </c>
      <c r="I1163" s="8">
        <f t="shared" si="84"/>
        <v>6</v>
      </c>
      <c r="J1163" s="10">
        <v>93.302474480000001</v>
      </c>
      <c r="K1163" s="8">
        <f t="shared" si="85"/>
        <v>93</v>
      </c>
      <c r="L1163" s="5" t="s">
        <v>142</v>
      </c>
    </row>
    <row r="1164" spans="1:12">
      <c r="A1164" s="6">
        <v>1</v>
      </c>
      <c r="B1164" s="6">
        <v>35</v>
      </c>
      <c r="C1164" s="6">
        <v>34</v>
      </c>
      <c r="D1164" s="7">
        <v>30.79375683</v>
      </c>
      <c r="E1164" s="8">
        <f t="shared" si="82"/>
        <v>31</v>
      </c>
      <c r="F1164" s="7">
        <v>46.695368129999999</v>
      </c>
      <c r="G1164" s="8">
        <f t="shared" si="83"/>
        <v>47</v>
      </c>
      <c r="H1164" s="9">
        <v>6.2733982199999998</v>
      </c>
      <c r="I1164" s="8">
        <f t="shared" si="84"/>
        <v>6</v>
      </c>
      <c r="J1164" s="10">
        <v>92.213185550000006</v>
      </c>
      <c r="K1164" s="8">
        <f t="shared" si="85"/>
        <v>92</v>
      </c>
      <c r="L1164" s="5" t="s">
        <v>142</v>
      </c>
    </row>
    <row r="1165" spans="1:12">
      <c r="A1165" s="6">
        <v>2</v>
      </c>
      <c r="B1165" s="6">
        <v>24</v>
      </c>
      <c r="C1165" s="6">
        <v>34</v>
      </c>
      <c r="D1165" s="7">
        <v>28.894093819999998</v>
      </c>
      <c r="E1165" s="8">
        <f t="shared" si="82"/>
        <v>29</v>
      </c>
      <c r="F1165" s="7">
        <v>54.807502489999997</v>
      </c>
      <c r="G1165" s="8">
        <f t="shared" si="83"/>
        <v>55</v>
      </c>
      <c r="H1165" s="9">
        <v>6.4727746479999997</v>
      </c>
      <c r="I1165" s="8">
        <f t="shared" si="84"/>
        <v>6</v>
      </c>
      <c r="J1165" s="10">
        <v>94.763229760000002</v>
      </c>
      <c r="K1165" s="8">
        <f t="shared" si="85"/>
        <v>95</v>
      </c>
      <c r="L1165" s="5" t="s">
        <v>142</v>
      </c>
    </row>
    <row r="1166" spans="1:12">
      <c r="A1166" s="6">
        <v>39</v>
      </c>
      <c r="B1166" s="6">
        <v>37</v>
      </c>
      <c r="C1166" s="6">
        <v>25</v>
      </c>
      <c r="D1166" s="7">
        <v>33.330248259999998</v>
      </c>
      <c r="E1166" s="8">
        <f t="shared" si="82"/>
        <v>33</v>
      </c>
      <c r="F1166" s="7">
        <v>45.61143594</v>
      </c>
      <c r="G1166" s="8">
        <f t="shared" si="83"/>
        <v>46</v>
      </c>
      <c r="H1166" s="9">
        <v>6.9532465060000002</v>
      </c>
      <c r="I1166" s="8">
        <f t="shared" si="84"/>
        <v>7</v>
      </c>
      <c r="J1166" s="10">
        <v>98.285830129999994</v>
      </c>
      <c r="K1166" s="8">
        <f t="shared" si="85"/>
        <v>98</v>
      </c>
      <c r="L1166" s="5" t="s">
        <v>142</v>
      </c>
    </row>
    <row r="1167" spans="1:12">
      <c r="A1167" s="6">
        <v>15</v>
      </c>
      <c r="B1167" s="6">
        <v>36</v>
      </c>
      <c r="C1167" s="6">
        <v>27</v>
      </c>
      <c r="D1167" s="7">
        <v>27.78912455</v>
      </c>
      <c r="E1167" s="8">
        <f t="shared" si="82"/>
        <v>28</v>
      </c>
      <c r="F1167" s="7">
        <v>53.96886679</v>
      </c>
      <c r="G1167" s="8">
        <f t="shared" si="83"/>
        <v>54</v>
      </c>
      <c r="H1167" s="9">
        <v>5.6437102159999997</v>
      </c>
      <c r="I1167" s="8">
        <f t="shared" si="84"/>
        <v>6</v>
      </c>
      <c r="J1167" s="10">
        <v>91.011529969999998</v>
      </c>
      <c r="K1167" s="8">
        <f t="shared" si="85"/>
        <v>91</v>
      </c>
      <c r="L1167" s="5" t="s">
        <v>142</v>
      </c>
    </row>
    <row r="1168" spans="1:12">
      <c r="A1168" s="6">
        <v>3</v>
      </c>
      <c r="B1168" s="6">
        <v>18</v>
      </c>
      <c r="C1168" s="6">
        <v>31</v>
      </c>
      <c r="D1168" s="7">
        <v>31.653334319999999</v>
      </c>
      <c r="E1168" s="8">
        <f t="shared" si="82"/>
        <v>32</v>
      </c>
      <c r="F1168" s="7">
        <v>48.20662669</v>
      </c>
      <c r="G1168" s="8">
        <f t="shared" si="83"/>
        <v>48</v>
      </c>
      <c r="H1168" s="9">
        <v>6.3923139730000003</v>
      </c>
      <c r="I1168" s="8">
        <f t="shared" si="84"/>
        <v>6</v>
      </c>
      <c r="J1168" s="10">
        <v>91.09745581</v>
      </c>
      <c r="K1168" s="8">
        <f t="shared" si="85"/>
        <v>91</v>
      </c>
      <c r="L1168" s="5" t="s">
        <v>142</v>
      </c>
    </row>
    <row r="1169" spans="1:12">
      <c r="A1169" s="6">
        <v>8</v>
      </c>
      <c r="B1169" s="6">
        <v>38</v>
      </c>
      <c r="C1169" s="6">
        <v>32</v>
      </c>
      <c r="D1169" s="7">
        <v>29.75150773</v>
      </c>
      <c r="E1169" s="8">
        <f t="shared" si="82"/>
        <v>30</v>
      </c>
      <c r="F1169" s="7">
        <v>46.737233019999998</v>
      </c>
      <c r="G1169" s="8">
        <f t="shared" si="83"/>
        <v>47</v>
      </c>
      <c r="H1169" s="9">
        <v>4.981816523</v>
      </c>
      <c r="I1169" s="8">
        <f t="shared" si="84"/>
        <v>5</v>
      </c>
      <c r="J1169" s="10">
        <v>91.405983000000006</v>
      </c>
      <c r="K1169" s="8">
        <f t="shared" si="85"/>
        <v>91</v>
      </c>
      <c r="L1169" s="5" t="s">
        <v>142</v>
      </c>
    </row>
    <row r="1170" spans="1:12">
      <c r="A1170" s="6">
        <v>33</v>
      </c>
      <c r="B1170" s="6">
        <v>31</v>
      </c>
      <c r="C1170" s="6">
        <v>34</v>
      </c>
      <c r="D1170" s="7">
        <v>31.329956110000001</v>
      </c>
      <c r="E1170" s="8">
        <f t="shared" si="82"/>
        <v>31</v>
      </c>
      <c r="F1170" s="7">
        <v>50.222875930000001</v>
      </c>
      <c r="G1170" s="8">
        <f t="shared" si="83"/>
        <v>50</v>
      </c>
      <c r="H1170" s="9">
        <v>5.4212652830000003</v>
      </c>
      <c r="I1170" s="8">
        <f t="shared" si="84"/>
        <v>5</v>
      </c>
      <c r="J1170" s="10">
        <v>89.782161680000002</v>
      </c>
      <c r="K1170" s="8">
        <f t="shared" si="85"/>
        <v>90</v>
      </c>
      <c r="L1170" s="5" t="s">
        <v>142</v>
      </c>
    </row>
    <row r="1171" spans="1:12">
      <c r="A1171" s="6">
        <v>14</v>
      </c>
      <c r="B1171" s="6">
        <v>29</v>
      </c>
      <c r="C1171" s="6">
        <v>32</v>
      </c>
      <c r="D1171" s="7">
        <v>35.636273189999997</v>
      </c>
      <c r="E1171" s="8">
        <f t="shared" si="82"/>
        <v>36</v>
      </c>
      <c r="F1171" s="7">
        <v>48.970477619999997</v>
      </c>
      <c r="G1171" s="8">
        <f t="shared" si="83"/>
        <v>49</v>
      </c>
      <c r="H1171" s="9">
        <v>6.9425201049999998</v>
      </c>
      <c r="I1171" s="8">
        <f t="shared" si="84"/>
        <v>7</v>
      </c>
      <c r="J1171" s="10">
        <v>97.519520409999998</v>
      </c>
      <c r="K1171" s="8">
        <f t="shared" si="85"/>
        <v>98</v>
      </c>
      <c r="L1171" s="5" t="s">
        <v>142</v>
      </c>
    </row>
    <row r="1172" spans="1:12">
      <c r="A1172" s="6">
        <v>18</v>
      </c>
      <c r="B1172" s="6">
        <v>20</v>
      </c>
      <c r="C1172" s="6">
        <v>26</v>
      </c>
      <c r="D1172" s="7">
        <v>31.665246870000001</v>
      </c>
      <c r="E1172" s="8">
        <f t="shared" si="82"/>
        <v>32</v>
      </c>
      <c r="F1172" s="7">
        <v>51.98594645</v>
      </c>
      <c r="G1172" s="8">
        <f t="shared" si="83"/>
        <v>52</v>
      </c>
      <c r="H1172" s="9">
        <v>5.4358405090000002</v>
      </c>
      <c r="I1172" s="8">
        <f t="shared" si="84"/>
        <v>5</v>
      </c>
      <c r="J1172" s="10">
        <v>89.980243119999997</v>
      </c>
      <c r="K1172" s="8">
        <f t="shared" si="85"/>
        <v>90</v>
      </c>
      <c r="L1172" s="5" t="s">
        <v>142</v>
      </c>
    </row>
    <row r="1173" spans="1:12">
      <c r="A1173" s="6">
        <v>9</v>
      </c>
      <c r="B1173" s="6">
        <v>21</v>
      </c>
      <c r="C1173" s="6">
        <v>32</v>
      </c>
      <c r="D1173" s="7">
        <v>32.269353420000002</v>
      </c>
      <c r="E1173" s="8">
        <f t="shared" si="82"/>
        <v>32</v>
      </c>
      <c r="F1173" s="7">
        <v>53.560928060000002</v>
      </c>
      <c r="G1173" s="8">
        <f t="shared" si="83"/>
        <v>54</v>
      </c>
      <c r="H1173" s="9">
        <v>5.870116071</v>
      </c>
      <c r="I1173" s="8">
        <f t="shared" si="84"/>
        <v>6</v>
      </c>
      <c r="J1173" s="10">
        <v>95.940353560000005</v>
      </c>
      <c r="K1173" s="8">
        <f t="shared" si="85"/>
        <v>96</v>
      </c>
      <c r="L1173" s="5" t="s">
        <v>142</v>
      </c>
    </row>
    <row r="1174" spans="1:12">
      <c r="A1174" s="6">
        <v>20</v>
      </c>
      <c r="B1174" s="6">
        <v>30</v>
      </c>
      <c r="C1174" s="6">
        <v>27</v>
      </c>
      <c r="D1174" s="7">
        <v>27.81005614</v>
      </c>
      <c r="E1174" s="8">
        <f t="shared" si="82"/>
        <v>28</v>
      </c>
      <c r="F1174" s="7">
        <v>51.59445462</v>
      </c>
      <c r="G1174" s="8">
        <f t="shared" si="83"/>
        <v>52</v>
      </c>
      <c r="H1174" s="9">
        <v>4.7491039300000004</v>
      </c>
      <c r="I1174" s="8">
        <f t="shared" si="84"/>
        <v>5</v>
      </c>
      <c r="J1174" s="10">
        <v>95.898985809999999</v>
      </c>
      <c r="K1174" s="8">
        <f t="shared" si="85"/>
        <v>96</v>
      </c>
      <c r="L1174" s="5" t="s">
        <v>142</v>
      </c>
    </row>
    <row r="1175" spans="1:12">
      <c r="A1175" s="6">
        <v>9</v>
      </c>
      <c r="B1175" s="6">
        <v>38</v>
      </c>
      <c r="C1175" s="6">
        <v>25</v>
      </c>
      <c r="D1175" s="7">
        <v>34.585614710000002</v>
      </c>
      <c r="E1175" s="8">
        <f t="shared" si="82"/>
        <v>35</v>
      </c>
      <c r="F1175" s="7">
        <v>50.340353360000002</v>
      </c>
      <c r="G1175" s="8">
        <f t="shared" si="83"/>
        <v>50</v>
      </c>
      <c r="H1175" s="9">
        <v>5.4979468990000004</v>
      </c>
      <c r="I1175" s="8">
        <f t="shared" si="84"/>
        <v>5</v>
      </c>
      <c r="J1175" s="10">
        <v>100.30607190000001</v>
      </c>
      <c r="K1175" s="8">
        <f t="shared" si="85"/>
        <v>100</v>
      </c>
      <c r="L1175" s="5" t="s">
        <v>142</v>
      </c>
    </row>
    <row r="1176" spans="1:12">
      <c r="A1176" s="6">
        <v>26</v>
      </c>
      <c r="B1176" s="6">
        <v>24</v>
      </c>
      <c r="C1176" s="6">
        <v>34</v>
      </c>
      <c r="D1176" s="7">
        <v>31.271809919999999</v>
      </c>
      <c r="E1176" s="8">
        <f t="shared" si="82"/>
        <v>31</v>
      </c>
      <c r="F1176" s="7">
        <v>52.238101520000001</v>
      </c>
      <c r="G1176" s="8">
        <f t="shared" si="83"/>
        <v>52</v>
      </c>
      <c r="H1176" s="9">
        <v>6.8112910979999999</v>
      </c>
      <c r="I1176" s="8">
        <f t="shared" si="84"/>
        <v>7</v>
      </c>
      <c r="J1176" s="10">
        <v>89.744090170000007</v>
      </c>
      <c r="K1176" s="8">
        <f t="shared" si="85"/>
        <v>90</v>
      </c>
      <c r="L1176" s="5" t="s">
        <v>142</v>
      </c>
    </row>
    <row r="1177" spans="1:12">
      <c r="A1177" s="6">
        <v>31</v>
      </c>
      <c r="B1177" s="6">
        <v>36</v>
      </c>
      <c r="C1177" s="6">
        <v>29</v>
      </c>
      <c r="D1177" s="7">
        <v>33.936798639999999</v>
      </c>
      <c r="E1177" s="8">
        <f t="shared" si="82"/>
        <v>34</v>
      </c>
      <c r="F1177" s="7">
        <v>52.721702809999996</v>
      </c>
      <c r="G1177" s="8">
        <f t="shared" si="83"/>
        <v>53</v>
      </c>
      <c r="H1177" s="9">
        <v>6.460542749</v>
      </c>
      <c r="I1177" s="8">
        <f t="shared" si="84"/>
        <v>6</v>
      </c>
      <c r="J1177" s="10">
        <v>97.461191799999995</v>
      </c>
      <c r="K1177" s="8">
        <f t="shared" si="85"/>
        <v>97</v>
      </c>
      <c r="L1177" s="5" t="s">
        <v>142</v>
      </c>
    </row>
    <row r="1178" spans="1:12">
      <c r="A1178" s="6">
        <v>14</v>
      </c>
      <c r="B1178" s="6">
        <v>18</v>
      </c>
      <c r="C1178" s="6">
        <v>35</v>
      </c>
      <c r="D1178" s="7">
        <v>31.091542390000001</v>
      </c>
      <c r="E1178" s="8">
        <f t="shared" si="82"/>
        <v>31</v>
      </c>
      <c r="F1178" s="7">
        <v>47.020583670000001</v>
      </c>
      <c r="G1178" s="8">
        <f t="shared" si="83"/>
        <v>47</v>
      </c>
      <c r="H1178" s="9">
        <v>4.7911467779999999</v>
      </c>
      <c r="I1178" s="8">
        <f t="shared" si="84"/>
        <v>5</v>
      </c>
      <c r="J1178" s="10">
        <v>91.466643180000005</v>
      </c>
      <c r="K1178" s="8">
        <f t="shared" si="85"/>
        <v>91</v>
      </c>
      <c r="L1178" s="5" t="s">
        <v>142</v>
      </c>
    </row>
    <row r="1179" spans="1:12">
      <c r="A1179" s="6">
        <v>40</v>
      </c>
      <c r="B1179" s="6">
        <v>16</v>
      </c>
      <c r="C1179" s="6">
        <v>35</v>
      </c>
      <c r="D1179" s="7">
        <v>31.893562920000001</v>
      </c>
      <c r="E1179" s="8">
        <f t="shared" si="82"/>
        <v>32</v>
      </c>
      <c r="F1179" s="7">
        <v>49.024501489999999</v>
      </c>
      <c r="G1179" s="8">
        <f t="shared" si="83"/>
        <v>49</v>
      </c>
      <c r="H1179" s="9">
        <v>6.4841521999999996</v>
      </c>
      <c r="I1179" s="8">
        <f t="shared" si="84"/>
        <v>6</v>
      </c>
      <c r="J1179" s="10">
        <v>89.593714809999994</v>
      </c>
      <c r="K1179" s="8">
        <f t="shared" si="85"/>
        <v>90</v>
      </c>
      <c r="L1179" s="5" t="s">
        <v>142</v>
      </c>
    </row>
    <row r="1180" spans="1:12">
      <c r="A1180" s="6">
        <v>28</v>
      </c>
      <c r="B1180" s="6">
        <v>27</v>
      </c>
      <c r="C1180" s="6">
        <v>34</v>
      </c>
      <c r="D1180" s="7">
        <v>32.454652920000001</v>
      </c>
      <c r="E1180" s="8">
        <f t="shared" si="82"/>
        <v>32</v>
      </c>
      <c r="F1180" s="7">
        <v>50.696937509999998</v>
      </c>
      <c r="G1180" s="8">
        <f t="shared" si="83"/>
        <v>51</v>
      </c>
      <c r="H1180" s="9">
        <v>6.5266543449999999</v>
      </c>
      <c r="I1180" s="8">
        <f t="shared" si="84"/>
        <v>7</v>
      </c>
      <c r="J1180" s="10">
        <v>95.048716049999996</v>
      </c>
      <c r="K1180" s="8">
        <f t="shared" si="85"/>
        <v>95</v>
      </c>
      <c r="L1180" s="5" t="s">
        <v>142</v>
      </c>
    </row>
    <row r="1181" spans="1:12">
      <c r="A1181" s="6">
        <v>0</v>
      </c>
      <c r="B1181" s="6">
        <v>17</v>
      </c>
      <c r="C1181" s="6">
        <v>30</v>
      </c>
      <c r="D1181" s="7">
        <v>35.474783219999999</v>
      </c>
      <c r="E1181" s="8">
        <f t="shared" si="82"/>
        <v>35</v>
      </c>
      <c r="F1181" s="7">
        <v>47.972305030000001</v>
      </c>
      <c r="G1181" s="8">
        <f t="shared" si="83"/>
        <v>48</v>
      </c>
      <c r="H1181" s="9">
        <v>6.2791337379999996</v>
      </c>
      <c r="I1181" s="8">
        <f t="shared" si="84"/>
        <v>6</v>
      </c>
      <c r="J1181" s="10">
        <v>97.790724740000002</v>
      </c>
      <c r="K1181" s="8">
        <f t="shared" si="85"/>
        <v>98</v>
      </c>
      <c r="L1181" s="5" t="s">
        <v>142</v>
      </c>
    </row>
    <row r="1182" spans="1:12">
      <c r="A1182" s="6">
        <v>1</v>
      </c>
      <c r="B1182" s="6">
        <v>29</v>
      </c>
      <c r="C1182" s="6">
        <v>29</v>
      </c>
      <c r="D1182" s="7">
        <v>27.32961444</v>
      </c>
      <c r="E1182" s="8">
        <f t="shared" si="82"/>
        <v>27</v>
      </c>
      <c r="F1182" s="7">
        <v>49.303472339999999</v>
      </c>
      <c r="G1182" s="8">
        <f t="shared" si="83"/>
        <v>49</v>
      </c>
      <c r="H1182" s="9">
        <v>6.052026047</v>
      </c>
      <c r="I1182" s="8">
        <f t="shared" si="84"/>
        <v>6</v>
      </c>
      <c r="J1182" s="10">
        <v>93.531973590000007</v>
      </c>
      <c r="K1182" s="8">
        <f t="shared" si="85"/>
        <v>94</v>
      </c>
      <c r="L1182" s="5" t="s">
        <v>142</v>
      </c>
    </row>
    <row r="1183" spans="1:12">
      <c r="A1183" s="6">
        <v>2</v>
      </c>
      <c r="B1183" s="6">
        <v>36</v>
      </c>
      <c r="C1183" s="6">
        <v>31</v>
      </c>
      <c r="D1183" s="7">
        <v>30.902252390000001</v>
      </c>
      <c r="E1183" s="8">
        <f t="shared" si="82"/>
        <v>31</v>
      </c>
      <c r="F1183" s="7">
        <v>49.959554869999998</v>
      </c>
      <c r="G1183" s="8">
        <f t="shared" si="83"/>
        <v>50</v>
      </c>
      <c r="H1183" s="9">
        <v>5.7317194499999999</v>
      </c>
      <c r="I1183" s="8">
        <f t="shared" si="84"/>
        <v>6</v>
      </c>
      <c r="J1183" s="10">
        <v>91.775225980000002</v>
      </c>
      <c r="K1183" s="8">
        <f t="shared" si="85"/>
        <v>92</v>
      </c>
      <c r="L1183" s="5" t="s">
        <v>142</v>
      </c>
    </row>
    <row r="1184" spans="1:12">
      <c r="A1184" s="6">
        <v>12</v>
      </c>
      <c r="B1184" s="6">
        <v>27</v>
      </c>
      <c r="C1184" s="6">
        <v>26</v>
      </c>
      <c r="D1184" s="7">
        <v>29.093822750000001</v>
      </c>
      <c r="E1184" s="8">
        <f t="shared" si="82"/>
        <v>29</v>
      </c>
      <c r="F1184" s="7">
        <v>45.566105899999997</v>
      </c>
      <c r="G1184" s="8">
        <f t="shared" si="83"/>
        <v>46</v>
      </c>
      <c r="H1184" s="9">
        <v>5.32307197</v>
      </c>
      <c r="I1184" s="8">
        <f t="shared" si="84"/>
        <v>5</v>
      </c>
      <c r="J1184" s="10">
        <v>96.235200430000006</v>
      </c>
      <c r="K1184" s="8">
        <f t="shared" si="85"/>
        <v>96</v>
      </c>
      <c r="L1184" s="5" t="s">
        <v>142</v>
      </c>
    </row>
    <row r="1185" spans="1:12">
      <c r="A1185" s="6">
        <v>7</v>
      </c>
      <c r="B1185" s="6">
        <v>28</v>
      </c>
      <c r="C1185" s="6">
        <v>35</v>
      </c>
      <c r="D1185" s="7">
        <v>30.02086169</v>
      </c>
      <c r="E1185" s="8">
        <f t="shared" si="82"/>
        <v>30</v>
      </c>
      <c r="F1185" s="7">
        <v>46.783937760000001</v>
      </c>
      <c r="G1185" s="8">
        <f t="shared" si="83"/>
        <v>47</v>
      </c>
      <c r="H1185" s="9">
        <v>4.6691083899999999</v>
      </c>
      <c r="I1185" s="8">
        <f t="shared" si="84"/>
        <v>5</v>
      </c>
      <c r="J1185" s="10">
        <v>96.637210269999997</v>
      </c>
      <c r="K1185" s="8">
        <f t="shared" si="85"/>
        <v>97</v>
      </c>
      <c r="L1185" s="5" t="s">
        <v>142</v>
      </c>
    </row>
    <row r="1186" spans="1:12">
      <c r="A1186" s="6">
        <v>0</v>
      </c>
      <c r="B1186" s="6">
        <v>36</v>
      </c>
      <c r="C1186" s="6">
        <v>26</v>
      </c>
      <c r="D1186" s="7">
        <v>34.130721880000003</v>
      </c>
      <c r="E1186" s="8">
        <f t="shared" si="82"/>
        <v>34</v>
      </c>
      <c r="F1186" s="7">
        <v>51.257861849999998</v>
      </c>
      <c r="G1186" s="8">
        <f t="shared" si="83"/>
        <v>51</v>
      </c>
      <c r="H1186" s="9">
        <v>5.1012063889999997</v>
      </c>
      <c r="I1186" s="8">
        <f t="shared" si="84"/>
        <v>5</v>
      </c>
      <c r="J1186" s="10">
        <v>96.388080009999996</v>
      </c>
      <c r="K1186" s="8">
        <f t="shared" si="85"/>
        <v>96</v>
      </c>
      <c r="L1186" s="5" t="s">
        <v>142</v>
      </c>
    </row>
    <row r="1187" spans="1:12">
      <c r="A1187" s="6">
        <v>26</v>
      </c>
      <c r="B1187" s="6">
        <v>35</v>
      </c>
      <c r="C1187" s="6">
        <v>31</v>
      </c>
      <c r="D1187" s="7">
        <v>33.446198940000002</v>
      </c>
      <c r="E1187" s="8">
        <f t="shared" si="82"/>
        <v>33</v>
      </c>
      <c r="F1187" s="7">
        <v>53.059804649999997</v>
      </c>
      <c r="G1187" s="8">
        <f t="shared" si="83"/>
        <v>53</v>
      </c>
      <c r="H1187" s="9">
        <v>5.3395565620000003</v>
      </c>
      <c r="I1187" s="8">
        <f t="shared" si="84"/>
        <v>5</v>
      </c>
      <c r="J1187" s="10">
        <v>98.050893939999995</v>
      </c>
      <c r="K1187" s="8">
        <f t="shared" si="85"/>
        <v>98</v>
      </c>
      <c r="L1187" s="5" t="s">
        <v>142</v>
      </c>
    </row>
    <row r="1188" spans="1:12">
      <c r="A1188" s="6">
        <v>27</v>
      </c>
      <c r="B1188" s="6">
        <v>21</v>
      </c>
      <c r="C1188" s="6">
        <v>30</v>
      </c>
      <c r="D1188" s="7">
        <v>35.391546400000003</v>
      </c>
      <c r="E1188" s="8">
        <f t="shared" si="82"/>
        <v>35</v>
      </c>
      <c r="F1188" s="7">
        <v>52.488231470000002</v>
      </c>
      <c r="G1188" s="8">
        <f t="shared" si="83"/>
        <v>52</v>
      </c>
      <c r="H1188" s="9">
        <v>5.0610818740000001</v>
      </c>
      <c r="I1188" s="8">
        <f t="shared" si="84"/>
        <v>5</v>
      </c>
      <c r="J1188" s="10">
        <v>91.228810519999996</v>
      </c>
      <c r="K1188" s="8">
        <f t="shared" si="85"/>
        <v>91</v>
      </c>
      <c r="L1188" s="5" t="s">
        <v>142</v>
      </c>
    </row>
    <row r="1189" spans="1:12">
      <c r="A1189" s="6">
        <v>22</v>
      </c>
      <c r="B1189" s="6">
        <v>38</v>
      </c>
      <c r="C1189" s="6">
        <v>31</v>
      </c>
      <c r="D1189" s="7">
        <v>31.533563520000001</v>
      </c>
      <c r="E1189" s="8">
        <f t="shared" si="82"/>
        <v>32</v>
      </c>
      <c r="F1189" s="7">
        <v>53.06009323</v>
      </c>
      <c r="G1189" s="8">
        <f t="shared" si="83"/>
        <v>53</v>
      </c>
      <c r="H1189" s="9">
        <v>5.8211060359999998</v>
      </c>
      <c r="I1189" s="8">
        <f t="shared" si="84"/>
        <v>6</v>
      </c>
      <c r="J1189" s="10">
        <v>98.570250459999997</v>
      </c>
      <c r="K1189" s="8">
        <f t="shared" si="85"/>
        <v>99</v>
      </c>
      <c r="L1189" s="5" t="s">
        <v>142</v>
      </c>
    </row>
    <row r="1190" spans="1:12">
      <c r="A1190" s="6">
        <v>22</v>
      </c>
      <c r="B1190" s="6">
        <v>18</v>
      </c>
      <c r="C1190" s="6">
        <v>31</v>
      </c>
      <c r="D1190" s="7">
        <v>30.7645515</v>
      </c>
      <c r="E1190" s="8">
        <f t="shared" si="82"/>
        <v>31</v>
      </c>
      <c r="F1190" s="7">
        <v>47.937914630000002</v>
      </c>
      <c r="G1190" s="8">
        <f t="shared" si="83"/>
        <v>48</v>
      </c>
      <c r="H1190" s="9">
        <v>5.9560270590000002</v>
      </c>
      <c r="I1190" s="8">
        <f t="shared" si="84"/>
        <v>6</v>
      </c>
      <c r="J1190" s="10">
        <v>90.385034689999998</v>
      </c>
      <c r="K1190" s="8">
        <f t="shared" si="85"/>
        <v>90</v>
      </c>
      <c r="L1190" s="5" t="s">
        <v>142</v>
      </c>
    </row>
    <row r="1191" spans="1:12">
      <c r="A1191" s="6">
        <v>28</v>
      </c>
      <c r="B1191" s="6">
        <v>23</v>
      </c>
      <c r="C1191" s="6">
        <v>28</v>
      </c>
      <c r="D1191" s="7">
        <v>30.018213370000002</v>
      </c>
      <c r="E1191" s="8">
        <f t="shared" si="82"/>
        <v>30</v>
      </c>
      <c r="F1191" s="7">
        <v>50.0983181</v>
      </c>
      <c r="G1191" s="8">
        <f t="shared" si="83"/>
        <v>50</v>
      </c>
      <c r="H1191" s="9">
        <v>5.6760325810000003</v>
      </c>
      <c r="I1191" s="8">
        <f t="shared" si="84"/>
        <v>6</v>
      </c>
      <c r="J1191" s="10">
        <v>96.087450820000001</v>
      </c>
      <c r="K1191" s="8">
        <f t="shared" si="85"/>
        <v>96</v>
      </c>
      <c r="L1191" s="5" t="s">
        <v>142</v>
      </c>
    </row>
    <row r="1192" spans="1:12">
      <c r="A1192" s="6">
        <v>7</v>
      </c>
      <c r="B1192" s="6">
        <v>31</v>
      </c>
      <c r="C1192" s="6">
        <v>27</v>
      </c>
      <c r="D1192" s="7">
        <v>31.328636889999999</v>
      </c>
      <c r="E1192" s="8">
        <f t="shared" si="82"/>
        <v>31</v>
      </c>
      <c r="F1192" s="7">
        <v>47.59319575</v>
      </c>
      <c r="G1192" s="8">
        <f t="shared" si="83"/>
        <v>48</v>
      </c>
      <c r="H1192" s="9">
        <v>6.524114355</v>
      </c>
      <c r="I1192" s="8">
        <f t="shared" si="84"/>
        <v>7</v>
      </c>
      <c r="J1192" s="10">
        <v>94.673447370000005</v>
      </c>
      <c r="K1192" s="8">
        <f t="shared" si="85"/>
        <v>95</v>
      </c>
      <c r="L1192" s="5" t="s">
        <v>142</v>
      </c>
    </row>
    <row r="1193" spans="1:12">
      <c r="A1193" s="6">
        <v>29</v>
      </c>
      <c r="B1193" s="6">
        <v>34</v>
      </c>
      <c r="C1193" s="6">
        <v>26</v>
      </c>
      <c r="D1193" s="7">
        <v>33.880047810000001</v>
      </c>
      <c r="E1193" s="8">
        <f t="shared" si="82"/>
        <v>34</v>
      </c>
      <c r="F1193" s="7">
        <v>54.394160479999996</v>
      </c>
      <c r="G1193" s="8">
        <f t="shared" si="83"/>
        <v>54</v>
      </c>
      <c r="H1193" s="9">
        <v>6.2739536759999996</v>
      </c>
      <c r="I1193" s="8">
        <f t="shared" si="84"/>
        <v>6</v>
      </c>
      <c r="J1193" s="10">
        <v>89.291475809999994</v>
      </c>
      <c r="K1193" s="8">
        <f t="shared" si="85"/>
        <v>89</v>
      </c>
      <c r="L1193" s="5" t="s">
        <v>142</v>
      </c>
    </row>
    <row r="1194" spans="1:12">
      <c r="A1194" s="6">
        <v>8</v>
      </c>
      <c r="B1194" s="6">
        <v>37</v>
      </c>
      <c r="C1194" s="6">
        <v>33</v>
      </c>
      <c r="D1194" s="7">
        <v>28.07802689</v>
      </c>
      <c r="E1194" s="8">
        <f t="shared" si="82"/>
        <v>28</v>
      </c>
      <c r="F1194" s="7">
        <v>54.964053399999997</v>
      </c>
      <c r="G1194" s="8">
        <f t="shared" si="83"/>
        <v>55</v>
      </c>
      <c r="H1194" s="9">
        <v>6.1281677569999999</v>
      </c>
      <c r="I1194" s="8">
        <f t="shared" si="84"/>
        <v>6</v>
      </c>
      <c r="J1194" s="10">
        <v>97.453736190000001</v>
      </c>
      <c r="K1194" s="8">
        <f t="shared" si="85"/>
        <v>97</v>
      </c>
      <c r="L1194" s="5" t="s">
        <v>142</v>
      </c>
    </row>
    <row r="1195" spans="1:12">
      <c r="A1195" s="6">
        <v>39</v>
      </c>
      <c r="B1195" s="6">
        <v>16</v>
      </c>
      <c r="C1195" s="6">
        <v>27</v>
      </c>
      <c r="D1195" s="7">
        <v>35.538450179999998</v>
      </c>
      <c r="E1195" s="8">
        <f t="shared" si="82"/>
        <v>36</v>
      </c>
      <c r="F1195" s="7">
        <v>52.946419470000002</v>
      </c>
      <c r="G1195" s="8">
        <f t="shared" si="83"/>
        <v>53</v>
      </c>
      <c r="H1195" s="9">
        <v>4.9349647650000001</v>
      </c>
      <c r="I1195" s="8">
        <f t="shared" si="84"/>
        <v>5</v>
      </c>
      <c r="J1195" s="10">
        <v>91.545604269999998</v>
      </c>
      <c r="K1195" s="8">
        <f t="shared" si="85"/>
        <v>92</v>
      </c>
      <c r="L1195" s="5" t="s">
        <v>142</v>
      </c>
    </row>
    <row r="1196" spans="1:12">
      <c r="A1196" s="6">
        <v>40</v>
      </c>
      <c r="B1196" s="6">
        <v>24</v>
      </c>
      <c r="C1196" s="6">
        <v>25</v>
      </c>
      <c r="D1196" s="7">
        <v>28.70595247</v>
      </c>
      <c r="E1196" s="8">
        <f t="shared" si="82"/>
        <v>29</v>
      </c>
      <c r="F1196" s="7">
        <v>50.440301290000001</v>
      </c>
      <c r="G1196" s="8">
        <f t="shared" si="83"/>
        <v>50</v>
      </c>
      <c r="H1196" s="9">
        <v>5.4450084160000003</v>
      </c>
      <c r="I1196" s="8">
        <f t="shared" si="84"/>
        <v>5</v>
      </c>
      <c r="J1196" s="10">
        <v>95.894644400000004</v>
      </c>
      <c r="K1196" s="8">
        <f t="shared" si="85"/>
        <v>96</v>
      </c>
      <c r="L1196" s="5" t="s">
        <v>142</v>
      </c>
    </row>
    <row r="1197" spans="1:12">
      <c r="A1197" s="6">
        <v>19</v>
      </c>
      <c r="B1197" s="6">
        <v>38</v>
      </c>
      <c r="C1197" s="6">
        <v>26</v>
      </c>
      <c r="D1197" s="7">
        <v>31.484517289999999</v>
      </c>
      <c r="E1197" s="8">
        <f t="shared" si="82"/>
        <v>31</v>
      </c>
      <c r="F1197" s="7">
        <v>48.779263039999996</v>
      </c>
      <c r="G1197" s="8">
        <f t="shared" si="83"/>
        <v>49</v>
      </c>
      <c r="H1197" s="9">
        <v>4.525722333</v>
      </c>
      <c r="I1197" s="8">
        <f t="shared" si="84"/>
        <v>5</v>
      </c>
      <c r="J1197" s="10">
        <v>93.172219670000004</v>
      </c>
      <c r="K1197" s="8">
        <f t="shared" si="85"/>
        <v>93</v>
      </c>
      <c r="L1197" s="5" t="s">
        <v>142</v>
      </c>
    </row>
    <row r="1198" spans="1:12">
      <c r="A1198" s="6">
        <v>21</v>
      </c>
      <c r="B1198" s="6">
        <v>21</v>
      </c>
      <c r="C1198" s="6">
        <v>30</v>
      </c>
      <c r="D1198" s="7">
        <v>27.698192729999999</v>
      </c>
      <c r="E1198" s="8">
        <f t="shared" si="82"/>
        <v>28</v>
      </c>
      <c r="F1198" s="7">
        <v>51.415932380000001</v>
      </c>
      <c r="G1198" s="8">
        <f t="shared" si="83"/>
        <v>51</v>
      </c>
      <c r="H1198" s="9">
        <v>5.403908328</v>
      </c>
      <c r="I1198" s="8">
        <f t="shared" si="84"/>
        <v>5</v>
      </c>
      <c r="J1198" s="10">
        <v>100.7720705</v>
      </c>
      <c r="K1198" s="8">
        <f t="shared" si="85"/>
        <v>101</v>
      </c>
      <c r="L1198" s="5" t="s">
        <v>142</v>
      </c>
    </row>
    <row r="1199" spans="1:12">
      <c r="A1199" s="6">
        <v>22</v>
      </c>
      <c r="B1199" s="6">
        <v>18</v>
      </c>
      <c r="C1199" s="6">
        <v>33</v>
      </c>
      <c r="D1199" s="7">
        <v>30.412357929999999</v>
      </c>
      <c r="E1199" s="8">
        <f t="shared" si="82"/>
        <v>30</v>
      </c>
      <c r="F1199" s="7">
        <v>52.481006020000002</v>
      </c>
      <c r="G1199" s="8">
        <f t="shared" si="83"/>
        <v>52</v>
      </c>
      <c r="H1199" s="9">
        <v>6.6216235450000003</v>
      </c>
      <c r="I1199" s="8">
        <f t="shared" si="84"/>
        <v>7</v>
      </c>
      <c r="J1199" s="10">
        <v>93.923758789999994</v>
      </c>
      <c r="K1199" s="8">
        <f t="shared" si="85"/>
        <v>94</v>
      </c>
      <c r="L1199" s="5" t="s">
        <v>142</v>
      </c>
    </row>
    <row r="1200" spans="1:12">
      <c r="A1200" s="6">
        <v>31</v>
      </c>
      <c r="B1200" s="6">
        <v>20</v>
      </c>
      <c r="C1200" s="6">
        <v>30</v>
      </c>
      <c r="D1200" s="7">
        <v>32.177520260000001</v>
      </c>
      <c r="E1200" s="8">
        <f t="shared" si="82"/>
        <v>32</v>
      </c>
      <c r="F1200" s="7">
        <v>54.013526820000003</v>
      </c>
      <c r="G1200" s="8">
        <f t="shared" si="83"/>
        <v>54</v>
      </c>
      <c r="H1200" s="9">
        <v>6.2074958149999997</v>
      </c>
      <c r="I1200" s="8">
        <f t="shared" si="84"/>
        <v>6</v>
      </c>
      <c r="J1200" s="10">
        <v>91.887660690000004</v>
      </c>
      <c r="K1200" s="8">
        <f t="shared" si="85"/>
        <v>92</v>
      </c>
      <c r="L1200" s="5" t="s">
        <v>142</v>
      </c>
    </row>
    <row r="1201" spans="1:12">
      <c r="A1201" s="6">
        <v>18</v>
      </c>
      <c r="B1201" s="6">
        <v>26</v>
      </c>
      <c r="C1201" s="6">
        <v>31</v>
      </c>
      <c r="D1201" s="7">
        <v>32.611261399999997</v>
      </c>
      <c r="E1201" s="8">
        <f t="shared" si="82"/>
        <v>33</v>
      </c>
      <c r="F1201" s="7">
        <v>47.749164989999997</v>
      </c>
      <c r="G1201" s="8">
        <f t="shared" si="83"/>
        <v>48</v>
      </c>
      <c r="H1201" s="9">
        <v>5.4184752569999999</v>
      </c>
      <c r="I1201" s="8">
        <f t="shared" si="84"/>
        <v>5</v>
      </c>
      <c r="J1201" s="10">
        <v>91.101907589999996</v>
      </c>
      <c r="K1201" s="8">
        <f t="shared" si="85"/>
        <v>91</v>
      </c>
      <c r="L1201" s="5" t="s">
        <v>142</v>
      </c>
    </row>
    <row r="1202" spans="1:12">
      <c r="A1202" s="6">
        <v>24</v>
      </c>
      <c r="B1202" s="6">
        <v>130</v>
      </c>
      <c r="C1202" s="6">
        <v>195</v>
      </c>
      <c r="D1202" s="7">
        <v>29.996772320000002</v>
      </c>
      <c r="E1202" s="8">
        <f t="shared" si="82"/>
        <v>30</v>
      </c>
      <c r="F1202" s="7">
        <v>81.541566119999999</v>
      </c>
      <c r="G1202" s="8">
        <f t="shared" si="83"/>
        <v>82</v>
      </c>
      <c r="H1202" s="9">
        <v>6.1123056670000002</v>
      </c>
      <c r="I1202" s="8">
        <f t="shared" si="84"/>
        <v>6</v>
      </c>
      <c r="J1202" s="10">
        <v>67.125344920000003</v>
      </c>
      <c r="K1202" s="8">
        <f t="shared" si="85"/>
        <v>67</v>
      </c>
      <c r="L1202" s="5" t="s">
        <v>153</v>
      </c>
    </row>
    <row r="1203" spans="1:12">
      <c r="A1203" s="6">
        <v>13</v>
      </c>
      <c r="B1203" s="6">
        <v>144</v>
      </c>
      <c r="C1203" s="6">
        <v>204</v>
      </c>
      <c r="D1203" s="7">
        <v>30.728040400000001</v>
      </c>
      <c r="E1203" s="8">
        <f t="shared" si="82"/>
        <v>31</v>
      </c>
      <c r="F1203" s="7">
        <v>82.42614055</v>
      </c>
      <c r="G1203" s="8">
        <f t="shared" si="83"/>
        <v>82</v>
      </c>
      <c r="H1203" s="9">
        <v>6.0922416269999999</v>
      </c>
      <c r="I1203" s="8">
        <f t="shared" si="84"/>
        <v>6</v>
      </c>
      <c r="J1203" s="10">
        <v>68.381354689999995</v>
      </c>
      <c r="K1203" s="8">
        <f t="shared" si="85"/>
        <v>68</v>
      </c>
      <c r="L1203" s="5" t="s">
        <v>153</v>
      </c>
    </row>
    <row r="1204" spans="1:12">
      <c r="A1204" s="6">
        <v>22</v>
      </c>
      <c r="B1204" s="6">
        <v>123</v>
      </c>
      <c r="C1204" s="6">
        <v>205</v>
      </c>
      <c r="D1204" s="7">
        <v>32.445778359999998</v>
      </c>
      <c r="E1204" s="8">
        <f t="shared" si="82"/>
        <v>32</v>
      </c>
      <c r="F1204" s="7">
        <v>83.88504863</v>
      </c>
      <c r="G1204" s="8">
        <f t="shared" si="83"/>
        <v>84</v>
      </c>
      <c r="H1204" s="9">
        <v>5.8963434360000004</v>
      </c>
      <c r="I1204" s="8">
        <f t="shared" si="84"/>
        <v>6</v>
      </c>
      <c r="J1204" s="10">
        <v>68.739325280000003</v>
      </c>
      <c r="K1204" s="8">
        <f t="shared" si="85"/>
        <v>69</v>
      </c>
      <c r="L1204" s="5" t="s">
        <v>153</v>
      </c>
    </row>
    <row r="1205" spans="1:12">
      <c r="A1205" s="6">
        <v>36</v>
      </c>
      <c r="B1205" s="6">
        <v>125</v>
      </c>
      <c r="C1205" s="6">
        <v>196</v>
      </c>
      <c r="D1205" s="7">
        <v>37.46566825</v>
      </c>
      <c r="E1205" s="8">
        <f t="shared" si="82"/>
        <v>37</v>
      </c>
      <c r="F1205" s="7">
        <v>80.659686809999997</v>
      </c>
      <c r="G1205" s="8">
        <f t="shared" si="83"/>
        <v>81</v>
      </c>
      <c r="H1205" s="9">
        <v>6.1552610300000001</v>
      </c>
      <c r="I1205" s="8">
        <f t="shared" si="84"/>
        <v>6</v>
      </c>
      <c r="J1205" s="10">
        <v>66.838722930000003</v>
      </c>
      <c r="K1205" s="8">
        <f t="shared" si="85"/>
        <v>67</v>
      </c>
      <c r="L1205" s="5" t="s">
        <v>153</v>
      </c>
    </row>
    <row r="1206" spans="1:12">
      <c r="A1206" s="6">
        <v>24</v>
      </c>
      <c r="B1206" s="6">
        <v>131</v>
      </c>
      <c r="C1206" s="6">
        <v>196</v>
      </c>
      <c r="D1206" s="7">
        <v>22.032961780000001</v>
      </c>
      <c r="E1206" s="8">
        <f t="shared" si="82"/>
        <v>22</v>
      </c>
      <c r="F1206" s="7">
        <v>83.743727870000001</v>
      </c>
      <c r="G1206" s="8">
        <f t="shared" si="83"/>
        <v>84</v>
      </c>
      <c r="H1206" s="9">
        <v>5.732453638</v>
      </c>
      <c r="I1206" s="8">
        <f t="shared" si="84"/>
        <v>6</v>
      </c>
      <c r="J1206" s="10">
        <v>65.344407939999996</v>
      </c>
      <c r="K1206" s="8">
        <f t="shared" si="85"/>
        <v>65</v>
      </c>
      <c r="L1206" s="5" t="s">
        <v>153</v>
      </c>
    </row>
    <row r="1207" spans="1:12">
      <c r="A1207" s="6">
        <v>2</v>
      </c>
      <c r="B1207" s="6">
        <v>123</v>
      </c>
      <c r="C1207" s="6">
        <v>198</v>
      </c>
      <c r="D1207" s="7">
        <v>39.648518809999999</v>
      </c>
      <c r="E1207" s="8">
        <f t="shared" si="82"/>
        <v>40</v>
      </c>
      <c r="F1207" s="7">
        <v>82.210799460000004</v>
      </c>
      <c r="G1207" s="8">
        <f t="shared" si="83"/>
        <v>82</v>
      </c>
      <c r="H1207" s="9">
        <v>6.2530345340000002</v>
      </c>
      <c r="I1207" s="8">
        <f t="shared" si="84"/>
        <v>6</v>
      </c>
      <c r="J1207" s="10">
        <v>70.399060539999994</v>
      </c>
      <c r="K1207" s="8">
        <f t="shared" si="85"/>
        <v>70</v>
      </c>
      <c r="L1207" s="5" t="s">
        <v>153</v>
      </c>
    </row>
    <row r="1208" spans="1:12">
      <c r="A1208" s="6">
        <v>35</v>
      </c>
      <c r="B1208" s="6">
        <v>140</v>
      </c>
      <c r="C1208" s="6">
        <v>197</v>
      </c>
      <c r="D1208" s="7">
        <v>16.775573139999999</v>
      </c>
      <c r="E1208" s="8">
        <f t="shared" si="82"/>
        <v>17</v>
      </c>
      <c r="F1208" s="7">
        <v>82.752418750000004</v>
      </c>
      <c r="G1208" s="8">
        <f t="shared" si="83"/>
        <v>83</v>
      </c>
      <c r="H1208" s="9">
        <v>6.1061905569999997</v>
      </c>
      <c r="I1208" s="8">
        <f t="shared" si="84"/>
        <v>6</v>
      </c>
      <c r="J1208" s="10">
        <v>66.762854689999998</v>
      </c>
      <c r="K1208" s="8">
        <f t="shared" si="85"/>
        <v>67</v>
      </c>
      <c r="L1208" s="5" t="s">
        <v>153</v>
      </c>
    </row>
    <row r="1209" spans="1:12">
      <c r="A1209" s="6">
        <v>11</v>
      </c>
      <c r="B1209" s="6">
        <v>122</v>
      </c>
      <c r="C1209" s="6">
        <v>195</v>
      </c>
      <c r="D1209" s="7">
        <v>12.141907140000001</v>
      </c>
      <c r="E1209" s="8">
        <f t="shared" si="82"/>
        <v>12</v>
      </c>
      <c r="F1209" s="7">
        <v>83.568124830000002</v>
      </c>
      <c r="G1209" s="8">
        <f t="shared" si="83"/>
        <v>84</v>
      </c>
      <c r="H1209" s="9">
        <v>5.6472023949999999</v>
      </c>
      <c r="I1209" s="8">
        <f t="shared" si="84"/>
        <v>6</v>
      </c>
      <c r="J1209" s="10">
        <v>69.63122027</v>
      </c>
      <c r="K1209" s="8">
        <f t="shared" si="85"/>
        <v>70</v>
      </c>
      <c r="L1209" s="5" t="s">
        <v>153</v>
      </c>
    </row>
    <row r="1210" spans="1:12">
      <c r="A1210" s="6">
        <v>6</v>
      </c>
      <c r="B1210" s="6">
        <v>123</v>
      </c>
      <c r="C1210" s="6">
        <v>203</v>
      </c>
      <c r="D1210" s="7">
        <v>12.7567962</v>
      </c>
      <c r="E1210" s="8">
        <f t="shared" si="82"/>
        <v>13</v>
      </c>
      <c r="F1210" s="7">
        <v>81.624974480000006</v>
      </c>
      <c r="G1210" s="8">
        <f t="shared" si="83"/>
        <v>82</v>
      </c>
      <c r="H1210" s="9">
        <v>6.1303104929999996</v>
      </c>
      <c r="I1210" s="8">
        <f t="shared" si="84"/>
        <v>6</v>
      </c>
      <c r="J1210" s="10">
        <v>66.778445669999996</v>
      </c>
      <c r="K1210" s="8">
        <f t="shared" si="85"/>
        <v>67</v>
      </c>
      <c r="L1210" s="5" t="s">
        <v>153</v>
      </c>
    </row>
    <row r="1211" spans="1:12">
      <c r="A1211" s="6">
        <v>17</v>
      </c>
      <c r="B1211" s="6">
        <v>134</v>
      </c>
      <c r="C1211" s="6">
        <v>204</v>
      </c>
      <c r="D1211" s="7">
        <v>39.040719889999998</v>
      </c>
      <c r="E1211" s="8">
        <f t="shared" si="82"/>
        <v>39</v>
      </c>
      <c r="F1211" s="7">
        <v>80.183932870000007</v>
      </c>
      <c r="G1211" s="8">
        <f t="shared" si="83"/>
        <v>80</v>
      </c>
      <c r="H1211" s="9">
        <v>6.4996049310000004</v>
      </c>
      <c r="I1211" s="8">
        <f t="shared" si="84"/>
        <v>6</v>
      </c>
      <c r="J1211" s="10">
        <v>73.884670270000001</v>
      </c>
      <c r="K1211" s="8">
        <f t="shared" si="85"/>
        <v>74</v>
      </c>
      <c r="L1211" s="5" t="s">
        <v>153</v>
      </c>
    </row>
    <row r="1212" spans="1:12">
      <c r="A1212" s="6">
        <v>25</v>
      </c>
      <c r="B1212" s="6">
        <v>130</v>
      </c>
      <c r="C1212" s="6">
        <v>197</v>
      </c>
      <c r="D1212" s="7">
        <v>39.707721919999997</v>
      </c>
      <c r="E1212" s="8">
        <f t="shared" si="82"/>
        <v>40</v>
      </c>
      <c r="F1212" s="7">
        <v>82.685934540000005</v>
      </c>
      <c r="G1212" s="8">
        <f t="shared" si="83"/>
        <v>83</v>
      </c>
      <c r="H1212" s="9">
        <v>5.5548319770000001</v>
      </c>
      <c r="I1212" s="8">
        <f t="shared" si="84"/>
        <v>6</v>
      </c>
      <c r="J1212" s="10">
        <v>74.915062169999999</v>
      </c>
      <c r="K1212" s="8">
        <f t="shared" si="85"/>
        <v>75</v>
      </c>
      <c r="L1212" s="5" t="s">
        <v>153</v>
      </c>
    </row>
    <row r="1213" spans="1:12">
      <c r="A1213" s="6">
        <v>27</v>
      </c>
      <c r="B1213" s="6">
        <v>145</v>
      </c>
      <c r="C1213" s="6">
        <v>205</v>
      </c>
      <c r="D1213" s="7">
        <v>9.4679604449999992</v>
      </c>
      <c r="E1213" s="8">
        <f t="shared" si="82"/>
        <v>9</v>
      </c>
      <c r="F1213" s="7">
        <v>82.293354660000006</v>
      </c>
      <c r="G1213" s="8">
        <f t="shared" si="83"/>
        <v>82</v>
      </c>
      <c r="H1213" s="9">
        <v>5.8002426939999996</v>
      </c>
      <c r="I1213" s="8">
        <f t="shared" si="84"/>
        <v>6</v>
      </c>
      <c r="J1213" s="10">
        <v>66.027652189999998</v>
      </c>
      <c r="K1213" s="8">
        <f t="shared" si="85"/>
        <v>66</v>
      </c>
      <c r="L1213" s="5" t="s">
        <v>153</v>
      </c>
    </row>
    <row r="1214" spans="1:12">
      <c r="A1214" s="6">
        <v>9</v>
      </c>
      <c r="B1214" s="6">
        <v>122</v>
      </c>
      <c r="C1214" s="6">
        <v>201</v>
      </c>
      <c r="D1214" s="7">
        <v>29.58748357</v>
      </c>
      <c r="E1214" s="8">
        <f t="shared" si="82"/>
        <v>30</v>
      </c>
      <c r="F1214" s="7">
        <v>80.919343920000003</v>
      </c>
      <c r="G1214" s="8">
        <f t="shared" si="83"/>
        <v>81</v>
      </c>
      <c r="H1214" s="9">
        <v>5.5702905390000002</v>
      </c>
      <c r="I1214" s="8">
        <f t="shared" si="84"/>
        <v>6</v>
      </c>
      <c r="J1214" s="10">
        <v>68.064173069999995</v>
      </c>
      <c r="K1214" s="8">
        <f t="shared" si="85"/>
        <v>68</v>
      </c>
      <c r="L1214" s="5" t="s">
        <v>153</v>
      </c>
    </row>
    <row r="1215" spans="1:12">
      <c r="A1215" s="6">
        <v>16</v>
      </c>
      <c r="B1215" s="6">
        <v>139</v>
      </c>
      <c r="C1215" s="6">
        <v>203</v>
      </c>
      <c r="D1215" s="7">
        <v>17.828036820000001</v>
      </c>
      <c r="E1215" s="8">
        <f t="shared" si="82"/>
        <v>18</v>
      </c>
      <c r="F1215" s="7">
        <v>80.960934429999995</v>
      </c>
      <c r="G1215" s="8">
        <f t="shared" si="83"/>
        <v>81</v>
      </c>
      <c r="H1215" s="9">
        <v>6.2756408800000001</v>
      </c>
      <c r="I1215" s="8">
        <f t="shared" si="84"/>
        <v>6</v>
      </c>
      <c r="J1215" s="10">
        <v>65.847487630000003</v>
      </c>
      <c r="K1215" s="8">
        <f t="shared" si="85"/>
        <v>66</v>
      </c>
      <c r="L1215" s="5" t="s">
        <v>153</v>
      </c>
    </row>
    <row r="1216" spans="1:12">
      <c r="A1216" s="6">
        <v>32</v>
      </c>
      <c r="B1216" s="6">
        <v>141</v>
      </c>
      <c r="C1216" s="6">
        <v>204</v>
      </c>
      <c r="D1216" s="7">
        <v>8.8256747450000006</v>
      </c>
      <c r="E1216" s="8">
        <f t="shared" si="82"/>
        <v>9</v>
      </c>
      <c r="F1216" s="7">
        <v>82.897537049999997</v>
      </c>
      <c r="G1216" s="8">
        <f t="shared" si="83"/>
        <v>83</v>
      </c>
      <c r="H1216" s="9">
        <v>5.5366455989999999</v>
      </c>
      <c r="I1216" s="8">
        <f t="shared" si="84"/>
        <v>6</v>
      </c>
      <c r="J1216" s="10">
        <v>67.235765000000001</v>
      </c>
      <c r="K1216" s="8">
        <f t="shared" si="85"/>
        <v>67</v>
      </c>
      <c r="L1216" s="5" t="s">
        <v>153</v>
      </c>
    </row>
    <row r="1217" spans="1:12">
      <c r="A1217" s="6">
        <v>22</v>
      </c>
      <c r="B1217" s="6">
        <v>138</v>
      </c>
      <c r="C1217" s="6">
        <v>195</v>
      </c>
      <c r="D1217" s="7">
        <v>27.83487131</v>
      </c>
      <c r="E1217" s="8">
        <f t="shared" si="82"/>
        <v>28</v>
      </c>
      <c r="F1217" s="7">
        <v>83.514449729999995</v>
      </c>
      <c r="G1217" s="8">
        <f t="shared" si="83"/>
        <v>84</v>
      </c>
      <c r="H1217" s="9">
        <v>6.2081968810000001</v>
      </c>
      <c r="I1217" s="8">
        <f t="shared" si="84"/>
        <v>6</v>
      </c>
      <c r="J1217" s="10">
        <v>73.028827660000005</v>
      </c>
      <c r="K1217" s="8">
        <f t="shared" si="85"/>
        <v>73</v>
      </c>
      <c r="L1217" s="5" t="s">
        <v>153</v>
      </c>
    </row>
    <row r="1218" spans="1:12">
      <c r="A1218" s="6">
        <v>31</v>
      </c>
      <c r="B1218" s="6">
        <v>144</v>
      </c>
      <c r="C1218" s="6">
        <v>202</v>
      </c>
      <c r="D1218" s="7">
        <v>11.021053780000001</v>
      </c>
      <c r="E1218" s="8">
        <f t="shared" si="82"/>
        <v>11</v>
      </c>
      <c r="F1218" s="7">
        <v>80.555572350000006</v>
      </c>
      <c r="G1218" s="8">
        <f t="shared" si="83"/>
        <v>81</v>
      </c>
      <c r="H1218" s="9">
        <v>5.8706006220000004</v>
      </c>
      <c r="I1218" s="8">
        <f t="shared" si="84"/>
        <v>6</v>
      </c>
      <c r="J1218" s="10">
        <v>68.239631610000004</v>
      </c>
      <c r="K1218" s="8">
        <f t="shared" si="85"/>
        <v>68</v>
      </c>
      <c r="L1218" s="5" t="s">
        <v>153</v>
      </c>
    </row>
    <row r="1219" spans="1:12">
      <c r="A1219" s="6">
        <v>3</v>
      </c>
      <c r="B1219" s="6">
        <v>136</v>
      </c>
      <c r="C1219" s="6">
        <v>205</v>
      </c>
      <c r="D1219" s="7">
        <v>17.5862944</v>
      </c>
      <c r="E1219" s="8">
        <f t="shared" ref="E1219:E1282" si="86">ROUND(D1219, 0)</f>
        <v>18</v>
      </c>
      <c r="F1219" s="7">
        <v>80.848065640000002</v>
      </c>
      <c r="G1219" s="8">
        <f t="shared" ref="G1219:G1282" si="87">ROUND(F1219, 0)</f>
        <v>81</v>
      </c>
      <c r="H1219" s="9">
        <v>6.3347714609999999</v>
      </c>
      <c r="I1219" s="8">
        <f t="shared" ref="I1219:I1282" si="88">ROUND(H1219, 0)</f>
        <v>6</v>
      </c>
      <c r="J1219" s="10">
        <v>71.406545199999996</v>
      </c>
      <c r="K1219" s="8">
        <f t="shared" ref="K1219:K1282" si="89">ROUND(J1219, 0)</f>
        <v>71</v>
      </c>
      <c r="L1219" s="5" t="s">
        <v>153</v>
      </c>
    </row>
    <row r="1220" spans="1:12">
      <c r="A1220" s="6">
        <v>28</v>
      </c>
      <c r="B1220" s="6">
        <v>122</v>
      </c>
      <c r="C1220" s="6">
        <v>197</v>
      </c>
      <c r="D1220" s="7">
        <v>19.893639459999999</v>
      </c>
      <c r="E1220" s="8">
        <f t="shared" si="86"/>
        <v>20</v>
      </c>
      <c r="F1220" s="7">
        <v>82.733664390000001</v>
      </c>
      <c r="G1220" s="8">
        <f t="shared" si="87"/>
        <v>83</v>
      </c>
      <c r="H1220" s="9">
        <v>5.8565753349999996</v>
      </c>
      <c r="I1220" s="8">
        <f t="shared" si="88"/>
        <v>6</v>
      </c>
      <c r="J1220" s="10">
        <v>69.662568160000006</v>
      </c>
      <c r="K1220" s="8">
        <f t="shared" si="89"/>
        <v>70</v>
      </c>
      <c r="L1220" s="5" t="s">
        <v>153</v>
      </c>
    </row>
    <row r="1221" spans="1:12">
      <c r="A1221" s="6">
        <v>4</v>
      </c>
      <c r="B1221" s="6">
        <v>136</v>
      </c>
      <c r="C1221" s="6">
        <v>204</v>
      </c>
      <c r="D1221" s="7">
        <v>29.937075960000001</v>
      </c>
      <c r="E1221" s="8">
        <f t="shared" si="86"/>
        <v>30</v>
      </c>
      <c r="F1221" s="7">
        <v>81.777134680000003</v>
      </c>
      <c r="G1221" s="8">
        <f t="shared" si="87"/>
        <v>82</v>
      </c>
      <c r="H1221" s="9">
        <v>5.8989442820000004</v>
      </c>
      <c r="I1221" s="8">
        <f t="shared" si="88"/>
        <v>6</v>
      </c>
      <c r="J1221" s="10">
        <v>65.522793230000005</v>
      </c>
      <c r="K1221" s="8">
        <f t="shared" si="89"/>
        <v>66</v>
      </c>
      <c r="L1221" s="5" t="s">
        <v>153</v>
      </c>
    </row>
    <row r="1222" spans="1:12">
      <c r="A1222" s="6">
        <v>39</v>
      </c>
      <c r="B1222" s="6">
        <v>145</v>
      </c>
      <c r="C1222" s="6">
        <v>201</v>
      </c>
      <c r="D1222" s="7">
        <v>36.731266470000001</v>
      </c>
      <c r="E1222" s="8">
        <f t="shared" si="86"/>
        <v>37</v>
      </c>
      <c r="F1222" s="7">
        <v>80.589319380000006</v>
      </c>
      <c r="G1222" s="8">
        <f t="shared" si="87"/>
        <v>81</v>
      </c>
      <c r="H1222" s="9">
        <v>5.7756004350000003</v>
      </c>
      <c r="I1222" s="8">
        <f t="shared" si="88"/>
        <v>6</v>
      </c>
      <c r="J1222" s="10">
        <v>72.242308039999998</v>
      </c>
      <c r="K1222" s="8">
        <f t="shared" si="89"/>
        <v>72</v>
      </c>
      <c r="L1222" s="5" t="s">
        <v>153</v>
      </c>
    </row>
    <row r="1223" spans="1:12">
      <c r="A1223" s="6">
        <v>38</v>
      </c>
      <c r="B1223" s="6">
        <v>132</v>
      </c>
      <c r="C1223" s="6">
        <v>197</v>
      </c>
      <c r="D1223" s="7">
        <v>20.420947529999999</v>
      </c>
      <c r="E1223" s="8">
        <f t="shared" si="86"/>
        <v>20</v>
      </c>
      <c r="F1223" s="7">
        <v>81.541850440000005</v>
      </c>
      <c r="G1223" s="8">
        <f t="shared" si="87"/>
        <v>82</v>
      </c>
      <c r="H1223" s="9">
        <v>5.931101816</v>
      </c>
      <c r="I1223" s="8">
        <f t="shared" si="88"/>
        <v>6</v>
      </c>
      <c r="J1223" s="10">
        <v>66.930656670000005</v>
      </c>
      <c r="K1223" s="8">
        <f t="shared" si="89"/>
        <v>67</v>
      </c>
      <c r="L1223" s="5" t="s">
        <v>153</v>
      </c>
    </row>
    <row r="1224" spans="1:12">
      <c r="A1224" s="6">
        <v>36</v>
      </c>
      <c r="B1224" s="6">
        <v>133</v>
      </c>
      <c r="C1224" s="6">
        <v>198</v>
      </c>
      <c r="D1224" s="7">
        <v>25.519397189999999</v>
      </c>
      <c r="E1224" s="8">
        <f t="shared" si="86"/>
        <v>26</v>
      </c>
      <c r="F1224" s="7">
        <v>83.983517480000003</v>
      </c>
      <c r="G1224" s="8">
        <f t="shared" si="87"/>
        <v>84</v>
      </c>
      <c r="H1224" s="9">
        <v>6.2286454000000004</v>
      </c>
      <c r="I1224" s="8">
        <f t="shared" si="88"/>
        <v>6</v>
      </c>
      <c r="J1224" s="10">
        <v>69.172812210000004</v>
      </c>
      <c r="K1224" s="8">
        <f t="shared" si="89"/>
        <v>69</v>
      </c>
      <c r="L1224" s="5" t="s">
        <v>153</v>
      </c>
    </row>
    <row r="1225" spans="1:12">
      <c r="A1225" s="6">
        <v>25</v>
      </c>
      <c r="B1225" s="6">
        <v>121</v>
      </c>
      <c r="C1225" s="6">
        <v>201</v>
      </c>
      <c r="D1225" s="7">
        <v>30.50734778</v>
      </c>
      <c r="E1225" s="8">
        <f t="shared" si="86"/>
        <v>31</v>
      </c>
      <c r="F1225" s="7">
        <v>82.717755690000004</v>
      </c>
      <c r="G1225" s="8">
        <f t="shared" si="87"/>
        <v>83</v>
      </c>
      <c r="H1225" s="9">
        <v>5.5942406030000003</v>
      </c>
      <c r="I1225" s="8">
        <f t="shared" si="88"/>
        <v>6</v>
      </c>
      <c r="J1225" s="10">
        <v>70.082003790000002</v>
      </c>
      <c r="K1225" s="8">
        <f t="shared" si="89"/>
        <v>70</v>
      </c>
      <c r="L1225" s="5" t="s">
        <v>153</v>
      </c>
    </row>
    <row r="1226" spans="1:12">
      <c r="A1226" s="6">
        <v>15</v>
      </c>
      <c r="B1226" s="6">
        <v>125</v>
      </c>
      <c r="C1226" s="6">
        <v>199</v>
      </c>
      <c r="D1226" s="7">
        <v>18.426993599999999</v>
      </c>
      <c r="E1226" s="8">
        <f t="shared" si="86"/>
        <v>18</v>
      </c>
      <c r="F1226" s="7">
        <v>80.556258679999999</v>
      </c>
      <c r="G1226" s="8">
        <f t="shared" si="87"/>
        <v>81</v>
      </c>
      <c r="H1226" s="9">
        <v>5.5692303189999999</v>
      </c>
      <c r="I1226" s="8">
        <f t="shared" si="88"/>
        <v>6</v>
      </c>
      <c r="J1226" s="10">
        <v>69.757343059999997</v>
      </c>
      <c r="K1226" s="8">
        <f t="shared" si="89"/>
        <v>70</v>
      </c>
      <c r="L1226" s="5" t="s">
        <v>153</v>
      </c>
    </row>
    <row r="1227" spans="1:12">
      <c r="A1227" s="6">
        <v>24</v>
      </c>
      <c r="B1227" s="6">
        <v>140</v>
      </c>
      <c r="C1227" s="6">
        <v>205</v>
      </c>
      <c r="D1227" s="7">
        <v>12.087021999999999</v>
      </c>
      <c r="E1227" s="8">
        <f t="shared" si="86"/>
        <v>12</v>
      </c>
      <c r="F1227" s="7">
        <v>83.593987339999998</v>
      </c>
      <c r="G1227" s="8">
        <f t="shared" si="87"/>
        <v>84</v>
      </c>
      <c r="H1227" s="9">
        <v>5.9320285200000002</v>
      </c>
      <c r="I1227" s="8">
        <f t="shared" si="88"/>
        <v>6</v>
      </c>
      <c r="J1227" s="10">
        <v>68.66813363</v>
      </c>
      <c r="K1227" s="8">
        <f t="shared" si="89"/>
        <v>69</v>
      </c>
      <c r="L1227" s="5" t="s">
        <v>153</v>
      </c>
    </row>
    <row r="1228" spans="1:12">
      <c r="A1228" s="6">
        <v>13</v>
      </c>
      <c r="B1228" s="6">
        <v>132</v>
      </c>
      <c r="C1228" s="6">
        <v>203</v>
      </c>
      <c r="D1228" s="7">
        <v>23.60115364</v>
      </c>
      <c r="E1228" s="8">
        <f t="shared" si="86"/>
        <v>24</v>
      </c>
      <c r="F1228" s="7">
        <v>82.483369870000004</v>
      </c>
      <c r="G1228" s="8">
        <f t="shared" si="87"/>
        <v>82</v>
      </c>
      <c r="H1228" s="9">
        <v>6.4232165060000002</v>
      </c>
      <c r="I1228" s="8">
        <f t="shared" si="88"/>
        <v>6</v>
      </c>
      <c r="J1228" s="10">
        <v>73.239017520000004</v>
      </c>
      <c r="K1228" s="8">
        <f t="shared" si="89"/>
        <v>73</v>
      </c>
      <c r="L1228" s="5" t="s">
        <v>153</v>
      </c>
    </row>
    <row r="1229" spans="1:12">
      <c r="A1229" s="6">
        <v>5</v>
      </c>
      <c r="B1229" s="6">
        <v>126</v>
      </c>
      <c r="C1229" s="6">
        <v>197</v>
      </c>
      <c r="D1229" s="7">
        <v>12.800003869999999</v>
      </c>
      <c r="E1229" s="8">
        <f t="shared" si="86"/>
        <v>13</v>
      </c>
      <c r="F1229" s="7">
        <v>81.208763669999996</v>
      </c>
      <c r="G1229" s="8">
        <f t="shared" si="87"/>
        <v>81</v>
      </c>
      <c r="H1229" s="9">
        <v>6.4175008289999997</v>
      </c>
      <c r="I1229" s="8">
        <f t="shared" si="88"/>
        <v>6</v>
      </c>
      <c r="J1229" s="10">
        <v>67.104394009999993</v>
      </c>
      <c r="K1229" s="8">
        <f t="shared" si="89"/>
        <v>67</v>
      </c>
      <c r="L1229" s="5" t="s">
        <v>153</v>
      </c>
    </row>
    <row r="1230" spans="1:12">
      <c r="A1230" s="6">
        <v>30</v>
      </c>
      <c r="B1230" s="6">
        <v>120</v>
      </c>
      <c r="C1230" s="6">
        <v>200</v>
      </c>
      <c r="D1230" s="7">
        <v>38.060994819999998</v>
      </c>
      <c r="E1230" s="8">
        <f t="shared" si="86"/>
        <v>38</v>
      </c>
      <c r="F1230" s="7">
        <v>82.247296370000001</v>
      </c>
      <c r="G1230" s="8">
        <f t="shared" si="87"/>
        <v>82</v>
      </c>
      <c r="H1230" s="9">
        <v>6.2349042529999998</v>
      </c>
      <c r="I1230" s="8">
        <f t="shared" si="88"/>
        <v>6</v>
      </c>
      <c r="J1230" s="10">
        <v>65.701482159999998</v>
      </c>
      <c r="K1230" s="8">
        <f t="shared" si="89"/>
        <v>66</v>
      </c>
      <c r="L1230" s="5" t="s">
        <v>153</v>
      </c>
    </row>
    <row r="1231" spans="1:12">
      <c r="A1231" s="6">
        <v>23</v>
      </c>
      <c r="B1231" s="6">
        <v>142</v>
      </c>
      <c r="C1231" s="6">
        <v>197</v>
      </c>
      <c r="D1231" s="7">
        <v>39.065555179999997</v>
      </c>
      <c r="E1231" s="8">
        <f t="shared" si="86"/>
        <v>39</v>
      </c>
      <c r="F1231" s="7">
        <v>82.038129729999994</v>
      </c>
      <c r="G1231" s="8">
        <f t="shared" si="87"/>
        <v>82</v>
      </c>
      <c r="H1231" s="9">
        <v>6.0005737249999997</v>
      </c>
      <c r="I1231" s="8">
        <f t="shared" si="88"/>
        <v>6</v>
      </c>
      <c r="J1231" s="10">
        <v>69.307728969999999</v>
      </c>
      <c r="K1231" s="8">
        <f t="shared" si="89"/>
        <v>69</v>
      </c>
      <c r="L1231" s="5" t="s">
        <v>153</v>
      </c>
    </row>
    <row r="1232" spans="1:12">
      <c r="A1232" s="6">
        <v>26</v>
      </c>
      <c r="B1232" s="6">
        <v>135</v>
      </c>
      <c r="C1232" s="6">
        <v>203</v>
      </c>
      <c r="D1232" s="7">
        <v>33.783728969999999</v>
      </c>
      <c r="E1232" s="8">
        <f t="shared" si="86"/>
        <v>34</v>
      </c>
      <c r="F1232" s="7">
        <v>81.163143169999998</v>
      </c>
      <c r="G1232" s="8">
        <f t="shared" si="87"/>
        <v>81</v>
      </c>
      <c r="H1232" s="9">
        <v>5.6851027690000002</v>
      </c>
      <c r="I1232" s="8">
        <f t="shared" si="88"/>
        <v>6</v>
      </c>
      <c r="J1232" s="10">
        <v>74.535573409999998</v>
      </c>
      <c r="K1232" s="8">
        <f t="shared" si="89"/>
        <v>75</v>
      </c>
      <c r="L1232" s="5" t="s">
        <v>153</v>
      </c>
    </row>
    <row r="1233" spans="1:12">
      <c r="A1233" s="6">
        <v>7</v>
      </c>
      <c r="B1233" s="6">
        <v>126</v>
      </c>
      <c r="C1233" s="6">
        <v>203</v>
      </c>
      <c r="D1233" s="7">
        <v>16.762017069999999</v>
      </c>
      <c r="E1233" s="8">
        <f t="shared" si="86"/>
        <v>17</v>
      </c>
      <c r="F1233" s="7">
        <v>82.003355569999997</v>
      </c>
      <c r="G1233" s="8">
        <f t="shared" si="87"/>
        <v>82</v>
      </c>
      <c r="H1233" s="9">
        <v>5.6621400949999998</v>
      </c>
      <c r="I1233" s="8">
        <f t="shared" si="88"/>
        <v>6</v>
      </c>
      <c r="J1233" s="10">
        <v>73.287128060000001</v>
      </c>
      <c r="K1233" s="8">
        <f t="shared" si="89"/>
        <v>73</v>
      </c>
      <c r="L1233" s="5" t="s">
        <v>153</v>
      </c>
    </row>
    <row r="1234" spans="1:12">
      <c r="A1234" s="6">
        <v>32</v>
      </c>
      <c r="B1234" s="6">
        <v>139</v>
      </c>
      <c r="C1234" s="6">
        <v>198</v>
      </c>
      <c r="D1234" s="7">
        <v>35.893075359999997</v>
      </c>
      <c r="E1234" s="8">
        <f t="shared" si="86"/>
        <v>36</v>
      </c>
      <c r="F1234" s="7">
        <v>82.668507289999994</v>
      </c>
      <c r="G1234" s="8">
        <f t="shared" si="87"/>
        <v>83</v>
      </c>
      <c r="H1234" s="9">
        <v>6.3581868479999999</v>
      </c>
      <c r="I1234" s="8">
        <f t="shared" si="88"/>
        <v>6</v>
      </c>
      <c r="J1234" s="10">
        <v>66.539465590000006</v>
      </c>
      <c r="K1234" s="8">
        <f t="shared" si="89"/>
        <v>67</v>
      </c>
      <c r="L1234" s="5" t="s">
        <v>153</v>
      </c>
    </row>
    <row r="1235" spans="1:12">
      <c r="A1235" s="6">
        <v>9</v>
      </c>
      <c r="B1235" s="6">
        <v>141</v>
      </c>
      <c r="C1235" s="6">
        <v>202</v>
      </c>
      <c r="D1235" s="7">
        <v>21.012453950000001</v>
      </c>
      <c r="E1235" s="8">
        <f t="shared" si="86"/>
        <v>21</v>
      </c>
      <c r="F1235" s="7">
        <v>81.179318629999997</v>
      </c>
      <c r="G1235" s="8">
        <f t="shared" si="87"/>
        <v>81</v>
      </c>
      <c r="H1235" s="9">
        <v>6.1194952950000001</v>
      </c>
      <c r="I1235" s="8">
        <f t="shared" si="88"/>
        <v>6</v>
      </c>
      <c r="J1235" s="10">
        <v>66.384482610000006</v>
      </c>
      <c r="K1235" s="8">
        <f t="shared" si="89"/>
        <v>66</v>
      </c>
      <c r="L1235" s="5" t="s">
        <v>153</v>
      </c>
    </row>
    <row r="1236" spans="1:12">
      <c r="A1236" s="6">
        <v>20</v>
      </c>
      <c r="B1236" s="6">
        <v>142</v>
      </c>
      <c r="C1236" s="6">
        <v>196</v>
      </c>
      <c r="D1236" s="7">
        <v>10.898758730000001</v>
      </c>
      <c r="E1236" s="8">
        <f t="shared" si="86"/>
        <v>11</v>
      </c>
      <c r="F1236" s="7">
        <v>80.016394349999999</v>
      </c>
      <c r="G1236" s="8">
        <f t="shared" si="87"/>
        <v>80</v>
      </c>
      <c r="H1236" s="9">
        <v>6.2076007830000002</v>
      </c>
      <c r="I1236" s="8">
        <f t="shared" si="88"/>
        <v>6</v>
      </c>
      <c r="J1236" s="10">
        <v>68.694203970000004</v>
      </c>
      <c r="K1236" s="8">
        <f t="shared" si="89"/>
        <v>69</v>
      </c>
      <c r="L1236" s="5" t="s">
        <v>153</v>
      </c>
    </row>
    <row r="1237" spans="1:12">
      <c r="A1237" s="6">
        <v>32</v>
      </c>
      <c r="B1237" s="6">
        <v>129</v>
      </c>
      <c r="C1237" s="6">
        <v>201</v>
      </c>
      <c r="D1237" s="7">
        <v>16.362518690000002</v>
      </c>
      <c r="E1237" s="8">
        <f t="shared" si="86"/>
        <v>16</v>
      </c>
      <c r="F1237" s="7">
        <v>83.004716090000002</v>
      </c>
      <c r="G1237" s="8">
        <f t="shared" si="87"/>
        <v>83</v>
      </c>
      <c r="H1237" s="9">
        <v>6.4875463900000003</v>
      </c>
      <c r="I1237" s="8">
        <f t="shared" si="88"/>
        <v>6</v>
      </c>
      <c r="J1237" s="10">
        <v>71.556654829999999</v>
      </c>
      <c r="K1237" s="8">
        <f t="shared" si="89"/>
        <v>72</v>
      </c>
      <c r="L1237" s="5" t="s">
        <v>153</v>
      </c>
    </row>
    <row r="1238" spans="1:12">
      <c r="A1238" s="6">
        <v>3</v>
      </c>
      <c r="B1238" s="6">
        <v>134</v>
      </c>
      <c r="C1238" s="6">
        <v>199</v>
      </c>
      <c r="D1238" s="7">
        <v>20.283701629999999</v>
      </c>
      <c r="E1238" s="8">
        <f t="shared" si="86"/>
        <v>20</v>
      </c>
      <c r="F1238" s="7">
        <v>81.322357389999993</v>
      </c>
      <c r="G1238" s="8">
        <f t="shared" si="87"/>
        <v>81</v>
      </c>
      <c r="H1238" s="9">
        <v>5.8171775300000004</v>
      </c>
      <c r="I1238" s="8">
        <f t="shared" si="88"/>
        <v>6</v>
      </c>
      <c r="J1238" s="10">
        <v>71.066112219999994</v>
      </c>
      <c r="K1238" s="8">
        <f t="shared" si="89"/>
        <v>71</v>
      </c>
      <c r="L1238" s="5" t="s">
        <v>153</v>
      </c>
    </row>
    <row r="1239" spans="1:12">
      <c r="A1239" s="6">
        <v>38</v>
      </c>
      <c r="B1239" s="6">
        <v>138</v>
      </c>
      <c r="C1239" s="6">
        <v>204</v>
      </c>
      <c r="D1239" s="7">
        <v>25.111084559999998</v>
      </c>
      <c r="E1239" s="8">
        <f t="shared" si="86"/>
        <v>25</v>
      </c>
      <c r="F1239" s="7">
        <v>83.254475869999993</v>
      </c>
      <c r="G1239" s="8">
        <f t="shared" si="87"/>
        <v>83</v>
      </c>
      <c r="H1239" s="9">
        <v>6.3254800339999999</v>
      </c>
      <c r="I1239" s="8">
        <f t="shared" si="88"/>
        <v>6</v>
      </c>
      <c r="J1239" s="10">
        <v>73.010268289999999</v>
      </c>
      <c r="K1239" s="8">
        <f t="shared" si="89"/>
        <v>73</v>
      </c>
      <c r="L1239" s="5" t="s">
        <v>153</v>
      </c>
    </row>
    <row r="1240" spans="1:12">
      <c r="A1240" s="6">
        <v>14</v>
      </c>
      <c r="B1240" s="6">
        <v>131</v>
      </c>
      <c r="C1240" s="6">
        <v>198</v>
      </c>
      <c r="D1240" s="7">
        <v>33.464116199999999</v>
      </c>
      <c r="E1240" s="8">
        <f t="shared" si="86"/>
        <v>33</v>
      </c>
      <c r="F1240" s="7">
        <v>83.867429740000006</v>
      </c>
      <c r="G1240" s="8">
        <f t="shared" si="87"/>
        <v>84</v>
      </c>
      <c r="H1240" s="9">
        <v>5.562790949</v>
      </c>
      <c r="I1240" s="8">
        <f t="shared" si="88"/>
        <v>6</v>
      </c>
      <c r="J1240" s="10">
        <v>67.922043189999997</v>
      </c>
      <c r="K1240" s="8">
        <f t="shared" si="89"/>
        <v>68</v>
      </c>
      <c r="L1240" s="5" t="s">
        <v>153</v>
      </c>
    </row>
    <row r="1241" spans="1:12">
      <c r="A1241" s="6">
        <v>20</v>
      </c>
      <c r="B1241" s="6">
        <v>122</v>
      </c>
      <c r="C1241" s="6">
        <v>204</v>
      </c>
      <c r="D1241" s="7">
        <v>11.7976469</v>
      </c>
      <c r="E1241" s="8">
        <f t="shared" si="86"/>
        <v>12</v>
      </c>
      <c r="F1241" s="7">
        <v>80.863253889999996</v>
      </c>
      <c r="G1241" s="8">
        <f t="shared" si="87"/>
        <v>81</v>
      </c>
      <c r="H1241" s="9">
        <v>6.4873696870000002</v>
      </c>
      <c r="I1241" s="8">
        <f t="shared" si="88"/>
        <v>6</v>
      </c>
      <c r="J1241" s="10">
        <v>65.069624860000005</v>
      </c>
      <c r="K1241" s="8">
        <f t="shared" si="89"/>
        <v>65</v>
      </c>
      <c r="L1241" s="5" t="s">
        <v>153</v>
      </c>
    </row>
    <row r="1242" spans="1:12">
      <c r="A1242" s="6">
        <v>40</v>
      </c>
      <c r="B1242" s="6">
        <v>126</v>
      </c>
      <c r="C1242" s="6">
        <v>201</v>
      </c>
      <c r="D1242" s="7">
        <v>11.36300891</v>
      </c>
      <c r="E1242" s="8">
        <f t="shared" si="86"/>
        <v>11</v>
      </c>
      <c r="F1242" s="7">
        <v>80.031000489999997</v>
      </c>
      <c r="G1242" s="8">
        <f t="shared" si="87"/>
        <v>80</v>
      </c>
      <c r="H1242" s="9">
        <v>6.1169829440000001</v>
      </c>
      <c r="I1242" s="8">
        <f t="shared" si="88"/>
        <v>6</v>
      </c>
      <c r="J1242" s="10">
        <v>71.182894309999995</v>
      </c>
      <c r="K1242" s="8">
        <f t="shared" si="89"/>
        <v>71</v>
      </c>
      <c r="L1242" s="5" t="s">
        <v>153</v>
      </c>
    </row>
    <row r="1243" spans="1:12">
      <c r="A1243" s="6">
        <v>36</v>
      </c>
      <c r="B1243" s="6">
        <v>128</v>
      </c>
      <c r="C1243" s="6">
        <v>204</v>
      </c>
      <c r="D1243" s="7">
        <v>25.235423189999999</v>
      </c>
      <c r="E1243" s="8">
        <f t="shared" si="86"/>
        <v>25</v>
      </c>
      <c r="F1243" s="7">
        <v>80.68700527</v>
      </c>
      <c r="G1243" s="8">
        <f t="shared" si="87"/>
        <v>81</v>
      </c>
      <c r="H1243" s="9">
        <v>5.6957927609999999</v>
      </c>
      <c r="I1243" s="8">
        <f t="shared" si="88"/>
        <v>6</v>
      </c>
      <c r="J1243" s="10">
        <v>67.038408880000006</v>
      </c>
      <c r="K1243" s="8">
        <f t="shared" si="89"/>
        <v>67</v>
      </c>
      <c r="L1243" s="5" t="s">
        <v>153</v>
      </c>
    </row>
    <row r="1244" spans="1:12">
      <c r="A1244" s="6">
        <v>11</v>
      </c>
      <c r="B1244" s="6">
        <v>132</v>
      </c>
      <c r="C1244" s="6">
        <v>197</v>
      </c>
      <c r="D1244" s="7">
        <v>15.99050693</v>
      </c>
      <c r="E1244" s="8">
        <f t="shared" si="86"/>
        <v>16</v>
      </c>
      <c r="F1244" s="7">
        <v>81.239665729999999</v>
      </c>
      <c r="G1244" s="8">
        <f t="shared" si="87"/>
        <v>81</v>
      </c>
      <c r="H1244" s="9">
        <v>5.7343170069999996</v>
      </c>
      <c r="I1244" s="8">
        <f t="shared" si="88"/>
        <v>6</v>
      </c>
      <c r="J1244" s="10">
        <v>74.401988610000004</v>
      </c>
      <c r="K1244" s="8">
        <f t="shared" si="89"/>
        <v>74</v>
      </c>
      <c r="L1244" s="5" t="s">
        <v>153</v>
      </c>
    </row>
    <row r="1245" spans="1:12">
      <c r="A1245" s="6">
        <v>0</v>
      </c>
      <c r="B1245" s="6">
        <v>137</v>
      </c>
      <c r="C1245" s="6">
        <v>195</v>
      </c>
      <c r="D1245" s="7">
        <v>22.435901699999999</v>
      </c>
      <c r="E1245" s="8">
        <f t="shared" si="86"/>
        <v>22</v>
      </c>
      <c r="F1245" s="7">
        <v>80.186120849999995</v>
      </c>
      <c r="G1245" s="8">
        <f t="shared" si="87"/>
        <v>80</v>
      </c>
      <c r="H1245" s="9">
        <v>6.3294998319999998</v>
      </c>
      <c r="I1245" s="8">
        <f t="shared" si="88"/>
        <v>6</v>
      </c>
      <c r="J1245" s="10">
        <v>65.397316799999999</v>
      </c>
      <c r="K1245" s="8">
        <f t="shared" si="89"/>
        <v>65</v>
      </c>
      <c r="L1245" s="5" t="s">
        <v>153</v>
      </c>
    </row>
    <row r="1246" spans="1:12">
      <c r="A1246" s="6">
        <v>19</v>
      </c>
      <c r="B1246" s="6">
        <v>123</v>
      </c>
      <c r="C1246" s="6">
        <v>200</v>
      </c>
      <c r="D1246" s="7">
        <v>34.760860520000001</v>
      </c>
      <c r="E1246" s="8">
        <f t="shared" si="86"/>
        <v>35</v>
      </c>
      <c r="F1246" s="7">
        <v>81.035447629999993</v>
      </c>
      <c r="G1246" s="8">
        <f t="shared" si="87"/>
        <v>81</v>
      </c>
      <c r="H1246" s="9">
        <v>6.1670135320000004</v>
      </c>
      <c r="I1246" s="8">
        <f t="shared" si="88"/>
        <v>6</v>
      </c>
      <c r="J1246" s="10">
        <v>65.704300270000005</v>
      </c>
      <c r="K1246" s="8">
        <f t="shared" si="89"/>
        <v>66</v>
      </c>
      <c r="L1246" s="5" t="s">
        <v>153</v>
      </c>
    </row>
    <row r="1247" spans="1:12">
      <c r="A1247" s="6">
        <v>31</v>
      </c>
      <c r="B1247" s="6">
        <v>136</v>
      </c>
      <c r="C1247" s="6">
        <v>197</v>
      </c>
      <c r="D1247" s="7">
        <v>31.110472510000001</v>
      </c>
      <c r="E1247" s="8">
        <f t="shared" si="86"/>
        <v>31</v>
      </c>
      <c r="F1247" s="7">
        <v>83.340109510000005</v>
      </c>
      <c r="G1247" s="8">
        <f t="shared" si="87"/>
        <v>83</v>
      </c>
      <c r="H1247" s="9">
        <v>5.653776058</v>
      </c>
      <c r="I1247" s="8">
        <f t="shared" si="88"/>
        <v>6</v>
      </c>
      <c r="J1247" s="10">
        <v>71.430015819999994</v>
      </c>
      <c r="K1247" s="8">
        <f t="shared" si="89"/>
        <v>71</v>
      </c>
      <c r="L1247" s="5" t="s">
        <v>153</v>
      </c>
    </row>
    <row r="1248" spans="1:12">
      <c r="A1248" s="6">
        <v>4</v>
      </c>
      <c r="B1248" s="6">
        <v>134</v>
      </c>
      <c r="C1248" s="6">
        <v>200</v>
      </c>
      <c r="D1248" s="7">
        <v>28.57828803</v>
      </c>
      <c r="E1248" s="8">
        <f t="shared" si="86"/>
        <v>29</v>
      </c>
      <c r="F1248" s="7">
        <v>80.956289589999997</v>
      </c>
      <c r="G1248" s="8">
        <f t="shared" si="87"/>
        <v>81</v>
      </c>
      <c r="H1248" s="9">
        <v>5.8402562720000004</v>
      </c>
      <c r="I1248" s="8">
        <f t="shared" si="88"/>
        <v>6</v>
      </c>
      <c r="J1248" s="10">
        <v>73.342320970000003</v>
      </c>
      <c r="K1248" s="8">
        <f t="shared" si="89"/>
        <v>73</v>
      </c>
      <c r="L1248" s="5" t="s">
        <v>153</v>
      </c>
    </row>
    <row r="1249" spans="1:12">
      <c r="A1249" s="6">
        <v>39</v>
      </c>
      <c r="B1249" s="6">
        <v>139</v>
      </c>
      <c r="C1249" s="6">
        <v>201</v>
      </c>
      <c r="D1249" s="7">
        <v>41.186649029999998</v>
      </c>
      <c r="E1249" s="8">
        <f t="shared" si="86"/>
        <v>41</v>
      </c>
      <c r="F1249" s="7">
        <v>81.017834019999995</v>
      </c>
      <c r="G1249" s="8">
        <f t="shared" si="87"/>
        <v>81</v>
      </c>
      <c r="H1249" s="9">
        <v>5.5399808119999996</v>
      </c>
      <c r="I1249" s="8">
        <f t="shared" si="88"/>
        <v>6</v>
      </c>
      <c r="J1249" s="10">
        <v>68.688958990000003</v>
      </c>
      <c r="K1249" s="8">
        <f t="shared" si="89"/>
        <v>69</v>
      </c>
      <c r="L1249" s="5" t="s">
        <v>153</v>
      </c>
    </row>
    <row r="1250" spans="1:12">
      <c r="A1250" s="6">
        <v>8</v>
      </c>
      <c r="B1250" s="6">
        <v>127</v>
      </c>
      <c r="C1250" s="6">
        <v>196</v>
      </c>
      <c r="D1250" s="7">
        <v>27.027661380000001</v>
      </c>
      <c r="E1250" s="8">
        <f t="shared" si="86"/>
        <v>27</v>
      </c>
      <c r="F1250" s="7">
        <v>83.170939079999997</v>
      </c>
      <c r="G1250" s="8">
        <f t="shared" si="87"/>
        <v>83</v>
      </c>
      <c r="H1250" s="9">
        <v>5.8333021650000001</v>
      </c>
      <c r="I1250" s="8">
        <f t="shared" si="88"/>
        <v>6</v>
      </c>
      <c r="J1250" s="10">
        <v>70.956660029999995</v>
      </c>
      <c r="K1250" s="8">
        <f t="shared" si="89"/>
        <v>71</v>
      </c>
      <c r="L1250" s="5" t="s">
        <v>153</v>
      </c>
    </row>
    <row r="1251" spans="1:12">
      <c r="A1251" s="6">
        <v>39</v>
      </c>
      <c r="B1251" s="6">
        <v>138</v>
      </c>
      <c r="C1251" s="6">
        <v>203</v>
      </c>
      <c r="D1251" s="7">
        <v>21.193393189999998</v>
      </c>
      <c r="E1251" s="8">
        <f t="shared" si="86"/>
        <v>21</v>
      </c>
      <c r="F1251" s="7">
        <v>82.330983309999993</v>
      </c>
      <c r="G1251" s="8">
        <f t="shared" si="87"/>
        <v>82</v>
      </c>
      <c r="H1251" s="9">
        <v>6.399433771</v>
      </c>
      <c r="I1251" s="8">
        <f t="shared" si="88"/>
        <v>6</v>
      </c>
      <c r="J1251" s="10">
        <v>74.628349209999996</v>
      </c>
      <c r="K1251" s="8">
        <f t="shared" si="89"/>
        <v>75</v>
      </c>
      <c r="L1251" s="5" t="s">
        <v>153</v>
      </c>
    </row>
    <row r="1252" spans="1:12">
      <c r="A1252" s="6">
        <v>32</v>
      </c>
      <c r="B1252" s="6">
        <v>120</v>
      </c>
      <c r="C1252" s="6">
        <v>204</v>
      </c>
      <c r="D1252" s="7">
        <v>10.38004759</v>
      </c>
      <c r="E1252" s="8">
        <f t="shared" si="86"/>
        <v>10</v>
      </c>
      <c r="F1252" s="7">
        <v>83.445181129999995</v>
      </c>
      <c r="G1252" s="8">
        <f t="shared" si="87"/>
        <v>83</v>
      </c>
      <c r="H1252" s="9">
        <v>6.1389586979999997</v>
      </c>
      <c r="I1252" s="8">
        <f t="shared" si="88"/>
        <v>6</v>
      </c>
      <c r="J1252" s="10">
        <v>67.391737899999995</v>
      </c>
      <c r="K1252" s="8">
        <f t="shared" si="89"/>
        <v>67</v>
      </c>
      <c r="L1252" s="5" t="s">
        <v>153</v>
      </c>
    </row>
    <row r="1253" spans="1:12">
      <c r="A1253" s="6">
        <v>12</v>
      </c>
      <c r="B1253" s="6">
        <v>142</v>
      </c>
      <c r="C1253" s="6">
        <v>203</v>
      </c>
      <c r="D1253" s="7">
        <v>31.311597800000001</v>
      </c>
      <c r="E1253" s="8">
        <f t="shared" si="86"/>
        <v>31</v>
      </c>
      <c r="F1253" s="7">
        <v>82.564070130000005</v>
      </c>
      <c r="G1253" s="8">
        <f t="shared" si="87"/>
        <v>83</v>
      </c>
      <c r="H1253" s="9">
        <v>5.9728508380000003</v>
      </c>
      <c r="I1253" s="8">
        <f t="shared" si="88"/>
        <v>6</v>
      </c>
      <c r="J1253" s="10">
        <v>65.010953119999996</v>
      </c>
      <c r="K1253" s="8">
        <f t="shared" si="89"/>
        <v>65</v>
      </c>
      <c r="L1253" s="5" t="s">
        <v>153</v>
      </c>
    </row>
    <row r="1254" spans="1:12">
      <c r="A1254" s="6">
        <v>8</v>
      </c>
      <c r="B1254" s="6">
        <v>133</v>
      </c>
      <c r="C1254" s="6">
        <v>195</v>
      </c>
      <c r="D1254" s="7">
        <v>20.46657776</v>
      </c>
      <c r="E1254" s="8">
        <f t="shared" si="86"/>
        <v>20</v>
      </c>
      <c r="F1254" s="7">
        <v>80.975980289999995</v>
      </c>
      <c r="G1254" s="8">
        <f t="shared" si="87"/>
        <v>81</v>
      </c>
      <c r="H1254" s="9">
        <v>6.4560795850000003</v>
      </c>
      <c r="I1254" s="8">
        <f t="shared" si="88"/>
        <v>6</v>
      </c>
      <c r="J1254" s="10">
        <v>71.298138719999997</v>
      </c>
      <c r="K1254" s="8">
        <f t="shared" si="89"/>
        <v>71</v>
      </c>
      <c r="L1254" s="5" t="s">
        <v>153</v>
      </c>
    </row>
    <row r="1255" spans="1:12">
      <c r="A1255" s="6">
        <v>8</v>
      </c>
      <c r="B1255" s="6">
        <v>139</v>
      </c>
      <c r="C1255" s="6">
        <v>199</v>
      </c>
      <c r="D1255" s="7">
        <v>29.36947679</v>
      </c>
      <c r="E1255" s="8">
        <f t="shared" si="86"/>
        <v>29</v>
      </c>
      <c r="F1255" s="7">
        <v>81.539963619999995</v>
      </c>
      <c r="G1255" s="8">
        <f t="shared" si="87"/>
        <v>82</v>
      </c>
      <c r="H1255" s="9">
        <v>6.3364266669999996</v>
      </c>
      <c r="I1255" s="8">
        <f t="shared" si="88"/>
        <v>6</v>
      </c>
      <c r="J1255" s="10">
        <v>66.134428130000003</v>
      </c>
      <c r="K1255" s="8">
        <f t="shared" si="89"/>
        <v>66</v>
      </c>
      <c r="L1255" s="5" t="s">
        <v>153</v>
      </c>
    </row>
    <row r="1256" spans="1:12">
      <c r="A1256" s="6">
        <v>21</v>
      </c>
      <c r="B1256" s="6">
        <v>134</v>
      </c>
      <c r="C1256" s="6">
        <v>202</v>
      </c>
      <c r="D1256" s="7">
        <v>10.72302459</v>
      </c>
      <c r="E1256" s="8">
        <f t="shared" si="86"/>
        <v>11</v>
      </c>
      <c r="F1256" s="7">
        <v>80.021306359999997</v>
      </c>
      <c r="G1256" s="8">
        <f t="shared" si="87"/>
        <v>80</v>
      </c>
      <c r="H1256" s="9">
        <v>6.425419926</v>
      </c>
      <c r="I1256" s="8">
        <f t="shared" si="88"/>
        <v>6</v>
      </c>
      <c r="J1256" s="10">
        <v>65.298211199999997</v>
      </c>
      <c r="K1256" s="8">
        <f t="shared" si="89"/>
        <v>65</v>
      </c>
      <c r="L1256" s="5" t="s">
        <v>153</v>
      </c>
    </row>
    <row r="1257" spans="1:12">
      <c r="A1257" s="6">
        <v>40</v>
      </c>
      <c r="B1257" s="6">
        <v>140</v>
      </c>
      <c r="C1257" s="6">
        <v>195</v>
      </c>
      <c r="D1257" s="7">
        <v>14.978469520000001</v>
      </c>
      <c r="E1257" s="8">
        <f t="shared" si="86"/>
        <v>15</v>
      </c>
      <c r="F1257" s="7">
        <v>80.499798729999995</v>
      </c>
      <c r="G1257" s="8">
        <f t="shared" si="87"/>
        <v>80</v>
      </c>
      <c r="H1257" s="9">
        <v>6.2943956759999997</v>
      </c>
      <c r="I1257" s="8">
        <f t="shared" si="88"/>
        <v>6</v>
      </c>
      <c r="J1257" s="10">
        <v>71.63437433</v>
      </c>
      <c r="K1257" s="8">
        <f t="shared" si="89"/>
        <v>72</v>
      </c>
      <c r="L1257" s="5" t="s">
        <v>153</v>
      </c>
    </row>
    <row r="1258" spans="1:12">
      <c r="A1258" s="6">
        <v>39</v>
      </c>
      <c r="B1258" s="6">
        <v>127</v>
      </c>
      <c r="C1258" s="6">
        <v>202</v>
      </c>
      <c r="D1258" s="7">
        <v>15.324665100000001</v>
      </c>
      <c r="E1258" s="8">
        <f t="shared" si="86"/>
        <v>15</v>
      </c>
      <c r="F1258" s="7">
        <v>81.67215994</v>
      </c>
      <c r="G1258" s="8">
        <f t="shared" si="87"/>
        <v>82</v>
      </c>
      <c r="H1258" s="9">
        <v>6.4777680389999999</v>
      </c>
      <c r="I1258" s="8">
        <f t="shared" si="88"/>
        <v>6</v>
      </c>
      <c r="J1258" s="10">
        <v>71.601029990000001</v>
      </c>
      <c r="K1258" s="8">
        <f t="shared" si="89"/>
        <v>72</v>
      </c>
      <c r="L1258" s="5" t="s">
        <v>153</v>
      </c>
    </row>
    <row r="1259" spans="1:12">
      <c r="A1259" s="6">
        <v>19</v>
      </c>
      <c r="B1259" s="6">
        <v>120</v>
      </c>
      <c r="C1259" s="6">
        <v>195</v>
      </c>
      <c r="D1259" s="7">
        <v>18.739321870000001</v>
      </c>
      <c r="E1259" s="8">
        <f t="shared" si="86"/>
        <v>19</v>
      </c>
      <c r="F1259" s="7">
        <v>81.121092439999998</v>
      </c>
      <c r="G1259" s="8">
        <f t="shared" si="87"/>
        <v>81</v>
      </c>
      <c r="H1259" s="9">
        <v>5.9315384470000003</v>
      </c>
      <c r="I1259" s="8">
        <f t="shared" si="88"/>
        <v>6</v>
      </c>
      <c r="J1259" s="10">
        <v>73.558079539999994</v>
      </c>
      <c r="K1259" s="8">
        <f t="shared" si="89"/>
        <v>74</v>
      </c>
      <c r="L1259" s="5" t="s">
        <v>153</v>
      </c>
    </row>
    <row r="1260" spans="1:12">
      <c r="A1260" s="6">
        <v>21</v>
      </c>
      <c r="B1260" s="6">
        <v>139</v>
      </c>
      <c r="C1260" s="6">
        <v>201</v>
      </c>
      <c r="D1260" s="7">
        <v>19.3642553</v>
      </c>
      <c r="E1260" s="8">
        <f t="shared" si="86"/>
        <v>19</v>
      </c>
      <c r="F1260" s="7">
        <v>83.360940290000002</v>
      </c>
      <c r="G1260" s="8">
        <f t="shared" si="87"/>
        <v>83</v>
      </c>
      <c r="H1260" s="9">
        <v>5.9805985789999996</v>
      </c>
      <c r="I1260" s="8">
        <f t="shared" si="88"/>
        <v>6</v>
      </c>
      <c r="J1260" s="10">
        <v>67.150947410000001</v>
      </c>
      <c r="K1260" s="8">
        <f t="shared" si="89"/>
        <v>67</v>
      </c>
      <c r="L1260" s="5" t="s">
        <v>153</v>
      </c>
    </row>
    <row r="1261" spans="1:12">
      <c r="A1261" s="6">
        <v>17</v>
      </c>
      <c r="B1261" s="6">
        <v>136</v>
      </c>
      <c r="C1261" s="6">
        <v>195</v>
      </c>
      <c r="D1261" s="7">
        <v>41.207336239999997</v>
      </c>
      <c r="E1261" s="8">
        <f t="shared" si="86"/>
        <v>41</v>
      </c>
      <c r="F1261" s="7">
        <v>81.610510259999998</v>
      </c>
      <c r="G1261" s="8">
        <f t="shared" si="87"/>
        <v>82</v>
      </c>
      <c r="H1261" s="9">
        <v>6.3897832829999999</v>
      </c>
      <c r="I1261" s="8">
        <f t="shared" si="88"/>
        <v>6</v>
      </c>
      <c r="J1261" s="10">
        <v>65.90227462</v>
      </c>
      <c r="K1261" s="8">
        <f t="shared" si="89"/>
        <v>66</v>
      </c>
      <c r="L1261" s="5" t="s">
        <v>153</v>
      </c>
    </row>
    <row r="1262" spans="1:12">
      <c r="A1262" s="6">
        <v>33</v>
      </c>
      <c r="B1262" s="6">
        <v>139</v>
      </c>
      <c r="C1262" s="6">
        <v>203</v>
      </c>
      <c r="D1262" s="7">
        <v>33.342144820000001</v>
      </c>
      <c r="E1262" s="8">
        <f t="shared" si="86"/>
        <v>33</v>
      </c>
      <c r="F1262" s="7">
        <v>82.510346330000004</v>
      </c>
      <c r="G1262" s="8">
        <f t="shared" si="87"/>
        <v>83</v>
      </c>
      <c r="H1262" s="9">
        <v>5.6932874150000004</v>
      </c>
      <c r="I1262" s="8">
        <f t="shared" si="88"/>
        <v>6</v>
      </c>
      <c r="J1262" s="10">
        <v>70.680986140000002</v>
      </c>
      <c r="K1262" s="8">
        <f t="shared" si="89"/>
        <v>71</v>
      </c>
      <c r="L1262" s="5" t="s">
        <v>153</v>
      </c>
    </row>
    <row r="1263" spans="1:12">
      <c r="A1263" s="6">
        <v>22</v>
      </c>
      <c r="B1263" s="6">
        <v>133</v>
      </c>
      <c r="C1263" s="6">
        <v>201</v>
      </c>
      <c r="D1263" s="7">
        <v>23.819956820000002</v>
      </c>
      <c r="E1263" s="8">
        <f t="shared" si="86"/>
        <v>24</v>
      </c>
      <c r="F1263" s="7">
        <v>80.122116489999996</v>
      </c>
      <c r="G1263" s="8">
        <f t="shared" si="87"/>
        <v>80</v>
      </c>
      <c r="H1263" s="9">
        <v>6.00299607</v>
      </c>
      <c r="I1263" s="8">
        <f t="shared" si="88"/>
        <v>6</v>
      </c>
      <c r="J1263" s="10">
        <v>67.273986399999998</v>
      </c>
      <c r="K1263" s="8">
        <f t="shared" si="89"/>
        <v>67</v>
      </c>
      <c r="L1263" s="5" t="s">
        <v>153</v>
      </c>
    </row>
    <row r="1264" spans="1:12">
      <c r="A1264" s="6">
        <v>32</v>
      </c>
      <c r="B1264" s="6">
        <v>130</v>
      </c>
      <c r="C1264" s="6">
        <v>196</v>
      </c>
      <c r="D1264" s="7">
        <v>40.660122940000001</v>
      </c>
      <c r="E1264" s="8">
        <f t="shared" si="86"/>
        <v>41</v>
      </c>
      <c r="F1264" s="7">
        <v>81.249959840000002</v>
      </c>
      <c r="G1264" s="8">
        <f t="shared" si="87"/>
        <v>81</v>
      </c>
      <c r="H1264" s="9">
        <v>6.3729595420000003</v>
      </c>
      <c r="I1264" s="8">
        <f t="shared" si="88"/>
        <v>6</v>
      </c>
      <c r="J1264" s="10">
        <v>74.030300560000001</v>
      </c>
      <c r="K1264" s="8">
        <f t="shared" si="89"/>
        <v>74</v>
      </c>
      <c r="L1264" s="5" t="s">
        <v>153</v>
      </c>
    </row>
    <row r="1265" spans="1:12">
      <c r="A1265" s="6">
        <v>37</v>
      </c>
      <c r="B1265" s="6">
        <v>135</v>
      </c>
      <c r="C1265" s="6">
        <v>205</v>
      </c>
      <c r="D1265" s="7">
        <v>11.82768186</v>
      </c>
      <c r="E1265" s="8">
        <f t="shared" si="86"/>
        <v>12</v>
      </c>
      <c r="F1265" s="7">
        <v>80.282718500000001</v>
      </c>
      <c r="G1265" s="8">
        <f t="shared" si="87"/>
        <v>80</v>
      </c>
      <c r="H1265" s="9">
        <v>5.5109248490000002</v>
      </c>
      <c r="I1265" s="8">
        <f t="shared" si="88"/>
        <v>6</v>
      </c>
      <c r="J1265" s="10">
        <v>74.102250569999995</v>
      </c>
      <c r="K1265" s="8">
        <f t="shared" si="89"/>
        <v>74</v>
      </c>
      <c r="L1265" s="5" t="s">
        <v>153</v>
      </c>
    </row>
    <row r="1266" spans="1:12">
      <c r="A1266" s="6">
        <v>15</v>
      </c>
      <c r="B1266" s="6">
        <v>140</v>
      </c>
      <c r="C1266" s="6">
        <v>195</v>
      </c>
      <c r="D1266" s="7">
        <v>13.285043310000001</v>
      </c>
      <c r="E1266" s="8">
        <f t="shared" si="86"/>
        <v>13</v>
      </c>
      <c r="F1266" s="7">
        <v>83.541938160000001</v>
      </c>
      <c r="G1266" s="8">
        <f t="shared" si="87"/>
        <v>84</v>
      </c>
      <c r="H1266" s="9">
        <v>5.6994528200000003</v>
      </c>
      <c r="I1266" s="8">
        <f t="shared" si="88"/>
        <v>6</v>
      </c>
      <c r="J1266" s="10">
        <v>65.800060040000005</v>
      </c>
      <c r="K1266" s="8">
        <f t="shared" si="89"/>
        <v>66</v>
      </c>
      <c r="L1266" s="5" t="s">
        <v>153</v>
      </c>
    </row>
    <row r="1267" spans="1:12">
      <c r="A1267" s="6">
        <v>39</v>
      </c>
      <c r="B1267" s="6">
        <v>132</v>
      </c>
      <c r="C1267" s="6">
        <v>196</v>
      </c>
      <c r="D1267" s="7">
        <v>35.830890920000002</v>
      </c>
      <c r="E1267" s="8">
        <f t="shared" si="86"/>
        <v>36</v>
      </c>
      <c r="F1267" s="7">
        <v>83.325601039999995</v>
      </c>
      <c r="G1267" s="8">
        <f t="shared" si="87"/>
        <v>83</v>
      </c>
      <c r="H1267" s="9">
        <v>5.7785944029999996</v>
      </c>
      <c r="I1267" s="8">
        <f t="shared" si="88"/>
        <v>6</v>
      </c>
      <c r="J1267" s="10">
        <v>73.679848849999999</v>
      </c>
      <c r="K1267" s="8">
        <f t="shared" si="89"/>
        <v>74</v>
      </c>
      <c r="L1267" s="5" t="s">
        <v>153</v>
      </c>
    </row>
    <row r="1268" spans="1:12">
      <c r="A1268" s="6">
        <v>40</v>
      </c>
      <c r="B1268" s="6">
        <v>121</v>
      </c>
      <c r="C1268" s="6">
        <v>199</v>
      </c>
      <c r="D1268" s="7">
        <v>26.181597159999999</v>
      </c>
      <c r="E1268" s="8">
        <f t="shared" si="86"/>
        <v>26</v>
      </c>
      <c r="F1268" s="7">
        <v>81.038862629999997</v>
      </c>
      <c r="G1268" s="8">
        <f t="shared" si="87"/>
        <v>81</v>
      </c>
      <c r="H1268" s="9">
        <v>6.3155863129999998</v>
      </c>
      <c r="I1268" s="8">
        <f t="shared" si="88"/>
        <v>6</v>
      </c>
      <c r="J1268" s="10">
        <v>66.059116979999999</v>
      </c>
      <c r="K1268" s="8">
        <f t="shared" si="89"/>
        <v>66</v>
      </c>
      <c r="L1268" s="5" t="s">
        <v>153</v>
      </c>
    </row>
    <row r="1269" spans="1:12">
      <c r="A1269" s="6">
        <v>40</v>
      </c>
      <c r="B1269" s="6">
        <v>132</v>
      </c>
      <c r="C1269" s="6">
        <v>202</v>
      </c>
      <c r="D1269" s="7">
        <v>24.575583510000001</v>
      </c>
      <c r="E1269" s="8">
        <f t="shared" si="86"/>
        <v>25</v>
      </c>
      <c r="F1269" s="7">
        <v>80.706957970000005</v>
      </c>
      <c r="G1269" s="8">
        <f t="shared" si="87"/>
        <v>81</v>
      </c>
      <c r="H1269" s="9">
        <v>5.9718130059999996</v>
      </c>
      <c r="I1269" s="8">
        <f t="shared" si="88"/>
        <v>6</v>
      </c>
      <c r="J1269" s="10">
        <v>69.706113000000002</v>
      </c>
      <c r="K1269" s="8">
        <f t="shared" si="89"/>
        <v>70</v>
      </c>
      <c r="L1269" s="5" t="s">
        <v>153</v>
      </c>
    </row>
    <row r="1270" spans="1:12">
      <c r="A1270" s="6">
        <v>29</v>
      </c>
      <c r="B1270" s="6">
        <v>142</v>
      </c>
      <c r="C1270" s="6">
        <v>203</v>
      </c>
      <c r="D1270" s="7">
        <v>29.67229086</v>
      </c>
      <c r="E1270" s="8">
        <f t="shared" si="86"/>
        <v>30</v>
      </c>
      <c r="F1270" s="7">
        <v>83.714989860000003</v>
      </c>
      <c r="G1270" s="8">
        <f t="shared" si="87"/>
        <v>84</v>
      </c>
      <c r="H1270" s="9">
        <v>5.8911956529999996</v>
      </c>
      <c r="I1270" s="8">
        <f t="shared" si="88"/>
        <v>6</v>
      </c>
      <c r="J1270" s="10">
        <v>66.484903709999998</v>
      </c>
      <c r="K1270" s="8">
        <f t="shared" si="89"/>
        <v>66</v>
      </c>
      <c r="L1270" s="5" t="s">
        <v>153</v>
      </c>
    </row>
    <row r="1271" spans="1:12">
      <c r="A1271" s="6">
        <v>32</v>
      </c>
      <c r="B1271" s="6">
        <v>121</v>
      </c>
      <c r="C1271" s="6">
        <v>199</v>
      </c>
      <c r="D1271" s="7">
        <v>39.371025529999997</v>
      </c>
      <c r="E1271" s="8">
        <f t="shared" si="86"/>
        <v>39</v>
      </c>
      <c r="F1271" s="7">
        <v>81.253538950000006</v>
      </c>
      <c r="G1271" s="8">
        <f t="shared" si="87"/>
        <v>81</v>
      </c>
      <c r="H1271" s="9">
        <v>6.129812716</v>
      </c>
      <c r="I1271" s="8">
        <f t="shared" si="88"/>
        <v>6</v>
      </c>
      <c r="J1271" s="10">
        <v>74.081017439999997</v>
      </c>
      <c r="K1271" s="8">
        <f t="shared" si="89"/>
        <v>74</v>
      </c>
      <c r="L1271" s="5" t="s">
        <v>153</v>
      </c>
    </row>
    <row r="1272" spans="1:12">
      <c r="A1272" s="6">
        <v>6</v>
      </c>
      <c r="B1272" s="6">
        <v>140</v>
      </c>
      <c r="C1272" s="6">
        <v>205</v>
      </c>
      <c r="D1272" s="7">
        <v>17.665584280000001</v>
      </c>
      <c r="E1272" s="8">
        <f t="shared" si="86"/>
        <v>18</v>
      </c>
      <c r="F1272" s="7">
        <v>82.929034189999996</v>
      </c>
      <c r="G1272" s="8">
        <f t="shared" si="87"/>
        <v>83</v>
      </c>
      <c r="H1272" s="9">
        <v>6.313085601</v>
      </c>
      <c r="I1272" s="8">
        <f t="shared" si="88"/>
        <v>6</v>
      </c>
      <c r="J1272" s="10">
        <v>69.867126299999995</v>
      </c>
      <c r="K1272" s="8">
        <f t="shared" si="89"/>
        <v>70</v>
      </c>
      <c r="L1272" s="5" t="s">
        <v>153</v>
      </c>
    </row>
    <row r="1273" spans="1:12">
      <c r="A1273" s="6">
        <v>8</v>
      </c>
      <c r="B1273" s="6">
        <v>120</v>
      </c>
      <c r="C1273" s="6">
        <v>196</v>
      </c>
      <c r="D1273" s="7">
        <v>24.066793520000001</v>
      </c>
      <c r="E1273" s="8">
        <f t="shared" si="86"/>
        <v>24</v>
      </c>
      <c r="F1273" s="7">
        <v>82.66396666</v>
      </c>
      <c r="G1273" s="8">
        <f t="shared" si="87"/>
        <v>83</v>
      </c>
      <c r="H1273" s="9">
        <v>6.0536625439999998</v>
      </c>
      <c r="I1273" s="8">
        <f t="shared" si="88"/>
        <v>6</v>
      </c>
      <c r="J1273" s="10">
        <v>69.818557749999997</v>
      </c>
      <c r="K1273" s="8">
        <f t="shared" si="89"/>
        <v>70</v>
      </c>
      <c r="L1273" s="5" t="s">
        <v>153</v>
      </c>
    </row>
    <row r="1274" spans="1:12">
      <c r="A1274" s="6">
        <v>34</v>
      </c>
      <c r="B1274" s="6">
        <v>133</v>
      </c>
      <c r="C1274" s="6">
        <v>202</v>
      </c>
      <c r="D1274" s="7">
        <v>15.314134689999999</v>
      </c>
      <c r="E1274" s="8">
        <f t="shared" si="86"/>
        <v>15</v>
      </c>
      <c r="F1274" s="7">
        <v>80.097114120000001</v>
      </c>
      <c r="G1274" s="8">
        <f t="shared" si="87"/>
        <v>80</v>
      </c>
      <c r="H1274" s="9">
        <v>5.8047991420000002</v>
      </c>
      <c r="I1274" s="8">
        <f t="shared" si="88"/>
        <v>6</v>
      </c>
      <c r="J1274" s="10">
        <v>74.821446530000003</v>
      </c>
      <c r="K1274" s="8">
        <f t="shared" si="89"/>
        <v>75</v>
      </c>
      <c r="L1274" s="5" t="s">
        <v>153</v>
      </c>
    </row>
    <row r="1275" spans="1:12">
      <c r="A1275" s="6">
        <v>35</v>
      </c>
      <c r="B1275" s="6">
        <v>135</v>
      </c>
      <c r="C1275" s="6">
        <v>199</v>
      </c>
      <c r="D1275" s="7">
        <v>21.77466746</v>
      </c>
      <c r="E1275" s="8">
        <f t="shared" si="86"/>
        <v>22</v>
      </c>
      <c r="F1275" s="7">
        <v>80.549425569999997</v>
      </c>
      <c r="G1275" s="8">
        <f t="shared" si="87"/>
        <v>81</v>
      </c>
      <c r="H1275" s="9">
        <v>6.400719746</v>
      </c>
      <c r="I1275" s="8">
        <f t="shared" si="88"/>
        <v>6</v>
      </c>
      <c r="J1275" s="10">
        <v>69.396303979999999</v>
      </c>
      <c r="K1275" s="8">
        <f t="shared" si="89"/>
        <v>69</v>
      </c>
      <c r="L1275" s="5" t="s">
        <v>153</v>
      </c>
    </row>
    <row r="1276" spans="1:12">
      <c r="A1276" s="6">
        <v>16</v>
      </c>
      <c r="B1276" s="6">
        <v>145</v>
      </c>
      <c r="C1276" s="6">
        <v>199</v>
      </c>
      <c r="D1276" s="7">
        <v>26.91624843</v>
      </c>
      <c r="E1276" s="8">
        <f t="shared" si="86"/>
        <v>27</v>
      </c>
      <c r="F1276" s="7">
        <v>80.768389260000006</v>
      </c>
      <c r="G1276" s="8">
        <f t="shared" si="87"/>
        <v>81</v>
      </c>
      <c r="H1276" s="9">
        <v>5.953966361</v>
      </c>
      <c r="I1276" s="8">
        <f t="shared" si="88"/>
        <v>6</v>
      </c>
      <c r="J1276" s="10">
        <v>69.309271850000002</v>
      </c>
      <c r="K1276" s="8">
        <f t="shared" si="89"/>
        <v>69</v>
      </c>
      <c r="L1276" s="5" t="s">
        <v>153</v>
      </c>
    </row>
    <row r="1277" spans="1:12">
      <c r="A1277" s="6">
        <v>8</v>
      </c>
      <c r="B1277" s="6">
        <v>136</v>
      </c>
      <c r="C1277" s="6">
        <v>201</v>
      </c>
      <c r="D1277" s="7">
        <v>41.656029959999998</v>
      </c>
      <c r="E1277" s="8">
        <f t="shared" si="86"/>
        <v>42</v>
      </c>
      <c r="F1277" s="7">
        <v>82.221182369999994</v>
      </c>
      <c r="G1277" s="8">
        <f t="shared" si="87"/>
        <v>82</v>
      </c>
      <c r="H1277" s="9">
        <v>5.6092559919999996</v>
      </c>
      <c r="I1277" s="8">
        <f t="shared" si="88"/>
        <v>6</v>
      </c>
      <c r="J1277" s="10">
        <v>74.196648379999999</v>
      </c>
      <c r="K1277" s="8">
        <f t="shared" si="89"/>
        <v>74</v>
      </c>
      <c r="L1277" s="5" t="s">
        <v>153</v>
      </c>
    </row>
    <row r="1278" spans="1:12">
      <c r="A1278" s="6">
        <v>25</v>
      </c>
      <c r="B1278" s="6">
        <v>129</v>
      </c>
      <c r="C1278" s="6">
        <v>195</v>
      </c>
      <c r="D1278" s="7">
        <v>17.986678009999999</v>
      </c>
      <c r="E1278" s="8">
        <f t="shared" si="86"/>
        <v>18</v>
      </c>
      <c r="F1278" s="7">
        <v>81.177120849999994</v>
      </c>
      <c r="G1278" s="8">
        <f t="shared" si="87"/>
        <v>81</v>
      </c>
      <c r="H1278" s="9">
        <v>5.7772714919999997</v>
      </c>
      <c r="I1278" s="8">
        <f t="shared" si="88"/>
        <v>6</v>
      </c>
      <c r="J1278" s="10">
        <v>72.371276890000004</v>
      </c>
      <c r="K1278" s="8">
        <f t="shared" si="89"/>
        <v>72</v>
      </c>
      <c r="L1278" s="5" t="s">
        <v>153</v>
      </c>
    </row>
    <row r="1279" spans="1:12">
      <c r="A1279" s="6">
        <v>16</v>
      </c>
      <c r="B1279" s="6">
        <v>130</v>
      </c>
      <c r="C1279" s="6">
        <v>201</v>
      </c>
      <c r="D1279" s="7">
        <v>29.120337689999999</v>
      </c>
      <c r="E1279" s="8">
        <f t="shared" si="86"/>
        <v>29</v>
      </c>
      <c r="F1279" s="7">
        <v>82.790929390000002</v>
      </c>
      <c r="G1279" s="8">
        <f t="shared" si="87"/>
        <v>83</v>
      </c>
      <c r="H1279" s="9">
        <v>5.6823954289999996</v>
      </c>
      <c r="I1279" s="8">
        <f t="shared" si="88"/>
        <v>6</v>
      </c>
      <c r="J1279" s="10">
        <v>68.850304699999995</v>
      </c>
      <c r="K1279" s="8">
        <f t="shared" si="89"/>
        <v>69</v>
      </c>
      <c r="L1279" s="5" t="s">
        <v>153</v>
      </c>
    </row>
    <row r="1280" spans="1:12">
      <c r="A1280" s="6">
        <v>39</v>
      </c>
      <c r="B1280" s="6">
        <v>129</v>
      </c>
      <c r="C1280" s="6">
        <v>203</v>
      </c>
      <c r="D1280" s="7">
        <v>34.389224810000002</v>
      </c>
      <c r="E1280" s="8">
        <f t="shared" si="86"/>
        <v>34</v>
      </c>
      <c r="F1280" s="7">
        <v>83.18392806</v>
      </c>
      <c r="G1280" s="8">
        <f t="shared" si="87"/>
        <v>83</v>
      </c>
      <c r="H1280" s="9">
        <v>5.8639966870000002</v>
      </c>
      <c r="I1280" s="8">
        <f t="shared" si="88"/>
        <v>6</v>
      </c>
      <c r="J1280" s="10">
        <v>71.030015559999995</v>
      </c>
      <c r="K1280" s="8">
        <f t="shared" si="89"/>
        <v>71</v>
      </c>
      <c r="L1280" s="5" t="s">
        <v>153</v>
      </c>
    </row>
    <row r="1281" spans="1:12">
      <c r="A1281" s="6">
        <v>38</v>
      </c>
      <c r="B1281" s="6">
        <v>135</v>
      </c>
      <c r="C1281" s="6">
        <v>203</v>
      </c>
      <c r="D1281" s="7">
        <v>41.361063010000002</v>
      </c>
      <c r="E1281" s="8">
        <f t="shared" si="86"/>
        <v>41</v>
      </c>
      <c r="F1281" s="7">
        <v>82.797829539999995</v>
      </c>
      <c r="G1281" s="8">
        <f t="shared" si="87"/>
        <v>83</v>
      </c>
      <c r="H1281" s="9">
        <v>6.4443731160000004</v>
      </c>
      <c r="I1281" s="8">
        <f t="shared" si="88"/>
        <v>6</v>
      </c>
      <c r="J1281" s="10">
        <v>69.921074820000001</v>
      </c>
      <c r="K1281" s="8">
        <f t="shared" si="89"/>
        <v>70</v>
      </c>
      <c r="L1281" s="5" t="s">
        <v>153</v>
      </c>
    </row>
    <row r="1282" spans="1:12">
      <c r="A1282" s="6">
        <v>33</v>
      </c>
      <c r="B1282" s="6">
        <v>120</v>
      </c>
      <c r="C1282" s="6">
        <v>205</v>
      </c>
      <c r="D1282" s="7">
        <v>35.121582650000001</v>
      </c>
      <c r="E1282" s="8">
        <f t="shared" si="86"/>
        <v>35</v>
      </c>
      <c r="F1282" s="7">
        <v>82.268907929999997</v>
      </c>
      <c r="G1282" s="8">
        <f t="shared" si="87"/>
        <v>82</v>
      </c>
      <c r="H1282" s="9">
        <v>5.5508321780000003</v>
      </c>
      <c r="I1282" s="8">
        <f t="shared" si="88"/>
        <v>6</v>
      </c>
      <c r="J1282" s="10">
        <v>69.715184910000005</v>
      </c>
      <c r="K1282" s="8">
        <f t="shared" si="89"/>
        <v>70</v>
      </c>
      <c r="L1282" s="5" t="s">
        <v>153</v>
      </c>
    </row>
    <row r="1283" spans="1:12">
      <c r="A1283" s="6">
        <v>35</v>
      </c>
      <c r="B1283" s="6">
        <v>125</v>
      </c>
      <c r="C1283" s="6">
        <v>204</v>
      </c>
      <c r="D1283" s="7">
        <v>19.6491772</v>
      </c>
      <c r="E1283" s="8">
        <f t="shared" ref="E1283:E1346" si="90">ROUND(D1283, 0)</f>
        <v>20</v>
      </c>
      <c r="F1283" s="7">
        <v>80.152157770000002</v>
      </c>
      <c r="G1283" s="8">
        <f t="shared" ref="G1283:G1346" si="91">ROUND(F1283, 0)</f>
        <v>80</v>
      </c>
      <c r="H1283" s="9">
        <v>6.1077417880000002</v>
      </c>
      <c r="I1283" s="8">
        <f t="shared" ref="I1283:I1346" si="92">ROUND(H1283, 0)</f>
        <v>6</v>
      </c>
      <c r="J1283" s="10">
        <v>73.695295860000002</v>
      </c>
      <c r="K1283" s="8">
        <f t="shared" ref="K1283:K1346" si="93">ROUND(J1283, 0)</f>
        <v>74</v>
      </c>
      <c r="L1283" s="5" t="s">
        <v>153</v>
      </c>
    </row>
    <row r="1284" spans="1:12">
      <c r="A1284" s="6">
        <v>1</v>
      </c>
      <c r="B1284" s="6">
        <v>132</v>
      </c>
      <c r="C1284" s="6">
        <v>200</v>
      </c>
      <c r="D1284" s="7">
        <v>16.278528009999999</v>
      </c>
      <c r="E1284" s="8">
        <f t="shared" si="90"/>
        <v>16</v>
      </c>
      <c r="F1284" s="7">
        <v>82.942700650000006</v>
      </c>
      <c r="G1284" s="8">
        <f t="shared" si="91"/>
        <v>83</v>
      </c>
      <c r="H1284" s="9">
        <v>5.6207456379999998</v>
      </c>
      <c r="I1284" s="8">
        <f t="shared" si="92"/>
        <v>6</v>
      </c>
      <c r="J1284" s="10">
        <v>66.574628090000004</v>
      </c>
      <c r="K1284" s="8">
        <f t="shared" si="93"/>
        <v>67</v>
      </c>
      <c r="L1284" s="5" t="s">
        <v>153</v>
      </c>
    </row>
    <row r="1285" spans="1:12">
      <c r="A1285" s="6">
        <v>39</v>
      </c>
      <c r="B1285" s="6">
        <v>140</v>
      </c>
      <c r="C1285" s="6">
        <v>203</v>
      </c>
      <c r="D1285" s="7">
        <v>21.119036040000001</v>
      </c>
      <c r="E1285" s="8">
        <f t="shared" si="90"/>
        <v>21</v>
      </c>
      <c r="F1285" s="7">
        <v>80.633991980000005</v>
      </c>
      <c r="G1285" s="8">
        <f t="shared" si="91"/>
        <v>81</v>
      </c>
      <c r="H1285" s="9">
        <v>6.3498759060000003</v>
      </c>
      <c r="I1285" s="8">
        <f t="shared" si="92"/>
        <v>6</v>
      </c>
      <c r="J1285" s="10">
        <v>69.277797609999993</v>
      </c>
      <c r="K1285" s="8">
        <f t="shared" si="93"/>
        <v>69</v>
      </c>
      <c r="L1285" s="5" t="s">
        <v>153</v>
      </c>
    </row>
    <row r="1286" spans="1:12">
      <c r="A1286" s="6">
        <v>28</v>
      </c>
      <c r="B1286" s="6">
        <v>145</v>
      </c>
      <c r="C1286" s="6">
        <v>202</v>
      </c>
      <c r="D1286" s="7">
        <v>19.207770700000001</v>
      </c>
      <c r="E1286" s="8">
        <f t="shared" si="90"/>
        <v>19</v>
      </c>
      <c r="F1286" s="7">
        <v>82.904284099999998</v>
      </c>
      <c r="G1286" s="8">
        <f t="shared" si="91"/>
        <v>83</v>
      </c>
      <c r="H1286" s="9">
        <v>6.4843231890000004</v>
      </c>
      <c r="I1286" s="8">
        <f t="shared" si="92"/>
        <v>6</v>
      </c>
      <c r="J1286" s="10">
        <v>66.831137170000005</v>
      </c>
      <c r="K1286" s="8">
        <f t="shared" si="93"/>
        <v>67</v>
      </c>
      <c r="L1286" s="5" t="s">
        <v>153</v>
      </c>
    </row>
    <row r="1287" spans="1:12">
      <c r="A1287" s="6">
        <v>6</v>
      </c>
      <c r="B1287" s="6">
        <v>128</v>
      </c>
      <c r="C1287" s="6">
        <v>200</v>
      </c>
      <c r="D1287" s="7">
        <v>25.96308415</v>
      </c>
      <c r="E1287" s="8">
        <f t="shared" si="90"/>
        <v>26</v>
      </c>
      <c r="F1287" s="7">
        <v>82.578136240000006</v>
      </c>
      <c r="G1287" s="8">
        <f t="shared" si="91"/>
        <v>83</v>
      </c>
      <c r="H1287" s="9">
        <v>5.8387483109999998</v>
      </c>
      <c r="I1287" s="8">
        <f t="shared" si="92"/>
        <v>6</v>
      </c>
      <c r="J1287" s="10">
        <v>70.31782647</v>
      </c>
      <c r="K1287" s="8">
        <f t="shared" si="93"/>
        <v>70</v>
      </c>
      <c r="L1287" s="5" t="s">
        <v>153</v>
      </c>
    </row>
    <row r="1288" spans="1:12">
      <c r="A1288" s="6">
        <v>6</v>
      </c>
      <c r="B1288" s="6">
        <v>139</v>
      </c>
      <c r="C1288" s="6">
        <v>199</v>
      </c>
      <c r="D1288" s="7">
        <v>25.67385024</v>
      </c>
      <c r="E1288" s="8">
        <f t="shared" si="90"/>
        <v>26</v>
      </c>
      <c r="F1288" s="7">
        <v>81.621213499999996</v>
      </c>
      <c r="G1288" s="8">
        <f t="shared" si="91"/>
        <v>82</v>
      </c>
      <c r="H1288" s="9">
        <v>6.2909984200000002</v>
      </c>
      <c r="I1288" s="8">
        <f t="shared" si="92"/>
        <v>6</v>
      </c>
      <c r="J1288" s="10">
        <v>74.109194220000006</v>
      </c>
      <c r="K1288" s="8">
        <f t="shared" si="93"/>
        <v>74</v>
      </c>
      <c r="L1288" s="5" t="s">
        <v>153</v>
      </c>
    </row>
    <row r="1289" spans="1:12">
      <c r="A1289" s="6">
        <v>29</v>
      </c>
      <c r="B1289" s="6">
        <v>122</v>
      </c>
      <c r="C1289" s="6">
        <v>196</v>
      </c>
      <c r="D1289" s="7">
        <v>41.948657359999999</v>
      </c>
      <c r="E1289" s="8">
        <f t="shared" si="90"/>
        <v>42</v>
      </c>
      <c r="F1289" s="7">
        <v>81.155952119999995</v>
      </c>
      <c r="G1289" s="8">
        <f t="shared" si="91"/>
        <v>81</v>
      </c>
      <c r="H1289" s="9">
        <v>5.6383284810000003</v>
      </c>
      <c r="I1289" s="8">
        <f t="shared" si="92"/>
        <v>6</v>
      </c>
      <c r="J1289" s="10">
        <v>73.068629520000002</v>
      </c>
      <c r="K1289" s="8">
        <f t="shared" si="93"/>
        <v>73</v>
      </c>
      <c r="L1289" s="5" t="s">
        <v>153</v>
      </c>
    </row>
    <row r="1290" spans="1:12">
      <c r="A1290" s="6">
        <v>37</v>
      </c>
      <c r="B1290" s="6">
        <v>144</v>
      </c>
      <c r="C1290" s="6">
        <v>197</v>
      </c>
      <c r="D1290" s="7">
        <v>11.18994268</v>
      </c>
      <c r="E1290" s="8">
        <f t="shared" si="90"/>
        <v>11</v>
      </c>
      <c r="F1290" s="7">
        <v>80.8084305</v>
      </c>
      <c r="G1290" s="8">
        <f t="shared" si="91"/>
        <v>81</v>
      </c>
      <c r="H1290" s="9">
        <v>6.4155559560000004</v>
      </c>
      <c r="I1290" s="8">
        <f t="shared" si="92"/>
        <v>6</v>
      </c>
      <c r="J1290" s="10">
        <v>66.342349440000007</v>
      </c>
      <c r="K1290" s="8">
        <f t="shared" si="93"/>
        <v>66</v>
      </c>
      <c r="L1290" s="5" t="s">
        <v>153</v>
      </c>
    </row>
    <row r="1291" spans="1:12">
      <c r="A1291" s="6">
        <v>38</v>
      </c>
      <c r="B1291" s="6">
        <v>120</v>
      </c>
      <c r="C1291" s="6">
        <v>197</v>
      </c>
      <c r="D1291" s="7">
        <v>17.543829599999999</v>
      </c>
      <c r="E1291" s="8">
        <f t="shared" si="90"/>
        <v>18</v>
      </c>
      <c r="F1291" s="7">
        <v>82.947033020000006</v>
      </c>
      <c r="G1291" s="8">
        <f t="shared" si="91"/>
        <v>83</v>
      </c>
      <c r="H1291" s="9">
        <v>6.3237225720000003</v>
      </c>
      <c r="I1291" s="8">
        <f t="shared" si="92"/>
        <v>6</v>
      </c>
      <c r="J1291" s="10">
        <v>73.770637440000002</v>
      </c>
      <c r="K1291" s="8">
        <f t="shared" si="93"/>
        <v>74</v>
      </c>
      <c r="L1291" s="5" t="s">
        <v>153</v>
      </c>
    </row>
    <row r="1292" spans="1:12">
      <c r="A1292" s="6">
        <v>38</v>
      </c>
      <c r="B1292" s="6">
        <v>141</v>
      </c>
      <c r="C1292" s="6">
        <v>198</v>
      </c>
      <c r="D1292" s="7">
        <v>13.05809741</v>
      </c>
      <c r="E1292" s="8">
        <f t="shared" si="90"/>
        <v>13</v>
      </c>
      <c r="F1292" s="7">
        <v>80.282979929999996</v>
      </c>
      <c r="G1292" s="8">
        <f t="shared" si="91"/>
        <v>80</v>
      </c>
      <c r="H1292" s="9">
        <v>5.757009965</v>
      </c>
      <c r="I1292" s="8">
        <f t="shared" si="92"/>
        <v>6</v>
      </c>
      <c r="J1292" s="10">
        <v>70.756335840000006</v>
      </c>
      <c r="K1292" s="8">
        <f t="shared" si="93"/>
        <v>71</v>
      </c>
      <c r="L1292" s="5" t="s">
        <v>153</v>
      </c>
    </row>
    <row r="1293" spans="1:12">
      <c r="A1293" s="6">
        <v>14</v>
      </c>
      <c r="B1293" s="6">
        <v>121</v>
      </c>
      <c r="C1293" s="6">
        <v>203</v>
      </c>
      <c r="D1293" s="7">
        <v>9.7244576110000001</v>
      </c>
      <c r="E1293" s="8">
        <f t="shared" si="90"/>
        <v>10</v>
      </c>
      <c r="F1293" s="7">
        <v>83.747656390000003</v>
      </c>
      <c r="G1293" s="8">
        <f t="shared" si="91"/>
        <v>84</v>
      </c>
      <c r="H1293" s="9">
        <v>6.1586894059999997</v>
      </c>
      <c r="I1293" s="8">
        <f t="shared" si="92"/>
        <v>6</v>
      </c>
      <c r="J1293" s="10">
        <v>74.46411148</v>
      </c>
      <c r="K1293" s="8">
        <f t="shared" si="93"/>
        <v>74</v>
      </c>
      <c r="L1293" s="5" t="s">
        <v>153</v>
      </c>
    </row>
    <row r="1294" spans="1:12">
      <c r="A1294" s="6">
        <v>6</v>
      </c>
      <c r="B1294" s="6">
        <v>125</v>
      </c>
      <c r="C1294" s="6">
        <v>204</v>
      </c>
      <c r="D1294" s="7">
        <v>27.920049339999998</v>
      </c>
      <c r="E1294" s="8">
        <f t="shared" si="90"/>
        <v>28</v>
      </c>
      <c r="F1294" s="7">
        <v>82.932624349999998</v>
      </c>
      <c r="G1294" s="8">
        <f t="shared" si="91"/>
        <v>83</v>
      </c>
      <c r="H1294" s="9">
        <v>5.7335398069999997</v>
      </c>
      <c r="I1294" s="8">
        <f t="shared" si="92"/>
        <v>6</v>
      </c>
      <c r="J1294" s="10">
        <v>69.92092839</v>
      </c>
      <c r="K1294" s="8">
        <f t="shared" si="93"/>
        <v>70</v>
      </c>
      <c r="L1294" s="5" t="s">
        <v>153</v>
      </c>
    </row>
    <row r="1295" spans="1:12">
      <c r="A1295" s="6">
        <v>32</v>
      </c>
      <c r="B1295" s="6">
        <v>138</v>
      </c>
      <c r="C1295" s="6">
        <v>197</v>
      </c>
      <c r="D1295" s="7">
        <v>9.5355855429999998</v>
      </c>
      <c r="E1295" s="8">
        <f t="shared" si="90"/>
        <v>10</v>
      </c>
      <c r="F1295" s="7">
        <v>80.731126939999996</v>
      </c>
      <c r="G1295" s="8">
        <f t="shared" si="91"/>
        <v>81</v>
      </c>
      <c r="H1295" s="9">
        <v>5.9087243369999998</v>
      </c>
      <c r="I1295" s="8">
        <f t="shared" si="92"/>
        <v>6</v>
      </c>
      <c r="J1295" s="10">
        <v>69.44115171</v>
      </c>
      <c r="K1295" s="8">
        <f t="shared" si="93"/>
        <v>69</v>
      </c>
      <c r="L1295" s="5" t="s">
        <v>153</v>
      </c>
    </row>
    <row r="1296" spans="1:12">
      <c r="A1296" s="6">
        <v>11</v>
      </c>
      <c r="B1296" s="6">
        <v>124</v>
      </c>
      <c r="C1296" s="6">
        <v>204</v>
      </c>
      <c r="D1296" s="7">
        <v>13.429886249999999</v>
      </c>
      <c r="E1296" s="8">
        <f t="shared" si="90"/>
        <v>13</v>
      </c>
      <c r="F1296" s="7">
        <v>80.066339659999997</v>
      </c>
      <c r="G1296" s="8">
        <f t="shared" si="91"/>
        <v>80</v>
      </c>
      <c r="H1296" s="9">
        <v>6.3611411069999999</v>
      </c>
      <c r="I1296" s="8">
        <f t="shared" si="92"/>
        <v>6</v>
      </c>
      <c r="J1296" s="10">
        <v>71.400430369999995</v>
      </c>
      <c r="K1296" s="8">
        <f t="shared" si="93"/>
        <v>71</v>
      </c>
      <c r="L1296" s="5" t="s">
        <v>153</v>
      </c>
    </row>
    <row r="1297" spans="1:12">
      <c r="A1297" s="6">
        <v>23</v>
      </c>
      <c r="B1297" s="6">
        <v>138</v>
      </c>
      <c r="C1297" s="6">
        <v>200</v>
      </c>
      <c r="D1297" s="7">
        <v>9.8512426289999997</v>
      </c>
      <c r="E1297" s="8">
        <f t="shared" si="90"/>
        <v>10</v>
      </c>
      <c r="F1297" s="7">
        <v>80.226317170000002</v>
      </c>
      <c r="G1297" s="8">
        <f t="shared" si="91"/>
        <v>80</v>
      </c>
      <c r="H1297" s="9">
        <v>5.96537863</v>
      </c>
      <c r="I1297" s="8">
        <f t="shared" si="92"/>
        <v>6</v>
      </c>
      <c r="J1297" s="10">
        <v>68.428024440000002</v>
      </c>
      <c r="K1297" s="8">
        <f t="shared" si="93"/>
        <v>68</v>
      </c>
      <c r="L1297" s="5" t="s">
        <v>153</v>
      </c>
    </row>
    <row r="1298" spans="1:12">
      <c r="A1298" s="6">
        <v>40</v>
      </c>
      <c r="B1298" s="6">
        <v>143</v>
      </c>
      <c r="C1298" s="6">
        <v>201</v>
      </c>
      <c r="D1298" s="7">
        <v>24.972561320000001</v>
      </c>
      <c r="E1298" s="8">
        <f t="shared" si="90"/>
        <v>25</v>
      </c>
      <c r="F1298" s="7">
        <v>82.728286530000005</v>
      </c>
      <c r="G1298" s="8">
        <f t="shared" si="91"/>
        <v>83</v>
      </c>
      <c r="H1298" s="9">
        <v>6.4767577230000004</v>
      </c>
      <c r="I1298" s="8">
        <f t="shared" si="92"/>
        <v>6</v>
      </c>
      <c r="J1298" s="10">
        <v>66.700162849999998</v>
      </c>
      <c r="K1298" s="8">
        <f t="shared" si="93"/>
        <v>67</v>
      </c>
      <c r="L1298" s="5" t="s">
        <v>153</v>
      </c>
    </row>
    <row r="1299" spans="1:12">
      <c r="A1299" s="6">
        <v>6</v>
      </c>
      <c r="B1299" s="6">
        <v>142</v>
      </c>
      <c r="C1299" s="6">
        <v>202</v>
      </c>
      <c r="D1299" s="7">
        <v>27.237083040000002</v>
      </c>
      <c r="E1299" s="8">
        <f t="shared" si="90"/>
        <v>27</v>
      </c>
      <c r="F1299" s="7">
        <v>82.94573346</v>
      </c>
      <c r="G1299" s="8">
        <f t="shared" si="91"/>
        <v>83</v>
      </c>
      <c r="H1299" s="9">
        <v>6.2245429379999999</v>
      </c>
      <c r="I1299" s="8">
        <f t="shared" si="92"/>
        <v>6</v>
      </c>
      <c r="J1299" s="10">
        <v>70.425088970000004</v>
      </c>
      <c r="K1299" s="8">
        <f t="shared" si="93"/>
        <v>70</v>
      </c>
      <c r="L1299" s="5" t="s">
        <v>153</v>
      </c>
    </row>
    <row r="1300" spans="1:12">
      <c r="A1300" s="6">
        <v>37</v>
      </c>
      <c r="B1300" s="6">
        <v>124</v>
      </c>
      <c r="C1300" s="6">
        <v>195</v>
      </c>
      <c r="D1300" s="7">
        <v>18.706790770000001</v>
      </c>
      <c r="E1300" s="8">
        <f t="shared" si="90"/>
        <v>19</v>
      </c>
      <c r="F1300" s="7">
        <v>83.479529200000002</v>
      </c>
      <c r="G1300" s="8">
        <f t="shared" si="91"/>
        <v>83</v>
      </c>
      <c r="H1300" s="9">
        <v>6.209928251</v>
      </c>
      <c r="I1300" s="8">
        <f t="shared" si="92"/>
        <v>6</v>
      </c>
      <c r="J1300" s="10">
        <v>66.596448800000005</v>
      </c>
      <c r="K1300" s="8">
        <f t="shared" si="93"/>
        <v>67</v>
      </c>
      <c r="L1300" s="5" t="s">
        <v>153</v>
      </c>
    </row>
    <row r="1301" spans="1:12">
      <c r="A1301" s="6">
        <v>35</v>
      </c>
      <c r="B1301" s="6">
        <v>134</v>
      </c>
      <c r="C1301" s="6">
        <v>204</v>
      </c>
      <c r="D1301" s="7">
        <v>9.9499290820000006</v>
      </c>
      <c r="E1301" s="8">
        <f t="shared" si="90"/>
        <v>10</v>
      </c>
      <c r="F1301" s="7">
        <v>82.551389830000005</v>
      </c>
      <c r="G1301" s="8">
        <f t="shared" si="91"/>
        <v>83</v>
      </c>
      <c r="H1301" s="9">
        <v>5.8411383539999999</v>
      </c>
      <c r="I1301" s="8">
        <f t="shared" si="92"/>
        <v>6</v>
      </c>
      <c r="J1301" s="10">
        <v>66.008175510000001</v>
      </c>
      <c r="K1301" s="8">
        <f t="shared" si="93"/>
        <v>66</v>
      </c>
      <c r="L1301" s="5" t="s">
        <v>153</v>
      </c>
    </row>
    <row r="1302" spans="1:12">
      <c r="A1302" s="6">
        <v>119</v>
      </c>
      <c r="B1302" s="6">
        <v>25</v>
      </c>
      <c r="C1302" s="6">
        <v>51</v>
      </c>
      <c r="D1302" s="7">
        <v>26.473302189999998</v>
      </c>
      <c r="E1302" s="8">
        <f t="shared" si="90"/>
        <v>26</v>
      </c>
      <c r="F1302" s="7">
        <v>80.922544209999998</v>
      </c>
      <c r="G1302" s="8">
        <f t="shared" si="91"/>
        <v>81</v>
      </c>
      <c r="H1302" s="9">
        <v>6.2838183289999998</v>
      </c>
      <c r="I1302" s="8">
        <f t="shared" si="92"/>
        <v>6</v>
      </c>
      <c r="J1302" s="10">
        <v>53.657425809999999</v>
      </c>
      <c r="K1302" s="8">
        <f t="shared" si="93"/>
        <v>54</v>
      </c>
      <c r="L1302" s="5" t="s">
        <v>164</v>
      </c>
    </row>
    <row r="1303" spans="1:12">
      <c r="A1303" s="6">
        <v>119</v>
      </c>
      <c r="B1303" s="6">
        <v>19</v>
      </c>
      <c r="C1303" s="6">
        <v>55</v>
      </c>
      <c r="D1303" s="7">
        <v>25.187800419999999</v>
      </c>
      <c r="E1303" s="8">
        <f t="shared" si="90"/>
        <v>25</v>
      </c>
      <c r="F1303" s="7">
        <v>83.446217090000005</v>
      </c>
      <c r="G1303" s="8">
        <f t="shared" si="91"/>
        <v>83</v>
      </c>
      <c r="H1303" s="9">
        <v>6.8182613830000003</v>
      </c>
      <c r="I1303" s="8">
        <f t="shared" si="92"/>
        <v>7</v>
      </c>
      <c r="J1303" s="10">
        <v>46.874208830000001</v>
      </c>
      <c r="K1303" s="8">
        <f t="shared" si="93"/>
        <v>47</v>
      </c>
      <c r="L1303" s="5" t="s">
        <v>164</v>
      </c>
    </row>
    <row r="1304" spans="1:12">
      <c r="A1304" s="6">
        <v>105</v>
      </c>
      <c r="B1304" s="6">
        <v>30</v>
      </c>
      <c r="C1304" s="6">
        <v>50</v>
      </c>
      <c r="D1304" s="7">
        <v>25.299547050000001</v>
      </c>
      <c r="E1304" s="8">
        <f t="shared" si="90"/>
        <v>25</v>
      </c>
      <c r="F1304" s="7">
        <v>81.775275620000002</v>
      </c>
      <c r="G1304" s="8">
        <f t="shared" si="91"/>
        <v>82</v>
      </c>
      <c r="H1304" s="9">
        <v>6.3762010800000004</v>
      </c>
      <c r="I1304" s="8">
        <f t="shared" si="92"/>
        <v>6</v>
      </c>
      <c r="J1304" s="10">
        <v>57.041470570000001</v>
      </c>
      <c r="K1304" s="8">
        <f t="shared" si="93"/>
        <v>57</v>
      </c>
      <c r="L1304" s="5" t="s">
        <v>164</v>
      </c>
    </row>
    <row r="1305" spans="1:12">
      <c r="A1305" s="6">
        <v>114</v>
      </c>
      <c r="B1305" s="6">
        <v>8</v>
      </c>
      <c r="C1305" s="6">
        <v>50</v>
      </c>
      <c r="D1305" s="7">
        <v>24.74631269</v>
      </c>
      <c r="E1305" s="8">
        <f t="shared" si="90"/>
        <v>25</v>
      </c>
      <c r="F1305" s="7">
        <v>88.308663190000004</v>
      </c>
      <c r="G1305" s="8">
        <f t="shared" si="91"/>
        <v>88</v>
      </c>
      <c r="H1305" s="9">
        <v>6.5815879319999997</v>
      </c>
      <c r="I1305" s="8">
        <f t="shared" si="92"/>
        <v>7</v>
      </c>
      <c r="J1305" s="10">
        <v>57.958261440000001</v>
      </c>
      <c r="K1305" s="8">
        <f t="shared" si="93"/>
        <v>58</v>
      </c>
      <c r="L1305" s="5" t="s">
        <v>164</v>
      </c>
    </row>
    <row r="1306" spans="1:12">
      <c r="A1306" s="6">
        <v>93</v>
      </c>
      <c r="B1306" s="6">
        <v>22</v>
      </c>
      <c r="C1306" s="6">
        <v>52</v>
      </c>
      <c r="D1306" s="7">
        <v>26.58740671</v>
      </c>
      <c r="E1306" s="8">
        <f t="shared" si="90"/>
        <v>27</v>
      </c>
      <c r="F1306" s="7">
        <v>81.325632429999999</v>
      </c>
      <c r="G1306" s="8">
        <f t="shared" si="91"/>
        <v>81</v>
      </c>
      <c r="H1306" s="9">
        <v>6.9327397260000003</v>
      </c>
      <c r="I1306" s="8">
        <f t="shared" si="92"/>
        <v>7</v>
      </c>
      <c r="J1306" s="10">
        <v>41.875400280000001</v>
      </c>
      <c r="K1306" s="8">
        <f t="shared" si="93"/>
        <v>42</v>
      </c>
      <c r="L1306" s="5" t="s">
        <v>164</v>
      </c>
    </row>
    <row r="1307" spans="1:12">
      <c r="A1307" s="6">
        <v>80</v>
      </c>
      <c r="B1307" s="6">
        <v>26</v>
      </c>
      <c r="C1307" s="6">
        <v>55</v>
      </c>
      <c r="D1307" s="7">
        <v>24.534425639999998</v>
      </c>
      <c r="E1307" s="8">
        <f t="shared" si="90"/>
        <v>25</v>
      </c>
      <c r="F1307" s="7">
        <v>88.989272</v>
      </c>
      <c r="G1307" s="8">
        <f t="shared" si="91"/>
        <v>89</v>
      </c>
      <c r="H1307" s="9">
        <v>6.1400992150000002</v>
      </c>
      <c r="I1307" s="8">
        <f t="shared" si="92"/>
        <v>6</v>
      </c>
      <c r="J1307" s="10">
        <v>49.116187320000002</v>
      </c>
      <c r="K1307" s="8">
        <f t="shared" si="93"/>
        <v>49</v>
      </c>
      <c r="L1307" s="5" t="s">
        <v>164</v>
      </c>
    </row>
    <row r="1308" spans="1:12">
      <c r="A1308" s="6">
        <v>85</v>
      </c>
      <c r="B1308" s="6">
        <v>27</v>
      </c>
      <c r="C1308" s="6">
        <v>45</v>
      </c>
      <c r="D1308" s="7">
        <v>26.071375700000001</v>
      </c>
      <c r="E1308" s="8">
        <f t="shared" si="90"/>
        <v>26</v>
      </c>
      <c r="F1308" s="7">
        <v>88.728565700000004</v>
      </c>
      <c r="G1308" s="8">
        <f t="shared" si="91"/>
        <v>89</v>
      </c>
      <c r="H1308" s="9">
        <v>6.4670958489999997</v>
      </c>
      <c r="I1308" s="8">
        <f t="shared" si="92"/>
        <v>6</v>
      </c>
      <c r="J1308" s="10">
        <v>57.796528459999998</v>
      </c>
      <c r="K1308" s="8">
        <f t="shared" si="93"/>
        <v>58</v>
      </c>
      <c r="L1308" s="5" t="s">
        <v>164</v>
      </c>
    </row>
    <row r="1309" spans="1:12">
      <c r="A1309" s="6">
        <v>85</v>
      </c>
      <c r="B1309" s="6">
        <v>22</v>
      </c>
      <c r="C1309" s="6">
        <v>53</v>
      </c>
      <c r="D1309" s="7">
        <v>25.965342379999999</v>
      </c>
      <c r="E1309" s="8">
        <f t="shared" si="90"/>
        <v>26</v>
      </c>
      <c r="F1309" s="7">
        <v>89.770766589999994</v>
      </c>
      <c r="G1309" s="8">
        <f t="shared" si="91"/>
        <v>90</v>
      </c>
      <c r="H1309" s="9">
        <v>6.8494717039999999</v>
      </c>
      <c r="I1309" s="8">
        <f t="shared" si="92"/>
        <v>7</v>
      </c>
      <c r="J1309" s="10">
        <v>59.463385559999999</v>
      </c>
      <c r="K1309" s="8">
        <f t="shared" si="93"/>
        <v>59</v>
      </c>
      <c r="L1309" s="5" t="s">
        <v>164</v>
      </c>
    </row>
    <row r="1310" spans="1:12">
      <c r="A1310" s="6">
        <v>82</v>
      </c>
      <c r="B1310" s="6">
        <v>22</v>
      </c>
      <c r="C1310" s="6">
        <v>45</v>
      </c>
      <c r="D1310" s="7">
        <v>26.223380150000001</v>
      </c>
      <c r="E1310" s="8">
        <f t="shared" si="90"/>
        <v>26</v>
      </c>
      <c r="F1310" s="7">
        <v>85.348660449999997</v>
      </c>
      <c r="G1310" s="8">
        <f t="shared" si="91"/>
        <v>85</v>
      </c>
      <c r="H1310" s="9">
        <v>6.5121962120000001</v>
      </c>
      <c r="I1310" s="8">
        <f t="shared" si="92"/>
        <v>7</v>
      </c>
      <c r="J1310" s="10">
        <v>54.601592889999999</v>
      </c>
      <c r="K1310" s="8">
        <f t="shared" si="93"/>
        <v>55</v>
      </c>
      <c r="L1310" s="5" t="s">
        <v>164</v>
      </c>
    </row>
    <row r="1311" spans="1:12">
      <c r="A1311" s="6">
        <v>118</v>
      </c>
      <c r="B1311" s="6">
        <v>13</v>
      </c>
      <c r="C1311" s="6">
        <v>54</v>
      </c>
      <c r="D1311" s="7">
        <v>24.413118709999999</v>
      </c>
      <c r="E1311" s="8">
        <f t="shared" si="90"/>
        <v>24</v>
      </c>
      <c r="F1311" s="7">
        <v>89.815740320000003</v>
      </c>
      <c r="G1311" s="8">
        <f t="shared" si="91"/>
        <v>90</v>
      </c>
      <c r="H1311" s="9">
        <v>6.0395846290000001</v>
      </c>
      <c r="I1311" s="8">
        <f t="shared" si="92"/>
        <v>6</v>
      </c>
      <c r="J1311" s="10">
        <v>44.07843475</v>
      </c>
      <c r="K1311" s="8">
        <f t="shared" si="93"/>
        <v>44</v>
      </c>
      <c r="L1311" s="5" t="s">
        <v>164</v>
      </c>
    </row>
    <row r="1312" spans="1:12">
      <c r="A1312" s="6">
        <v>83</v>
      </c>
      <c r="B1312" s="6">
        <v>25</v>
      </c>
      <c r="C1312" s="6">
        <v>53</v>
      </c>
      <c r="D1312" s="7">
        <v>26.491952829999999</v>
      </c>
      <c r="E1312" s="8">
        <f t="shared" si="90"/>
        <v>26</v>
      </c>
      <c r="F1312" s="7">
        <v>80.046782010000001</v>
      </c>
      <c r="G1312" s="8">
        <f t="shared" si="91"/>
        <v>80</v>
      </c>
      <c r="H1312" s="9">
        <v>6.057697106</v>
      </c>
      <c r="I1312" s="8">
        <f t="shared" si="92"/>
        <v>6</v>
      </c>
      <c r="J1312" s="10">
        <v>57.72799157</v>
      </c>
      <c r="K1312" s="8">
        <f t="shared" si="93"/>
        <v>58</v>
      </c>
      <c r="L1312" s="5" t="s">
        <v>164</v>
      </c>
    </row>
    <row r="1313" spans="1:12">
      <c r="A1313" s="6">
        <v>86</v>
      </c>
      <c r="B1313" s="6">
        <v>15</v>
      </c>
      <c r="C1313" s="6">
        <v>47</v>
      </c>
      <c r="D1313" s="7">
        <v>24.04355803</v>
      </c>
      <c r="E1313" s="8">
        <f t="shared" si="90"/>
        <v>24</v>
      </c>
      <c r="F1313" s="7">
        <v>84.184067639999995</v>
      </c>
      <c r="G1313" s="8">
        <f t="shared" si="91"/>
        <v>84</v>
      </c>
      <c r="H1313" s="9">
        <v>6.4238987620000003</v>
      </c>
      <c r="I1313" s="8">
        <f t="shared" si="92"/>
        <v>6</v>
      </c>
      <c r="J1313" s="10">
        <v>53.789299560000003</v>
      </c>
      <c r="K1313" s="8">
        <f t="shared" si="93"/>
        <v>54</v>
      </c>
      <c r="L1313" s="5" t="s">
        <v>164</v>
      </c>
    </row>
    <row r="1314" spans="1:12">
      <c r="A1314" s="6">
        <v>101</v>
      </c>
      <c r="B1314" s="6">
        <v>10</v>
      </c>
      <c r="C1314" s="6">
        <v>47</v>
      </c>
      <c r="D1314" s="7">
        <v>25.5421695</v>
      </c>
      <c r="E1314" s="8">
        <f t="shared" si="90"/>
        <v>26</v>
      </c>
      <c r="F1314" s="7">
        <v>83.318833760000004</v>
      </c>
      <c r="G1314" s="8">
        <f t="shared" si="91"/>
        <v>83</v>
      </c>
      <c r="H1314" s="9">
        <v>6.9369976810000002</v>
      </c>
      <c r="I1314" s="8">
        <f t="shared" si="92"/>
        <v>7</v>
      </c>
      <c r="J1314" s="10">
        <v>57.573432330000003</v>
      </c>
      <c r="K1314" s="8">
        <f t="shared" si="93"/>
        <v>58</v>
      </c>
      <c r="L1314" s="5" t="s">
        <v>164</v>
      </c>
    </row>
    <row r="1315" spans="1:12">
      <c r="A1315" s="6">
        <v>119</v>
      </c>
      <c r="B1315" s="6">
        <v>9</v>
      </c>
      <c r="C1315" s="6">
        <v>50</v>
      </c>
      <c r="D1315" s="7">
        <v>26.745506779999999</v>
      </c>
      <c r="E1315" s="8">
        <f t="shared" si="90"/>
        <v>27</v>
      </c>
      <c r="F1315" s="7">
        <v>83.919590200000002</v>
      </c>
      <c r="G1315" s="8">
        <f t="shared" si="91"/>
        <v>84</v>
      </c>
      <c r="H1315" s="9">
        <v>6.251286661</v>
      </c>
      <c r="I1315" s="8">
        <f t="shared" si="92"/>
        <v>6</v>
      </c>
      <c r="J1315" s="10">
        <v>40.794305000000001</v>
      </c>
      <c r="K1315" s="8">
        <f t="shared" si="93"/>
        <v>41</v>
      </c>
      <c r="L1315" s="5" t="s">
        <v>164</v>
      </c>
    </row>
    <row r="1316" spans="1:12">
      <c r="A1316" s="6">
        <v>104</v>
      </c>
      <c r="B1316" s="6">
        <v>17</v>
      </c>
      <c r="C1316" s="6">
        <v>46</v>
      </c>
      <c r="D1316" s="7">
        <v>25.7131428</v>
      </c>
      <c r="E1316" s="8">
        <f t="shared" si="90"/>
        <v>26</v>
      </c>
      <c r="F1316" s="7">
        <v>80.229727769999997</v>
      </c>
      <c r="G1316" s="8">
        <f t="shared" si="91"/>
        <v>80</v>
      </c>
      <c r="H1316" s="9">
        <v>6.1900159119999998</v>
      </c>
      <c r="I1316" s="8">
        <f t="shared" si="92"/>
        <v>6</v>
      </c>
      <c r="J1316" s="10">
        <v>43.089618270000003</v>
      </c>
      <c r="K1316" s="8">
        <f t="shared" si="93"/>
        <v>43</v>
      </c>
      <c r="L1316" s="5" t="s">
        <v>164</v>
      </c>
    </row>
    <row r="1317" spans="1:12">
      <c r="A1317" s="6">
        <v>95</v>
      </c>
      <c r="B1317" s="6">
        <v>12</v>
      </c>
      <c r="C1317" s="6">
        <v>51</v>
      </c>
      <c r="D1317" s="7">
        <v>25.76484262</v>
      </c>
      <c r="E1317" s="8">
        <f t="shared" si="90"/>
        <v>26</v>
      </c>
      <c r="F1317" s="7">
        <v>84.172699600000001</v>
      </c>
      <c r="G1317" s="8">
        <f t="shared" si="91"/>
        <v>84</v>
      </c>
      <c r="H1317" s="9">
        <v>6.6816067019999998</v>
      </c>
      <c r="I1317" s="8">
        <f t="shared" si="92"/>
        <v>7</v>
      </c>
      <c r="J1317" s="10">
        <v>44.220669139999998</v>
      </c>
      <c r="K1317" s="8">
        <f t="shared" si="93"/>
        <v>44</v>
      </c>
      <c r="L1317" s="5" t="s">
        <v>164</v>
      </c>
    </row>
    <row r="1318" spans="1:12">
      <c r="A1318" s="6">
        <v>102</v>
      </c>
      <c r="B1318" s="6">
        <v>14</v>
      </c>
      <c r="C1318" s="6">
        <v>52</v>
      </c>
      <c r="D1318" s="7">
        <v>26.794898679999999</v>
      </c>
      <c r="E1318" s="8">
        <f t="shared" si="90"/>
        <v>27</v>
      </c>
      <c r="F1318" s="7">
        <v>89.64815231</v>
      </c>
      <c r="G1318" s="8">
        <f t="shared" si="91"/>
        <v>90</v>
      </c>
      <c r="H1318" s="9">
        <v>6.51075991</v>
      </c>
      <c r="I1318" s="8">
        <f t="shared" si="92"/>
        <v>7</v>
      </c>
      <c r="J1318" s="10">
        <v>57.74091817</v>
      </c>
      <c r="K1318" s="8">
        <f t="shared" si="93"/>
        <v>58</v>
      </c>
      <c r="L1318" s="5" t="s">
        <v>164</v>
      </c>
    </row>
    <row r="1319" spans="1:12">
      <c r="A1319" s="6">
        <v>109</v>
      </c>
      <c r="B1319" s="6">
        <v>21</v>
      </c>
      <c r="C1319" s="6">
        <v>55</v>
      </c>
      <c r="D1319" s="7">
        <v>24.900460200000001</v>
      </c>
      <c r="E1319" s="8">
        <f t="shared" si="90"/>
        <v>25</v>
      </c>
      <c r="F1319" s="7">
        <v>89.735241770000002</v>
      </c>
      <c r="G1319" s="8">
        <f t="shared" si="91"/>
        <v>90</v>
      </c>
      <c r="H1319" s="9">
        <v>6.7702780880000004</v>
      </c>
      <c r="I1319" s="8">
        <f t="shared" si="92"/>
        <v>7</v>
      </c>
      <c r="J1319" s="10">
        <v>57.449420940000003</v>
      </c>
      <c r="K1319" s="8">
        <f t="shared" si="93"/>
        <v>57</v>
      </c>
      <c r="L1319" s="5" t="s">
        <v>164</v>
      </c>
    </row>
    <row r="1320" spans="1:12">
      <c r="A1320" s="6">
        <v>81</v>
      </c>
      <c r="B1320" s="6">
        <v>18</v>
      </c>
      <c r="C1320" s="6">
        <v>50</v>
      </c>
      <c r="D1320" s="7">
        <v>26.807506289999999</v>
      </c>
      <c r="E1320" s="8">
        <f t="shared" si="90"/>
        <v>27</v>
      </c>
      <c r="F1320" s="7">
        <v>88.228749550000003</v>
      </c>
      <c r="G1320" s="8">
        <f t="shared" si="91"/>
        <v>88</v>
      </c>
      <c r="H1320" s="9">
        <v>6.4297880730000001</v>
      </c>
      <c r="I1320" s="8">
        <f t="shared" si="92"/>
        <v>6</v>
      </c>
      <c r="J1320" s="10">
        <v>58.798890569999998</v>
      </c>
      <c r="K1320" s="8">
        <f t="shared" si="93"/>
        <v>59</v>
      </c>
      <c r="L1320" s="5" t="s">
        <v>164</v>
      </c>
    </row>
    <row r="1321" spans="1:12">
      <c r="A1321" s="6">
        <v>103</v>
      </c>
      <c r="B1321" s="6">
        <v>17</v>
      </c>
      <c r="C1321" s="6">
        <v>51</v>
      </c>
      <c r="D1321" s="7">
        <v>25.111891539999998</v>
      </c>
      <c r="E1321" s="8">
        <f t="shared" si="90"/>
        <v>25</v>
      </c>
      <c r="F1321" s="7">
        <v>80.026213350000006</v>
      </c>
      <c r="G1321" s="8">
        <f t="shared" si="91"/>
        <v>80</v>
      </c>
      <c r="H1321" s="9">
        <v>6.2098883450000004</v>
      </c>
      <c r="I1321" s="8">
        <f t="shared" si="92"/>
        <v>6</v>
      </c>
      <c r="J1321" s="10">
        <v>44.206569870000003</v>
      </c>
      <c r="K1321" s="8">
        <f t="shared" si="93"/>
        <v>44</v>
      </c>
      <c r="L1321" s="5" t="s">
        <v>164</v>
      </c>
    </row>
    <row r="1322" spans="1:12">
      <c r="A1322" s="6">
        <v>105</v>
      </c>
      <c r="B1322" s="6">
        <v>14</v>
      </c>
      <c r="C1322" s="6">
        <v>50</v>
      </c>
      <c r="D1322" s="7">
        <v>26.214883700000001</v>
      </c>
      <c r="E1322" s="8">
        <f t="shared" si="90"/>
        <v>26</v>
      </c>
      <c r="F1322" s="7">
        <v>87.688398199999995</v>
      </c>
      <c r="G1322" s="8">
        <f t="shared" si="91"/>
        <v>88</v>
      </c>
      <c r="H1322" s="9">
        <v>6.4190521929999997</v>
      </c>
      <c r="I1322" s="8">
        <f t="shared" si="92"/>
        <v>6</v>
      </c>
      <c r="J1322" s="10">
        <v>59.655907980000002</v>
      </c>
      <c r="K1322" s="8">
        <f t="shared" si="93"/>
        <v>60</v>
      </c>
      <c r="L1322" s="5" t="s">
        <v>164</v>
      </c>
    </row>
    <row r="1323" spans="1:12">
      <c r="A1323" s="6">
        <v>97</v>
      </c>
      <c r="B1323" s="6">
        <v>8</v>
      </c>
      <c r="C1323" s="6">
        <v>52</v>
      </c>
      <c r="D1323" s="7">
        <v>24.910322600000001</v>
      </c>
      <c r="E1323" s="8">
        <f t="shared" si="90"/>
        <v>25</v>
      </c>
      <c r="F1323" s="7">
        <v>86.971900460000001</v>
      </c>
      <c r="G1323" s="8">
        <f t="shared" si="91"/>
        <v>87</v>
      </c>
      <c r="H1323" s="9">
        <v>6.2378617360000002</v>
      </c>
      <c r="I1323" s="8">
        <f t="shared" si="92"/>
        <v>6</v>
      </c>
      <c r="J1323" s="10">
        <v>49.48575692</v>
      </c>
      <c r="K1323" s="8">
        <f t="shared" si="93"/>
        <v>49</v>
      </c>
      <c r="L1323" s="5" t="s">
        <v>164</v>
      </c>
    </row>
    <row r="1324" spans="1:12">
      <c r="A1324" s="6">
        <v>120</v>
      </c>
      <c r="B1324" s="6">
        <v>19</v>
      </c>
      <c r="C1324" s="6">
        <v>49</v>
      </c>
      <c r="D1324" s="7">
        <v>25.794488779999998</v>
      </c>
      <c r="E1324" s="8">
        <f t="shared" si="90"/>
        <v>26</v>
      </c>
      <c r="F1324" s="7">
        <v>84.268307010000001</v>
      </c>
      <c r="G1324" s="8">
        <f t="shared" si="91"/>
        <v>84</v>
      </c>
      <c r="H1324" s="9">
        <v>6.7624716290000002</v>
      </c>
      <c r="I1324" s="8">
        <f t="shared" si="92"/>
        <v>7</v>
      </c>
      <c r="J1324" s="10">
        <v>56.452292020000002</v>
      </c>
      <c r="K1324" s="8">
        <f t="shared" si="93"/>
        <v>56</v>
      </c>
      <c r="L1324" s="5" t="s">
        <v>164</v>
      </c>
    </row>
    <row r="1325" spans="1:12">
      <c r="A1325" s="6">
        <v>95</v>
      </c>
      <c r="B1325" s="6">
        <v>16</v>
      </c>
      <c r="C1325" s="6">
        <v>55</v>
      </c>
      <c r="D1325" s="7">
        <v>25.269311559999998</v>
      </c>
      <c r="E1325" s="8">
        <f t="shared" si="90"/>
        <v>25</v>
      </c>
      <c r="F1325" s="7">
        <v>87.550551049999996</v>
      </c>
      <c r="G1325" s="8">
        <f t="shared" si="91"/>
        <v>88</v>
      </c>
      <c r="H1325" s="9">
        <v>6.6128479990000004</v>
      </c>
      <c r="I1325" s="8">
        <f t="shared" si="92"/>
        <v>7</v>
      </c>
      <c r="J1325" s="10">
        <v>40.12650421</v>
      </c>
      <c r="K1325" s="8">
        <f t="shared" si="93"/>
        <v>40</v>
      </c>
      <c r="L1325" s="5" t="s">
        <v>164</v>
      </c>
    </row>
    <row r="1326" spans="1:12">
      <c r="A1326" s="6">
        <v>83</v>
      </c>
      <c r="B1326" s="6">
        <v>29</v>
      </c>
      <c r="C1326" s="6">
        <v>52</v>
      </c>
      <c r="D1326" s="7">
        <v>25.76402693</v>
      </c>
      <c r="E1326" s="8">
        <f t="shared" si="90"/>
        <v>26</v>
      </c>
      <c r="F1326" s="7">
        <v>87.5931128</v>
      </c>
      <c r="G1326" s="8">
        <f t="shared" si="91"/>
        <v>88</v>
      </c>
      <c r="H1326" s="9">
        <v>6.7046888649999996</v>
      </c>
      <c r="I1326" s="8">
        <f t="shared" si="92"/>
        <v>7</v>
      </c>
      <c r="J1326" s="10">
        <v>46.051227279999999</v>
      </c>
      <c r="K1326" s="8">
        <f t="shared" si="93"/>
        <v>46</v>
      </c>
      <c r="L1326" s="5" t="s">
        <v>164</v>
      </c>
    </row>
    <row r="1327" spans="1:12">
      <c r="A1327" s="6">
        <v>83</v>
      </c>
      <c r="B1327" s="6">
        <v>9</v>
      </c>
      <c r="C1327" s="6">
        <v>45</v>
      </c>
      <c r="D1327" s="7">
        <v>25.854835959999999</v>
      </c>
      <c r="E1327" s="8">
        <f t="shared" si="90"/>
        <v>26</v>
      </c>
      <c r="F1327" s="7">
        <v>89.131639649999997</v>
      </c>
      <c r="G1327" s="8">
        <f t="shared" si="91"/>
        <v>89</v>
      </c>
      <c r="H1327" s="9">
        <v>6.0496098920000003</v>
      </c>
      <c r="I1327" s="8">
        <f t="shared" si="92"/>
        <v>6</v>
      </c>
      <c r="J1327" s="10">
        <v>46.85176955</v>
      </c>
      <c r="K1327" s="8">
        <f t="shared" si="93"/>
        <v>47</v>
      </c>
      <c r="L1327" s="5" t="s">
        <v>164</v>
      </c>
    </row>
    <row r="1328" spans="1:12">
      <c r="A1328" s="6">
        <v>91</v>
      </c>
      <c r="B1328" s="6">
        <v>21</v>
      </c>
      <c r="C1328" s="6">
        <v>50</v>
      </c>
      <c r="D1328" s="7">
        <v>24.335281850000001</v>
      </c>
      <c r="E1328" s="8">
        <f t="shared" si="90"/>
        <v>24</v>
      </c>
      <c r="F1328" s="7">
        <v>81.440303630000002</v>
      </c>
      <c r="G1328" s="8">
        <f t="shared" si="91"/>
        <v>81</v>
      </c>
      <c r="H1328" s="9">
        <v>6.7620302150000002</v>
      </c>
      <c r="I1328" s="8">
        <f t="shared" si="92"/>
        <v>7</v>
      </c>
      <c r="J1328" s="10">
        <v>48.321136279999997</v>
      </c>
      <c r="K1328" s="8">
        <f t="shared" si="93"/>
        <v>48</v>
      </c>
      <c r="L1328" s="5" t="s">
        <v>164</v>
      </c>
    </row>
    <row r="1329" spans="1:12">
      <c r="A1329" s="6">
        <v>116</v>
      </c>
      <c r="B1329" s="6">
        <v>5</v>
      </c>
      <c r="C1329" s="6">
        <v>54</v>
      </c>
      <c r="D1329" s="7">
        <v>25.376012830000001</v>
      </c>
      <c r="E1329" s="8">
        <f t="shared" si="90"/>
        <v>25</v>
      </c>
      <c r="F1329" s="7">
        <v>80.993135080000002</v>
      </c>
      <c r="G1329" s="8">
        <f t="shared" si="91"/>
        <v>81</v>
      </c>
      <c r="H1329" s="9">
        <v>6.6539872500000001</v>
      </c>
      <c r="I1329" s="8">
        <f t="shared" si="92"/>
        <v>7</v>
      </c>
      <c r="J1329" s="10">
        <v>57.230284709999999</v>
      </c>
      <c r="K1329" s="8">
        <f t="shared" si="93"/>
        <v>57</v>
      </c>
      <c r="L1329" s="5" t="s">
        <v>164</v>
      </c>
    </row>
    <row r="1330" spans="1:12">
      <c r="A1330" s="6">
        <v>112</v>
      </c>
      <c r="B1330" s="6">
        <v>28</v>
      </c>
      <c r="C1330" s="6">
        <v>54</v>
      </c>
      <c r="D1330" s="7">
        <v>24.860946460000001</v>
      </c>
      <c r="E1330" s="8">
        <f t="shared" si="90"/>
        <v>25</v>
      </c>
      <c r="F1330" s="7">
        <v>85.053185630000002</v>
      </c>
      <c r="G1330" s="8">
        <f t="shared" si="91"/>
        <v>85</v>
      </c>
      <c r="H1330" s="9">
        <v>6.7380305470000001</v>
      </c>
      <c r="I1330" s="8">
        <f t="shared" si="92"/>
        <v>7</v>
      </c>
      <c r="J1330" s="10">
        <v>55.295635140000002</v>
      </c>
      <c r="K1330" s="8">
        <f t="shared" si="93"/>
        <v>55</v>
      </c>
      <c r="L1330" s="5" t="s">
        <v>164</v>
      </c>
    </row>
    <row r="1331" spans="1:12">
      <c r="A1331" s="6">
        <v>88</v>
      </c>
      <c r="B1331" s="6">
        <v>29</v>
      </c>
      <c r="C1331" s="6">
        <v>51</v>
      </c>
      <c r="D1331" s="7">
        <v>24.71885473</v>
      </c>
      <c r="E1331" s="8">
        <f t="shared" si="90"/>
        <v>25</v>
      </c>
      <c r="F1331" s="7">
        <v>88.945683349999996</v>
      </c>
      <c r="G1331" s="8">
        <f t="shared" si="91"/>
        <v>89</v>
      </c>
      <c r="H1331" s="9">
        <v>6.0956899370000004</v>
      </c>
      <c r="I1331" s="8">
        <f t="shared" si="92"/>
        <v>6</v>
      </c>
      <c r="J1331" s="10">
        <v>48.459786270000002</v>
      </c>
      <c r="K1331" s="8">
        <f t="shared" si="93"/>
        <v>48</v>
      </c>
      <c r="L1331" s="5" t="s">
        <v>164</v>
      </c>
    </row>
    <row r="1332" spans="1:12">
      <c r="A1332" s="6">
        <v>118</v>
      </c>
      <c r="B1332" s="6">
        <v>15</v>
      </c>
      <c r="C1332" s="6">
        <v>45</v>
      </c>
      <c r="D1332" s="7">
        <v>24.21495706</v>
      </c>
      <c r="E1332" s="8">
        <f t="shared" si="90"/>
        <v>24</v>
      </c>
      <c r="F1332" s="7">
        <v>84.205769919999994</v>
      </c>
      <c r="G1332" s="8">
        <f t="shared" si="91"/>
        <v>84</v>
      </c>
      <c r="H1332" s="9">
        <v>6.5380063560000004</v>
      </c>
      <c r="I1332" s="8">
        <f t="shared" si="92"/>
        <v>7</v>
      </c>
      <c r="J1332" s="10">
        <v>48.011384820000004</v>
      </c>
      <c r="K1332" s="8">
        <f t="shared" si="93"/>
        <v>48</v>
      </c>
      <c r="L1332" s="5" t="s">
        <v>164</v>
      </c>
    </row>
    <row r="1333" spans="1:12">
      <c r="A1333" s="6">
        <v>92</v>
      </c>
      <c r="B1333" s="6">
        <v>21</v>
      </c>
      <c r="C1333" s="6">
        <v>48</v>
      </c>
      <c r="D1333" s="7">
        <v>25.81692236</v>
      </c>
      <c r="E1333" s="8">
        <f t="shared" si="90"/>
        <v>26</v>
      </c>
      <c r="F1333" s="7">
        <v>82.043255000000002</v>
      </c>
      <c r="G1333" s="8">
        <f t="shared" si="91"/>
        <v>82</v>
      </c>
      <c r="H1333" s="9">
        <v>6.3774271220000003</v>
      </c>
      <c r="I1333" s="8">
        <f t="shared" si="92"/>
        <v>6</v>
      </c>
      <c r="J1333" s="10">
        <v>54.829633790000003</v>
      </c>
      <c r="K1333" s="8">
        <f t="shared" si="93"/>
        <v>55</v>
      </c>
      <c r="L1333" s="5" t="s">
        <v>164</v>
      </c>
    </row>
    <row r="1334" spans="1:12">
      <c r="A1334" s="6">
        <v>106</v>
      </c>
      <c r="B1334" s="6">
        <v>14</v>
      </c>
      <c r="C1334" s="6">
        <v>45</v>
      </c>
      <c r="D1334" s="7">
        <v>24.470185050000001</v>
      </c>
      <c r="E1334" s="8">
        <f t="shared" si="90"/>
        <v>24</v>
      </c>
      <c r="F1334" s="7">
        <v>84.163902289999996</v>
      </c>
      <c r="G1334" s="8">
        <f t="shared" si="91"/>
        <v>84</v>
      </c>
      <c r="H1334" s="9">
        <v>6.4170117539999998</v>
      </c>
      <c r="I1334" s="8">
        <f t="shared" si="92"/>
        <v>6</v>
      </c>
      <c r="J1334" s="10">
        <v>57.267730020000002</v>
      </c>
      <c r="K1334" s="8">
        <f t="shared" si="93"/>
        <v>57</v>
      </c>
      <c r="L1334" s="5" t="s">
        <v>164</v>
      </c>
    </row>
    <row r="1335" spans="1:12">
      <c r="A1335" s="6">
        <v>99</v>
      </c>
      <c r="B1335" s="6">
        <v>5</v>
      </c>
      <c r="C1335" s="6">
        <v>47</v>
      </c>
      <c r="D1335" s="7">
        <v>24.130788160000002</v>
      </c>
      <c r="E1335" s="8">
        <f t="shared" si="90"/>
        <v>24</v>
      </c>
      <c r="F1335" s="7">
        <v>84.844945749999994</v>
      </c>
      <c r="G1335" s="8">
        <f t="shared" si="91"/>
        <v>85</v>
      </c>
      <c r="H1335" s="9">
        <v>6.6490869720000001</v>
      </c>
      <c r="I1335" s="8">
        <f t="shared" si="92"/>
        <v>7</v>
      </c>
      <c r="J1335" s="10">
        <v>51.194701969999997</v>
      </c>
      <c r="K1335" s="8">
        <f t="shared" si="93"/>
        <v>51</v>
      </c>
      <c r="L1335" s="5" t="s">
        <v>164</v>
      </c>
    </row>
    <row r="1336" spans="1:12">
      <c r="A1336" s="6">
        <v>98</v>
      </c>
      <c r="B1336" s="6">
        <v>8</v>
      </c>
      <c r="C1336" s="6">
        <v>51</v>
      </c>
      <c r="D1336" s="7">
        <v>26.1793464</v>
      </c>
      <c r="E1336" s="8">
        <f t="shared" si="90"/>
        <v>26</v>
      </c>
      <c r="F1336" s="7">
        <v>86.522580790000006</v>
      </c>
      <c r="G1336" s="8">
        <f t="shared" si="91"/>
        <v>87</v>
      </c>
      <c r="H1336" s="9">
        <v>6.2593359499999996</v>
      </c>
      <c r="I1336" s="8">
        <f t="shared" si="92"/>
        <v>6</v>
      </c>
      <c r="J1336" s="10">
        <v>49.43050977</v>
      </c>
      <c r="K1336" s="8">
        <f t="shared" si="93"/>
        <v>49</v>
      </c>
      <c r="L1336" s="5" t="s">
        <v>164</v>
      </c>
    </row>
    <row r="1337" spans="1:12">
      <c r="A1337" s="6">
        <v>108</v>
      </c>
      <c r="B1337" s="6">
        <v>22</v>
      </c>
      <c r="C1337" s="6">
        <v>46</v>
      </c>
      <c r="D1337" s="7">
        <v>26.176687210000001</v>
      </c>
      <c r="E1337" s="8">
        <f t="shared" si="90"/>
        <v>26</v>
      </c>
      <c r="F1337" s="7">
        <v>86.729520500000007</v>
      </c>
      <c r="G1337" s="8">
        <f t="shared" si="91"/>
        <v>87</v>
      </c>
      <c r="H1337" s="9">
        <v>6.121168559</v>
      </c>
      <c r="I1337" s="8">
        <f t="shared" si="92"/>
        <v>6</v>
      </c>
      <c r="J1337" s="10">
        <v>53.334849769999998</v>
      </c>
      <c r="K1337" s="8">
        <f t="shared" si="93"/>
        <v>53</v>
      </c>
      <c r="L1337" s="5" t="s">
        <v>164</v>
      </c>
    </row>
    <row r="1338" spans="1:12">
      <c r="A1338" s="6">
        <v>119</v>
      </c>
      <c r="B1338" s="6">
        <v>7</v>
      </c>
      <c r="C1338" s="6">
        <v>55</v>
      </c>
      <c r="D1338" s="7">
        <v>26.038677190000001</v>
      </c>
      <c r="E1338" s="8">
        <f t="shared" si="90"/>
        <v>26</v>
      </c>
      <c r="F1338" s="7">
        <v>84.6378378</v>
      </c>
      <c r="G1338" s="8">
        <f t="shared" si="91"/>
        <v>85</v>
      </c>
      <c r="H1338" s="9">
        <v>6.0314244820000003</v>
      </c>
      <c r="I1338" s="8">
        <f t="shared" si="92"/>
        <v>6</v>
      </c>
      <c r="J1338" s="10">
        <v>44.399338100000001</v>
      </c>
      <c r="K1338" s="8">
        <f t="shared" si="93"/>
        <v>44</v>
      </c>
      <c r="L1338" s="5" t="s">
        <v>164</v>
      </c>
    </row>
    <row r="1339" spans="1:12">
      <c r="A1339" s="6">
        <v>117</v>
      </c>
      <c r="B1339" s="6">
        <v>27</v>
      </c>
      <c r="C1339" s="6">
        <v>48</v>
      </c>
      <c r="D1339" s="7">
        <v>26.532593250000001</v>
      </c>
      <c r="E1339" s="8">
        <f t="shared" si="90"/>
        <v>27</v>
      </c>
      <c r="F1339" s="7">
        <v>82.390539790000005</v>
      </c>
      <c r="G1339" s="8">
        <f t="shared" si="91"/>
        <v>82</v>
      </c>
      <c r="H1339" s="9">
        <v>6.8352681840000002</v>
      </c>
      <c r="I1339" s="8">
        <f t="shared" si="92"/>
        <v>7</v>
      </c>
      <c r="J1339" s="10">
        <v>54.306607820000004</v>
      </c>
      <c r="K1339" s="8">
        <f t="shared" si="93"/>
        <v>54</v>
      </c>
      <c r="L1339" s="5" t="s">
        <v>164</v>
      </c>
    </row>
    <row r="1340" spans="1:12">
      <c r="A1340" s="6">
        <v>109</v>
      </c>
      <c r="B1340" s="6">
        <v>10</v>
      </c>
      <c r="C1340" s="6">
        <v>53</v>
      </c>
      <c r="D1340" s="7">
        <v>26.819386869999999</v>
      </c>
      <c r="E1340" s="8">
        <f t="shared" si="90"/>
        <v>27</v>
      </c>
      <c r="F1340" s="7">
        <v>87.827460400000007</v>
      </c>
      <c r="G1340" s="8">
        <f t="shared" si="91"/>
        <v>88</v>
      </c>
      <c r="H1340" s="9">
        <v>6.5517503059999997</v>
      </c>
      <c r="I1340" s="8">
        <f t="shared" si="92"/>
        <v>7</v>
      </c>
      <c r="J1340" s="10">
        <v>46.061937780000001</v>
      </c>
      <c r="K1340" s="8">
        <f t="shared" si="93"/>
        <v>46</v>
      </c>
      <c r="L1340" s="5" t="s">
        <v>164</v>
      </c>
    </row>
    <row r="1341" spans="1:12">
      <c r="A1341" s="6">
        <v>80</v>
      </c>
      <c r="B1341" s="6">
        <v>16</v>
      </c>
      <c r="C1341" s="6">
        <v>46</v>
      </c>
      <c r="D1341" s="7">
        <v>25.504055340000001</v>
      </c>
      <c r="E1341" s="8">
        <f t="shared" si="90"/>
        <v>26</v>
      </c>
      <c r="F1341" s="7">
        <v>81.402974279999995</v>
      </c>
      <c r="G1341" s="8">
        <f t="shared" si="91"/>
        <v>81</v>
      </c>
      <c r="H1341" s="9">
        <v>6.9402362179999999</v>
      </c>
      <c r="I1341" s="8">
        <f t="shared" si="92"/>
        <v>7</v>
      </c>
      <c r="J1341" s="10">
        <v>48.478332780000002</v>
      </c>
      <c r="K1341" s="8">
        <f t="shared" si="93"/>
        <v>48</v>
      </c>
      <c r="L1341" s="5" t="s">
        <v>164</v>
      </c>
    </row>
    <row r="1342" spans="1:12">
      <c r="A1342" s="6">
        <v>100</v>
      </c>
      <c r="B1342" s="6">
        <v>18</v>
      </c>
      <c r="C1342" s="6">
        <v>52</v>
      </c>
      <c r="D1342" s="7">
        <v>26.20234499</v>
      </c>
      <c r="E1342" s="8">
        <f t="shared" si="90"/>
        <v>26</v>
      </c>
      <c r="F1342" s="7">
        <v>80.382664890000001</v>
      </c>
      <c r="G1342" s="8">
        <f t="shared" si="91"/>
        <v>80</v>
      </c>
      <c r="H1342" s="9">
        <v>6.8760673299999997</v>
      </c>
      <c r="I1342" s="8">
        <f t="shared" si="92"/>
        <v>7</v>
      </c>
      <c r="J1342" s="10">
        <v>56.479418469999999</v>
      </c>
      <c r="K1342" s="8">
        <f t="shared" si="93"/>
        <v>56</v>
      </c>
      <c r="L1342" s="5" t="s">
        <v>164</v>
      </c>
    </row>
    <row r="1343" spans="1:12">
      <c r="A1343" s="6">
        <v>91</v>
      </c>
      <c r="B1343" s="6">
        <v>7</v>
      </c>
      <c r="C1343" s="6">
        <v>53</v>
      </c>
      <c r="D1343" s="7">
        <v>25.13735887</v>
      </c>
      <c r="E1343" s="8">
        <f t="shared" si="90"/>
        <v>25</v>
      </c>
      <c r="F1343" s="7">
        <v>89.282727159999993</v>
      </c>
      <c r="G1343" s="8">
        <f t="shared" si="91"/>
        <v>89</v>
      </c>
      <c r="H1343" s="9">
        <v>6.4572165349999997</v>
      </c>
      <c r="I1343" s="8">
        <f t="shared" si="92"/>
        <v>6</v>
      </c>
      <c r="J1343" s="10">
        <v>43.528975170000002</v>
      </c>
      <c r="K1343" s="8">
        <f t="shared" si="93"/>
        <v>44</v>
      </c>
      <c r="L1343" s="5" t="s">
        <v>164</v>
      </c>
    </row>
    <row r="1344" spans="1:12">
      <c r="A1344" s="6">
        <v>86</v>
      </c>
      <c r="B1344" s="6">
        <v>6</v>
      </c>
      <c r="C1344" s="6">
        <v>53</v>
      </c>
      <c r="D1344" s="7">
        <v>25.920302209999999</v>
      </c>
      <c r="E1344" s="8">
        <f t="shared" si="90"/>
        <v>26</v>
      </c>
      <c r="F1344" s="7">
        <v>83.47202566</v>
      </c>
      <c r="G1344" s="8">
        <f t="shared" si="91"/>
        <v>83</v>
      </c>
      <c r="H1344" s="9">
        <v>6.9218478880000003</v>
      </c>
      <c r="I1344" s="8">
        <f t="shared" si="92"/>
        <v>7</v>
      </c>
      <c r="J1344" s="10">
        <v>42.106815159999996</v>
      </c>
      <c r="K1344" s="8">
        <f t="shared" si="93"/>
        <v>42</v>
      </c>
      <c r="L1344" s="5" t="s">
        <v>164</v>
      </c>
    </row>
    <row r="1345" spans="1:12">
      <c r="A1345" s="6">
        <v>107</v>
      </c>
      <c r="B1345" s="6">
        <v>5</v>
      </c>
      <c r="C1345" s="6">
        <v>52</v>
      </c>
      <c r="D1345" s="7">
        <v>26.6634609</v>
      </c>
      <c r="E1345" s="8">
        <f t="shared" si="90"/>
        <v>27</v>
      </c>
      <c r="F1345" s="7">
        <v>89.984052329999997</v>
      </c>
      <c r="G1345" s="8">
        <f t="shared" si="91"/>
        <v>90</v>
      </c>
      <c r="H1345" s="9">
        <v>6.8814257459999997</v>
      </c>
      <c r="I1345" s="8">
        <f t="shared" si="92"/>
        <v>7</v>
      </c>
      <c r="J1345" s="10">
        <v>57.408471650000003</v>
      </c>
      <c r="K1345" s="8">
        <f t="shared" si="93"/>
        <v>57</v>
      </c>
      <c r="L1345" s="5" t="s">
        <v>164</v>
      </c>
    </row>
    <row r="1346" spans="1:12">
      <c r="A1346" s="6">
        <v>103</v>
      </c>
      <c r="B1346" s="6">
        <v>16</v>
      </c>
      <c r="C1346" s="6">
        <v>49</v>
      </c>
      <c r="D1346" s="7">
        <v>24.06731461</v>
      </c>
      <c r="E1346" s="8">
        <f t="shared" si="90"/>
        <v>24</v>
      </c>
      <c r="F1346" s="7">
        <v>81.640753029999999</v>
      </c>
      <c r="G1346" s="8">
        <f t="shared" si="91"/>
        <v>82</v>
      </c>
      <c r="H1346" s="9">
        <v>6.9157170079999997</v>
      </c>
      <c r="I1346" s="8">
        <f t="shared" si="92"/>
        <v>7</v>
      </c>
      <c r="J1346" s="10">
        <v>51.752124010000003</v>
      </c>
      <c r="K1346" s="8">
        <f t="shared" si="93"/>
        <v>52</v>
      </c>
      <c r="L1346" s="5" t="s">
        <v>164</v>
      </c>
    </row>
    <row r="1347" spans="1:12">
      <c r="A1347" s="6">
        <v>101</v>
      </c>
      <c r="B1347" s="6">
        <v>20</v>
      </c>
      <c r="C1347" s="6">
        <v>48</v>
      </c>
      <c r="D1347" s="7">
        <v>24.677415700000001</v>
      </c>
      <c r="E1347" s="8">
        <f t="shared" ref="E1347:E1410" si="94">ROUND(D1347, 0)</f>
        <v>25</v>
      </c>
      <c r="F1347" s="7">
        <v>82.754114369999996</v>
      </c>
      <c r="G1347" s="8">
        <f t="shared" ref="G1347:G1410" si="95">ROUND(F1347, 0)</f>
        <v>83</v>
      </c>
      <c r="H1347" s="9">
        <v>6.2062474940000003</v>
      </c>
      <c r="I1347" s="8">
        <f t="shared" ref="I1347:I1410" si="96">ROUND(H1347, 0)</f>
        <v>6</v>
      </c>
      <c r="J1347" s="10">
        <v>57.057094130000003</v>
      </c>
      <c r="K1347" s="8">
        <f t="shared" ref="K1347:K1410" si="97">ROUND(J1347, 0)</f>
        <v>57</v>
      </c>
      <c r="L1347" s="5" t="s">
        <v>164</v>
      </c>
    </row>
    <row r="1348" spans="1:12">
      <c r="A1348" s="6">
        <v>85</v>
      </c>
      <c r="B1348" s="6">
        <v>25</v>
      </c>
      <c r="C1348" s="6">
        <v>47</v>
      </c>
      <c r="D1348" s="7">
        <v>26.114404159999999</v>
      </c>
      <c r="E1348" s="8">
        <f t="shared" si="94"/>
        <v>26</v>
      </c>
      <c r="F1348" s="7">
        <v>87.640810950000002</v>
      </c>
      <c r="G1348" s="8">
        <f t="shared" si="95"/>
        <v>88</v>
      </c>
      <c r="H1348" s="9">
        <v>6.2954247700000003</v>
      </c>
      <c r="I1348" s="8">
        <f t="shared" si="96"/>
        <v>6</v>
      </c>
      <c r="J1348" s="10">
        <v>58.481608440000002</v>
      </c>
      <c r="K1348" s="8">
        <f t="shared" si="97"/>
        <v>58</v>
      </c>
      <c r="L1348" s="5" t="s">
        <v>164</v>
      </c>
    </row>
    <row r="1349" spans="1:12">
      <c r="A1349" s="6">
        <v>84</v>
      </c>
      <c r="B1349" s="6">
        <v>7</v>
      </c>
      <c r="C1349" s="6">
        <v>51</v>
      </c>
      <c r="D1349" s="7">
        <v>26.815304560000001</v>
      </c>
      <c r="E1349" s="8">
        <f t="shared" si="94"/>
        <v>27</v>
      </c>
      <c r="F1349" s="7">
        <v>87.656944620000004</v>
      </c>
      <c r="G1349" s="8">
        <f t="shared" si="95"/>
        <v>88</v>
      </c>
      <c r="H1349" s="9">
        <v>6.3996690440000004</v>
      </c>
      <c r="I1349" s="8">
        <f t="shared" si="96"/>
        <v>6</v>
      </c>
      <c r="J1349" s="10">
        <v>55.740735819999998</v>
      </c>
      <c r="K1349" s="8">
        <f t="shared" si="97"/>
        <v>56</v>
      </c>
      <c r="L1349" s="5" t="s">
        <v>164</v>
      </c>
    </row>
    <row r="1350" spans="1:12">
      <c r="A1350" s="6">
        <v>102</v>
      </c>
      <c r="B1350" s="6">
        <v>28</v>
      </c>
      <c r="C1350" s="6">
        <v>54</v>
      </c>
      <c r="D1350" s="7">
        <v>25.156230990000001</v>
      </c>
      <c r="E1350" s="8">
        <f t="shared" si="94"/>
        <v>25</v>
      </c>
      <c r="F1350" s="7">
        <v>80.275251150000003</v>
      </c>
      <c r="G1350" s="8">
        <f t="shared" si="95"/>
        <v>80</v>
      </c>
      <c r="H1350" s="9">
        <v>6.8621570419999998</v>
      </c>
      <c r="I1350" s="8">
        <f t="shared" si="96"/>
        <v>7</v>
      </c>
      <c r="J1350" s="10">
        <v>55.495414529999998</v>
      </c>
      <c r="K1350" s="8">
        <f t="shared" si="97"/>
        <v>55</v>
      </c>
      <c r="L1350" s="5" t="s">
        <v>164</v>
      </c>
    </row>
    <row r="1351" spans="1:12">
      <c r="A1351" s="6">
        <v>98</v>
      </c>
      <c r="B1351" s="6">
        <v>25</v>
      </c>
      <c r="C1351" s="6">
        <v>52</v>
      </c>
      <c r="D1351" s="7">
        <v>25.280137199999999</v>
      </c>
      <c r="E1351" s="8">
        <f t="shared" si="94"/>
        <v>25</v>
      </c>
      <c r="F1351" s="7">
        <v>83.153936580000007</v>
      </c>
      <c r="G1351" s="8">
        <f t="shared" si="95"/>
        <v>83</v>
      </c>
      <c r="H1351" s="9">
        <v>6.2240663779999998</v>
      </c>
      <c r="I1351" s="8">
        <f t="shared" si="96"/>
        <v>6</v>
      </c>
      <c r="J1351" s="10">
        <v>49.294566089999996</v>
      </c>
      <c r="K1351" s="8">
        <f t="shared" si="97"/>
        <v>49</v>
      </c>
      <c r="L1351" s="5" t="s">
        <v>164</v>
      </c>
    </row>
    <row r="1352" spans="1:12">
      <c r="A1352" s="6">
        <v>97</v>
      </c>
      <c r="B1352" s="6">
        <v>25</v>
      </c>
      <c r="C1352" s="6">
        <v>50</v>
      </c>
      <c r="D1352" s="7">
        <v>26.22005978</v>
      </c>
      <c r="E1352" s="8">
        <f t="shared" si="94"/>
        <v>26</v>
      </c>
      <c r="F1352" s="7">
        <v>80.901270350000004</v>
      </c>
      <c r="G1352" s="8">
        <f t="shared" si="95"/>
        <v>81</v>
      </c>
      <c r="H1352" s="9">
        <v>6.0938146690000004</v>
      </c>
      <c r="I1352" s="8">
        <f t="shared" si="96"/>
        <v>6</v>
      </c>
      <c r="J1352" s="10">
        <v>49.085539369999999</v>
      </c>
      <c r="K1352" s="8">
        <f t="shared" si="97"/>
        <v>49</v>
      </c>
      <c r="L1352" s="5" t="s">
        <v>164</v>
      </c>
    </row>
    <row r="1353" spans="1:12">
      <c r="A1353" s="6">
        <v>90</v>
      </c>
      <c r="B1353" s="6">
        <v>16</v>
      </c>
      <c r="C1353" s="6">
        <v>45</v>
      </c>
      <c r="D1353" s="7">
        <v>24.920932610000001</v>
      </c>
      <c r="E1353" s="8">
        <f t="shared" si="94"/>
        <v>25</v>
      </c>
      <c r="F1353" s="7">
        <v>80.617507950000004</v>
      </c>
      <c r="G1353" s="8">
        <f t="shared" si="95"/>
        <v>81</v>
      </c>
      <c r="H1353" s="9">
        <v>6.2915402780000003</v>
      </c>
      <c r="I1353" s="8">
        <f t="shared" si="96"/>
        <v>6</v>
      </c>
      <c r="J1353" s="10">
        <v>50.557108130000003</v>
      </c>
      <c r="K1353" s="8">
        <f t="shared" si="97"/>
        <v>51</v>
      </c>
      <c r="L1353" s="5" t="s">
        <v>164</v>
      </c>
    </row>
    <row r="1354" spans="1:12">
      <c r="A1354" s="6">
        <v>95</v>
      </c>
      <c r="B1354" s="6">
        <v>12</v>
      </c>
      <c r="C1354" s="6">
        <v>46</v>
      </c>
      <c r="D1354" s="7">
        <v>26.216675859999999</v>
      </c>
      <c r="E1354" s="8">
        <f t="shared" si="94"/>
        <v>26</v>
      </c>
      <c r="F1354" s="7">
        <v>81.01009354</v>
      </c>
      <c r="G1354" s="8">
        <f t="shared" si="95"/>
        <v>81</v>
      </c>
      <c r="H1354" s="9">
        <v>6.3228172799999998</v>
      </c>
      <c r="I1354" s="8">
        <f t="shared" si="96"/>
        <v>6</v>
      </c>
      <c r="J1354" s="10">
        <v>54.654235960000001</v>
      </c>
      <c r="K1354" s="8">
        <f t="shared" si="97"/>
        <v>55</v>
      </c>
      <c r="L1354" s="5" t="s">
        <v>164</v>
      </c>
    </row>
    <row r="1355" spans="1:12">
      <c r="A1355" s="6">
        <v>82</v>
      </c>
      <c r="B1355" s="6">
        <v>23</v>
      </c>
      <c r="C1355" s="6">
        <v>49</v>
      </c>
      <c r="D1355" s="7">
        <v>26.813835860000001</v>
      </c>
      <c r="E1355" s="8">
        <f t="shared" si="94"/>
        <v>27</v>
      </c>
      <c r="F1355" s="7">
        <v>87.219869489999994</v>
      </c>
      <c r="G1355" s="8">
        <f t="shared" si="95"/>
        <v>87</v>
      </c>
      <c r="H1355" s="9">
        <v>6.8732839910000001</v>
      </c>
      <c r="I1355" s="8">
        <f t="shared" si="96"/>
        <v>7</v>
      </c>
      <c r="J1355" s="10">
        <v>51.704977919999997</v>
      </c>
      <c r="K1355" s="8">
        <f t="shared" si="97"/>
        <v>52</v>
      </c>
      <c r="L1355" s="5" t="s">
        <v>164</v>
      </c>
    </row>
    <row r="1356" spans="1:12">
      <c r="A1356" s="6">
        <v>82</v>
      </c>
      <c r="B1356" s="6">
        <v>25</v>
      </c>
      <c r="C1356" s="6">
        <v>51</v>
      </c>
      <c r="D1356" s="7">
        <v>24.313349710000001</v>
      </c>
      <c r="E1356" s="8">
        <f t="shared" si="94"/>
        <v>24</v>
      </c>
      <c r="F1356" s="7">
        <v>87.474090520000004</v>
      </c>
      <c r="G1356" s="8">
        <f t="shared" si="95"/>
        <v>87</v>
      </c>
      <c r="H1356" s="9">
        <v>6.0742096219999997</v>
      </c>
      <c r="I1356" s="8">
        <f t="shared" si="96"/>
        <v>6</v>
      </c>
      <c r="J1356" s="10">
        <v>48.112483660000002</v>
      </c>
      <c r="K1356" s="8">
        <f t="shared" si="97"/>
        <v>48</v>
      </c>
      <c r="L1356" s="5" t="s">
        <v>164</v>
      </c>
    </row>
    <row r="1357" spans="1:12">
      <c r="A1357" s="6">
        <v>110</v>
      </c>
      <c r="B1357" s="6">
        <v>28</v>
      </c>
      <c r="C1357" s="6">
        <v>46</v>
      </c>
      <c r="D1357" s="7">
        <v>24.291050039999998</v>
      </c>
      <c r="E1357" s="8">
        <f t="shared" si="94"/>
        <v>24</v>
      </c>
      <c r="F1357" s="7">
        <v>88.045413460000006</v>
      </c>
      <c r="G1357" s="8">
        <f t="shared" si="95"/>
        <v>88</v>
      </c>
      <c r="H1357" s="9">
        <v>6.4988958500000003</v>
      </c>
      <c r="I1357" s="8">
        <f t="shared" si="96"/>
        <v>6</v>
      </c>
      <c r="J1357" s="10">
        <v>51.26046418</v>
      </c>
      <c r="K1357" s="8">
        <f t="shared" si="97"/>
        <v>51</v>
      </c>
      <c r="L1357" s="5" t="s">
        <v>164</v>
      </c>
    </row>
    <row r="1358" spans="1:12">
      <c r="A1358" s="6">
        <v>118</v>
      </c>
      <c r="B1358" s="6">
        <v>21</v>
      </c>
      <c r="C1358" s="6">
        <v>51</v>
      </c>
      <c r="D1358" s="7">
        <v>24.42998931</v>
      </c>
      <c r="E1358" s="8">
        <f t="shared" si="94"/>
        <v>24</v>
      </c>
      <c r="F1358" s="7">
        <v>86.339047739999998</v>
      </c>
      <c r="G1358" s="8">
        <f t="shared" si="95"/>
        <v>86</v>
      </c>
      <c r="H1358" s="9">
        <v>6.6788050920000002</v>
      </c>
      <c r="I1358" s="8">
        <f t="shared" si="96"/>
        <v>7</v>
      </c>
      <c r="J1358" s="10">
        <v>48.582418220000001</v>
      </c>
      <c r="K1358" s="8">
        <f t="shared" si="97"/>
        <v>49</v>
      </c>
      <c r="L1358" s="5" t="s">
        <v>164</v>
      </c>
    </row>
    <row r="1359" spans="1:12">
      <c r="A1359" s="6">
        <v>120</v>
      </c>
      <c r="B1359" s="6">
        <v>20</v>
      </c>
      <c r="C1359" s="6">
        <v>45</v>
      </c>
      <c r="D1359" s="7">
        <v>25.665760389999999</v>
      </c>
      <c r="E1359" s="8">
        <f t="shared" si="94"/>
        <v>26</v>
      </c>
      <c r="F1359" s="7">
        <v>88.698422800000003</v>
      </c>
      <c r="G1359" s="8">
        <f t="shared" si="95"/>
        <v>89</v>
      </c>
      <c r="H1359" s="9">
        <v>6.1141286849999998</v>
      </c>
      <c r="I1359" s="8">
        <f t="shared" si="96"/>
        <v>6</v>
      </c>
      <c r="J1359" s="10">
        <v>54.227224659999997</v>
      </c>
      <c r="K1359" s="8">
        <f t="shared" si="97"/>
        <v>54</v>
      </c>
      <c r="L1359" s="5" t="s">
        <v>164</v>
      </c>
    </row>
    <row r="1360" spans="1:12">
      <c r="A1360" s="6">
        <v>91</v>
      </c>
      <c r="B1360" s="6">
        <v>7</v>
      </c>
      <c r="C1360" s="6">
        <v>52</v>
      </c>
      <c r="D1360" s="7">
        <v>25.07803672</v>
      </c>
      <c r="E1360" s="8">
        <f t="shared" si="94"/>
        <v>25</v>
      </c>
      <c r="F1360" s="7">
        <v>83.462304610000004</v>
      </c>
      <c r="G1360" s="8">
        <f t="shared" si="95"/>
        <v>83</v>
      </c>
      <c r="H1360" s="9">
        <v>6.4050542430000004</v>
      </c>
      <c r="I1360" s="8">
        <f t="shared" si="96"/>
        <v>6</v>
      </c>
      <c r="J1360" s="10">
        <v>56.399629210000001</v>
      </c>
      <c r="K1360" s="8">
        <f t="shared" si="97"/>
        <v>56</v>
      </c>
      <c r="L1360" s="5" t="s">
        <v>164</v>
      </c>
    </row>
    <row r="1361" spans="1:12">
      <c r="A1361" s="6">
        <v>81</v>
      </c>
      <c r="B1361" s="6">
        <v>6</v>
      </c>
      <c r="C1361" s="6">
        <v>55</v>
      </c>
      <c r="D1361" s="7">
        <v>24.889105239999999</v>
      </c>
      <c r="E1361" s="8">
        <f t="shared" si="94"/>
        <v>25</v>
      </c>
      <c r="F1361" s="7">
        <v>85.870590829999998</v>
      </c>
      <c r="G1361" s="8">
        <f t="shared" si="95"/>
        <v>86</v>
      </c>
      <c r="H1361" s="9">
        <v>6.1101427350000002</v>
      </c>
      <c r="I1361" s="8">
        <f t="shared" si="96"/>
        <v>6</v>
      </c>
      <c r="J1361" s="10">
        <v>51.706991440000003</v>
      </c>
      <c r="K1361" s="8">
        <f t="shared" si="97"/>
        <v>52</v>
      </c>
      <c r="L1361" s="5" t="s">
        <v>164</v>
      </c>
    </row>
    <row r="1362" spans="1:12">
      <c r="A1362" s="6">
        <v>101</v>
      </c>
      <c r="B1362" s="6">
        <v>13</v>
      </c>
      <c r="C1362" s="6">
        <v>54</v>
      </c>
      <c r="D1362" s="7">
        <v>25.42900869</v>
      </c>
      <c r="E1362" s="8">
        <f t="shared" si="94"/>
        <v>25</v>
      </c>
      <c r="F1362" s="7">
        <v>82.914817990000003</v>
      </c>
      <c r="G1362" s="8">
        <f t="shared" si="95"/>
        <v>83</v>
      </c>
      <c r="H1362" s="9">
        <v>6.8289827079999998</v>
      </c>
      <c r="I1362" s="8">
        <f t="shared" si="96"/>
        <v>7</v>
      </c>
      <c r="J1362" s="10">
        <v>56.341445890000003</v>
      </c>
      <c r="K1362" s="8">
        <f t="shared" si="97"/>
        <v>56</v>
      </c>
      <c r="L1362" s="5" t="s">
        <v>164</v>
      </c>
    </row>
    <row r="1363" spans="1:12">
      <c r="A1363" s="6">
        <v>101</v>
      </c>
      <c r="B1363" s="6">
        <v>17</v>
      </c>
      <c r="C1363" s="6">
        <v>55</v>
      </c>
      <c r="D1363" s="7">
        <v>24.371182170000001</v>
      </c>
      <c r="E1363" s="8">
        <f t="shared" si="94"/>
        <v>24</v>
      </c>
      <c r="F1363" s="7">
        <v>87.126912799999999</v>
      </c>
      <c r="G1363" s="8">
        <f t="shared" si="95"/>
        <v>87</v>
      </c>
      <c r="H1363" s="9">
        <v>6.4514997640000002</v>
      </c>
      <c r="I1363" s="8">
        <f t="shared" si="96"/>
        <v>6</v>
      </c>
      <c r="J1363" s="10">
        <v>44.63907691</v>
      </c>
      <c r="K1363" s="8">
        <f t="shared" si="97"/>
        <v>45</v>
      </c>
      <c r="L1363" s="5" t="s">
        <v>164</v>
      </c>
    </row>
    <row r="1364" spans="1:12">
      <c r="A1364" s="6">
        <v>111</v>
      </c>
      <c r="B1364" s="6">
        <v>6</v>
      </c>
      <c r="C1364" s="6">
        <v>53</v>
      </c>
      <c r="D1364" s="7">
        <v>26.493064499999999</v>
      </c>
      <c r="E1364" s="8">
        <f t="shared" si="94"/>
        <v>26</v>
      </c>
      <c r="F1364" s="7">
        <v>88.591430880000004</v>
      </c>
      <c r="G1364" s="8">
        <f t="shared" si="95"/>
        <v>89</v>
      </c>
      <c r="H1364" s="9">
        <v>6.3135129990000003</v>
      </c>
      <c r="I1364" s="8">
        <f t="shared" si="96"/>
        <v>6</v>
      </c>
      <c r="J1364" s="10">
        <v>46.063822090000002</v>
      </c>
      <c r="K1364" s="8">
        <f t="shared" si="97"/>
        <v>46</v>
      </c>
      <c r="L1364" s="5" t="s">
        <v>164</v>
      </c>
    </row>
    <row r="1365" spans="1:12">
      <c r="A1365" s="6">
        <v>107</v>
      </c>
      <c r="B1365" s="6">
        <v>10</v>
      </c>
      <c r="C1365" s="6">
        <v>49</v>
      </c>
      <c r="D1365" s="7">
        <v>25.832029120000001</v>
      </c>
      <c r="E1365" s="8">
        <f t="shared" si="94"/>
        <v>26</v>
      </c>
      <c r="F1365" s="7">
        <v>89.004817250000002</v>
      </c>
      <c r="G1365" s="8">
        <f t="shared" si="95"/>
        <v>89</v>
      </c>
      <c r="H1365" s="9">
        <v>6.7551920250000004</v>
      </c>
      <c r="I1365" s="8">
        <f t="shared" si="96"/>
        <v>7</v>
      </c>
      <c r="J1365" s="10">
        <v>45.246906189999997</v>
      </c>
      <c r="K1365" s="8">
        <f t="shared" si="97"/>
        <v>45</v>
      </c>
      <c r="L1365" s="5" t="s">
        <v>164</v>
      </c>
    </row>
    <row r="1366" spans="1:12">
      <c r="A1366" s="6">
        <v>115</v>
      </c>
      <c r="B1366" s="6">
        <v>11</v>
      </c>
      <c r="C1366" s="6">
        <v>46</v>
      </c>
      <c r="D1366" s="7">
        <v>24.41592661</v>
      </c>
      <c r="E1366" s="8">
        <f t="shared" si="94"/>
        <v>24</v>
      </c>
      <c r="F1366" s="7">
        <v>89.396555190000001</v>
      </c>
      <c r="G1366" s="8">
        <f t="shared" si="95"/>
        <v>89</v>
      </c>
      <c r="H1366" s="9">
        <v>6.623167177</v>
      </c>
      <c r="I1366" s="8">
        <f t="shared" si="96"/>
        <v>7</v>
      </c>
      <c r="J1366" s="10">
        <v>40.32161859</v>
      </c>
      <c r="K1366" s="8">
        <f t="shared" si="97"/>
        <v>40</v>
      </c>
      <c r="L1366" s="5" t="s">
        <v>164</v>
      </c>
    </row>
    <row r="1367" spans="1:12">
      <c r="A1367" s="6">
        <v>84</v>
      </c>
      <c r="B1367" s="6">
        <v>25</v>
      </c>
      <c r="C1367" s="6">
        <v>52</v>
      </c>
      <c r="D1367" s="7">
        <v>24.371902389999999</v>
      </c>
      <c r="E1367" s="8">
        <f t="shared" si="94"/>
        <v>24</v>
      </c>
      <c r="F1367" s="7">
        <v>81.251481799999993</v>
      </c>
      <c r="G1367" s="8">
        <f t="shared" si="95"/>
        <v>81</v>
      </c>
      <c r="H1367" s="9">
        <v>6.12532356</v>
      </c>
      <c r="I1367" s="8">
        <f t="shared" si="96"/>
        <v>6</v>
      </c>
      <c r="J1367" s="10">
        <v>44.208995809999998</v>
      </c>
      <c r="K1367" s="8">
        <f t="shared" si="97"/>
        <v>44</v>
      </c>
      <c r="L1367" s="5" t="s">
        <v>164</v>
      </c>
    </row>
    <row r="1368" spans="1:12">
      <c r="A1368" s="6">
        <v>120</v>
      </c>
      <c r="B1368" s="6">
        <v>7</v>
      </c>
      <c r="C1368" s="6">
        <v>47</v>
      </c>
      <c r="D1368" s="7">
        <v>24.247824730000001</v>
      </c>
      <c r="E1368" s="8">
        <f t="shared" si="94"/>
        <v>24</v>
      </c>
      <c r="F1368" s="7">
        <v>83.036879020000001</v>
      </c>
      <c r="G1368" s="8">
        <f t="shared" si="95"/>
        <v>83</v>
      </c>
      <c r="H1368" s="9">
        <v>6.6538676079999997</v>
      </c>
      <c r="I1368" s="8">
        <f t="shared" si="96"/>
        <v>7</v>
      </c>
      <c r="J1368" s="10">
        <v>54.7657624</v>
      </c>
      <c r="K1368" s="8">
        <f t="shared" si="97"/>
        <v>55</v>
      </c>
      <c r="L1368" s="5" t="s">
        <v>164</v>
      </c>
    </row>
    <row r="1369" spans="1:12">
      <c r="A1369" s="6">
        <v>91</v>
      </c>
      <c r="B1369" s="6">
        <v>12</v>
      </c>
      <c r="C1369" s="6">
        <v>46</v>
      </c>
      <c r="D1369" s="7">
        <v>24.644584689999999</v>
      </c>
      <c r="E1369" s="8">
        <f t="shared" si="94"/>
        <v>25</v>
      </c>
      <c r="F1369" s="7">
        <v>85.499381850000006</v>
      </c>
      <c r="G1369" s="8">
        <f t="shared" si="95"/>
        <v>85</v>
      </c>
      <c r="H1369" s="9">
        <v>6.3439425180000004</v>
      </c>
      <c r="I1369" s="8">
        <f t="shared" si="96"/>
        <v>6</v>
      </c>
      <c r="J1369" s="10">
        <v>48.312190309999998</v>
      </c>
      <c r="K1369" s="8">
        <f t="shared" si="97"/>
        <v>48</v>
      </c>
      <c r="L1369" s="5" t="s">
        <v>164</v>
      </c>
    </row>
    <row r="1370" spans="1:12">
      <c r="A1370" s="6">
        <v>89</v>
      </c>
      <c r="B1370" s="6">
        <v>22</v>
      </c>
      <c r="C1370" s="6">
        <v>52</v>
      </c>
      <c r="D1370" s="7">
        <v>24.89681131</v>
      </c>
      <c r="E1370" s="8">
        <f t="shared" si="94"/>
        <v>25</v>
      </c>
      <c r="F1370" s="7">
        <v>86.107829260000003</v>
      </c>
      <c r="G1370" s="8">
        <f t="shared" si="95"/>
        <v>86</v>
      </c>
      <c r="H1370" s="9">
        <v>6.217300786</v>
      </c>
      <c r="I1370" s="8">
        <f t="shared" si="96"/>
        <v>6</v>
      </c>
      <c r="J1370" s="10">
        <v>53.146262129999997</v>
      </c>
      <c r="K1370" s="8">
        <f t="shared" si="97"/>
        <v>53</v>
      </c>
      <c r="L1370" s="5" t="s">
        <v>164</v>
      </c>
    </row>
    <row r="1371" spans="1:12">
      <c r="A1371" s="6">
        <v>113</v>
      </c>
      <c r="B1371" s="6">
        <v>19</v>
      </c>
      <c r="C1371" s="6">
        <v>46</v>
      </c>
      <c r="D1371" s="7">
        <v>25.418640239999998</v>
      </c>
      <c r="E1371" s="8">
        <f t="shared" si="94"/>
        <v>25</v>
      </c>
      <c r="F1371" s="7">
        <v>81.121229889999995</v>
      </c>
      <c r="G1371" s="8">
        <f t="shared" si="95"/>
        <v>81</v>
      </c>
      <c r="H1371" s="9">
        <v>6.2863876579999998</v>
      </c>
      <c r="I1371" s="8">
        <f t="shared" si="96"/>
        <v>6</v>
      </c>
      <c r="J1371" s="10">
        <v>49.523206889999997</v>
      </c>
      <c r="K1371" s="8">
        <f t="shared" si="97"/>
        <v>50</v>
      </c>
      <c r="L1371" s="5" t="s">
        <v>164</v>
      </c>
    </row>
    <row r="1372" spans="1:12">
      <c r="A1372" s="6">
        <v>97</v>
      </c>
      <c r="B1372" s="6">
        <v>22</v>
      </c>
      <c r="C1372" s="6">
        <v>50</v>
      </c>
      <c r="D1372" s="7">
        <v>26.260287389999998</v>
      </c>
      <c r="E1372" s="8">
        <f t="shared" si="94"/>
        <v>26</v>
      </c>
      <c r="F1372" s="7">
        <v>86.145858910000001</v>
      </c>
      <c r="G1372" s="8">
        <f t="shared" si="95"/>
        <v>86</v>
      </c>
      <c r="H1372" s="9">
        <v>6.7698938000000002</v>
      </c>
      <c r="I1372" s="8">
        <f t="shared" si="96"/>
        <v>7</v>
      </c>
      <c r="J1372" s="10">
        <v>58.978787910000001</v>
      </c>
      <c r="K1372" s="8">
        <f t="shared" si="97"/>
        <v>59</v>
      </c>
      <c r="L1372" s="5" t="s">
        <v>164</v>
      </c>
    </row>
    <row r="1373" spans="1:12">
      <c r="A1373" s="6">
        <v>117</v>
      </c>
      <c r="B1373" s="6">
        <v>30</v>
      </c>
      <c r="C1373" s="6">
        <v>50</v>
      </c>
      <c r="D1373" s="7">
        <v>24.90123934</v>
      </c>
      <c r="E1373" s="8">
        <f t="shared" si="94"/>
        <v>25</v>
      </c>
      <c r="F1373" s="7">
        <v>87.207729130000004</v>
      </c>
      <c r="G1373" s="8">
        <f t="shared" si="95"/>
        <v>87</v>
      </c>
      <c r="H1373" s="9">
        <v>6.7449663119999999</v>
      </c>
      <c r="I1373" s="8">
        <f t="shared" si="96"/>
        <v>7</v>
      </c>
      <c r="J1373" s="10">
        <v>46.592073409999998</v>
      </c>
      <c r="K1373" s="8">
        <f t="shared" si="97"/>
        <v>47</v>
      </c>
      <c r="L1373" s="5" t="s">
        <v>164</v>
      </c>
    </row>
    <row r="1374" spans="1:12">
      <c r="A1374" s="6">
        <v>90</v>
      </c>
      <c r="B1374" s="6">
        <v>14</v>
      </c>
      <c r="C1374" s="6">
        <v>52</v>
      </c>
      <c r="D1374" s="7">
        <v>24.847408479999999</v>
      </c>
      <c r="E1374" s="8">
        <f t="shared" si="94"/>
        <v>25</v>
      </c>
      <c r="F1374" s="7">
        <v>89.204546219999997</v>
      </c>
      <c r="G1374" s="8">
        <f t="shared" si="95"/>
        <v>89</v>
      </c>
      <c r="H1374" s="9">
        <v>6.3918584320000003</v>
      </c>
      <c r="I1374" s="8">
        <f t="shared" si="96"/>
        <v>6</v>
      </c>
      <c r="J1374" s="10">
        <v>59.679272439999998</v>
      </c>
      <c r="K1374" s="8">
        <f t="shared" si="97"/>
        <v>60</v>
      </c>
      <c r="L1374" s="5" t="s">
        <v>164</v>
      </c>
    </row>
    <row r="1375" spans="1:12">
      <c r="A1375" s="6">
        <v>104</v>
      </c>
      <c r="B1375" s="6">
        <v>23</v>
      </c>
      <c r="C1375" s="6">
        <v>47</v>
      </c>
      <c r="D1375" s="7">
        <v>26.982128459999998</v>
      </c>
      <c r="E1375" s="8">
        <f t="shared" si="94"/>
        <v>27</v>
      </c>
      <c r="F1375" s="7">
        <v>86.700683159999997</v>
      </c>
      <c r="G1375" s="8">
        <f t="shared" si="95"/>
        <v>87</v>
      </c>
      <c r="H1375" s="9">
        <v>6.7704341479999997</v>
      </c>
      <c r="I1375" s="8">
        <f t="shared" si="96"/>
        <v>7</v>
      </c>
      <c r="J1375" s="10">
        <v>42.912922049999999</v>
      </c>
      <c r="K1375" s="8">
        <f t="shared" si="97"/>
        <v>43</v>
      </c>
      <c r="L1375" s="5" t="s">
        <v>164</v>
      </c>
    </row>
    <row r="1376" spans="1:12">
      <c r="A1376" s="6">
        <v>81</v>
      </c>
      <c r="B1376" s="6">
        <v>16</v>
      </c>
      <c r="C1376" s="6">
        <v>45</v>
      </c>
      <c r="D1376" s="7">
        <v>26.904357470000001</v>
      </c>
      <c r="E1376" s="8">
        <f t="shared" si="94"/>
        <v>27</v>
      </c>
      <c r="F1376" s="7">
        <v>86.254262280000006</v>
      </c>
      <c r="G1376" s="8">
        <f t="shared" si="95"/>
        <v>86</v>
      </c>
      <c r="H1376" s="9">
        <v>6.7274681569999997</v>
      </c>
      <c r="I1376" s="8">
        <f t="shared" si="96"/>
        <v>7</v>
      </c>
      <c r="J1376" s="10">
        <v>59.759800230000003</v>
      </c>
      <c r="K1376" s="8">
        <f t="shared" si="97"/>
        <v>60</v>
      </c>
      <c r="L1376" s="5" t="s">
        <v>164</v>
      </c>
    </row>
    <row r="1377" spans="1:12">
      <c r="A1377" s="6">
        <v>88</v>
      </c>
      <c r="B1377" s="6">
        <v>5</v>
      </c>
      <c r="C1377" s="6">
        <v>47</v>
      </c>
      <c r="D1377" s="7">
        <v>25.864754959999999</v>
      </c>
      <c r="E1377" s="8">
        <f t="shared" si="94"/>
        <v>26</v>
      </c>
      <c r="F1377" s="7">
        <v>86.674680409999993</v>
      </c>
      <c r="G1377" s="8">
        <f t="shared" si="95"/>
        <v>87</v>
      </c>
      <c r="H1377" s="9">
        <v>6.6622446460000004</v>
      </c>
      <c r="I1377" s="8">
        <f t="shared" si="96"/>
        <v>7</v>
      </c>
      <c r="J1377" s="10">
        <v>41.165548020000003</v>
      </c>
      <c r="K1377" s="8">
        <f t="shared" si="97"/>
        <v>41</v>
      </c>
      <c r="L1377" s="5" t="s">
        <v>164</v>
      </c>
    </row>
    <row r="1378" spans="1:12">
      <c r="A1378" s="6">
        <v>92</v>
      </c>
      <c r="B1378" s="6">
        <v>7</v>
      </c>
      <c r="C1378" s="6">
        <v>45</v>
      </c>
      <c r="D1378" s="7">
        <v>26.70607759</v>
      </c>
      <c r="E1378" s="8">
        <f t="shared" si="94"/>
        <v>27</v>
      </c>
      <c r="F1378" s="7">
        <v>81.141495050000003</v>
      </c>
      <c r="G1378" s="8">
        <f t="shared" si="95"/>
        <v>81</v>
      </c>
      <c r="H1378" s="9">
        <v>6.9446402220000003</v>
      </c>
      <c r="I1378" s="8">
        <f t="shared" si="96"/>
        <v>7</v>
      </c>
      <c r="J1378" s="10">
        <v>51.51033554</v>
      </c>
      <c r="K1378" s="8">
        <f t="shared" si="97"/>
        <v>52</v>
      </c>
      <c r="L1378" s="5" t="s">
        <v>164</v>
      </c>
    </row>
    <row r="1379" spans="1:12">
      <c r="A1379" s="6">
        <v>81</v>
      </c>
      <c r="B1379" s="6">
        <v>18</v>
      </c>
      <c r="C1379" s="6">
        <v>50</v>
      </c>
      <c r="D1379" s="7">
        <v>26.44019475</v>
      </c>
      <c r="E1379" s="8">
        <f t="shared" si="94"/>
        <v>26</v>
      </c>
      <c r="F1379" s="7">
        <v>80.919343370000007</v>
      </c>
      <c r="G1379" s="8">
        <f t="shared" si="95"/>
        <v>81</v>
      </c>
      <c r="H1379" s="9">
        <v>6.5071109859999998</v>
      </c>
      <c r="I1379" s="8">
        <f t="shared" si="96"/>
        <v>7</v>
      </c>
      <c r="J1379" s="10">
        <v>47.818475730000003</v>
      </c>
      <c r="K1379" s="8">
        <f t="shared" si="97"/>
        <v>48</v>
      </c>
      <c r="L1379" s="5" t="s">
        <v>164</v>
      </c>
    </row>
    <row r="1380" spans="1:12">
      <c r="A1380" s="6">
        <v>111</v>
      </c>
      <c r="B1380" s="6">
        <v>5</v>
      </c>
      <c r="C1380" s="6">
        <v>55</v>
      </c>
      <c r="D1380" s="7">
        <v>26.283442999999998</v>
      </c>
      <c r="E1380" s="8">
        <f t="shared" si="94"/>
        <v>26</v>
      </c>
      <c r="F1380" s="7">
        <v>84.424789169999997</v>
      </c>
      <c r="G1380" s="8">
        <f t="shared" si="95"/>
        <v>84</v>
      </c>
      <c r="H1380" s="9">
        <v>6.5206634220000002</v>
      </c>
      <c r="I1380" s="8">
        <f t="shared" si="96"/>
        <v>7</v>
      </c>
      <c r="J1380" s="10">
        <v>50.786697279999998</v>
      </c>
      <c r="K1380" s="8">
        <f t="shared" si="97"/>
        <v>51</v>
      </c>
      <c r="L1380" s="5" t="s">
        <v>164</v>
      </c>
    </row>
    <row r="1381" spans="1:12">
      <c r="A1381" s="6">
        <v>108</v>
      </c>
      <c r="B1381" s="6">
        <v>23</v>
      </c>
      <c r="C1381" s="6">
        <v>51</v>
      </c>
      <c r="D1381" s="7">
        <v>26.84366082</v>
      </c>
      <c r="E1381" s="8">
        <f t="shared" si="94"/>
        <v>27</v>
      </c>
      <c r="F1381" s="7">
        <v>83.850399640000006</v>
      </c>
      <c r="G1381" s="8">
        <f t="shared" si="95"/>
        <v>84</v>
      </c>
      <c r="H1381" s="9">
        <v>6.1065007869999999</v>
      </c>
      <c r="I1381" s="8">
        <f t="shared" si="96"/>
        <v>6</v>
      </c>
      <c r="J1381" s="10">
        <v>40.228644000000003</v>
      </c>
      <c r="K1381" s="8">
        <f t="shared" si="97"/>
        <v>40</v>
      </c>
      <c r="L1381" s="5" t="s">
        <v>164</v>
      </c>
    </row>
    <row r="1382" spans="1:12">
      <c r="A1382" s="6">
        <v>113</v>
      </c>
      <c r="B1382" s="6">
        <v>30</v>
      </c>
      <c r="C1382" s="6">
        <v>50</v>
      </c>
      <c r="D1382" s="7">
        <v>26.039672190000001</v>
      </c>
      <c r="E1382" s="8">
        <f t="shared" si="94"/>
        <v>26</v>
      </c>
      <c r="F1382" s="7">
        <v>83.986244299999996</v>
      </c>
      <c r="G1382" s="8">
        <f t="shared" si="95"/>
        <v>84</v>
      </c>
      <c r="H1382" s="9">
        <v>6.2774840430000003</v>
      </c>
      <c r="I1382" s="8">
        <f t="shared" si="96"/>
        <v>6</v>
      </c>
      <c r="J1382" s="10">
        <v>43.877123480000002</v>
      </c>
      <c r="K1382" s="8">
        <f t="shared" si="97"/>
        <v>44</v>
      </c>
      <c r="L1382" s="5" t="s">
        <v>164</v>
      </c>
    </row>
    <row r="1383" spans="1:12">
      <c r="A1383" s="6">
        <v>83</v>
      </c>
      <c r="B1383" s="6">
        <v>10</v>
      </c>
      <c r="C1383" s="6">
        <v>53</v>
      </c>
      <c r="D1383" s="7">
        <v>24.929947590000001</v>
      </c>
      <c r="E1383" s="8">
        <f t="shared" si="94"/>
        <v>25</v>
      </c>
      <c r="F1383" s="7">
        <v>85.00802358</v>
      </c>
      <c r="G1383" s="8">
        <f t="shared" si="95"/>
        <v>85</v>
      </c>
      <c r="H1383" s="9">
        <v>6.1951422789999997</v>
      </c>
      <c r="I1383" s="8">
        <f t="shared" si="96"/>
        <v>6</v>
      </c>
      <c r="J1383" s="10">
        <v>48.75859458</v>
      </c>
      <c r="K1383" s="8">
        <f t="shared" si="97"/>
        <v>49</v>
      </c>
      <c r="L1383" s="5" t="s">
        <v>164</v>
      </c>
    </row>
    <row r="1384" spans="1:12">
      <c r="A1384" s="6">
        <v>101</v>
      </c>
      <c r="B1384" s="6">
        <v>11</v>
      </c>
      <c r="C1384" s="6">
        <v>51</v>
      </c>
      <c r="D1384" s="7">
        <v>25.507369619999999</v>
      </c>
      <c r="E1384" s="8">
        <f t="shared" si="94"/>
        <v>26</v>
      </c>
      <c r="F1384" s="7">
        <v>84.243402410000002</v>
      </c>
      <c r="G1384" s="8">
        <f t="shared" si="95"/>
        <v>84</v>
      </c>
      <c r="H1384" s="9">
        <v>6.7920355749999999</v>
      </c>
      <c r="I1384" s="8">
        <f t="shared" si="96"/>
        <v>7</v>
      </c>
      <c r="J1384" s="10">
        <v>44.206899700000001</v>
      </c>
      <c r="K1384" s="8">
        <f t="shared" si="97"/>
        <v>44</v>
      </c>
      <c r="L1384" s="5" t="s">
        <v>164</v>
      </c>
    </row>
    <row r="1385" spans="1:12">
      <c r="A1385" s="6">
        <v>114</v>
      </c>
      <c r="B1385" s="6">
        <v>21</v>
      </c>
      <c r="C1385" s="6">
        <v>55</v>
      </c>
      <c r="D1385" s="7">
        <v>25.443839100000002</v>
      </c>
      <c r="E1385" s="8">
        <f t="shared" si="94"/>
        <v>25</v>
      </c>
      <c r="F1385" s="7">
        <v>87.939231199999995</v>
      </c>
      <c r="G1385" s="8">
        <f t="shared" si="95"/>
        <v>88</v>
      </c>
      <c r="H1385" s="9">
        <v>6.4727562560000003</v>
      </c>
      <c r="I1385" s="8">
        <f t="shared" si="96"/>
        <v>6</v>
      </c>
      <c r="J1385" s="10">
        <v>57.515496859999999</v>
      </c>
      <c r="K1385" s="8">
        <f t="shared" si="97"/>
        <v>58</v>
      </c>
      <c r="L1385" s="5" t="s">
        <v>164</v>
      </c>
    </row>
    <row r="1386" spans="1:12">
      <c r="A1386" s="6">
        <v>99</v>
      </c>
      <c r="B1386" s="6">
        <v>6</v>
      </c>
      <c r="C1386" s="6">
        <v>45</v>
      </c>
      <c r="D1386" s="7">
        <v>26.125889140000002</v>
      </c>
      <c r="E1386" s="8">
        <f t="shared" si="94"/>
        <v>26</v>
      </c>
      <c r="F1386" s="7">
        <v>86.550793900000002</v>
      </c>
      <c r="G1386" s="8">
        <f t="shared" si="95"/>
        <v>87</v>
      </c>
      <c r="H1386" s="9">
        <v>6.0009756169999999</v>
      </c>
      <c r="I1386" s="8">
        <f t="shared" si="96"/>
        <v>6</v>
      </c>
      <c r="J1386" s="10">
        <v>40.712100739999997</v>
      </c>
      <c r="K1386" s="8">
        <f t="shared" si="97"/>
        <v>41</v>
      </c>
      <c r="L1386" s="5" t="s">
        <v>164</v>
      </c>
    </row>
    <row r="1387" spans="1:12">
      <c r="A1387" s="6">
        <v>92</v>
      </c>
      <c r="B1387" s="6">
        <v>20</v>
      </c>
      <c r="C1387" s="6">
        <v>55</v>
      </c>
      <c r="D1387" s="7">
        <v>25.104747530000001</v>
      </c>
      <c r="E1387" s="8">
        <f t="shared" si="94"/>
        <v>25</v>
      </c>
      <c r="F1387" s="7">
        <v>87.5267616</v>
      </c>
      <c r="G1387" s="8">
        <f t="shared" si="95"/>
        <v>88</v>
      </c>
      <c r="H1387" s="9">
        <v>6.5877912619999996</v>
      </c>
      <c r="I1387" s="8">
        <f t="shared" si="96"/>
        <v>7</v>
      </c>
      <c r="J1387" s="10">
        <v>59.265194440000002</v>
      </c>
      <c r="K1387" s="8">
        <f t="shared" si="97"/>
        <v>59</v>
      </c>
      <c r="L1387" s="5" t="s">
        <v>164</v>
      </c>
    </row>
    <row r="1388" spans="1:12">
      <c r="A1388" s="6">
        <v>92</v>
      </c>
      <c r="B1388" s="6">
        <v>7</v>
      </c>
      <c r="C1388" s="6">
        <v>48</v>
      </c>
      <c r="D1388" s="7">
        <v>26.275206310000002</v>
      </c>
      <c r="E1388" s="8">
        <f t="shared" si="94"/>
        <v>26</v>
      </c>
      <c r="F1388" s="7">
        <v>86.632495550000002</v>
      </c>
      <c r="G1388" s="8">
        <f t="shared" si="95"/>
        <v>87</v>
      </c>
      <c r="H1388" s="9">
        <v>6.9565088260000003</v>
      </c>
      <c r="I1388" s="8">
        <f t="shared" si="96"/>
        <v>7</v>
      </c>
      <c r="J1388" s="10">
        <v>54.387484950000001</v>
      </c>
      <c r="K1388" s="8">
        <f t="shared" si="97"/>
        <v>54</v>
      </c>
      <c r="L1388" s="5" t="s">
        <v>164</v>
      </c>
    </row>
    <row r="1389" spans="1:12">
      <c r="A1389" s="6">
        <v>91</v>
      </c>
      <c r="B1389" s="6">
        <v>24</v>
      </c>
      <c r="C1389" s="6">
        <v>55</v>
      </c>
      <c r="D1389" s="7">
        <v>26.27061608</v>
      </c>
      <c r="E1389" s="8">
        <f t="shared" si="94"/>
        <v>26</v>
      </c>
      <c r="F1389" s="7">
        <v>83.091945210000006</v>
      </c>
      <c r="G1389" s="8">
        <f t="shared" si="95"/>
        <v>83</v>
      </c>
      <c r="H1389" s="9">
        <v>6.2590865830000002</v>
      </c>
      <c r="I1389" s="8">
        <f t="shared" si="96"/>
        <v>6</v>
      </c>
      <c r="J1389" s="10">
        <v>46.768374989999998</v>
      </c>
      <c r="K1389" s="8">
        <f t="shared" si="97"/>
        <v>47</v>
      </c>
      <c r="L1389" s="5" t="s">
        <v>164</v>
      </c>
    </row>
    <row r="1390" spans="1:12">
      <c r="A1390" s="6">
        <v>110</v>
      </c>
      <c r="B1390" s="6">
        <v>21</v>
      </c>
      <c r="C1390" s="6">
        <v>54</v>
      </c>
      <c r="D1390" s="7">
        <v>26.736908280000002</v>
      </c>
      <c r="E1390" s="8">
        <f t="shared" si="94"/>
        <v>27</v>
      </c>
      <c r="F1390" s="7">
        <v>87.824301559999995</v>
      </c>
      <c r="G1390" s="8">
        <f t="shared" si="95"/>
        <v>88</v>
      </c>
      <c r="H1390" s="9">
        <v>6.7475376420000002</v>
      </c>
      <c r="I1390" s="8">
        <f t="shared" si="96"/>
        <v>7</v>
      </c>
      <c r="J1390" s="10">
        <v>47.46447019</v>
      </c>
      <c r="K1390" s="8">
        <f t="shared" si="97"/>
        <v>47</v>
      </c>
      <c r="L1390" s="5" t="s">
        <v>164</v>
      </c>
    </row>
    <row r="1391" spans="1:12">
      <c r="A1391" s="6">
        <v>112</v>
      </c>
      <c r="B1391" s="6">
        <v>25</v>
      </c>
      <c r="C1391" s="6">
        <v>51</v>
      </c>
      <c r="D1391" s="7">
        <v>25.04746944</v>
      </c>
      <c r="E1391" s="8">
        <f t="shared" si="94"/>
        <v>25</v>
      </c>
      <c r="F1391" s="7">
        <v>85.5667282</v>
      </c>
      <c r="G1391" s="8">
        <f t="shared" si="95"/>
        <v>86</v>
      </c>
      <c r="H1391" s="9">
        <v>6.9325372310000004</v>
      </c>
      <c r="I1391" s="8">
        <f t="shared" si="96"/>
        <v>7</v>
      </c>
      <c r="J1391" s="10">
        <v>56.724966770000002</v>
      </c>
      <c r="K1391" s="8">
        <f t="shared" si="97"/>
        <v>57</v>
      </c>
      <c r="L1391" s="5" t="s">
        <v>164</v>
      </c>
    </row>
    <row r="1392" spans="1:12">
      <c r="A1392" s="6">
        <v>89</v>
      </c>
      <c r="B1392" s="6">
        <v>25</v>
      </c>
      <c r="C1392" s="6">
        <v>54</v>
      </c>
      <c r="D1392" s="7">
        <v>24.693689339999999</v>
      </c>
      <c r="E1392" s="8">
        <f t="shared" si="94"/>
        <v>25</v>
      </c>
      <c r="F1392" s="7">
        <v>85.569676279999996</v>
      </c>
      <c r="G1392" s="8">
        <f t="shared" si="95"/>
        <v>86</v>
      </c>
      <c r="H1392" s="9">
        <v>6.3531073930000002</v>
      </c>
      <c r="I1392" s="8">
        <f t="shared" si="96"/>
        <v>6</v>
      </c>
      <c r="J1392" s="10">
        <v>48.993908279999999</v>
      </c>
      <c r="K1392" s="8">
        <f t="shared" si="97"/>
        <v>49</v>
      </c>
      <c r="L1392" s="5" t="s">
        <v>164</v>
      </c>
    </row>
    <row r="1393" spans="1:12">
      <c r="A1393" s="6">
        <v>100</v>
      </c>
      <c r="B1393" s="6">
        <v>10</v>
      </c>
      <c r="C1393" s="6">
        <v>53</v>
      </c>
      <c r="D1393" s="7">
        <v>24.543569680000001</v>
      </c>
      <c r="E1393" s="8">
        <f t="shared" si="94"/>
        <v>25</v>
      </c>
      <c r="F1393" s="7">
        <v>84.608082769999996</v>
      </c>
      <c r="G1393" s="8">
        <f t="shared" si="95"/>
        <v>85</v>
      </c>
      <c r="H1393" s="9">
        <v>6.2117489570000002</v>
      </c>
      <c r="I1393" s="8">
        <f t="shared" si="96"/>
        <v>6</v>
      </c>
      <c r="J1393" s="10">
        <v>42.00660251</v>
      </c>
      <c r="K1393" s="8">
        <f t="shared" si="97"/>
        <v>42</v>
      </c>
      <c r="L1393" s="5" t="s">
        <v>164</v>
      </c>
    </row>
    <row r="1394" spans="1:12">
      <c r="A1394" s="6">
        <v>83</v>
      </c>
      <c r="B1394" s="6">
        <v>22</v>
      </c>
      <c r="C1394" s="6">
        <v>54</v>
      </c>
      <c r="D1394" s="7">
        <v>25.897623150000001</v>
      </c>
      <c r="E1394" s="8">
        <f t="shared" si="94"/>
        <v>26</v>
      </c>
      <c r="F1394" s="7">
        <v>81.966648320000004</v>
      </c>
      <c r="G1394" s="8">
        <f t="shared" si="95"/>
        <v>82</v>
      </c>
      <c r="H1394" s="9">
        <v>6.2772452540000003</v>
      </c>
      <c r="I1394" s="8">
        <f t="shared" si="96"/>
        <v>6</v>
      </c>
      <c r="J1394" s="10">
        <v>54.499600569999998</v>
      </c>
      <c r="K1394" s="8">
        <f t="shared" si="97"/>
        <v>54</v>
      </c>
      <c r="L1394" s="5" t="s">
        <v>164</v>
      </c>
    </row>
    <row r="1395" spans="1:12">
      <c r="A1395" s="6">
        <v>95</v>
      </c>
      <c r="B1395" s="6">
        <v>14</v>
      </c>
      <c r="C1395" s="6">
        <v>50</v>
      </c>
      <c r="D1395" s="7">
        <v>26.633311800000001</v>
      </c>
      <c r="E1395" s="8">
        <f t="shared" si="94"/>
        <v>27</v>
      </c>
      <c r="F1395" s="7">
        <v>84.317568440000002</v>
      </c>
      <c r="G1395" s="8">
        <f t="shared" si="95"/>
        <v>84</v>
      </c>
      <c r="H1395" s="9">
        <v>6.5604435189999997</v>
      </c>
      <c r="I1395" s="8">
        <f t="shared" si="96"/>
        <v>7</v>
      </c>
      <c r="J1395" s="10">
        <v>56.318661589999998</v>
      </c>
      <c r="K1395" s="8">
        <f t="shared" si="97"/>
        <v>56</v>
      </c>
      <c r="L1395" s="5" t="s">
        <v>164</v>
      </c>
    </row>
    <row r="1396" spans="1:12">
      <c r="A1396" s="6">
        <v>119</v>
      </c>
      <c r="B1396" s="6">
        <v>30</v>
      </c>
      <c r="C1396" s="6">
        <v>49</v>
      </c>
      <c r="D1396" s="7">
        <v>25.357947490000001</v>
      </c>
      <c r="E1396" s="8">
        <f t="shared" si="94"/>
        <v>25</v>
      </c>
      <c r="F1396" s="7">
        <v>80.458462650000001</v>
      </c>
      <c r="G1396" s="8">
        <f t="shared" si="95"/>
        <v>80</v>
      </c>
      <c r="H1396" s="9">
        <v>6.9030202210000002</v>
      </c>
      <c r="I1396" s="8">
        <f t="shared" si="96"/>
        <v>7</v>
      </c>
      <c r="J1396" s="10">
        <v>47.720782450000002</v>
      </c>
      <c r="K1396" s="8">
        <f t="shared" si="97"/>
        <v>48</v>
      </c>
      <c r="L1396" s="5" t="s">
        <v>164</v>
      </c>
    </row>
    <row r="1397" spans="1:12">
      <c r="A1397" s="6">
        <v>97</v>
      </c>
      <c r="B1397" s="6">
        <v>12</v>
      </c>
      <c r="C1397" s="6">
        <v>47</v>
      </c>
      <c r="D1397" s="7">
        <v>25.28784623</v>
      </c>
      <c r="E1397" s="8">
        <f t="shared" si="94"/>
        <v>25</v>
      </c>
      <c r="F1397" s="7">
        <v>89.636678759999995</v>
      </c>
      <c r="G1397" s="8">
        <f t="shared" si="95"/>
        <v>90</v>
      </c>
      <c r="H1397" s="9">
        <v>6.7650949640000002</v>
      </c>
      <c r="I1397" s="8">
        <f t="shared" si="96"/>
        <v>7</v>
      </c>
      <c r="J1397" s="10">
        <v>58.286976639999999</v>
      </c>
      <c r="K1397" s="8">
        <f t="shared" si="97"/>
        <v>58</v>
      </c>
      <c r="L1397" s="5" t="s">
        <v>164</v>
      </c>
    </row>
    <row r="1398" spans="1:12">
      <c r="A1398" s="6">
        <v>110</v>
      </c>
      <c r="B1398" s="6">
        <v>7</v>
      </c>
      <c r="C1398" s="6">
        <v>45</v>
      </c>
      <c r="D1398" s="7">
        <v>26.638385889999999</v>
      </c>
      <c r="E1398" s="8">
        <f t="shared" si="94"/>
        <v>27</v>
      </c>
      <c r="F1398" s="7">
        <v>84.695468739999995</v>
      </c>
      <c r="G1398" s="8">
        <f t="shared" si="95"/>
        <v>85</v>
      </c>
      <c r="H1398" s="9">
        <v>6.1892139269999999</v>
      </c>
      <c r="I1398" s="8">
        <f t="shared" si="96"/>
        <v>6</v>
      </c>
      <c r="J1398" s="10">
        <v>48.324286090000001</v>
      </c>
      <c r="K1398" s="8">
        <f t="shared" si="97"/>
        <v>48</v>
      </c>
      <c r="L1398" s="5" t="s">
        <v>164</v>
      </c>
    </row>
    <row r="1399" spans="1:12">
      <c r="A1399" s="6">
        <v>96</v>
      </c>
      <c r="B1399" s="6">
        <v>18</v>
      </c>
      <c r="C1399" s="6">
        <v>50</v>
      </c>
      <c r="D1399" s="7">
        <v>25.331044599999998</v>
      </c>
      <c r="E1399" s="8">
        <f t="shared" si="94"/>
        <v>25</v>
      </c>
      <c r="F1399" s="7">
        <v>84.305337910000006</v>
      </c>
      <c r="G1399" s="8">
        <f t="shared" si="95"/>
        <v>84</v>
      </c>
      <c r="H1399" s="9">
        <v>6.9042417069999997</v>
      </c>
      <c r="I1399" s="8">
        <f t="shared" si="96"/>
        <v>7</v>
      </c>
      <c r="J1399" s="10">
        <v>41.53218699</v>
      </c>
      <c r="K1399" s="8">
        <f t="shared" si="97"/>
        <v>42</v>
      </c>
      <c r="L1399" s="5" t="s">
        <v>164</v>
      </c>
    </row>
    <row r="1400" spans="1:12">
      <c r="A1400" s="6">
        <v>83</v>
      </c>
      <c r="B1400" s="6">
        <v>23</v>
      </c>
      <c r="C1400" s="6">
        <v>55</v>
      </c>
      <c r="D1400" s="7">
        <v>26.897501739999999</v>
      </c>
      <c r="E1400" s="8">
        <f t="shared" si="94"/>
        <v>27</v>
      </c>
      <c r="F1400" s="7">
        <v>83.892414840000001</v>
      </c>
      <c r="G1400" s="8">
        <f t="shared" si="95"/>
        <v>84</v>
      </c>
      <c r="H1400" s="9">
        <v>6.4632710759999998</v>
      </c>
      <c r="I1400" s="8">
        <f t="shared" si="96"/>
        <v>6</v>
      </c>
      <c r="J1400" s="10">
        <v>43.971937449999999</v>
      </c>
      <c r="K1400" s="8">
        <f t="shared" si="97"/>
        <v>44</v>
      </c>
      <c r="L1400" s="5" t="s">
        <v>164</v>
      </c>
    </row>
    <row r="1401" spans="1:12">
      <c r="A1401" s="6">
        <v>120</v>
      </c>
      <c r="B1401" s="6">
        <v>24</v>
      </c>
      <c r="C1401" s="6">
        <v>47</v>
      </c>
      <c r="D1401" s="7">
        <v>26.986036930000001</v>
      </c>
      <c r="E1401" s="8">
        <f t="shared" si="94"/>
        <v>27</v>
      </c>
      <c r="F1401" s="7">
        <v>89.413848900000005</v>
      </c>
      <c r="G1401" s="8">
        <f t="shared" si="95"/>
        <v>89</v>
      </c>
      <c r="H1401" s="9">
        <v>6.2608389649999996</v>
      </c>
      <c r="I1401" s="8">
        <f t="shared" si="96"/>
        <v>6</v>
      </c>
      <c r="J1401" s="10">
        <v>58.548766870000001</v>
      </c>
      <c r="K1401" s="8">
        <f t="shared" si="97"/>
        <v>59</v>
      </c>
      <c r="L1401" s="5" t="s">
        <v>164</v>
      </c>
    </row>
    <row r="1402" spans="1:12">
      <c r="A1402" s="6">
        <v>115</v>
      </c>
      <c r="B1402" s="6">
        <v>17</v>
      </c>
      <c r="C1402" s="6">
        <v>55</v>
      </c>
      <c r="D1402" s="7">
        <v>27.578269219999999</v>
      </c>
      <c r="E1402" s="8">
        <f t="shared" si="94"/>
        <v>28</v>
      </c>
      <c r="F1402" s="7">
        <v>94.118782019999998</v>
      </c>
      <c r="G1402" s="8">
        <f t="shared" si="95"/>
        <v>94</v>
      </c>
      <c r="H1402" s="9">
        <v>6.7765330549999998</v>
      </c>
      <c r="I1402" s="8">
        <f t="shared" si="96"/>
        <v>7</v>
      </c>
      <c r="J1402" s="10">
        <v>28.082532010000001</v>
      </c>
      <c r="K1402" s="8">
        <f t="shared" si="97"/>
        <v>28</v>
      </c>
      <c r="L1402" s="5" t="s">
        <v>175</v>
      </c>
    </row>
    <row r="1403" spans="1:12">
      <c r="A1403" s="6">
        <v>114</v>
      </c>
      <c r="B1403" s="6">
        <v>27</v>
      </c>
      <c r="C1403" s="6">
        <v>48</v>
      </c>
      <c r="D1403" s="7">
        <v>27.820548120000002</v>
      </c>
      <c r="E1403" s="8">
        <f t="shared" si="94"/>
        <v>28</v>
      </c>
      <c r="F1403" s="7">
        <v>93.035551620000007</v>
      </c>
      <c r="G1403" s="8">
        <f t="shared" si="95"/>
        <v>93</v>
      </c>
      <c r="H1403" s="9">
        <v>6.5284043780000003</v>
      </c>
      <c r="I1403" s="8">
        <f t="shared" si="96"/>
        <v>7</v>
      </c>
      <c r="J1403" s="10">
        <v>26.324054870000001</v>
      </c>
      <c r="K1403" s="8">
        <f t="shared" si="97"/>
        <v>26</v>
      </c>
      <c r="L1403" s="5" t="s">
        <v>175</v>
      </c>
    </row>
    <row r="1404" spans="1:12">
      <c r="A1404" s="6">
        <v>101</v>
      </c>
      <c r="B1404" s="6">
        <v>25</v>
      </c>
      <c r="C1404" s="6">
        <v>52</v>
      </c>
      <c r="D1404" s="7">
        <v>29.099104059999998</v>
      </c>
      <c r="E1404" s="8">
        <f t="shared" si="94"/>
        <v>29</v>
      </c>
      <c r="F1404" s="7">
        <v>94.222378259999999</v>
      </c>
      <c r="G1404" s="8">
        <f t="shared" si="95"/>
        <v>94</v>
      </c>
      <c r="H1404" s="9">
        <v>6.7501455720000001</v>
      </c>
      <c r="I1404" s="8">
        <f t="shared" si="96"/>
        <v>7</v>
      </c>
      <c r="J1404" s="10">
        <v>22.52497327</v>
      </c>
      <c r="K1404" s="8">
        <f t="shared" si="97"/>
        <v>23</v>
      </c>
      <c r="L1404" s="5" t="s">
        <v>175</v>
      </c>
    </row>
    <row r="1405" spans="1:12">
      <c r="A1405" s="6">
        <v>118</v>
      </c>
      <c r="B1405" s="6">
        <v>18</v>
      </c>
      <c r="C1405" s="6">
        <v>52</v>
      </c>
      <c r="D1405" s="7">
        <v>28.049435939999999</v>
      </c>
      <c r="E1405" s="8">
        <f t="shared" si="94"/>
        <v>28</v>
      </c>
      <c r="F1405" s="7">
        <v>90.831307080000002</v>
      </c>
      <c r="G1405" s="8">
        <f t="shared" si="95"/>
        <v>91</v>
      </c>
      <c r="H1405" s="9">
        <v>6.5628328070000004</v>
      </c>
      <c r="I1405" s="8">
        <f t="shared" si="96"/>
        <v>7</v>
      </c>
      <c r="J1405" s="10">
        <v>20.76223014</v>
      </c>
      <c r="K1405" s="8">
        <f t="shared" si="97"/>
        <v>21</v>
      </c>
      <c r="L1405" s="5" t="s">
        <v>175</v>
      </c>
    </row>
    <row r="1406" spans="1:12">
      <c r="A1406" s="6">
        <v>95</v>
      </c>
      <c r="B1406" s="6">
        <v>26</v>
      </c>
      <c r="C1406" s="6">
        <v>45</v>
      </c>
      <c r="D1406" s="7">
        <v>29.91690582</v>
      </c>
      <c r="E1406" s="8">
        <f t="shared" si="94"/>
        <v>30</v>
      </c>
      <c r="F1406" s="7">
        <v>94.556955520000002</v>
      </c>
      <c r="G1406" s="8">
        <f t="shared" si="95"/>
        <v>95</v>
      </c>
      <c r="H1406" s="9">
        <v>6.1175300210000003</v>
      </c>
      <c r="I1406" s="8">
        <f t="shared" si="96"/>
        <v>6</v>
      </c>
      <c r="J1406" s="10">
        <v>28.160572470000002</v>
      </c>
      <c r="K1406" s="8">
        <f t="shared" si="97"/>
        <v>28</v>
      </c>
      <c r="L1406" s="5" t="s">
        <v>175</v>
      </c>
    </row>
    <row r="1407" spans="1:12">
      <c r="A1407" s="6">
        <v>81</v>
      </c>
      <c r="B1407" s="6">
        <v>25</v>
      </c>
      <c r="C1407" s="6">
        <v>49</v>
      </c>
      <c r="D1407" s="7">
        <v>29.86895762</v>
      </c>
      <c r="E1407" s="8">
        <f t="shared" si="94"/>
        <v>30</v>
      </c>
      <c r="F1407" s="7">
        <v>93.251032080000002</v>
      </c>
      <c r="G1407" s="8">
        <f t="shared" si="95"/>
        <v>93</v>
      </c>
      <c r="H1407" s="9">
        <v>6.0764596690000001</v>
      </c>
      <c r="I1407" s="8">
        <f t="shared" si="96"/>
        <v>6</v>
      </c>
      <c r="J1407" s="10">
        <v>26.262430139999999</v>
      </c>
      <c r="K1407" s="8">
        <f t="shared" si="97"/>
        <v>26</v>
      </c>
      <c r="L1407" s="5" t="s">
        <v>175</v>
      </c>
    </row>
    <row r="1408" spans="1:12">
      <c r="A1408" s="6">
        <v>117</v>
      </c>
      <c r="B1408" s="6">
        <v>24</v>
      </c>
      <c r="C1408" s="6">
        <v>53</v>
      </c>
      <c r="D1408" s="7">
        <v>29.17220859</v>
      </c>
      <c r="E1408" s="8">
        <f t="shared" si="94"/>
        <v>29</v>
      </c>
      <c r="F1408" s="7">
        <v>92.214052240000001</v>
      </c>
      <c r="G1408" s="8">
        <f t="shared" si="95"/>
        <v>92</v>
      </c>
      <c r="H1408" s="9">
        <v>6.2934862950000001</v>
      </c>
      <c r="I1408" s="8">
        <f t="shared" si="96"/>
        <v>6</v>
      </c>
      <c r="J1408" s="10">
        <v>21.302904720000001</v>
      </c>
      <c r="K1408" s="8">
        <f t="shared" si="97"/>
        <v>21</v>
      </c>
      <c r="L1408" s="5" t="s">
        <v>175</v>
      </c>
    </row>
    <row r="1409" spans="1:12">
      <c r="A1409" s="6">
        <v>114</v>
      </c>
      <c r="B1409" s="6">
        <v>30</v>
      </c>
      <c r="C1409" s="6">
        <v>51</v>
      </c>
      <c r="D1409" s="7">
        <v>29.249085409999999</v>
      </c>
      <c r="E1409" s="8">
        <f t="shared" si="94"/>
        <v>29</v>
      </c>
      <c r="F1409" s="7">
        <v>90.069981350000006</v>
      </c>
      <c r="G1409" s="8">
        <f t="shared" si="95"/>
        <v>90</v>
      </c>
      <c r="H1409" s="9">
        <v>6.0691718469999998</v>
      </c>
      <c r="I1409" s="8">
        <f t="shared" si="96"/>
        <v>6</v>
      </c>
      <c r="J1409" s="10">
        <v>25.93496537</v>
      </c>
      <c r="K1409" s="8">
        <f t="shared" si="97"/>
        <v>26</v>
      </c>
      <c r="L1409" s="5" t="s">
        <v>175</v>
      </c>
    </row>
    <row r="1410" spans="1:12">
      <c r="A1410" s="6">
        <v>113</v>
      </c>
      <c r="B1410" s="6">
        <v>6</v>
      </c>
      <c r="C1410" s="6">
        <v>52</v>
      </c>
      <c r="D1410" s="7">
        <v>27.763172350000001</v>
      </c>
      <c r="E1410" s="8">
        <f t="shared" si="94"/>
        <v>28</v>
      </c>
      <c r="F1410" s="7">
        <v>90.355676419999995</v>
      </c>
      <c r="G1410" s="8">
        <f t="shared" si="95"/>
        <v>90</v>
      </c>
      <c r="H1410" s="9">
        <v>6.7409836460000001</v>
      </c>
      <c r="I1410" s="8">
        <f t="shared" si="96"/>
        <v>7</v>
      </c>
      <c r="J1410" s="10">
        <v>25.216091129999999</v>
      </c>
      <c r="K1410" s="8">
        <f t="shared" si="97"/>
        <v>25</v>
      </c>
      <c r="L1410" s="5" t="s">
        <v>175</v>
      </c>
    </row>
    <row r="1411" spans="1:12">
      <c r="A1411" s="6">
        <v>108</v>
      </c>
      <c r="B1411" s="6">
        <v>26</v>
      </c>
      <c r="C1411" s="6">
        <v>52</v>
      </c>
      <c r="D1411" s="7">
        <v>28.826290369999999</v>
      </c>
      <c r="E1411" s="8">
        <f t="shared" ref="E1411:E1474" si="98">ROUND(D1411, 0)</f>
        <v>29</v>
      </c>
      <c r="F1411" s="7">
        <v>94.267653490000001</v>
      </c>
      <c r="G1411" s="8">
        <f t="shared" ref="G1411:G1474" si="99">ROUND(F1411, 0)</f>
        <v>94</v>
      </c>
      <c r="H1411" s="9">
        <v>6.2017976389999996</v>
      </c>
      <c r="I1411" s="8">
        <f t="shared" ref="I1411:I1474" si="100">ROUND(H1411, 0)</f>
        <v>6</v>
      </c>
      <c r="J1411" s="10">
        <v>26.238385109999999</v>
      </c>
      <c r="K1411" s="8">
        <f t="shared" ref="K1411:K1474" si="101">ROUND(J1411, 0)</f>
        <v>26</v>
      </c>
      <c r="L1411" s="5" t="s">
        <v>175</v>
      </c>
    </row>
    <row r="1412" spans="1:12">
      <c r="A1412" s="6">
        <v>81</v>
      </c>
      <c r="B1412" s="6">
        <v>30</v>
      </c>
      <c r="C1412" s="6">
        <v>48</v>
      </c>
      <c r="D1412" s="7">
        <v>28.523797420000001</v>
      </c>
      <c r="E1412" s="8">
        <f t="shared" si="98"/>
        <v>29</v>
      </c>
      <c r="F1412" s="7">
        <v>92.096884320000001</v>
      </c>
      <c r="G1412" s="8">
        <f t="shared" si="99"/>
        <v>92</v>
      </c>
      <c r="H1412" s="9">
        <v>6.0410274739999998</v>
      </c>
      <c r="I1412" s="8">
        <f t="shared" si="100"/>
        <v>6</v>
      </c>
      <c r="J1412" s="10">
        <v>29.86681385</v>
      </c>
      <c r="K1412" s="8">
        <f t="shared" si="101"/>
        <v>30</v>
      </c>
      <c r="L1412" s="5" t="s">
        <v>175</v>
      </c>
    </row>
    <row r="1413" spans="1:12">
      <c r="A1413" s="6">
        <v>115</v>
      </c>
      <c r="B1413" s="6">
        <v>9</v>
      </c>
      <c r="C1413" s="6">
        <v>52</v>
      </c>
      <c r="D1413" s="7">
        <v>29.06785065</v>
      </c>
      <c r="E1413" s="8">
        <f t="shared" si="98"/>
        <v>29</v>
      </c>
      <c r="F1413" s="7">
        <v>90.976855389999997</v>
      </c>
      <c r="G1413" s="8">
        <f t="shared" si="99"/>
        <v>91</v>
      </c>
      <c r="H1413" s="9">
        <v>6.0193724590000004</v>
      </c>
      <c r="I1413" s="8">
        <f t="shared" si="100"/>
        <v>6</v>
      </c>
      <c r="J1413" s="10">
        <v>29.119473899999999</v>
      </c>
      <c r="K1413" s="8">
        <f t="shared" si="101"/>
        <v>29</v>
      </c>
      <c r="L1413" s="5" t="s">
        <v>175</v>
      </c>
    </row>
    <row r="1414" spans="1:12">
      <c r="A1414" s="6">
        <v>83</v>
      </c>
      <c r="B1414" s="6">
        <v>7</v>
      </c>
      <c r="C1414" s="6">
        <v>45</v>
      </c>
      <c r="D1414" s="7">
        <v>29.08417927</v>
      </c>
      <c r="E1414" s="8">
        <f t="shared" si="98"/>
        <v>29</v>
      </c>
      <c r="F1414" s="7">
        <v>90.738918870000006</v>
      </c>
      <c r="G1414" s="8">
        <f t="shared" si="99"/>
        <v>91</v>
      </c>
      <c r="H1414" s="9">
        <v>6.7041041269999999</v>
      </c>
      <c r="I1414" s="8">
        <f t="shared" si="100"/>
        <v>7</v>
      </c>
      <c r="J1414" s="10">
        <v>25.330142380000002</v>
      </c>
      <c r="K1414" s="8">
        <f t="shared" si="101"/>
        <v>25</v>
      </c>
      <c r="L1414" s="5" t="s">
        <v>175</v>
      </c>
    </row>
    <row r="1415" spans="1:12">
      <c r="A1415" s="6">
        <v>84</v>
      </c>
      <c r="B1415" s="6">
        <v>21</v>
      </c>
      <c r="C1415" s="6">
        <v>55</v>
      </c>
      <c r="D1415" s="7">
        <v>28.47090661</v>
      </c>
      <c r="E1415" s="8">
        <f t="shared" si="98"/>
        <v>28</v>
      </c>
      <c r="F1415" s="7">
        <v>94.794531820000003</v>
      </c>
      <c r="G1415" s="8">
        <f t="shared" si="99"/>
        <v>95</v>
      </c>
      <c r="H1415" s="9">
        <v>6.4942510240000004</v>
      </c>
      <c r="I1415" s="8">
        <f t="shared" si="100"/>
        <v>6</v>
      </c>
      <c r="J1415" s="10">
        <v>21.084841010000002</v>
      </c>
      <c r="K1415" s="8">
        <f t="shared" si="101"/>
        <v>21</v>
      </c>
      <c r="L1415" s="5" t="s">
        <v>175</v>
      </c>
    </row>
    <row r="1416" spans="1:12">
      <c r="A1416" s="6">
        <v>109</v>
      </c>
      <c r="B1416" s="6">
        <v>26</v>
      </c>
      <c r="C1416" s="6">
        <v>45</v>
      </c>
      <c r="D1416" s="7">
        <v>28.279736740000001</v>
      </c>
      <c r="E1416" s="8">
        <f t="shared" si="98"/>
        <v>28</v>
      </c>
      <c r="F1416" s="7">
        <v>90.389712079999995</v>
      </c>
      <c r="G1416" s="8">
        <f t="shared" si="99"/>
        <v>90</v>
      </c>
      <c r="H1416" s="9">
        <v>6.2245354490000002</v>
      </c>
      <c r="I1416" s="8">
        <f t="shared" si="100"/>
        <v>6</v>
      </c>
      <c r="J1416" s="10">
        <v>21.58992507</v>
      </c>
      <c r="K1416" s="8">
        <f t="shared" si="101"/>
        <v>22</v>
      </c>
      <c r="L1416" s="5" t="s">
        <v>175</v>
      </c>
    </row>
    <row r="1417" spans="1:12">
      <c r="A1417" s="6">
        <v>95</v>
      </c>
      <c r="B1417" s="6">
        <v>27</v>
      </c>
      <c r="C1417" s="6">
        <v>55</v>
      </c>
      <c r="D1417" s="7">
        <v>28.472125590000001</v>
      </c>
      <c r="E1417" s="8">
        <f t="shared" si="98"/>
        <v>28</v>
      </c>
      <c r="F1417" s="7">
        <v>91.213220649999997</v>
      </c>
      <c r="G1417" s="8">
        <f t="shared" si="99"/>
        <v>91</v>
      </c>
      <c r="H1417" s="9">
        <v>6.1604144139999999</v>
      </c>
      <c r="I1417" s="8">
        <f t="shared" si="100"/>
        <v>6</v>
      </c>
      <c r="J1417" s="10">
        <v>20.886203689999999</v>
      </c>
      <c r="K1417" s="8">
        <f t="shared" si="101"/>
        <v>21</v>
      </c>
      <c r="L1417" s="5" t="s">
        <v>175</v>
      </c>
    </row>
    <row r="1418" spans="1:12">
      <c r="A1418" s="6">
        <v>119</v>
      </c>
      <c r="B1418" s="6">
        <v>5</v>
      </c>
      <c r="C1418" s="6">
        <v>55</v>
      </c>
      <c r="D1418" s="7">
        <v>29.688467159999998</v>
      </c>
      <c r="E1418" s="8">
        <f t="shared" si="98"/>
        <v>30</v>
      </c>
      <c r="F1418" s="7">
        <v>94.301116010000001</v>
      </c>
      <c r="G1418" s="8">
        <f t="shared" si="99"/>
        <v>94</v>
      </c>
      <c r="H1418" s="9">
        <v>6.168757984</v>
      </c>
      <c r="I1418" s="8">
        <f t="shared" si="100"/>
        <v>6</v>
      </c>
      <c r="J1418" s="10">
        <v>26.839248449999999</v>
      </c>
      <c r="K1418" s="8">
        <f t="shared" si="101"/>
        <v>27</v>
      </c>
      <c r="L1418" s="5" t="s">
        <v>175</v>
      </c>
    </row>
    <row r="1419" spans="1:12">
      <c r="A1419" s="6">
        <v>110</v>
      </c>
      <c r="B1419" s="6">
        <v>14</v>
      </c>
      <c r="C1419" s="6">
        <v>51</v>
      </c>
      <c r="D1419" s="7">
        <v>27.024151459999999</v>
      </c>
      <c r="E1419" s="8">
        <f t="shared" si="98"/>
        <v>27</v>
      </c>
      <c r="F1419" s="7">
        <v>91.667376329999996</v>
      </c>
      <c r="G1419" s="8">
        <f t="shared" si="99"/>
        <v>92</v>
      </c>
      <c r="H1419" s="9">
        <v>6.0854446910000002</v>
      </c>
      <c r="I1419" s="8">
        <f t="shared" si="100"/>
        <v>6</v>
      </c>
      <c r="J1419" s="10">
        <v>21.260349860000002</v>
      </c>
      <c r="K1419" s="8">
        <f t="shared" si="101"/>
        <v>21</v>
      </c>
      <c r="L1419" s="5" t="s">
        <v>175</v>
      </c>
    </row>
    <row r="1420" spans="1:12">
      <c r="A1420" s="6">
        <v>82</v>
      </c>
      <c r="B1420" s="6">
        <v>18</v>
      </c>
      <c r="C1420" s="6">
        <v>48</v>
      </c>
      <c r="D1420" s="7">
        <v>29.095882970000002</v>
      </c>
      <c r="E1420" s="8">
        <f t="shared" si="98"/>
        <v>29</v>
      </c>
      <c r="F1420" s="7">
        <v>94.167483860000004</v>
      </c>
      <c r="G1420" s="8">
        <f t="shared" si="99"/>
        <v>94</v>
      </c>
      <c r="H1420" s="9">
        <v>6.1590508159999997</v>
      </c>
      <c r="I1420" s="8">
        <f t="shared" si="100"/>
        <v>6</v>
      </c>
      <c r="J1420" s="10">
        <v>26.705813280000001</v>
      </c>
      <c r="K1420" s="8">
        <f t="shared" si="101"/>
        <v>27</v>
      </c>
      <c r="L1420" s="5" t="s">
        <v>175</v>
      </c>
    </row>
    <row r="1421" spans="1:12">
      <c r="A1421" s="6">
        <v>87</v>
      </c>
      <c r="B1421" s="6">
        <v>14</v>
      </c>
      <c r="C1421" s="6">
        <v>48</v>
      </c>
      <c r="D1421" s="7">
        <v>29.692386989999999</v>
      </c>
      <c r="E1421" s="8">
        <f t="shared" si="98"/>
        <v>30</v>
      </c>
      <c r="F1421" s="7">
        <v>92.588625440000001</v>
      </c>
      <c r="G1421" s="8">
        <f t="shared" si="99"/>
        <v>93</v>
      </c>
      <c r="H1421" s="9">
        <v>6.6060332439999998</v>
      </c>
      <c r="I1421" s="8">
        <f t="shared" si="100"/>
        <v>7</v>
      </c>
      <c r="J1421" s="10">
        <v>29.1102594</v>
      </c>
      <c r="K1421" s="8">
        <f t="shared" si="101"/>
        <v>29</v>
      </c>
      <c r="L1421" s="5" t="s">
        <v>175</v>
      </c>
    </row>
    <row r="1422" spans="1:12">
      <c r="A1422" s="6">
        <v>85</v>
      </c>
      <c r="B1422" s="6">
        <v>9</v>
      </c>
      <c r="C1422" s="6">
        <v>53</v>
      </c>
      <c r="D1422" s="7">
        <v>28.206194119999999</v>
      </c>
      <c r="E1422" s="8">
        <f t="shared" si="98"/>
        <v>28</v>
      </c>
      <c r="F1422" s="7">
        <v>92.867986979999998</v>
      </c>
      <c r="G1422" s="8">
        <f t="shared" si="99"/>
        <v>93</v>
      </c>
      <c r="H1422" s="9">
        <v>6.4476629450000003</v>
      </c>
      <c r="I1422" s="8">
        <f t="shared" si="100"/>
        <v>6</v>
      </c>
      <c r="J1422" s="10">
        <v>28.786545149999998</v>
      </c>
      <c r="K1422" s="8">
        <f t="shared" si="101"/>
        <v>29</v>
      </c>
      <c r="L1422" s="5" t="s">
        <v>175</v>
      </c>
    </row>
    <row r="1423" spans="1:12">
      <c r="A1423" s="6">
        <v>100</v>
      </c>
      <c r="B1423" s="6">
        <v>6</v>
      </c>
      <c r="C1423" s="6">
        <v>53</v>
      </c>
      <c r="D1423" s="7">
        <v>29.052480360000001</v>
      </c>
      <c r="E1423" s="8">
        <f t="shared" si="98"/>
        <v>29</v>
      </c>
      <c r="F1423" s="7">
        <v>93.922178340000002</v>
      </c>
      <c r="G1423" s="8">
        <f t="shared" si="99"/>
        <v>94</v>
      </c>
      <c r="H1423" s="9">
        <v>6.1059096229999996</v>
      </c>
      <c r="I1423" s="8">
        <f t="shared" si="100"/>
        <v>6</v>
      </c>
      <c r="J1423" s="10">
        <v>23.666206259999999</v>
      </c>
      <c r="K1423" s="8">
        <f t="shared" si="101"/>
        <v>24</v>
      </c>
      <c r="L1423" s="5" t="s">
        <v>175</v>
      </c>
    </row>
    <row r="1424" spans="1:12">
      <c r="A1424" s="6">
        <v>107</v>
      </c>
      <c r="B1424" s="6">
        <v>12</v>
      </c>
      <c r="C1424" s="6">
        <v>46</v>
      </c>
      <c r="D1424" s="7">
        <v>29.57240298</v>
      </c>
      <c r="E1424" s="8">
        <f t="shared" si="98"/>
        <v>30</v>
      </c>
      <c r="F1424" s="7">
        <v>93.618703440000004</v>
      </c>
      <c r="G1424" s="8">
        <f t="shared" si="99"/>
        <v>94</v>
      </c>
      <c r="H1424" s="9">
        <v>6.559763394</v>
      </c>
      <c r="I1424" s="8">
        <f t="shared" si="100"/>
        <v>7</v>
      </c>
      <c r="J1424" s="10">
        <v>27.569186210000002</v>
      </c>
      <c r="K1424" s="8">
        <f t="shared" si="101"/>
        <v>28</v>
      </c>
      <c r="L1424" s="5" t="s">
        <v>175</v>
      </c>
    </row>
    <row r="1425" spans="1:12">
      <c r="A1425" s="6">
        <v>91</v>
      </c>
      <c r="B1425" s="6">
        <v>13</v>
      </c>
      <c r="C1425" s="6">
        <v>47</v>
      </c>
      <c r="D1425" s="7">
        <v>29.109683270000001</v>
      </c>
      <c r="E1425" s="8">
        <f t="shared" si="98"/>
        <v>29</v>
      </c>
      <c r="F1425" s="7">
        <v>92.435109940000004</v>
      </c>
      <c r="G1425" s="8">
        <f t="shared" si="99"/>
        <v>92</v>
      </c>
      <c r="H1425" s="9">
        <v>6.1441090300000001</v>
      </c>
      <c r="I1425" s="8">
        <f t="shared" si="100"/>
        <v>6</v>
      </c>
      <c r="J1425" s="10">
        <v>27.956023040000002</v>
      </c>
      <c r="K1425" s="8">
        <f t="shared" si="101"/>
        <v>28</v>
      </c>
      <c r="L1425" s="5" t="s">
        <v>175</v>
      </c>
    </row>
    <row r="1426" spans="1:12">
      <c r="A1426" s="6">
        <v>102</v>
      </c>
      <c r="B1426" s="6">
        <v>25</v>
      </c>
      <c r="C1426" s="6">
        <v>50</v>
      </c>
      <c r="D1426" s="7">
        <v>28.20480805</v>
      </c>
      <c r="E1426" s="8">
        <f t="shared" si="98"/>
        <v>28</v>
      </c>
      <c r="F1426" s="7">
        <v>92.914403789999994</v>
      </c>
      <c r="G1426" s="8">
        <f t="shared" si="99"/>
        <v>93</v>
      </c>
      <c r="H1426" s="9">
        <v>6.0996623689999998</v>
      </c>
      <c r="I1426" s="8">
        <f t="shared" si="100"/>
        <v>6</v>
      </c>
      <c r="J1426" s="10">
        <v>20.360011440000001</v>
      </c>
      <c r="K1426" s="8">
        <f t="shared" si="101"/>
        <v>20</v>
      </c>
      <c r="L1426" s="5" t="s">
        <v>175</v>
      </c>
    </row>
    <row r="1427" spans="1:12">
      <c r="A1427" s="6">
        <v>117</v>
      </c>
      <c r="B1427" s="6">
        <v>25</v>
      </c>
      <c r="C1427" s="6">
        <v>53</v>
      </c>
      <c r="D1427" s="7">
        <v>29.11858526</v>
      </c>
      <c r="E1427" s="8">
        <f t="shared" si="98"/>
        <v>29</v>
      </c>
      <c r="F1427" s="7">
        <v>92.125430210000005</v>
      </c>
      <c r="G1427" s="8">
        <f t="shared" si="99"/>
        <v>92</v>
      </c>
      <c r="H1427" s="9">
        <v>6.4139273189999999</v>
      </c>
      <c r="I1427" s="8">
        <f t="shared" si="100"/>
        <v>6</v>
      </c>
      <c r="J1427" s="10">
        <v>24.52020164</v>
      </c>
      <c r="K1427" s="8">
        <f t="shared" si="101"/>
        <v>25</v>
      </c>
      <c r="L1427" s="5" t="s">
        <v>175</v>
      </c>
    </row>
    <row r="1428" spans="1:12">
      <c r="A1428" s="6">
        <v>85</v>
      </c>
      <c r="B1428" s="6">
        <v>21</v>
      </c>
      <c r="C1428" s="6">
        <v>52</v>
      </c>
      <c r="D1428" s="7">
        <v>29.62800691</v>
      </c>
      <c r="E1428" s="8">
        <f t="shared" si="98"/>
        <v>30</v>
      </c>
      <c r="F1428" s="7">
        <v>90.100516150000004</v>
      </c>
      <c r="G1428" s="8">
        <f t="shared" si="99"/>
        <v>90</v>
      </c>
      <c r="H1428" s="9">
        <v>6.0751441159999997</v>
      </c>
      <c r="I1428" s="8">
        <f t="shared" si="100"/>
        <v>6</v>
      </c>
      <c r="J1428" s="10">
        <v>23.695867610000001</v>
      </c>
      <c r="K1428" s="8">
        <f t="shared" si="101"/>
        <v>24</v>
      </c>
      <c r="L1428" s="5" t="s">
        <v>175</v>
      </c>
    </row>
    <row r="1429" spans="1:12">
      <c r="A1429" s="6">
        <v>104</v>
      </c>
      <c r="B1429" s="6">
        <v>25</v>
      </c>
      <c r="C1429" s="6">
        <v>55</v>
      </c>
      <c r="D1429" s="7">
        <v>29.811966009999999</v>
      </c>
      <c r="E1429" s="8">
        <f t="shared" si="98"/>
        <v>30</v>
      </c>
      <c r="F1429" s="7">
        <v>90.368812840000004</v>
      </c>
      <c r="G1429" s="8">
        <f t="shared" si="99"/>
        <v>90</v>
      </c>
      <c r="H1429" s="9">
        <v>6.1238025020000002</v>
      </c>
      <c r="I1429" s="8">
        <f t="shared" si="100"/>
        <v>6</v>
      </c>
      <c r="J1429" s="10">
        <v>22.687665030000002</v>
      </c>
      <c r="K1429" s="8">
        <f t="shared" si="101"/>
        <v>23</v>
      </c>
      <c r="L1429" s="5" t="s">
        <v>175</v>
      </c>
    </row>
    <row r="1430" spans="1:12">
      <c r="A1430" s="6">
        <v>102</v>
      </c>
      <c r="B1430" s="6">
        <v>24</v>
      </c>
      <c r="C1430" s="6">
        <v>54</v>
      </c>
      <c r="D1430" s="7">
        <v>27.72338349</v>
      </c>
      <c r="E1430" s="8">
        <f t="shared" si="98"/>
        <v>28</v>
      </c>
      <c r="F1430" s="7">
        <v>90.93897939</v>
      </c>
      <c r="G1430" s="8">
        <f t="shared" si="99"/>
        <v>91</v>
      </c>
      <c r="H1430" s="9">
        <v>6.698468621</v>
      </c>
      <c r="I1430" s="8">
        <f t="shared" si="100"/>
        <v>7</v>
      </c>
      <c r="J1430" s="10">
        <v>22.818634469999999</v>
      </c>
      <c r="K1430" s="8">
        <f t="shared" si="101"/>
        <v>23</v>
      </c>
      <c r="L1430" s="5" t="s">
        <v>175</v>
      </c>
    </row>
    <row r="1431" spans="1:12">
      <c r="A1431" s="6">
        <v>116</v>
      </c>
      <c r="B1431" s="6">
        <v>25</v>
      </c>
      <c r="C1431" s="6">
        <v>50</v>
      </c>
      <c r="D1431" s="7">
        <v>29.260927980000002</v>
      </c>
      <c r="E1431" s="8">
        <f t="shared" si="98"/>
        <v>29</v>
      </c>
      <c r="F1431" s="7">
        <v>92.923677010000006</v>
      </c>
      <c r="G1431" s="8">
        <f t="shared" si="99"/>
        <v>93</v>
      </c>
      <c r="H1431" s="9">
        <v>6.0888858140000002</v>
      </c>
      <c r="I1431" s="8">
        <f t="shared" si="100"/>
        <v>6</v>
      </c>
      <c r="J1431" s="10">
        <v>28.70627683</v>
      </c>
      <c r="K1431" s="8">
        <f t="shared" si="101"/>
        <v>29</v>
      </c>
      <c r="L1431" s="5" t="s">
        <v>175</v>
      </c>
    </row>
    <row r="1432" spans="1:12">
      <c r="A1432" s="6">
        <v>100</v>
      </c>
      <c r="B1432" s="6">
        <v>17</v>
      </c>
      <c r="C1432" s="6">
        <v>48</v>
      </c>
      <c r="D1432" s="7">
        <v>29.72791119</v>
      </c>
      <c r="E1432" s="8">
        <f t="shared" si="98"/>
        <v>30</v>
      </c>
      <c r="F1432" s="7">
        <v>94.297532950000004</v>
      </c>
      <c r="G1432" s="8">
        <f t="shared" si="99"/>
        <v>94</v>
      </c>
      <c r="H1432" s="9">
        <v>6.3678006319999998</v>
      </c>
      <c r="I1432" s="8">
        <f t="shared" si="100"/>
        <v>6</v>
      </c>
      <c r="J1432" s="10">
        <v>26.52364146</v>
      </c>
      <c r="K1432" s="8">
        <f t="shared" si="101"/>
        <v>27</v>
      </c>
      <c r="L1432" s="5" t="s">
        <v>175</v>
      </c>
    </row>
    <row r="1433" spans="1:12">
      <c r="A1433" s="6">
        <v>110</v>
      </c>
      <c r="B1433" s="6">
        <v>25</v>
      </c>
      <c r="C1433" s="6">
        <v>54</v>
      </c>
      <c r="D1433" s="7">
        <v>28.91105641</v>
      </c>
      <c r="E1433" s="8">
        <f t="shared" si="98"/>
        <v>29</v>
      </c>
      <c r="F1433" s="7">
        <v>90.784138420000005</v>
      </c>
      <c r="G1433" s="8">
        <f t="shared" si="99"/>
        <v>91</v>
      </c>
      <c r="H1433" s="9">
        <v>6.4259309379999996</v>
      </c>
      <c r="I1433" s="8">
        <f t="shared" si="100"/>
        <v>6</v>
      </c>
      <c r="J1433" s="10">
        <v>23.443984669999999</v>
      </c>
      <c r="K1433" s="8">
        <f t="shared" si="101"/>
        <v>23</v>
      </c>
      <c r="L1433" s="5" t="s">
        <v>175</v>
      </c>
    </row>
    <row r="1434" spans="1:12">
      <c r="A1434" s="6">
        <v>104</v>
      </c>
      <c r="B1434" s="6">
        <v>25</v>
      </c>
      <c r="C1434" s="6">
        <v>51</v>
      </c>
      <c r="D1434" s="7">
        <v>28.96361426</v>
      </c>
      <c r="E1434" s="8">
        <f t="shared" si="98"/>
        <v>29</v>
      </c>
      <c r="F1434" s="7">
        <v>93.884821529999996</v>
      </c>
      <c r="G1434" s="8">
        <f t="shared" si="99"/>
        <v>94</v>
      </c>
      <c r="H1434" s="9">
        <v>6.4699832759999998</v>
      </c>
      <c r="I1434" s="8">
        <f t="shared" si="100"/>
        <v>6</v>
      </c>
      <c r="J1434" s="10">
        <v>23.56130173</v>
      </c>
      <c r="K1434" s="8">
        <f t="shared" si="101"/>
        <v>24</v>
      </c>
      <c r="L1434" s="5" t="s">
        <v>175</v>
      </c>
    </row>
    <row r="1435" spans="1:12">
      <c r="A1435" s="6">
        <v>107</v>
      </c>
      <c r="B1435" s="6">
        <v>11</v>
      </c>
      <c r="C1435" s="6">
        <v>54</v>
      </c>
      <c r="D1435" s="7">
        <v>28.590523690000001</v>
      </c>
      <c r="E1435" s="8">
        <f t="shared" si="98"/>
        <v>29</v>
      </c>
      <c r="F1435" s="7">
        <v>91.336172360000006</v>
      </c>
      <c r="G1435" s="8">
        <f t="shared" si="99"/>
        <v>91</v>
      </c>
      <c r="H1435" s="9">
        <v>6.0940163380000003</v>
      </c>
      <c r="I1435" s="8">
        <f t="shared" si="100"/>
        <v>6</v>
      </c>
      <c r="J1435" s="10">
        <v>29.440080340000002</v>
      </c>
      <c r="K1435" s="8">
        <f t="shared" si="101"/>
        <v>29</v>
      </c>
      <c r="L1435" s="5" t="s">
        <v>175</v>
      </c>
    </row>
    <row r="1436" spans="1:12">
      <c r="A1436" s="6">
        <v>98</v>
      </c>
      <c r="B1436" s="6">
        <v>26</v>
      </c>
      <c r="C1436" s="6">
        <v>52</v>
      </c>
      <c r="D1436" s="7">
        <v>27.338977159999999</v>
      </c>
      <c r="E1436" s="8">
        <f t="shared" si="98"/>
        <v>27</v>
      </c>
      <c r="F1436" s="7">
        <v>90.697590079999998</v>
      </c>
      <c r="G1436" s="8">
        <f t="shared" si="99"/>
        <v>91</v>
      </c>
      <c r="H1436" s="9">
        <v>6.1500908990000003</v>
      </c>
      <c r="I1436" s="8">
        <f t="shared" si="100"/>
        <v>6</v>
      </c>
      <c r="J1436" s="10">
        <v>28.691138349999999</v>
      </c>
      <c r="K1436" s="8">
        <f t="shared" si="101"/>
        <v>29</v>
      </c>
      <c r="L1436" s="5" t="s">
        <v>175</v>
      </c>
    </row>
    <row r="1437" spans="1:12">
      <c r="A1437" s="6">
        <v>88</v>
      </c>
      <c r="B1437" s="6">
        <v>17</v>
      </c>
      <c r="C1437" s="6">
        <v>52</v>
      </c>
      <c r="D1437" s="7">
        <v>29.904158890000001</v>
      </c>
      <c r="E1437" s="8">
        <f t="shared" si="98"/>
        <v>30</v>
      </c>
      <c r="F1437" s="7">
        <v>90.752843630000001</v>
      </c>
      <c r="G1437" s="8">
        <f t="shared" si="99"/>
        <v>91</v>
      </c>
      <c r="H1437" s="9">
        <v>6.6469624249999999</v>
      </c>
      <c r="I1437" s="8">
        <f t="shared" si="100"/>
        <v>7</v>
      </c>
      <c r="J1437" s="10">
        <v>25.378283969999998</v>
      </c>
      <c r="K1437" s="8">
        <f t="shared" si="101"/>
        <v>25</v>
      </c>
      <c r="L1437" s="5" t="s">
        <v>175</v>
      </c>
    </row>
    <row r="1438" spans="1:12">
      <c r="A1438" s="6">
        <v>87</v>
      </c>
      <c r="B1438" s="6">
        <v>25</v>
      </c>
      <c r="C1438" s="6">
        <v>46</v>
      </c>
      <c r="D1438" s="7">
        <v>27.42711692</v>
      </c>
      <c r="E1438" s="8">
        <f t="shared" si="98"/>
        <v>27</v>
      </c>
      <c r="F1438" s="7">
        <v>90.026962010000005</v>
      </c>
      <c r="G1438" s="8">
        <f t="shared" si="99"/>
        <v>90</v>
      </c>
      <c r="H1438" s="9">
        <v>6.3796907479999998</v>
      </c>
      <c r="I1438" s="8">
        <f t="shared" si="100"/>
        <v>6</v>
      </c>
      <c r="J1438" s="10">
        <v>21.7508774</v>
      </c>
      <c r="K1438" s="8">
        <f t="shared" si="101"/>
        <v>22</v>
      </c>
      <c r="L1438" s="5" t="s">
        <v>175</v>
      </c>
    </row>
    <row r="1439" spans="1:12">
      <c r="A1439" s="6">
        <v>120</v>
      </c>
      <c r="B1439" s="6">
        <v>8</v>
      </c>
      <c r="C1439" s="6">
        <v>46</v>
      </c>
      <c r="D1439" s="7">
        <v>29.55657523</v>
      </c>
      <c r="E1439" s="8">
        <f t="shared" si="98"/>
        <v>30</v>
      </c>
      <c r="F1439" s="7">
        <v>90.709372619999996</v>
      </c>
      <c r="G1439" s="8">
        <f t="shared" si="99"/>
        <v>91</v>
      </c>
      <c r="H1439" s="9">
        <v>6.7328343339999996</v>
      </c>
      <c r="I1439" s="8">
        <f t="shared" si="100"/>
        <v>7</v>
      </c>
      <c r="J1439" s="10">
        <v>28.365355959999999</v>
      </c>
      <c r="K1439" s="8">
        <f t="shared" si="101"/>
        <v>28</v>
      </c>
      <c r="L1439" s="5" t="s">
        <v>175</v>
      </c>
    </row>
    <row r="1440" spans="1:12">
      <c r="A1440" s="6">
        <v>95</v>
      </c>
      <c r="B1440" s="6">
        <v>13</v>
      </c>
      <c r="C1440" s="6">
        <v>46</v>
      </c>
      <c r="D1440" s="7">
        <v>29.840707739999999</v>
      </c>
      <c r="E1440" s="8">
        <f t="shared" si="98"/>
        <v>30</v>
      </c>
      <c r="F1440" s="7">
        <v>93.763128929999993</v>
      </c>
      <c r="G1440" s="8">
        <f t="shared" si="99"/>
        <v>94</v>
      </c>
      <c r="H1440" s="9">
        <v>6.1260199320000002</v>
      </c>
      <c r="I1440" s="8">
        <f t="shared" si="100"/>
        <v>6</v>
      </c>
      <c r="J1440" s="10">
        <v>23.282078380000002</v>
      </c>
      <c r="K1440" s="8">
        <f t="shared" si="101"/>
        <v>23</v>
      </c>
      <c r="L1440" s="5" t="s">
        <v>175</v>
      </c>
    </row>
    <row r="1441" spans="1:12">
      <c r="A1441" s="6">
        <v>108</v>
      </c>
      <c r="B1441" s="6">
        <v>22</v>
      </c>
      <c r="C1441" s="6">
        <v>47</v>
      </c>
      <c r="D1441" s="7">
        <v>28.53545677</v>
      </c>
      <c r="E1441" s="8">
        <f t="shared" si="98"/>
        <v>29</v>
      </c>
      <c r="F1441" s="7">
        <v>91.727427019999993</v>
      </c>
      <c r="G1441" s="8">
        <f t="shared" si="99"/>
        <v>92</v>
      </c>
      <c r="H1441" s="9">
        <v>6.1611235789999999</v>
      </c>
      <c r="I1441" s="8">
        <f t="shared" si="100"/>
        <v>6</v>
      </c>
      <c r="J1441" s="10">
        <v>25.129004800000001</v>
      </c>
      <c r="K1441" s="8">
        <f t="shared" si="101"/>
        <v>25</v>
      </c>
      <c r="L1441" s="5" t="s">
        <v>175</v>
      </c>
    </row>
    <row r="1442" spans="1:12">
      <c r="A1442" s="6">
        <v>82</v>
      </c>
      <c r="B1442" s="6">
        <v>13</v>
      </c>
      <c r="C1442" s="6">
        <v>52</v>
      </c>
      <c r="D1442" s="7">
        <v>27.115350459999998</v>
      </c>
      <c r="E1442" s="8">
        <f t="shared" si="98"/>
        <v>27</v>
      </c>
      <c r="F1442" s="7">
        <v>94.869078860000002</v>
      </c>
      <c r="G1442" s="8">
        <f t="shared" si="99"/>
        <v>95</v>
      </c>
      <c r="H1442" s="9">
        <v>6.4428100529999996</v>
      </c>
      <c r="I1442" s="8">
        <f t="shared" si="100"/>
        <v>6</v>
      </c>
      <c r="J1442" s="10">
        <v>26.51924782</v>
      </c>
      <c r="K1442" s="8">
        <f t="shared" si="101"/>
        <v>27</v>
      </c>
      <c r="L1442" s="5" t="s">
        <v>175</v>
      </c>
    </row>
    <row r="1443" spans="1:12">
      <c r="A1443" s="6">
        <v>120</v>
      </c>
      <c r="B1443" s="6">
        <v>23</v>
      </c>
      <c r="C1443" s="6">
        <v>55</v>
      </c>
      <c r="D1443" s="7">
        <v>27.844928029999998</v>
      </c>
      <c r="E1443" s="8">
        <f t="shared" si="98"/>
        <v>28</v>
      </c>
      <c r="F1443" s="7">
        <v>91.606665939999999</v>
      </c>
      <c r="G1443" s="8">
        <f t="shared" si="99"/>
        <v>92</v>
      </c>
      <c r="H1443" s="9">
        <v>6.7320490749999999</v>
      </c>
      <c r="I1443" s="8">
        <f t="shared" si="100"/>
        <v>7</v>
      </c>
      <c r="J1443" s="10">
        <v>26.478444289999999</v>
      </c>
      <c r="K1443" s="8">
        <f t="shared" si="101"/>
        <v>26</v>
      </c>
      <c r="L1443" s="5" t="s">
        <v>175</v>
      </c>
    </row>
    <row r="1444" spans="1:12">
      <c r="A1444" s="6">
        <v>110</v>
      </c>
      <c r="B1444" s="6">
        <v>22</v>
      </c>
      <c r="C1444" s="6">
        <v>47</v>
      </c>
      <c r="D1444" s="7">
        <v>29.03157242</v>
      </c>
      <c r="E1444" s="8">
        <f t="shared" si="98"/>
        <v>29</v>
      </c>
      <c r="F1444" s="7">
        <v>91.821725920000006</v>
      </c>
      <c r="G1444" s="8">
        <f t="shared" si="99"/>
        <v>92</v>
      </c>
      <c r="H1444" s="9">
        <v>6.2436737249999998</v>
      </c>
      <c r="I1444" s="8">
        <f t="shared" si="100"/>
        <v>6</v>
      </c>
      <c r="J1444" s="10">
        <v>24.938612540000001</v>
      </c>
      <c r="K1444" s="8">
        <f t="shared" si="101"/>
        <v>25</v>
      </c>
      <c r="L1444" s="5" t="s">
        <v>175</v>
      </c>
    </row>
    <row r="1445" spans="1:12">
      <c r="A1445" s="6">
        <v>95</v>
      </c>
      <c r="B1445" s="6">
        <v>23</v>
      </c>
      <c r="C1445" s="6">
        <v>45</v>
      </c>
      <c r="D1445" s="7">
        <v>27.824244570000001</v>
      </c>
      <c r="E1445" s="8">
        <f t="shared" si="98"/>
        <v>28</v>
      </c>
      <c r="F1445" s="7">
        <v>90.566987420000004</v>
      </c>
      <c r="G1445" s="8">
        <f t="shared" si="99"/>
        <v>91</v>
      </c>
      <c r="H1445" s="9">
        <v>6.2662087270000004</v>
      </c>
      <c r="I1445" s="8">
        <f t="shared" si="100"/>
        <v>6</v>
      </c>
      <c r="J1445" s="10">
        <v>21.190145260000001</v>
      </c>
      <c r="K1445" s="8">
        <f t="shared" si="101"/>
        <v>21</v>
      </c>
      <c r="L1445" s="5" t="s">
        <v>175</v>
      </c>
    </row>
    <row r="1446" spans="1:12">
      <c r="A1446" s="6">
        <v>106</v>
      </c>
      <c r="B1446" s="6">
        <v>10</v>
      </c>
      <c r="C1446" s="6">
        <v>49</v>
      </c>
      <c r="D1446" s="7">
        <v>27.726531420000001</v>
      </c>
      <c r="E1446" s="8">
        <f t="shared" si="98"/>
        <v>28</v>
      </c>
      <c r="F1446" s="7">
        <v>92.006875309999998</v>
      </c>
      <c r="G1446" s="8">
        <f t="shared" si="99"/>
        <v>92</v>
      </c>
      <c r="H1446" s="9">
        <v>6.3506237390000004</v>
      </c>
      <c r="I1446" s="8">
        <f t="shared" si="100"/>
        <v>6</v>
      </c>
      <c r="J1446" s="10">
        <v>20.211267469999999</v>
      </c>
      <c r="K1446" s="8">
        <f t="shared" si="101"/>
        <v>20</v>
      </c>
      <c r="L1446" s="5" t="s">
        <v>175</v>
      </c>
    </row>
    <row r="1447" spans="1:12">
      <c r="A1447" s="6">
        <v>99</v>
      </c>
      <c r="B1447" s="6">
        <v>12</v>
      </c>
      <c r="C1447" s="6">
        <v>52</v>
      </c>
      <c r="D1447" s="7">
        <v>28.697083339999999</v>
      </c>
      <c r="E1447" s="8">
        <f t="shared" si="98"/>
        <v>29</v>
      </c>
      <c r="F1447" s="7">
        <v>94.307598549999994</v>
      </c>
      <c r="G1447" s="8">
        <f t="shared" si="99"/>
        <v>94</v>
      </c>
      <c r="H1447" s="9">
        <v>6.0029272929999999</v>
      </c>
      <c r="I1447" s="8">
        <f t="shared" si="100"/>
        <v>6</v>
      </c>
      <c r="J1447" s="10">
        <v>22.218070879999999</v>
      </c>
      <c r="K1447" s="8">
        <f t="shared" si="101"/>
        <v>22</v>
      </c>
      <c r="L1447" s="5" t="s">
        <v>175</v>
      </c>
    </row>
    <row r="1448" spans="1:12">
      <c r="A1448" s="6">
        <v>106</v>
      </c>
      <c r="B1448" s="6">
        <v>20</v>
      </c>
      <c r="C1448" s="6">
        <v>51</v>
      </c>
      <c r="D1448" s="7">
        <v>29.730196620000001</v>
      </c>
      <c r="E1448" s="8">
        <f t="shared" si="98"/>
        <v>30</v>
      </c>
      <c r="F1448" s="7">
        <v>90.970157150000006</v>
      </c>
      <c r="G1448" s="8">
        <f t="shared" si="99"/>
        <v>91</v>
      </c>
      <c r="H1448" s="9">
        <v>6.3425731120000002</v>
      </c>
      <c r="I1448" s="8">
        <f t="shared" si="100"/>
        <v>6</v>
      </c>
      <c r="J1448" s="10">
        <v>20.49035619</v>
      </c>
      <c r="K1448" s="8">
        <f t="shared" si="101"/>
        <v>20</v>
      </c>
      <c r="L1448" s="5" t="s">
        <v>175</v>
      </c>
    </row>
    <row r="1449" spans="1:12">
      <c r="A1449" s="6">
        <v>83</v>
      </c>
      <c r="B1449" s="6">
        <v>11</v>
      </c>
      <c r="C1449" s="6">
        <v>53</v>
      </c>
      <c r="D1449" s="7">
        <v>29.540971710000001</v>
      </c>
      <c r="E1449" s="8">
        <f t="shared" si="98"/>
        <v>30</v>
      </c>
      <c r="F1449" s="7">
        <v>92.917783069999999</v>
      </c>
      <c r="G1449" s="8">
        <f t="shared" si="99"/>
        <v>93</v>
      </c>
      <c r="H1449" s="9">
        <v>6.1639212480000003</v>
      </c>
      <c r="I1449" s="8">
        <f t="shared" si="100"/>
        <v>6</v>
      </c>
      <c r="J1449" s="10">
        <v>21.9653077</v>
      </c>
      <c r="K1449" s="8">
        <f t="shared" si="101"/>
        <v>22</v>
      </c>
      <c r="L1449" s="5" t="s">
        <v>175</v>
      </c>
    </row>
    <row r="1450" spans="1:12">
      <c r="A1450" s="6">
        <v>117</v>
      </c>
      <c r="B1450" s="6">
        <v>19</v>
      </c>
      <c r="C1450" s="6">
        <v>55</v>
      </c>
      <c r="D1450" s="7">
        <v>28.803119219999999</v>
      </c>
      <c r="E1450" s="8">
        <f t="shared" si="98"/>
        <v>29</v>
      </c>
      <c r="F1450" s="7">
        <v>91.783369329999999</v>
      </c>
      <c r="G1450" s="8">
        <f t="shared" si="99"/>
        <v>92</v>
      </c>
      <c r="H1450" s="9">
        <v>6.121745389</v>
      </c>
      <c r="I1450" s="8">
        <f t="shared" si="100"/>
        <v>6</v>
      </c>
      <c r="J1450" s="10">
        <v>25.163598910000001</v>
      </c>
      <c r="K1450" s="8">
        <f t="shared" si="101"/>
        <v>25</v>
      </c>
      <c r="L1450" s="5" t="s">
        <v>175</v>
      </c>
    </row>
    <row r="1451" spans="1:12">
      <c r="A1451" s="6">
        <v>98</v>
      </c>
      <c r="B1451" s="6">
        <v>26</v>
      </c>
      <c r="C1451" s="6">
        <v>49</v>
      </c>
      <c r="D1451" s="7">
        <v>27.290356689999999</v>
      </c>
      <c r="E1451" s="8">
        <f t="shared" si="98"/>
        <v>27</v>
      </c>
      <c r="F1451" s="7">
        <v>90.533300909999994</v>
      </c>
      <c r="G1451" s="8">
        <f t="shared" si="99"/>
        <v>91</v>
      </c>
      <c r="H1451" s="9">
        <v>6.1301604730000001</v>
      </c>
      <c r="I1451" s="8">
        <f t="shared" si="100"/>
        <v>6</v>
      </c>
      <c r="J1451" s="10">
        <v>23.49535234</v>
      </c>
      <c r="K1451" s="8">
        <f t="shared" si="101"/>
        <v>23</v>
      </c>
      <c r="L1451" s="5" t="s">
        <v>175</v>
      </c>
    </row>
    <row r="1452" spans="1:12">
      <c r="A1452" s="6">
        <v>113</v>
      </c>
      <c r="B1452" s="6">
        <v>20</v>
      </c>
      <c r="C1452" s="6">
        <v>48</v>
      </c>
      <c r="D1452" s="7">
        <v>27.465836490000001</v>
      </c>
      <c r="E1452" s="8">
        <f t="shared" si="98"/>
        <v>27</v>
      </c>
      <c r="F1452" s="7">
        <v>94.876790409999998</v>
      </c>
      <c r="G1452" s="8">
        <f t="shared" si="99"/>
        <v>95</v>
      </c>
      <c r="H1452" s="9">
        <v>6.4405846809999998</v>
      </c>
      <c r="I1452" s="8">
        <f t="shared" si="100"/>
        <v>6</v>
      </c>
      <c r="J1452" s="10">
        <v>27.278998470000001</v>
      </c>
      <c r="K1452" s="8">
        <f t="shared" si="101"/>
        <v>27</v>
      </c>
      <c r="L1452" s="5" t="s">
        <v>175</v>
      </c>
    </row>
    <row r="1453" spans="1:12">
      <c r="A1453" s="6">
        <v>101</v>
      </c>
      <c r="B1453" s="6">
        <v>17</v>
      </c>
      <c r="C1453" s="6">
        <v>47</v>
      </c>
      <c r="D1453" s="7">
        <v>29.494013890000002</v>
      </c>
      <c r="E1453" s="8">
        <f t="shared" si="98"/>
        <v>29</v>
      </c>
      <c r="F1453" s="7">
        <v>94.729813379999996</v>
      </c>
      <c r="G1453" s="8">
        <f t="shared" si="99"/>
        <v>95</v>
      </c>
      <c r="H1453" s="9">
        <v>6.1850532339999997</v>
      </c>
      <c r="I1453" s="8">
        <f t="shared" si="100"/>
        <v>6</v>
      </c>
      <c r="J1453" s="10">
        <v>26.308208759999999</v>
      </c>
      <c r="K1453" s="8">
        <f t="shared" si="101"/>
        <v>26</v>
      </c>
      <c r="L1453" s="5" t="s">
        <v>175</v>
      </c>
    </row>
    <row r="1454" spans="1:12">
      <c r="A1454" s="6">
        <v>98</v>
      </c>
      <c r="B1454" s="6">
        <v>7</v>
      </c>
      <c r="C1454" s="6">
        <v>45</v>
      </c>
      <c r="D1454" s="7">
        <v>27.791618079999999</v>
      </c>
      <c r="E1454" s="8">
        <f t="shared" si="98"/>
        <v>28</v>
      </c>
      <c r="F1454" s="7">
        <v>92.510549459999993</v>
      </c>
      <c r="G1454" s="8">
        <f t="shared" si="99"/>
        <v>93</v>
      </c>
      <c r="H1454" s="9">
        <v>6.157724816</v>
      </c>
      <c r="I1454" s="8">
        <f t="shared" si="100"/>
        <v>6</v>
      </c>
      <c r="J1454" s="10">
        <v>26.854226239999999</v>
      </c>
      <c r="K1454" s="8">
        <f t="shared" si="101"/>
        <v>27</v>
      </c>
      <c r="L1454" s="5" t="s">
        <v>175</v>
      </c>
    </row>
    <row r="1455" spans="1:12">
      <c r="A1455" s="6">
        <v>93</v>
      </c>
      <c r="B1455" s="6">
        <v>22</v>
      </c>
      <c r="C1455" s="6">
        <v>48</v>
      </c>
      <c r="D1455" s="7">
        <v>29.125337389999999</v>
      </c>
      <c r="E1455" s="8">
        <f t="shared" si="98"/>
        <v>29</v>
      </c>
      <c r="F1455" s="7">
        <v>91.522911410000006</v>
      </c>
      <c r="G1455" s="8">
        <f t="shared" si="99"/>
        <v>92</v>
      </c>
      <c r="H1455" s="9">
        <v>6.7769879739999999</v>
      </c>
      <c r="I1455" s="8">
        <f t="shared" si="100"/>
        <v>7</v>
      </c>
      <c r="J1455" s="10">
        <v>21.904404450000001</v>
      </c>
      <c r="K1455" s="8">
        <f t="shared" si="101"/>
        <v>22</v>
      </c>
      <c r="L1455" s="5" t="s">
        <v>175</v>
      </c>
    </row>
    <row r="1456" spans="1:12">
      <c r="A1456" s="6">
        <v>95</v>
      </c>
      <c r="B1456" s="6">
        <v>21</v>
      </c>
      <c r="C1456" s="6">
        <v>47</v>
      </c>
      <c r="D1456" s="7">
        <v>27.93114233</v>
      </c>
      <c r="E1456" s="8">
        <f t="shared" si="98"/>
        <v>28</v>
      </c>
      <c r="F1456" s="7">
        <v>93.561614390000003</v>
      </c>
      <c r="G1456" s="8">
        <f t="shared" si="99"/>
        <v>94</v>
      </c>
      <c r="H1456" s="9">
        <v>6.4319708770000004</v>
      </c>
      <c r="I1456" s="8">
        <f t="shared" si="100"/>
        <v>6</v>
      </c>
      <c r="J1456" s="10">
        <v>20.661278360000001</v>
      </c>
      <c r="K1456" s="8">
        <f t="shared" si="101"/>
        <v>21</v>
      </c>
      <c r="L1456" s="5" t="s">
        <v>175</v>
      </c>
    </row>
    <row r="1457" spans="1:12">
      <c r="A1457" s="6">
        <v>109</v>
      </c>
      <c r="B1457" s="6">
        <v>12</v>
      </c>
      <c r="C1457" s="6">
        <v>48</v>
      </c>
      <c r="D1457" s="7">
        <v>29.457717479999999</v>
      </c>
      <c r="E1457" s="8">
        <f t="shared" si="98"/>
        <v>29</v>
      </c>
      <c r="F1457" s="7">
        <v>92.125347360000006</v>
      </c>
      <c r="G1457" s="8">
        <f t="shared" si="99"/>
        <v>92</v>
      </c>
      <c r="H1457" s="9">
        <v>6.7087438429999997</v>
      </c>
      <c r="I1457" s="8">
        <f t="shared" si="100"/>
        <v>7</v>
      </c>
      <c r="J1457" s="10">
        <v>20.76212031</v>
      </c>
      <c r="K1457" s="8">
        <f t="shared" si="101"/>
        <v>21</v>
      </c>
      <c r="L1457" s="5" t="s">
        <v>175</v>
      </c>
    </row>
    <row r="1458" spans="1:12">
      <c r="A1458" s="6">
        <v>118</v>
      </c>
      <c r="B1458" s="6">
        <v>12</v>
      </c>
      <c r="C1458" s="6">
        <v>47</v>
      </c>
      <c r="D1458" s="7">
        <v>27.968722790000001</v>
      </c>
      <c r="E1458" s="8">
        <f t="shared" si="98"/>
        <v>28</v>
      </c>
      <c r="F1458" s="7">
        <v>92.174447959999995</v>
      </c>
      <c r="G1458" s="8">
        <f t="shared" si="99"/>
        <v>92</v>
      </c>
      <c r="H1458" s="9">
        <v>6.0107396450000001</v>
      </c>
      <c r="I1458" s="8">
        <f t="shared" si="100"/>
        <v>6</v>
      </c>
      <c r="J1458" s="10">
        <v>28.947669489999999</v>
      </c>
      <c r="K1458" s="8">
        <f t="shared" si="101"/>
        <v>29</v>
      </c>
      <c r="L1458" s="5" t="s">
        <v>175</v>
      </c>
    </row>
    <row r="1459" spans="1:12">
      <c r="A1459" s="6">
        <v>100</v>
      </c>
      <c r="B1459" s="6">
        <v>14</v>
      </c>
      <c r="C1459" s="6">
        <v>49</v>
      </c>
      <c r="D1459" s="7">
        <v>29.488829580000001</v>
      </c>
      <c r="E1459" s="8">
        <f t="shared" si="98"/>
        <v>29</v>
      </c>
      <c r="F1459" s="7">
        <v>91.075742329999997</v>
      </c>
      <c r="G1459" s="8">
        <f t="shared" si="99"/>
        <v>91</v>
      </c>
      <c r="H1459" s="9">
        <v>6.365956658</v>
      </c>
      <c r="I1459" s="8">
        <f t="shared" si="100"/>
        <v>6</v>
      </c>
      <c r="J1459" s="10">
        <v>26.019093550000001</v>
      </c>
      <c r="K1459" s="8">
        <f t="shared" si="101"/>
        <v>26</v>
      </c>
      <c r="L1459" s="5" t="s">
        <v>175</v>
      </c>
    </row>
    <row r="1460" spans="1:12">
      <c r="A1460" s="6">
        <v>89</v>
      </c>
      <c r="B1460" s="6">
        <v>9</v>
      </c>
      <c r="C1460" s="6">
        <v>47</v>
      </c>
      <c r="D1460" s="7">
        <v>29.471562590000001</v>
      </c>
      <c r="E1460" s="8">
        <f t="shared" si="98"/>
        <v>29</v>
      </c>
      <c r="F1460" s="7">
        <v>90.770696180000002</v>
      </c>
      <c r="G1460" s="8">
        <f t="shared" si="99"/>
        <v>91</v>
      </c>
      <c r="H1460" s="9">
        <v>6.6683827659999997</v>
      </c>
      <c r="I1460" s="8">
        <f t="shared" si="100"/>
        <v>7</v>
      </c>
      <c r="J1460" s="10">
        <v>28.752260669999998</v>
      </c>
      <c r="K1460" s="8">
        <f t="shared" si="101"/>
        <v>29</v>
      </c>
      <c r="L1460" s="5" t="s">
        <v>175</v>
      </c>
    </row>
    <row r="1461" spans="1:12">
      <c r="A1461" s="6">
        <v>95</v>
      </c>
      <c r="B1461" s="6">
        <v>16</v>
      </c>
      <c r="C1461" s="6">
        <v>46</v>
      </c>
      <c r="D1461" s="7">
        <v>27.076726499999999</v>
      </c>
      <c r="E1461" s="8">
        <f t="shared" si="98"/>
        <v>27</v>
      </c>
      <c r="F1461" s="7">
        <v>90.143626220000002</v>
      </c>
      <c r="G1461" s="8">
        <f t="shared" si="99"/>
        <v>90</v>
      </c>
      <c r="H1461" s="9">
        <v>6.74669542</v>
      </c>
      <c r="I1461" s="8">
        <f t="shared" si="100"/>
        <v>7</v>
      </c>
      <c r="J1461" s="10">
        <v>24.4514648</v>
      </c>
      <c r="K1461" s="8">
        <f t="shared" si="101"/>
        <v>24</v>
      </c>
      <c r="L1461" s="5" t="s">
        <v>175</v>
      </c>
    </row>
    <row r="1462" spans="1:12">
      <c r="A1462" s="6">
        <v>95</v>
      </c>
      <c r="B1462" s="6">
        <v>7</v>
      </c>
      <c r="C1462" s="6">
        <v>45</v>
      </c>
      <c r="D1462" s="7">
        <v>27.300085970000001</v>
      </c>
      <c r="E1462" s="8">
        <f t="shared" si="98"/>
        <v>27</v>
      </c>
      <c r="F1462" s="7">
        <v>90.800153080000001</v>
      </c>
      <c r="G1462" s="8">
        <f t="shared" si="99"/>
        <v>91</v>
      </c>
      <c r="H1462" s="9">
        <v>6.031665834</v>
      </c>
      <c r="I1462" s="8">
        <f t="shared" si="100"/>
        <v>6</v>
      </c>
      <c r="J1462" s="10">
        <v>25.094845110000001</v>
      </c>
      <c r="K1462" s="8">
        <f t="shared" si="101"/>
        <v>25</v>
      </c>
      <c r="L1462" s="5" t="s">
        <v>175</v>
      </c>
    </row>
    <row r="1463" spans="1:12">
      <c r="A1463" s="6">
        <v>87</v>
      </c>
      <c r="B1463" s="6">
        <v>6</v>
      </c>
      <c r="C1463" s="6">
        <v>45</v>
      </c>
      <c r="D1463" s="7">
        <v>29.827293940000001</v>
      </c>
      <c r="E1463" s="8">
        <f t="shared" si="98"/>
        <v>30</v>
      </c>
      <c r="F1463" s="7">
        <v>90.79007335</v>
      </c>
      <c r="G1463" s="8">
        <f t="shared" si="99"/>
        <v>91</v>
      </c>
      <c r="H1463" s="9">
        <v>6.4007720499999996</v>
      </c>
      <c r="I1463" s="8">
        <f t="shared" si="100"/>
        <v>6</v>
      </c>
      <c r="J1463" s="10">
        <v>22.842035889999998</v>
      </c>
      <c r="K1463" s="8">
        <f t="shared" si="101"/>
        <v>23</v>
      </c>
      <c r="L1463" s="5" t="s">
        <v>175</v>
      </c>
    </row>
    <row r="1464" spans="1:12">
      <c r="A1464" s="6">
        <v>93</v>
      </c>
      <c r="B1464" s="6">
        <v>20</v>
      </c>
      <c r="C1464" s="6">
        <v>50</v>
      </c>
      <c r="D1464" s="7">
        <v>29.93061247</v>
      </c>
      <c r="E1464" s="8">
        <f t="shared" si="98"/>
        <v>30</v>
      </c>
      <c r="F1464" s="7">
        <v>93.229808989999995</v>
      </c>
      <c r="G1464" s="8">
        <f t="shared" si="99"/>
        <v>93</v>
      </c>
      <c r="H1464" s="9">
        <v>6.4487926890000002</v>
      </c>
      <c r="I1464" s="8">
        <f t="shared" si="100"/>
        <v>6</v>
      </c>
      <c r="J1464" s="10">
        <v>24.34814338</v>
      </c>
      <c r="K1464" s="8">
        <f t="shared" si="101"/>
        <v>24</v>
      </c>
      <c r="L1464" s="5" t="s">
        <v>175</v>
      </c>
    </row>
    <row r="1465" spans="1:12">
      <c r="A1465" s="6">
        <v>84</v>
      </c>
      <c r="B1465" s="6">
        <v>29</v>
      </c>
      <c r="C1465" s="6">
        <v>49</v>
      </c>
      <c r="D1465" s="7">
        <v>29.943491680000001</v>
      </c>
      <c r="E1465" s="8">
        <f t="shared" si="98"/>
        <v>30</v>
      </c>
      <c r="F1465" s="7">
        <v>93.907411920000001</v>
      </c>
      <c r="G1465" s="8">
        <f t="shared" si="99"/>
        <v>94</v>
      </c>
      <c r="H1465" s="9">
        <v>6.2514202750000001</v>
      </c>
      <c r="I1465" s="8">
        <f t="shared" si="100"/>
        <v>6</v>
      </c>
      <c r="J1465" s="10">
        <v>20.390205030000001</v>
      </c>
      <c r="K1465" s="8">
        <f t="shared" si="101"/>
        <v>20</v>
      </c>
      <c r="L1465" s="5" t="s">
        <v>175</v>
      </c>
    </row>
    <row r="1466" spans="1:12">
      <c r="A1466" s="6">
        <v>111</v>
      </c>
      <c r="B1466" s="6">
        <v>5</v>
      </c>
      <c r="C1466" s="6">
        <v>47</v>
      </c>
      <c r="D1466" s="7">
        <v>28.03306461</v>
      </c>
      <c r="E1466" s="8">
        <f t="shared" si="98"/>
        <v>28</v>
      </c>
      <c r="F1466" s="7">
        <v>91.473557779999993</v>
      </c>
      <c r="G1466" s="8">
        <f t="shared" si="99"/>
        <v>91</v>
      </c>
      <c r="H1466" s="9">
        <v>6.2744528109999997</v>
      </c>
      <c r="I1466" s="8">
        <f t="shared" si="100"/>
        <v>6</v>
      </c>
      <c r="J1466" s="10">
        <v>21.17924769</v>
      </c>
      <c r="K1466" s="8">
        <f t="shared" si="101"/>
        <v>21</v>
      </c>
      <c r="L1466" s="5" t="s">
        <v>175</v>
      </c>
    </row>
    <row r="1467" spans="1:12">
      <c r="A1467" s="6">
        <v>111</v>
      </c>
      <c r="B1467" s="6">
        <v>5</v>
      </c>
      <c r="C1467" s="6">
        <v>52</v>
      </c>
      <c r="D1467" s="7">
        <v>29.8843055</v>
      </c>
      <c r="E1467" s="8">
        <f t="shared" si="98"/>
        <v>30</v>
      </c>
      <c r="F1467" s="7">
        <v>94.037114700000004</v>
      </c>
      <c r="G1467" s="8">
        <f t="shared" si="99"/>
        <v>94</v>
      </c>
      <c r="H1467" s="9">
        <v>6.1359963720000001</v>
      </c>
      <c r="I1467" s="8">
        <f t="shared" si="100"/>
        <v>6</v>
      </c>
      <c r="J1467" s="10">
        <v>21.0000988</v>
      </c>
      <c r="K1467" s="8">
        <f t="shared" si="101"/>
        <v>21</v>
      </c>
      <c r="L1467" s="5" t="s">
        <v>175</v>
      </c>
    </row>
    <row r="1468" spans="1:12">
      <c r="A1468" s="6">
        <v>111</v>
      </c>
      <c r="B1468" s="6">
        <v>15</v>
      </c>
      <c r="C1468" s="6">
        <v>54</v>
      </c>
      <c r="D1468" s="7">
        <v>27.705837299999999</v>
      </c>
      <c r="E1468" s="8">
        <f t="shared" si="98"/>
        <v>28</v>
      </c>
      <c r="F1468" s="7">
        <v>92.911856950000001</v>
      </c>
      <c r="G1468" s="8">
        <f t="shared" si="99"/>
        <v>93</v>
      </c>
      <c r="H1468" s="9">
        <v>6.1940901720000001</v>
      </c>
      <c r="I1468" s="8">
        <f t="shared" si="100"/>
        <v>6</v>
      </c>
      <c r="J1468" s="10">
        <v>22.06207161</v>
      </c>
      <c r="K1468" s="8">
        <f t="shared" si="101"/>
        <v>22</v>
      </c>
      <c r="L1468" s="5" t="s">
        <v>175</v>
      </c>
    </row>
    <row r="1469" spans="1:12">
      <c r="A1469" s="6">
        <v>89</v>
      </c>
      <c r="B1469" s="6">
        <v>11</v>
      </c>
      <c r="C1469" s="6">
        <v>47</v>
      </c>
      <c r="D1469" s="7">
        <v>29.787140050000001</v>
      </c>
      <c r="E1469" s="8">
        <f t="shared" si="98"/>
        <v>30</v>
      </c>
      <c r="F1469" s="7">
        <v>94.653435340000001</v>
      </c>
      <c r="G1469" s="8">
        <f t="shared" si="99"/>
        <v>95</v>
      </c>
      <c r="H1469" s="9">
        <v>6.3278229619999999</v>
      </c>
      <c r="I1469" s="8">
        <f t="shared" si="100"/>
        <v>6</v>
      </c>
      <c r="J1469" s="10">
        <v>27.865944200000001</v>
      </c>
      <c r="K1469" s="8">
        <f t="shared" si="101"/>
        <v>28</v>
      </c>
      <c r="L1469" s="5" t="s">
        <v>175</v>
      </c>
    </row>
    <row r="1470" spans="1:12">
      <c r="A1470" s="6">
        <v>110</v>
      </c>
      <c r="B1470" s="6">
        <v>15</v>
      </c>
      <c r="C1470" s="6">
        <v>48</v>
      </c>
      <c r="D1470" s="7">
        <v>28.578199949999998</v>
      </c>
      <c r="E1470" s="8">
        <f t="shared" si="98"/>
        <v>29</v>
      </c>
      <c r="F1470" s="7">
        <v>92.865974370000004</v>
      </c>
      <c r="G1470" s="8">
        <f t="shared" si="99"/>
        <v>93</v>
      </c>
      <c r="H1470" s="9">
        <v>6.2125672109999996</v>
      </c>
      <c r="I1470" s="8">
        <f t="shared" si="100"/>
        <v>6</v>
      </c>
      <c r="J1470" s="10">
        <v>27.598717799999999</v>
      </c>
      <c r="K1470" s="8">
        <f t="shared" si="101"/>
        <v>28</v>
      </c>
      <c r="L1470" s="5" t="s">
        <v>175</v>
      </c>
    </row>
    <row r="1471" spans="1:12">
      <c r="A1471" s="6">
        <v>95</v>
      </c>
      <c r="B1471" s="6">
        <v>30</v>
      </c>
      <c r="C1471" s="6">
        <v>52</v>
      </c>
      <c r="D1471" s="7">
        <v>29.480699210000001</v>
      </c>
      <c r="E1471" s="8">
        <f t="shared" si="98"/>
        <v>29</v>
      </c>
      <c r="F1471" s="7">
        <v>90.336986780000004</v>
      </c>
      <c r="G1471" s="8">
        <f t="shared" si="99"/>
        <v>90</v>
      </c>
      <c r="H1471" s="9">
        <v>6.640470863</v>
      </c>
      <c r="I1471" s="8">
        <f t="shared" si="100"/>
        <v>7</v>
      </c>
      <c r="J1471" s="10">
        <v>26.036576799999999</v>
      </c>
      <c r="K1471" s="8">
        <f t="shared" si="101"/>
        <v>26</v>
      </c>
      <c r="L1471" s="5" t="s">
        <v>175</v>
      </c>
    </row>
    <row r="1472" spans="1:12">
      <c r="A1472" s="6">
        <v>115</v>
      </c>
      <c r="B1472" s="6">
        <v>12</v>
      </c>
      <c r="C1472" s="6">
        <v>52</v>
      </c>
      <c r="D1472" s="7">
        <v>27.514922429999999</v>
      </c>
      <c r="E1472" s="8">
        <f t="shared" si="98"/>
        <v>28</v>
      </c>
      <c r="F1472" s="7">
        <v>94.962186729999999</v>
      </c>
      <c r="G1472" s="8">
        <f t="shared" si="99"/>
        <v>95</v>
      </c>
      <c r="H1472" s="9">
        <v>6.6855531289999997</v>
      </c>
      <c r="I1472" s="8">
        <f t="shared" si="100"/>
        <v>7</v>
      </c>
      <c r="J1472" s="10">
        <v>21.017964320000001</v>
      </c>
      <c r="K1472" s="8">
        <f t="shared" si="101"/>
        <v>21</v>
      </c>
      <c r="L1472" s="5" t="s">
        <v>175</v>
      </c>
    </row>
    <row r="1473" spans="1:12">
      <c r="A1473" s="6">
        <v>120</v>
      </c>
      <c r="B1473" s="6">
        <v>25</v>
      </c>
      <c r="C1473" s="6">
        <v>50</v>
      </c>
      <c r="D1473" s="7">
        <v>28.054577609999999</v>
      </c>
      <c r="E1473" s="8">
        <f t="shared" si="98"/>
        <v>28</v>
      </c>
      <c r="F1473" s="7">
        <v>94.81637388</v>
      </c>
      <c r="G1473" s="8">
        <f t="shared" si="99"/>
        <v>95</v>
      </c>
      <c r="H1473" s="9">
        <v>6.3272104689999997</v>
      </c>
      <c r="I1473" s="8">
        <f t="shared" si="100"/>
        <v>6</v>
      </c>
      <c r="J1473" s="10">
        <v>21.848693279999999</v>
      </c>
      <c r="K1473" s="8">
        <f t="shared" si="101"/>
        <v>22</v>
      </c>
      <c r="L1473" s="5" t="s">
        <v>175</v>
      </c>
    </row>
    <row r="1474" spans="1:12">
      <c r="A1474" s="6">
        <v>102</v>
      </c>
      <c r="B1474" s="6">
        <v>11</v>
      </c>
      <c r="C1474" s="6">
        <v>45</v>
      </c>
      <c r="D1474" s="7">
        <v>29.03167341</v>
      </c>
      <c r="E1474" s="8">
        <f t="shared" si="98"/>
        <v>29</v>
      </c>
      <c r="F1474" s="7">
        <v>93.126032350000003</v>
      </c>
      <c r="G1474" s="8">
        <f t="shared" si="99"/>
        <v>93</v>
      </c>
      <c r="H1474" s="9">
        <v>6.3554426299999998</v>
      </c>
      <c r="I1474" s="8">
        <f t="shared" si="100"/>
        <v>6</v>
      </c>
      <c r="J1474" s="10">
        <v>24.15591199</v>
      </c>
      <c r="K1474" s="8">
        <f t="shared" si="101"/>
        <v>24</v>
      </c>
      <c r="L1474" s="5" t="s">
        <v>175</v>
      </c>
    </row>
    <row r="1475" spans="1:12">
      <c r="A1475" s="6">
        <v>94</v>
      </c>
      <c r="B1475" s="6">
        <v>5</v>
      </c>
      <c r="C1475" s="6">
        <v>55</v>
      </c>
      <c r="D1475" s="7">
        <v>28.585464900000002</v>
      </c>
      <c r="E1475" s="8">
        <f t="shared" ref="E1475:E1538" si="102">ROUND(D1475, 0)</f>
        <v>29</v>
      </c>
      <c r="F1475" s="7">
        <v>91.892168490000003</v>
      </c>
      <c r="G1475" s="8">
        <f t="shared" ref="G1475:G1538" si="103">ROUND(F1475, 0)</f>
        <v>92</v>
      </c>
      <c r="H1475" s="9">
        <v>6.0856823440000003</v>
      </c>
      <c r="I1475" s="8">
        <f t="shared" ref="I1475:I1538" si="104">ROUND(H1475, 0)</f>
        <v>6</v>
      </c>
      <c r="J1475" s="10">
        <v>26.883725720000001</v>
      </c>
      <c r="K1475" s="8">
        <f t="shared" ref="K1475:K1538" si="105">ROUND(J1475, 0)</f>
        <v>27</v>
      </c>
      <c r="L1475" s="5" t="s">
        <v>175</v>
      </c>
    </row>
    <row r="1476" spans="1:12">
      <c r="A1476" s="6">
        <v>84</v>
      </c>
      <c r="B1476" s="6">
        <v>18</v>
      </c>
      <c r="C1476" s="6">
        <v>46</v>
      </c>
      <c r="D1476" s="7">
        <v>27.088080139999999</v>
      </c>
      <c r="E1476" s="8">
        <f t="shared" si="102"/>
        <v>27</v>
      </c>
      <c r="F1476" s="7">
        <v>93.424020830000003</v>
      </c>
      <c r="G1476" s="8">
        <f t="shared" si="103"/>
        <v>93</v>
      </c>
      <c r="H1476" s="9">
        <v>6.7810503730000002</v>
      </c>
      <c r="I1476" s="8">
        <f t="shared" si="104"/>
        <v>7</v>
      </c>
      <c r="J1476" s="10">
        <v>25.321596889999999</v>
      </c>
      <c r="K1476" s="8">
        <f t="shared" si="105"/>
        <v>25</v>
      </c>
      <c r="L1476" s="5" t="s">
        <v>175</v>
      </c>
    </row>
    <row r="1477" spans="1:12">
      <c r="A1477" s="6">
        <v>107</v>
      </c>
      <c r="B1477" s="6">
        <v>22</v>
      </c>
      <c r="C1477" s="6">
        <v>54</v>
      </c>
      <c r="D1477" s="7">
        <v>27.99611732</v>
      </c>
      <c r="E1477" s="8">
        <f t="shared" si="102"/>
        <v>28</v>
      </c>
      <c r="F1477" s="7">
        <v>90.846603169999995</v>
      </c>
      <c r="G1477" s="8">
        <f t="shared" si="103"/>
        <v>91</v>
      </c>
      <c r="H1477" s="9">
        <v>6.6303014210000004</v>
      </c>
      <c r="I1477" s="8">
        <f t="shared" si="104"/>
        <v>7</v>
      </c>
      <c r="J1477" s="10">
        <v>21.618937630000001</v>
      </c>
      <c r="K1477" s="8">
        <f t="shared" si="105"/>
        <v>22</v>
      </c>
      <c r="L1477" s="5" t="s">
        <v>175</v>
      </c>
    </row>
    <row r="1478" spans="1:12">
      <c r="A1478" s="6">
        <v>80</v>
      </c>
      <c r="B1478" s="6">
        <v>18</v>
      </c>
      <c r="C1478" s="6">
        <v>52</v>
      </c>
      <c r="D1478" s="7">
        <v>27.87317436</v>
      </c>
      <c r="E1478" s="8">
        <f t="shared" si="102"/>
        <v>28</v>
      </c>
      <c r="F1478" s="7">
        <v>91.148496269999995</v>
      </c>
      <c r="G1478" s="8">
        <f t="shared" si="103"/>
        <v>91</v>
      </c>
      <c r="H1478" s="9">
        <v>6.4847996610000003</v>
      </c>
      <c r="I1478" s="8">
        <f t="shared" si="104"/>
        <v>6</v>
      </c>
      <c r="J1478" s="10">
        <v>24.052079249999998</v>
      </c>
      <c r="K1478" s="8">
        <f t="shared" si="105"/>
        <v>24</v>
      </c>
      <c r="L1478" s="5" t="s">
        <v>175</v>
      </c>
    </row>
    <row r="1479" spans="1:12">
      <c r="A1479" s="6">
        <v>86</v>
      </c>
      <c r="B1479" s="6">
        <v>18</v>
      </c>
      <c r="C1479" s="6">
        <v>45</v>
      </c>
      <c r="D1479" s="7">
        <v>28.965865650000001</v>
      </c>
      <c r="E1479" s="8">
        <f t="shared" si="102"/>
        <v>29</v>
      </c>
      <c r="F1479" s="7">
        <v>90.71832938</v>
      </c>
      <c r="G1479" s="8">
        <f t="shared" si="103"/>
        <v>91</v>
      </c>
      <c r="H1479" s="9">
        <v>6.5667591019999998</v>
      </c>
      <c r="I1479" s="8">
        <f t="shared" si="104"/>
        <v>7</v>
      </c>
      <c r="J1479" s="10">
        <v>22.258381369999999</v>
      </c>
      <c r="K1479" s="8">
        <f t="shared" si="105"/>
        <v>22</v>
      </c>
      <c r="L1479" s="5" t="s">
        <v>175</v>
      </c>
    </row>
    <row r="1480" spans="1:12">
      <c r="A1480" s="6">
        <v>113</v>
      </c>
      <c r="B1480" s="6">
        <v>28</v>
      </c>
      <c r="C1480" s="6">
        <v>48</v>
      </c>
      <c r="D1480" s="7">
        <v>28.877260190000001</v>
      </c>
      <c r="E1480" s="8">
        <f t="shared" si="102"/>
        <v>29</v>
      </c>
      <c r="F1480" s="7">
        <v>92.488396649999999</v>
      </c>
      <c r="G1480" s="8">
        <f t="shared" si="103"/>
        <v>92</v>
      </c>
      <c r="H1480" s="9">
        <v>6.170520518</v>
      </c>
      <c r="I1480" s="8">
        <f t="shared" si="104"/>
        <v>6</v>
      </c>
      <c r="J1480" s="10">
        <v>24.442675919999999</v>
      </c>
      <c r="K1480" s="8">
        <f t="shared" si="105"/>
        <v>24</v>
      </c>
      <c r="L1480" s="5" t="s">
        <v>175</v>
      </c>
    </row>
    <row r="1481" spans="1:12">
      <c r="A1481" s="6">
        <v>115</v>
      </c>
      <c r="B1481" s="6">
        <v>18</v>
      </c>
      <c r="C1481" s="6">
        <v>53</v>
      </c>
      <c r="D1481" s="7">
        <v>29.170520929999999</v>
      </c>
      <c r="E1481" s="8">
        <f t="shared" si="102"/>
        <v>29</v>
      </c>
      <c r="F1481" s="7">
        <v>94.197903710000006</v>
      </c>
      <c r="G1481" s="8">
        <f t="shared" si="103"/>
        <v>94</v>
      </c>
      <c r="H1481" s="9">
        <v>6.0124803509999998</v>
      </c>
      <c r="I1481" s="8">
        <f t="shared" si="104"/>
        <v>6</v>
      </c>
      <c r="J1481" s="10">
        <v>22.069944639999999</v>
      </c>
      <c r="K1481" s="8">
        <f t="shared" si="105"/>
        <v>22</v>
      </c>
      <c r="L1481" s="5" t="s">
        <v>175</v>
      </c>
    </row>
    <row r="1482" spans="1:12">
      <c r="A1482" s="6">
        <v>82</v>
      </c>
      <c r="B1482" s="6">
        <v>20</v>
      </c>
      <c r="C1482" s="6">
        <v>54</v>
      </c>
      <c r="D1482" s="7">
        <v>29.340335870000001</v>
      </c>
      <c r="E1482" s="8">
        <f t="shared" si="102"/>
        <v>29</v>
      </c>
      <c r="F1482" s="7">
        <v>90.015063949999998</v>
      </c>
      <c r="G1482" s="8">
        <f t="shared" si="103"/>
        <v>90</v>
      </c>
      <c r="H1482" s="9">
        <v>6.5411503350000002</v>
      </c>
      <c r="I1482" s="8">
        <f t="shared" si="104"/>
        <v>7</v>
      </c>
      <c r="J1482" s="10">
        <v>21.44532907</v>
      </c>
      <c r="K1482" s="8">
        <f t="shared" si="105"/>
        <v>21</v>
      </c>
      <c r="L1482" s="5" t="s">
        <v>175</v>
      </c>
    </row>
    <row r="1483" spans="1:12">
      <c r="A1483" s="6">
        <v>98</v>
      </c>
      <c r="B1483" s="6">
        <v>22</v>
      </c>
      <c r="C1483" s="6">
        <v>47</v>
      </c>
      <c r="D1483" s="7">
        <v>29.072653209999999</v>
      </c>
      <c r="E1483" s="8">
        <f t="shared" si="102"/>
        <v>29</v>
      </c>
      <c r="F1483" s="7">
        <v>91.915331730000005</v>
      </c>
      <c r="G1483" s="8">
        <f t="shared" si="103"/>
        <v>92</v>
      </c>
      <c r="H1483" s="9">
        <v>6.3414009220000001</v>
      </c>
      <c r="I1483" s="8">
        <f t="shared" si="104"/>
        <v>6</v>
      </c>
      <c r="J1483" s="10">
        <v>28.835683620000001</v>
      </c>
      <c r="K1483" s="8">
        <f t="shared" si="105"/>
        <v>29</v>
      </c>
      <c r="L1483" s="5" t="s">
        <v>175</v>
      </c>
    </row>
    <row r="1484" spans="1:12">
      <c r="A1484" s="6">
        <v>117</v>
      </c>
      <c r="B1484" s="6">
        <v>25</v>
      </c>
      <c r="C1484" s="6">
        <v>54</v>
      </c>
      <c r="D1484" s="7">
        <v>28.682759659999999</v>
      </c>
      <c r="E1484" s="8">
        <f t="shared" si="102"/>
        <v>29</v>
      </c>
      <c r="F1484" s="7">
        <v>92.509693110000001</v>
      </c>
      <c r="G1484" s="8">
        <f t="shared" si="103"/>
        <v>93</v>
      </c>
      <c r="H1484" s="9">
        <v>6.1506863640000002</v>
      </c>
      <c r="I1484" s="8">
        <f t="shared" si="104"/>
        <v>6</v>
      </c>
      <c r="J1484" s="10">
        <v>29.111876630000001</v>
      </c>
      <c r="K1484" s="8">
        <f t="shared" si="105"/>
        <v>29</v>
      </c>
      <c r="L1484" s="5" t="s">
        <v>175</v>
      </c>
    </row>
    <row r="1485" spans="1:12">
      <c r="A1485" s="6">
        <v>83</v>
      </c>
      <c r="B1485" s="6">
        <v>15</v>
      </c>
      <c r="C1485" s="6">
        <v>49</v>
      </c>
      <c r="D1485" s="7">
        <v>28.92705913</v>
      </c>
      <c r="E1485" s="8">
        <f t="shared" si="102"/>
        <v>29</v>
      </c>
      <c r="F1485" s="7">
        <v>91.39356832</v>
      </c>
      <c r="G1485" s="8">
        <f t="shared" si="103"/>
        <v>91</v>
      </c>
      <c r="H1485" s="9">
        <v>6.4380081530000002</v>
      </c>
      <c r="I1485" s="8">
        <f t="shared" si="104"/>
        <v>6</v>
      </c>
      <c r="J1485" s="10">
        <v>23.200766860000002</v>
      </c>
      <c r="K1485" s="8">
        <f t="shared" si="105"/>
        <v>23</v>
      </c>
      <c r="L1485" s="5" t="s">
        <v>175</v>
      </c>
    </row>
    <row r="1486" spans="1:12">
      <c r="A1486" s="6">
        <v>120</v>
      </c>
      <c r="B1486" s="6">
        <v>16</v>
      </c>
      <c r="C1486" s="6">
        <v>51</v>
      </c>
      <c r="D1486" s="7">
        <v>27.999018329999998</v>
      </c>
      <c r="E1486" s="8">
        <f t="shared" si="102"/>
        <v>28</v>
      </c>
      <c r="F1486" s="7">
        <v>91.641930509999995</v>
      </c>
      <c r="G1486" s="8">
        <f t="shared" si="103"/>
        <v>92</v>
      </c>
      <c r="H1486" s="9">
        <v>6.5470419030000002</v>
      </c>
      <c r="I1486" s="8">
        <f t="shared" si="104"/>
        <v>7</v>
      </c>
      <c r="J1486" s="10">
        <v>23.286182480000001</v>
      </c>
      <c r="K1486" s="8">
        <f t="shared" si="105"/>
        <v>23</v>
      </c>
      <c r="L1486" s="5" t="s">
        <v>175</v>
      </c>
    </row>
    <row r="1487" spans="1:12">
      <c r="A1487" s="6">
        <v>111</v>
      </c>
      <c r="B1487" s="6">
        <v>5</v>
      </c>
      <c r="C1487" s="6">
        <v>50</v>
      </c>
      <c r="D1487" s="7">
        <v>27.59350075</v>
      </c>
      <c r="E1487" s="8">
        <f t="shared" si="102"/>
        <v>28</v>
      </c>
      <c r="F1487" s="7">
        <v>91.797429530000002</v>
      </c>
      <c r="G1487" s="8">
        <f t="shared" si="103"/>
        <v>92</v>
      </c>
      <c r="H1487" s="9">
        <v>6.3998914569999998</v>
      </c>
      <c r="I1487" s="8">
        <f t="shared" si="104"/>
        <v>6</v>
      </c>
      <c r="J1487" s="10">
        <v>24.842661230000001</v>
      </c>
      <c r="K1487" s="8">
        <f t="shared" si="105"/>
        <v>25</v>
      </c>
      <c r="L1487" s="5" t="s">
        <v>175</v>
      </c>
    </row>
    <row r="1488" spans="1:12">
      <c r="A1488" s="6">
        <v>85</v>
      </c>
      <c r="B1488" s="6">
        <v>21</v>
      </c>
      <c r="C1488" s="6">
        <v>47</v>
      </c>
      <c r="D1488" s="7">
        <v>29.87331077</v>
      </c>
      <c r="E1488" s="8">
        <f t="shared" si="102"/>
        <v>30</v>
      </c>
      <c r="F1488" s="7">
        <v>90.609324689999994</v>
      </c>
      <c r="G1488" s="8">
        <f t="shared" si="103"/>
        <v>91</v>
      </c>
      <c r="H1488" s="9">
        <v>6.1867703179999998</v>
      </c>
      <c r="I1488" s="8">
        <f t="shared" si="104"/>
        <v>6</v>
      </c>
      <c r="J1488" s="10">
        <v>24.697204809999999</v>
      </c>
      <c r="K1488" s="8">
        <f t="shared" si="105"/>
        <v>25</v>
      </c>
      <c r="L1488" s="5" t="s">
        <v>175</v>
      </c>
    </row>
    <row r="1489" spans="1:12">
      <c r="A1489" s="6">
        <v>90</v>
      </c>
      <c r="B1489" s="6">
        <v>23</v>
      </c>
      <c r="C1489" s="6">
        <v>54</v>
      </c>
      <c r="D1489" s="7">
        <v>28.558524649999999</v>
      </c>
      <c r="E1489" s="8">
        <f t="shared" si="102"/>
        <v>29</v>
      </c>
      <c r="F1489" s="7">
        <v>90.457730409999996</v>
      </c>
      <c r="G1489" s="8">
        <f t="shared" si="103"/>
        <v>90</v>
      </c>
      <c r="H1489" s="9">
        <v>6.1590208640000004</v>
      </c>
      <c r="I1489" s="8">
        <f t="shared" si="104"/>
        <v>6</v>
      </c>
      <c r="J1489" s="10">
        <v>27.265883460000001</v>
      </c>
      <c r="K1489" s="8">
        <f t="shared" si="105"/>
        <v>27</v>
      </c>
      <c r="L1489" s="5" t="s">
        <v>175</v>
      </c>
    </row>
    <row r="1490" spans="1:12">
      <c r="A1490" s="6">
        <v>99</v>
      </c>
      <c r="B1490" s="6">
        <v>29</v>
      </c>
      <c r="C1490" s="6">
        <v>55</v>
      </c>
      <c r="D1490" s="7">
        <v>29.19378695</v>
      </c>
      <c r="E1490" s="8">
        <f t="shared" si="102"/>
        <v>29</v>
      </c>
      <c r="F1490" s="7">
        <v>91.462410649999995</v>
      </c>
      <c r="G1490" s="8">
        <f t="shared" si="103"/>
        <v>91</v>
      </c>
      <c r="H1490" s="9">
        <v>6.6609548160000003</v>
      </c>
      <c r="I1490" s="8">
        <f t="shared" si="104"/>
        <v>7</v>
      </c>
      <c r="J1490" s="10">
        <v>26.48240255</v>
      </c>
      <c r="K1490" s="8">
        <f t="shared" si="105"/>
        <v>26</v>
      </c>
      <c r="L1490" s="5" t="s">
        <v>175</v>
      </c>
    </row>
    <row r="1491" spans="1:12">
      <c r="A1491" s="6">
        <v>102</v>
      </c>
      <c r="B1491" s="6">
        <v>11</v>
      </c>
      <c r="C1491" s="6">
        <v>47</v>
      </c>
      <c r="D1491" s="7">
        <v>27.987809840000001</v>
      </c>
      <c r="E1491" s="8">
        <f t="shared" si="102"/>
        <v>28</v>
      </c>
      <c r="F1491" s="7">
        <v>92.78226196</v>
      </c>
      <c r="G1491" s="8">
        <f t="shared" si="103"/>
        <v>93</v>
      </c>
      <c r="H1491" s="9">
        <v>6.5049069790000003</v>
      </c>
      <c r="I1491" s="8">
        <f t="shared" si="104"/>
        <v>7</v>
      </c>
      <c r="J1491" s="10">
        <v>27.145090339999999</v>
      </c>
      <c r="K1491" s="8">
        <f t="shared" si="105"/>
        <v>27</v>
      </c>
      <c r="L1491" s="5" t="s">
        <v>175</v>
      </c>
    </row>
    <row r="1492" spans="1:12">
      <c r="A1492" s="6">
        <v>80</v>
      </c>
      <c r="B1492" s="6">
        <v>18</v>
      </c>
      <c r="C1492" s="6">
        <v>51</v>
      </c>
      <c r="D1492" s="7">
        <v>28.053807039999999</v>
      </c>
      <c r="E1492" s="8">
        <f t="shared" si="102"/>
        <v>28</v>
      </c>
      <c r="F1492" s="7">
        <v>91.817587790000005</v>
      </c>
      <c r="G1492" s="8">
        <f t="shared" si="103"/>
        <v>92</v>
      </c>
      <c r="H1492" s="9">
        <v>6.7060532249999998</v>
      </c>
      <c r="I1492" s="8">
        <f t="shared" si="104"/>
        <v>7</v>
      </c>
      <c r="J1492" s="10">
        <v>20.765820869999999</v>
      </c>
      <c r="K1492" s="8">
        <f t="shared" si="105"/>
        <v>21</v>
      </c>
      <c r="L1492" s="5" t="s">
        <v>175</v>
      </c>
    </row>
    <row r="1493" spans="1:12">
      <c r="A1493" s="6">
        <v>87</v>
      </c>
      <c r="B1493" s="6">
        <v>21</v>
      </c>
      <c r="C1493" s="6">
        <v>52</v>
      </c>
      <c r="D1493" s="7">
        <v>27.350629600000001</v>
      </c>
      <c r="E1493" s="8">
        <f t="shared" si="102"/>
        <v>27</v>
      </c>
      <c r="F1493" s="7">
        <v>94.291195099999996</v>
      </c>
      <c r="G1493" s="8">
        <f t="shared" si="103"/>
        <v>94</v>
      </c>
      <c r="H1493" s="9">
        <v>6.0676654980000002</v>
      </c>
      <c r="I1493" s="8">
        <f t="shared" si="104"/>
        <v>6</v>
      </c>
      <c r="J1493" s="10">
        <v>27.21244021</v>
      </c>
      <c r="K1493" s="8">
        <f t="shared" si="105"/>
        <v>27</v>
      </c>
      <c r="L1493" s="5" t="s">
        <v>175</v>
      </c>
    </row>
    <row r="1494" spans="1:12">
      <c r="A1494" s="6">
        <v>114</v>
      </c>
      <c r="B1494" s="6">
        <v>8</v>
      </c>
      <c r="C1494" s="6">
        <v>52</v>
      </c>
      <c r="D1494" s="7">
        <v>29.340811080000002</v>
      </c>
      <c r="E1494" s="8">
        <f t="shared" si="102"/>
        <v>29</v>
      </c>
      <c r="F1494" s="7">
        <v>94.551353899999995</v>
      </c>
      <c r="G1494" s="8">
        <f t="shared" si="103"/>
        <v>95</v>
      </c>
      <c r="H1494" s="9">
        <v>6.4190830920000002</v>
      </c>
      <c r="I1494" s="8">
        <f t="shared" si="104"/>
        <v>6</v>
      </c>
      <c r="J1494" s="10">
        <v>28.22908103</v>
      </c>
      <c r="K1494" s="8">
        <f t="shared" si="105"/>
        <v>28</v>
      </c>
      <c r="L1494" s="5" t="s">
        <v>175</v>
      </c>
    </row>
    <row r="1495" spans="1:12">
      <c r="A1495" s="6">
        <v>99</v>
      </c>
      <c r="B1495" s="6">
        <v>6</v>
      </c>
      <c r="C1495" s="6">
        <v>46</v>
      </c>
      <c r="D1495" s="7">
        <v>28.61475136</v>
      </c>
      <c r="E1495" s="8">
        <f t="shared" si="102"/>
        <v>29</v>
      </c>
      <c r="F1495" s="7">
        <v>94.22253035</v>
      </c>
      <c r="G1495" s="8">
        <f t="shared" si="103"/>
        <v>94</v>
      </c>
      <c r="H1495" s="9">
        <v>6.3963786100000002</v>
      </c>
      <c r="I1495" s="8">
        <f t="shared" si="104"/>
        <v>6</v>
      </c>
      <c r="J1495" s="10">
        <v>28.98574189</v>
      </c>
      <c r="K1495" s="8">
        <f t="shared" si="105"/>
        <v>29</v>
      </c>
      <c r="L1495" s="5" t="s">
        <v>175</v>
      </c>
    </row>
    <row r="1496" spans="1:12">
      <c r="A1496" s="6">
        <v>89</v>
      </c>
      <c r="B1496" s="6">
        <v>25</v>
      </c>
      <c r="C1496" s="6">
        <v>50</v>
      </c>
      <c r="D1496" s="7">
        <v>27.04863538</v>
      </c>
      <c r="E1496" s="8">
        <f t="shared" si="102"/>
        <v>27</v>
      </c>
      <c r="F1496" s="7">
        <v>91.346850959999998</v>
      </c>
      <c r="G1496" s="8">
        <f t="shared" si="103"/>
        <v>91</v>
      </c>
      <c r="H1496" s="9">
        <v>6.3759233829999999</v>
      </c>
      <c r="I1496" s="8">
        <f t="shared" si="104"/>
        <v>6</v>
      </c>
      <c r="J1496" s="10">
        <v>25.081466859999999</v>
      </c>
      <c r="K1496" s="8">
        <f t="shared" si="105"/>
        <v>25</v>
      </c>
      <c r="L1496" s="5" t="s">
        <v>175</v>
      </c>
    </row>
    <row r="1497" spans="1:12">
      <c r="A1497" s="6">
        <v>96</v>
      </c>
      <c r="B1497" s="6">
        <v>13</v>
      </c>
      <c r="C1497" s="6">
        <v>55</v>
      </c>
      <c r="D1497" s="7">
        <v>29.527530500000001</v>
      </c>
      <c r="E1497" s="8">
        <f t="shared" si="102"/>
        <v>30</v>
      </c>
      <c r="F1497" s="7">
        <v>94.574594430000005</v>
      </c>
      <c r="G1497" s="8">
        <f t="shared" si="103"/>
        <v>95</v>
      </c>
      <c r="H1497" s="9">
        <v>6.7003377320000004</v>
      </c>
      <c r="I1497" s="8">
        <f t="shared" si="104"/>
        <v>7</v>
      </c>
      <c r="J1497" s="10">
        <v>21.13545688</v>
      </c>
      <c r="K1497" s="8">
        <f t="shared" si="105"/>
        <v>21</v>
      </c>
      <c r="L1497" s="5" t="s">
        <v>175</v>
      </c>
    </row>
    <row r="1498" spans="1:12">
      <c r="A1498" s="6">
        <v>82</v>
      </c>
      <c r="B1498" s="6">
        <v>26</v>
      </c>
      <c r="C1498" s="6">
        <v>47</v>
      </c>
      <c r="D1498" s="7">
        <v>28.50416396</v>
      </c>
      <c r="E1498" s="8">
        <f t="shared" si="102"/>
        <v>29</v>
      </c>
      <c r="F1498" s="7">
        <v>93.468064670000004</v>
      </c>
      <c r="G1498" s="8">
        <f t="shared" si="103"/>
        <v>93</v>
      </c>
      <c r="H1498" s="9">
        <v>6.5653126530000003</v>
      </c>
      <c r="I1498" s="8">
        <f t="shared" si="104"/>
        <v>7</v>
      </c>
      <c r="J1498" s="10">
        <v>24.200072420000001</v>
      </c>
      <c r="K1498" s="8">
        <f t="shared" si="105"/>
        <v>24</v>
      </c>
      <c r="L1498" s="5" t="s">
        <v>175</v>
      </c>
    </row>
    <row r="1499" spans="1:12">
      <c r="A1499" s="6">
        <v>106</v>
      </c>
      <c r="B1499" s="6">
        <v>21</v>
      </c>
      <c r="C1499" s="6">
        <v>52</v>
      </c>
      <c r="D1499" s="7">
        <v>28.895785879999998</v>
      </c>
      <c r="E1499" s="8">
        <f t="shared" si="102"/>
        <v>29</v>
      </c>
      <c r="F1499" s="7">
        <v>94.789930380000001</v>
      </c>
      <c r="G1499" s="8">
        <f t="shared" si="103"/>
        <v>95</v>
      </c>
      <c r="H1499" s="9">
        <v>6.286515359</v>
      </c>
      <c r="I1499" s="8">
        <f t="shared" si="104"/>
        <v>6</v>
      </c>
      <c r="J1499" s="10">
        <v>23.036250299999999</v>
      </c>
      <c r="K1499" s="8">
        <f t="shared" si="105"/>
        <v>23</v>
      </c>
      <c r="L1499" s="5" t="s">
        <v>175</v>
      </c>
    </row>
    <row r="1500" spans="1:12">
      <c r="A1500" s="6">
        <v>90</v>
      </c>
      <c r="B1500" s="6">
        <v>15</v>
      </c>
      <c r="C1500" s="6">
        <v>52</v>
      </c>
      <c r="D1500" s="7">
        <v>27.049274520000001</v>
      </c>
      <c r="E1500" s="8">
        <f t="shared" si="102"/>
        <v>27</v>
      </c>
      <c r="F1500" s="7">
        <v>91.382173100000003</v>
      </c>
      <c r="G1500" s="8">
        <f t="shared" si="103"/>
        <v>91</v>
      </c>
      <c r="H1500" s="9">
        <v>6.4480615779999999</v>
      </c>
      <c r="I1500" s="8">
        <f t="shared" si="104"/>
        <v>6</v>
      </c>
      <c r="J1500" s="10">
        <v>23.657474610000001</v>
      </c>
      <c r="K1500" s="8">
        <f t="shared" si="105"/>
        <v>24</v>
      </c>
      <c r="L1500" s="5" t="s">
        <v>175</v>
      </c>
    </row>
    <row r="1501" spans="1:12">
      <c r="A1501" s="6">
        <v>106</v>
      </c>
      <c r="B1501" s="6">
        <v>16</v>
      </c>
      <c r="C1501" s="6">
        <v>54</v>
      </c>
      <c r="D1501" s="7">
        <v>28.960178849999998</v>
      </c>
      <c r="E1501" s="8">
        <f t="shared" si="102"/>
        <v>29</v>
      </c>
      <c r="F1501" s="7">
        <v>91.69532178</v>
      </c>
      <c r="G1501" s="8">
        <f t="shared" si="103"/>
        <v>92</v>
      </c>
      <c r="H1501" s="9">
        <v>6.5858725079999996</v>
      </c>
      <c r="I1501" s="8">
        <f t="shared" si="104"/>
        <v>7</v>
      </c>
      <c r="J1501" s="10">
        <v>24.7458198</v>
      </c>
      <c r="K1501" s="8">
        <f t="shared" si="105"/>
        <v>25</v>
      </c>
      <c r="L1501" s="5" t="s">
        <v>175</v>
      </c>
    </row>
    <row r="1502" spans="1:12">
      <c r="A1502" s="6">
        <v>24</v>
      </c>
      <c r="B1502" s="6">
        <v>128</v>
      </c>
      <c r="C1502" s="6">
        <v>196</v>
      </c>
      <c r="D1502" s="7">
        <v>22.75088787</v>
      </c>
      <c r="E1502" s="8">
        <f t="shared" si="102"/>
        <v>23</v>
      </c>
      <c r="F1502" s="7">
        <v>90.694891720000001</v>
      </c>
      <c r="G1502" s="8">
        <f t="shared" si="103"/>
        <v>91</v>
      </c>
      <c r="H1502" s="9">
        <v>5.521466996</v>
      </c>
      <c r="I1502" s="8">
        <f t="shared" si="104"/>
        <v>6</v>
      </c>
      <c r="J1502" s="10">
        <v>110.4317855</v>
      </c>
      <c r="K1502" s="8">
        <f t="shared" si="105"/>
        <v>110</v>
      </c>
      <c r="L1502" s="5" t="s">
        <v>186</v>
      </c>
    </row>
    <row r="1503" spans="1:12">
      <c r="A1503" s="6">
        <v>7</v>
      </c>
      <c r="B1503" s="6">
        <v>144</v>
      </c>
      <c r="C1503" s="6">
        <v>197</v>
      </c>
      <c r="D1503" s="7">
        <v>23.849401400000001</v>
      </c>
      <c r="E1503" s="8">
        <f t="shared" si="102"/>
        <v>24</v>
      </c>
      <c r="F1503" s="7">
        <v>94.348149950000007</v>
      </c>
      <c r="G1503" s="8">
        <f t="shared" si="103"/>
        <v>94</v>
      </c>
      <c r="H1503" s="9">
        <v>6.1332205860000002</v>
      </c>
      <c r="I1503" s="8">
        <f t="shared" si="104"/>
        <v>6</v>
      </c>
      <c r="J1503" s="10">
        <v>114.0512495</v>
      </c>
      <c r="K1503" s="8">
        <f t="shared" si="105"/>
        <v>114</v>
      </c>
      <c r="L1503" s="5" t="s">
        <v>186</v>
      </c>
    </row>
    <row r="1504" spans="1:12">
      <c r="A1504" s="6">
        <v>14</v>
      </c>
      <c r="B1504" s="6">
        <v>128</v>
      </c>
      <c r="C1504" s="6">
        <v>205</v>
      </c>
      <c r="D1504" s="7">
        <v>22.608009880000001</v>
      </c>
      <c r="E1504" s="8">
        <f t="shared" si="102"/>
        <v>23</v>
      </c>
      <c r="F1504" s="7">
        <v>94.589006010000006</v>
      </c>
      <c r="G1504" s="8">
        <f t="shared" si="103"/>
        <v>95</v>
      </c>
      <c r="H1504" s="9">
        <v>6.2262895560000002</v>
      </c>
      <c r="I1504" s="8">
        <f t="shared" si="104"/>
        <v>6</v>
      </c>
      <c r="J1504" s="10">
        <v>116.0396587</v>
      </c>
      <c r="K1504" s="8">
        <f t="shared" si="105"/>
        <v>116</v>
      </c>
      <c r="L1504" s="5" t="s">
        <v>186</v>
      </c>
    </row>
    <row r="1505" spans="1:12">
      <c r="A1505" s="6">
        <v>8</v>
      </c>
      <c r="B1505" s="6">
        <v>120</v>
      </c>
      <c r="C1505" s="6">
        <v>201</v>
      </c>
      <c r="D1505" s="7">
        <v>21.186674190000002</v>
      </c>
      <c r="E1505" s="8">
        <f t="shared" si="102"/>
        <v>21</v>
      </c>
      <c r="F1505" s="7">
        <v>91.134356890000007</v>
      </c>
      <c r="G1505" s="8">
        <f t="shared" si="103"/>
        <v>91</v>
      </c>
      <c r="H1505" s="9">
        <v>6.3211521919999996</v>
      </c>
      <c r="I1505" s="8">
        <f t="shared" si="104"/>
        <v>6</v>
      </c>
      <c r="J1505" s="10">
        <v>122.233323</v>
      </c>
      <c r="K1505" s="8">
        <f t="shared" si="105"/>
        <v>122</v>
      </c>
      <c r="L1505" s="5" t="s">
        <v>186</v>
      </c>
    </row>
    <row r="1506" spans="1:12">
      <c r="A1506" s="6">
        <v>20</v>
      </c>
      <c r="B1506" s="6">
        <v>129</v>
      </c>
      <c r="C1506" s="6">
        <v>201</v>
      </c>
      <c r="D1506" s="7">
        <v>23.410447059999999</v>
      </c>
      <c r="E1506" s="8">
        <f t="shared" si="102"/>
        <v>23</v>
      </c>
      <c r="F1506" s="7">
        <v>91.69913296</v>
      </c>
      <c r="G1506" s="8">
        <f t="shared" si="103"/>
        <v>92</v>
      </c>
      <c r="H1506" s="9">
        <v>5.5879059670000002</v>
      </c>
      <c r="I1506" s="8">
        <f t="shared" si="104"/>
        <v>6</v>
      </c>
      <c r="J1506" s="10">
        <v>116.07779309999999</v>
      </c>
      <c r="K1506" s="8">
        <f t="shared" si="105"/>
        <v>116</v>
      </c>
      <c r="L1506" s="5" t="s">
        <v>186</v>
      </c>
    </row>
    <row r="1507" spans="1:12">
      <c r="A1507" s="6">
        <v>32</v>
      </c>
      <c r="B1507" s="6">
        <v>137</v>
      </c>
      <c r="C1507" s="6">
        <v>204</v>
      </c>
      <c r="D1507" s="7">
        <v>22.860066270000001</v>
      </c>
      <c r="E1507" s="8">
        <f t="shared" si="102"/>
        <v>23</v>
      </c>
      <c r="F1507" s="7">
        <v>93.128598949999997</v>
      </c>
      <c r="G1507" s="8">
        <f t="shared" si="103"/>
        <v>93</v>
      </c>
      <c r="H1507" s="9">
        <v>5.8241516930000001</v>
      </c>
      <c r="I1507" s="8">
        <f t="shared" si="104"/>
        <v>6</v>
      </c>
      <c r="J1507" s="10">
        <v>117.7296726</v>
      </c>
      <c r="K1507" s="8">
        <f t="shared" si="105"/>
        <v>118</v>
      </c>
      <c r="L1507" s="5" t="s">
        <v>186</v>
      </c>
    </row>
    <row r="1508" spans="1:12">
      <c r="A1508" s="6">
        <v>27</v>
      </c>
      <c r="B1508" s="6">
        <v>139</v>
      </c>
      <c r="C1508" s="6">
        <v>205</v>
      </c>
      <c r="D1508" s="7">
        <v>22.48403042</v>
      </c>
      <c r="E1508" s="8">
        <f t="shared" si="102"/>
        <v>22</v>
      </c>
      <c r="F1508" s="7">
        <v>93.408192459999995</v>
      </c>
      <c r="G1508" s="8">
        <f t="shared" si="103"/>
        <v>93</v>
      </c>
      <c r="H1508" s="9">
        <v>5.7721799459999996</v>
      </c>
      <c r="I1508" s="8">
        <f t="shared" si="104"/>
        <v>6</v>
      </c>
      <c r="J1508" s="10">
        <v>105.54736269999999</v>
      </c>
      <c r="K1508" s="8">
        <f t="shared" si="105"/>
        <v>106</v>
      </c>
      <c r="L1508" s="5" t="s">
        <v>186</v>
      </c>
    </row>
    <row r="1509" spans="1:12">
      <c r="A1509" s="6">
        <v>0</v>
      </c>
      <c r="B1509" s="6">
        <v>123</v>
      </c>
      <c r="C1509" s="6">
        <v>205</v>
      </c>
      <c r="D1509" s="7">
        <v>22.027754030000001</v>
      </c>
      <c r="E1509" s="8">
        <f t="shared" si="102"/>
        <v>22</v>
      </c>
      <c r="F1509" s="7">
        <v>92.961294620000004</v>
      </c>
      <c r="G1509" s="8">
        <f t="shared" si="103"/>
        <v>93</v>
      </c>
      <c r="H1509" s="9">
        <v>5.7909930520000001</v>
      </c>
      <c r="I1509" s="8">
        <f t="shared" si="104"/>
        <v>6</v>
      </c>
      <c r="J1509" s="10">
        <v>121.13491759999999</v>
      </c>
      <c r="K1509" s="8">
        <f t="shared" si="105"/>
        <v>121</v>
      </c>
      <c r="L1509" s="5" t="s">
        <v>186</v>
      </c>
    </row>
    <row r="1510" spans="1:12">
      <c r="A1510" s="6">
        <v>22</v>
      </c>
      <c r="B1510" s="6">
        <v>144</v>
      </c>
      <c r="C1510" s="6">
        <v>196</v>
      </c>
      <c r="D1510" s="7">
        <v>21.911913139999999</v>
      </c>
      <c r="E1510" s="8">
        <f t="shared" si="102"/>
        <v>22</v>
      </c>
      <c r="F1510" s="7">
        <v>91.687480629999996</v>
      </c>
      <c r="G1510" s="8">
        <f t="shared" si="103"/>
        <v>92</v>
      </c>
      <c r="H1510" s="9">
        <v>6.4992268209999997</v>
      </c>
      <c r="I1510" s="8">
        <f t="shared" si="104"/>
        <v>6</v>
      </c>
      <c r="J1510" s="10">
        <v>117.0761277</v>
      </c>
      <c r="K1510" s="8">
        <f t="shared" si="105"/>
        <v>117</v>
      </c>
      <c r="L1510" s="5" t="s">
        <v>186</v>
      </c>
    </row>
    <row r="1511" spans="1:12">
      <c r="A1511" s="6">
        <v>1</v>
      </c>
      <c r="B1511" s="6">
        <v>124</v>
      </c>
      <c r="C1511" s="6">
        <v>199</v>
      </c>
      <c r="D1511" s="7">
        <v>23.710591310000002</v>
      </c>
      <c r="E1511" s="8">
        <f t="shared" si="102"/>
        <v>24</v>
      </c>
      <c r="F1511" s="7">
        <v>93.273924149999999</v>
      </c>
      <c r="G1511" s="8">
        <f t="shared" si="103"/>
        <v>93</v>
      </c>
      <c r="H1511" s="9">
        <v>5.658473817</v>
      </c>
      <c r="I1511" s="8">
        <f t="shared" si="104"/>
        <v>6</v>
      </c>
      <c r="J1511" s="10">
        <v>112.66765890000001</v>
      </c>
      <c r="K1511" s="8">
        <f t="shared" si="105"/>
        <v>113</v>
      </c>
      <c r="L1511" s="5" t="s">
        <v>186</v>
      </c>
    </row>
    <row r="1512" spans="1:12">
      <c r="A1512" s="6">
        <v>30</v>
      </c>
      <c r="B1512" s="6">
        <v>122</v>
      </c>
      <c r="C1512" s="6">
        <v>197</v>
      </c>
      <c r="D1512" s="7">
        <v>21.37784654</v>
      </c>
      <c r="E1512" s="8">
        <f t="shared" si="102"/>
        <v>21</v>
      </c>
      <c r="F1512" s="7">
        <v>92.720437430000004</v>
      </c>
      <c r="G1512" s="8">
        <f t="shared" si="103"/>
        <v>93</v>
      </c>
      <c r="H1512" s="9">
        <v>5.5732413909999998</v>
      </c>
      <c r="I1512" s="8">
        <f t="shared" si="104"/>
        <v>6</v>
      </c>
      <c r="J1512" s="10">
        <v>106.1417017</v>
      </c>
      <c r="K1512" s="8">
        <f t="shared" si="105"/>
        <v>106</v>
      </c>
      <c r="L1512" s="5" t="s">
        <v>186</v>
      </c>
    </row>
    <row r="1513" spans="1:12">
      <c r="A1513" s="6">
        <v>29</v>
      </c>
      <c r="B1513" s="6">
        <v>121</v>
      </c>
      <c r="C1513" s="6">
        <v>196</v>
      </c>
      <c r="D1513" s="7">
        <v>22.848528330000001</v>
      </c>
      <c r="E1513" s="8">
        <f t="shared" si="102"/>
        <v>23</v>
      </c>
      <c r="F1513" s="7">
        <v>94.321302090000003</v>
      </c>
      <c r="G1513" s="8">
        <f t="shared" si="103"/>
        <v>94</v>
      </c>
      <c r="H1513" s="9">
        <v>6.0794972019999998</v>
      </c>
      <c r="I1513" s="8">
        <f t="shared" si="104"/>
        <v>6</v>
      </c>
      <c r="J1513" s="10">
        <v>123.5977843</v>
      </c>
      <c r="K1513" s="8">
        <f t="shared" si="105"/>
        <v>124</v>
      </c>
      <c r="L1513" s="5" t="s">
        <v>186</v>
      </c>
    </row>
    <row r="1514" spans="1:12">
      <c r="A1514" s="6">
        <v>13</v>
      </c>
      <c r="B1514" s="6">
        <v>126</v>
      </c>
      <c r="C1514" s="6">
        <v>204</v>
      </c>
      <c r="D1514" s="7">
        <v>23.109426500000001</v>
      </c>
      <c r="E1514" s="8">
        <f t="shared" si="102"/>
        <v>23</v>
      </c>
      <c r="F1514" s="7">
        <v>92.796308089999997</v>
      </c>
      <c r="G1514" s="8">
        <f t="shared" si="103"/>
        <v>93</v>
      </c>
      <c r="H1514" s="9">
        <v>6.3831802709999996</v>
      </c>
      <c r="I1514" s="8">
        <f t="shared" si="104"/>
        <v>6</v>
      </c>
      <c r="J1514" s="10">
        <v>108.183792</v>
      </c>
      <c r="K1514" s="8">
        <f t="shared" si="105"/>
        <v>108</v>
      </c>
      <c r="L1514" s="5" t="s">
        <v>186</v>
      </c>
    </row>
    <row r="1515" spans="1:12">
      <c r="A1515" s="6">
        <v>9</v>
      </c>
      <c r="B1515" s="6">
        <v>139</v>
      </c>
      <c r="C1515" s="6">
        <v>199</v>
      </c>
      <c r="D1515" s="7">
        <v>23.252308169999999</v>
      </c>
      <c r="E1515" s="8">
        <f t="shared" si="102"/>
        <v>23</v>
      </c>
      <c r="F1515" s="7">
        <v>94.54128292</v>
      </c>
      <c r="G1515" s="8">
        <f t="shared" si="103"/>
        <v>95</v>
      </c>
      <c r="H1515" s="9">
        <v>5.8674209959999999</v>
      </c>
      <c r="I1515" s="8">
        <f t="shared" si="104"/>
        <v>6</v>
      </c>
      <c r="J1515" s="10">
        <v>105.3558408</v>
      </c>
      <c r="K1515" s="8">
        <f t="shared" si="105"/>
        <v>105</v>
      </c>
      <c r="L1515" s="5" t="s">
        <v>186</v>
      </c>
    </row>
    <row r="1516" spans="1:12">
      <c r="A1516" s="6">
        <v>0</v>
      </c>
      <c r="B1516" s="6">
        <v>133</v>
      </c>
      <c r="C1516" s="6">
        <v>200</v>
      </c>
      <c r="D1516" s="7">
        <v>23.672877490000001</v>
      </c>
      <c r="E1516" s="8">
        <f t="shared" si="102"/>
        <v>24</v>
      </c>
      <c r="F1516" s="7">
        <v>90.4935574</v>
      </c>
      <c r="G1516" s="8">
        <f t="shared" si="103"/>
        <v>90</v>
      </c>
      <c r="H1516" s="9">
        <v>5.7084187220000002</v>
      </c>
      <c r="I1516" s="8">
        <f t="shared" si="104"/>
        <v>6</v>
      </c>
      <c r="J1516" s="10">
        <v>104.2298028</v>
      </c>
      <c r="K1516" s="8">
        <f t="shared" si="105"/>
        <v>104</v>
      </c>
      <c r="L1516" s="5" t="s">
        <v>186</v>
      </c>
    </row>
    <row r="1517" spans="1:12">
      <c r="A1517" s="6">
        <v>30</v>
      </c>
      <c r="B1517" s="6">
        <v>143</v>
      </c>
      <c r="C1517" s="6">
        <v>199</v>
      </c>
      <c r="D1517" s="7">
        <v>23.76881552</v>
      </c>
      <c r="E1517" s="8">
        <f t="shared" si="102"/>
        <v>24</v>
      </c>
      <c r="F1517" s="7">
        <v>90.598103019999996</v>
      </c>
      <c r="G1517" s="8">
        <f t="shared" si="103"/>
        <v>91</v>
      </c>
      <c r="H1517" s="9">
        <v>5.7983507999999997</v>
      </c>
      <c r="I1517" s="8">
        <f t="shared" si="104"/>
        <v>6</v>
      </c>
      <c r="J1517" s="10">
        <v>102.26485460000001</v>
      </c>
      <c r="K1517" s="8">
        <f t="shared" si="105"/>
        <v>102</v>
      </c>
      <c r="L1517" s="5" t="s">
        <v>186</v>
      </c>
    </row>
    <row r="1518" spans="1:12">
      <c r="A1518" s="6">
        <v>36</v>
      </c>
      <c r="B1518" s="6">
        <v>140</v>
      </c>
      <c r="C1518" s="6">
        <v>198</v>
      </c>
      <c r="D1518" s="7">
        <v>23.343864010000001</v>
      </c>
      <c r="E1518" s="8">
        <f t="shared" si="102"/>
        <v>23</v>
      </c>
      <c r="F1518" s="7">
        <v>91.476847050000003</v>
      </c>
      <c r="G1518" s="8">
        <f t="shared" si="103"/>
        <v>91</v>
      </c>
      <c r="H1518" s="9">
        <v>6.2818838399999999</v>
      </c>
      <c r="I1518" s="8">
        <f t="shared" si="104"/>
        <v>6</v>
      </c>
      <c r="J1518" s="10">
        <v>104.4267991</v>
      </c>
      <c r="K1518" s="8">
        <f t="shared" si="105"/>
        <v>104</v>
      </c>
      <c r="L1518" s="5" t="s">
        <v>186</v>
      </c>
    </row>
    <row r="1519" spans="1:12">
      <c r="A1519" s="6">
        <v>37</v>
      </c>
      <c r="B1519" s="6">
        <v>137</v>
      </c>
      <c r="C1519" s="6">
        <v>199</v>
      </c>
      <c r="D1519" s="7">
        <v>22.639464409999999</v>
      </c>
      <c r="E1519" s="8">
        <f t="shared" si="102"/>
        <v>23</v>
      </c>
      <c r="F1519" s="7">
        <v>90.184516450000004</v>
      </c>
      <c r="G1519" s="8">
        <f t="shared" si="103"/>
        <v>90</v>
      </c>
      <c r="H1519" s="9">
        <v>5.6979455220000004</v>
      </c>
      <c r="I1519" s="8">
        <f t="shared" si="104"/>
        <v>6</v>
      </c>
      <c r="J1519" s="10">
        <v>108.3405879</v>
      </c>
      <c r="K1519" s="8">
        <f t="shared" si="105"/>
        <v>108</v>
      </c>
      <c r="L1519" s="5" t="s">
        <v>186</v>
      </c>
    </row>
    <row r="1520" spans="1:12">
      <c r="A1520" s="6">
        <v>33</v>
      </c>
      <c r="B1520" s="6">
        <v>121</v>
      </c>
      <c r="C1520" s="6">
        <v>203</v>
      </c>
      <c r="D1520" s="7">
        <v>22.45696744</v>
      </c>
      <c r="E1520" s="8">
        <f t="shared" si="102"/>
        <v>22</v>
      </c>
      <c r="F1520" s="7">
        <v>94.762853849999999</v>
      </c>
      <c r="G1520" s="8">
        <f t="shared" si="103"/>
        <v>95</v>
      </c>
      <c r="H1520" s="9">
        <v>5.6059340869999996</v>
      </c>
      <c r="I1520" s="8">
        <f t="shared" si="104"/>
        <v>6</v>
      </c>
      <c r="J1520" s="10">
        <v>114.8407725</v>
      </c>
      <c r="K1520" s="8">
        <f t="shared" si="105"/>
        <v>115</v>
      </c>
      <c r="L1520" s="5" t="s">
        <v>186</v>
      </c>
    </row>
    <row r="1521" spans="1:12">
      <c r="A1521" s="6">
        <v>7</v>
      </c>
      <c r="B1521" s="6">
        <v>144</v>
      </c>
      <c r="C1521" s="6">
        <v>195</v>
      </c>
      <c r="D1521" s="7">
        <v>22.96388477</v>
      </c>
      <c r="E1521" s="8">
        <f t="shared" si="102"/>
        <v>23</v>
      </c>
      <c r="F1521" s="7">
        <v>93.580659949999998</v>
      </c>
      <c r="G1521" s="8">
        <f t="shared" si="103"/>
        <v>94</v>
      </c>
      <c r="H1521" s="9">
        <v>5.8564810500000002</v>
      </c>
      <c r="I1521" s="8">
        <f t="shared" si="104"/>
        <v>6</v>
      </c>
      <c r="J1521" s="10">
        <v>104.6472986</v>
      </c>
      <c r="K1521" s="8">
        <f t="shared" si="105"/>
        <v>105</v>
      </c>
      <c r="L1521" s="5" t="s">
        <v>186</v>
      </c>
    </row>
    <row r="1522" spans="1:12">
      <c r="A1522" s="6">
        <v>35</v>
      </c>
      <c r="B1522" s="6">
        <v>128</v>
      </c>
      <c r="C1522" s="6">
        <v>205</v>
      </c>
      <c r="D1522" s="7">
        <v>21.072734390000001</v>
      </c>
      <c r="E1522" s="8">
        <f t="shared" si="102"/>
        <v>21</v>
      </c>
      <c r="F1522" s="7">
        <v>93.565859849999995</v>
      </c>
      <c r="G1522" s="8">
        <f t="shared" si="103"/>
        <v>94</v>
      </c>
      <c r="H1522" s="9">
        <v>6.041053829</v>
      </c>
      <c r="I1522" s="8">
        <f t="shared" si="104"/>
        <v>6</v>
      </c>
      <c r="J1522" s="10">
        <v>107.8737015</v>
      </c>
      <c r="K1522" s="8">
        <f t="shared" si="105"/>
        <v>108</v>
      </c>
      <c r="L1522" s="5" t="s">
        <v>186</v>
      </c>
    </row>
    <row r="1523" spans="1:12">
      <c r="A1523" s="6">
        <v>29</v>
      </c>
      <c r="B1523" s="6">
        <v>128</v>
      </c>
      <c r="C1523" s="6">
        <v>198</v>
      </c>
      <c r="D1523" s="7">
        <v>22.440750210000001</v>
      </c>
      <c r="E1523" s="8">
        <f t="shared" si="102"/>
        <v>22</v>
      </c>
      <c r="F1523" s="7">
        <v>92.707851149999996</v>
      </c>
      <c r="G1523" s="8">
        <f t="shared" si="103"/>
        <v>93</v>
      </c>
      <c r="H1523" s="9">
        <v>5.685062404</v>
      </c>
      <c r="I1523" s="8">
        <f t="shared" si="104"/>
        <v>6</v>
      </c>
      <c r="J1523" s="10">
        <v>121.4977331</v>
      </c>
      <c r="K1523" s="8">
        <f t="shared" si="105"/>
        <v>121</v>
      </c>
      <c r="L1523" s="5" t="s">
        <v>186</v>
      </c>
    </row>
    <row r="1524" spans="1:12">
      <c r="A1524" s="6">
        <v>2</v>
      </c>
      <c r="B1524" s="6">
        <v>143</v>
      </c>
      <c r="C1524" s="6">
        <v>196</v>
      </c>
      <c r="D1524" s="7">
        <v>22.71271308</v>
      </c>
      <c r="E1524" s="8">
        <f t="shared" si="102"/>
        <v>23</v>
      </c>
      <c r="F1524" s="7">
        <v>90.452617459999999</v>
      </c>
      <c r="G1524" s="8">
        <f t="shared" si="103"/>
        <v>90</v>
      </c>
      <c r="H1524" s="9">
        <v>5.6694890649999996</v>
      </c>
      <c r="I1524" s="8">
        <f t="shared" si="104"/>
        <v>6</v>
      </c>
      <c r="J1524" s="10">
        <v>109.88525970000001</v>
      </c>
      <c r="K1524" s="8">
        <f t="shared" si="105"/>
        <v>110</v>
      </c>
      <c r="L1524" s="5" t="s">
        <v>186</v>
      </c>
    </row>
    <row r="1525" spans="1:12">
      <c r="A1525" s="6">
        <v>34</v>
      </c>
      <c r="B1525" s="6">
        <v>140</v>
      </c>
      <c r="C1525" s="6">
        <v>198</v>
      </c>
      <c r="D1525" s="7">
        <v>21.704169650000001</v>
      </c>
      <c r="E1525" s="8">
        <f t="shared" si="102"/>
        <v>22</v>
      </c>
      <c r="F1525" s="7">
        <v>93.440062879999999</v>
      </c>
      <c r="G1525" s="8">
        <f t="shared" si="103"/>
        <v>93</v>
      </c>
      <c r="H1525" s="9">
        <v>5.7517073419999996</v>
      </c>
      <c r="I1525" s="8">
        <f t="shared" si="104"/>
        <v>6</v>
      </c>
      <c r="J1525" s="10">
        <v>115.17813959999999</v>
      </c>
      <c r="K1525" s="8">
        <f t="shared" si="105"/>
        <v>115</v>
      </c>
      <c r="L1525" s="5" t="s">
        <v>186</v>
      </c>
    </row>
    <row r="1526" spans="1:12">
      <c r="A1526" s="6">
        <v>29</v>
      </c>
      <c r="B1526" s="6">
        <v>144</v>
      </c>
      <c r="C1526" s="6">
        <v>204</v>
      </c>
      <c r="D1526" s="7">
        <v>22.43324518</v>
      </c>
      <c r="E1526" s="8">
        <f t="shared" si="102"/>
        <v>22</v>
      </c>
      <c r="F1526" s="7">
        <v>92.48667725</v>
      </c>
      <c r="G1526" s="8">
        <f t="shared" si="103"/>
        <v>92</v>
      </c>
      <c r="H1526" s="9">
        <v>5.8004489509999999</v>
      </c>
      <c r="I1526" s="8">
        <f t="shared" si="104"/>
        <v>6</v>
      </c>
      <c r="J1526" s="10">
        <v>119.10251890000001</v>
      </c>
      <c r="K1526" s="8">
        <f t="shared" si="105"/>
        <v>119</v>
      </c>
      <c r="L1526" s="5" t="s">
        <v>186</v>
      </c>
    </row>
    <row r="1527" spans="1:12">
      <c r="A1527" s="6">
        <v>32</v>
      </c>
      <c r="B1527" s="6">
        <v>141</v>
      </c>
      <c r="C1527" s="6">
        <v>203</v>
      </c>
      <c r="D1527" s="7">
        <v>21.259410519999999</v>
      </c>
      <c r="E1527" s="8">
        <f t="shared" si="102"/>
        <v>21</v>
      </c>
      <c r="F1527" s="7">
        <v>92.844162339999997</v>
      </c>
      <c r="G1527" s="8">
        <f t="shared" si="103"/>
        <v>93</v>
      </c>
      <c r="H1527" s="9">
        <v>5.8213477689999999</v>
      </c>
      <c r="I1527" s="8">
        <f t="shared" si="104"/>
        <v>6</v>
      </c>
      <c r="J1527" s="10">
        <v>109.0658471</v>
      </c>
      <c r="K1527" s="8">
        <f t="shared" si="105"/>
        <v>109</v>
      </c>
      <c r="L1527" s="5" t="s">
        <v>186</v>
      </c>
    </row>
    <row r="1528" spans="1:12">
      <c r="A1528" s="6">
        <v>13</v>
      </c>
      <c r="B1528" s="6">
        <v>144</v>
      </c>
      <c r="C1528" s="6">
        <v>197</v>
      </c>
      <c r="D1528" s="7">
        <v>22.921570599999999</v>
      </c>
      <c r="E1528" s="8">
        <f t="shared" si="102"/>
        <v>23</v>
      </c>
      <c r="F1528" s="7">
        <v>94.896134430000004</v>
      </c>
      <c r="G1528" s="8">
        <f t="shared" si="103"/>
        <v>95</v>
      </c>
      <c r="H1528" s="9">
        <v>6.2802226699999997</v>
      </c>
      <c r="I1528" s="8">
        <f t="shared" si="104"/>
        <v>6</v>
      </c>
      <c r="J1528" s="10">
        <v>105.6941544</v>
      </c>
      <c r="K1528" s="8">
        <f t="shared" si="105"/>
        <v>106</v>
      </c>
      <c r="L1528" s="5" t="s">
        <v>186</v>
      </c>
    </row>
    <row r="1529" spans="1:12">
      <c r="A1529" s="6">
        <v>25</v>
      </c>
      <c r="B1529" s="6">
        <v>143</v>
      </c>
      <c r="C1529" s="6">
        <v>198</v>
      </c>
      <c r="D1529" s="7">
        <v>22.81212536</v>
      </c>
      <c r="E1529" s="8">
        <f t="shared" si="102"/>
        <v>23</v>
      </c>
      <c r="F1529" s="7">
        <v>91.518617050000003</v>
      </c>
      <c r="G1529" s="8">
        <f t="shared" si="103"/>
        <v>92</v>
      </c>
      <c r="H1529" s="9">
        <v>6.0273144009999999</v>
      </c>
      <c r="I1529" s="8">
        <f t="shared" si="104"/>
        <v>6</v>
      </c>
      <c r="J1529" s="10">
        <v>107.855225</v>
      </c>
      <c r="K1529" s="8">
        <f t="shared" si="105"/>
        <v>108</v>
      </c>
      <c r="L1529" s="5" t="s">
        <v>186</v>
      </c>
    </row>
    <row r="1530" spans="1:12">
      <c r="A1530" s="6">
        <v>9</v>
      </c>
      <c r="B1530" s="6">
        <v>137</v>
      </c>
      <c r="C1530" s="6">
        <v>200</v>
      </c>
      <c r="D1530" s="7">
        <v>21.121520709999999</v>
      </c>
      <c r="E1530" s="8">
        <f t="shared" si="102"/>
        <v>21</v>
      </c>
      <c r="F1530" s="7">
        <v>90.687876799999998</v>
      </c>
      <c r="G1530" s="8">
        <f t="shared" si="103"/>
        <v>91</v>
      </c>
      <c r="H1530" s="9">
        <v>5.6366873929999999</v>
      </c>
      <c r="I1530" s="8">
        <f t="shared" si="104"/>
        <v>6</v>
      </c>
      <c r="J1530" s="10">
        <v>102.8017203</v>
      </c>
      <c r="K1530" s="8">
        <f t="shared" si="105"/>
        <v>103</v>
      </c>
      <c r="L1530" s="5" t="s">
        <v>186</v>
      </c>
    </row>
    <row r="1531" spans="1:12">
      <c r="A1531" s="6">
        <v>6</v>
      </c>
      <c r="B1531" s="6">
        <v>144</v>
      </c>
      <c r="C1531" s="6">
        <v>198</v>
      </c>
      <c r="D1531" s="7">
        <v>21.114786720000001</v>
      </c>
      <c r="E1531" s="8">
        <f t="shared" si="102"/>
        <v>21</v>
      </c>
      <c r="F1531" s="7">
        <v>90.315286929999999</v>
      </c>
      <c r="G1531" s="8">
        <f t="shared" si="103"/>
        <v>90</v>
      </c>
      <c r="H1531" s="9">
        <v>5.559363609</v>
      </c>
      <c r="I1531" s="8">
        <f t="shared" si="104"/>
        <v>6</v>
      </c>
      <c r="J1531" s="10">
        <v>104.5086618</v>
      </c>
      <c r="K1531" s="8">
        <f t="shared" si="105"/>
        <v>105</v>
      </c>
      <c r="L1531" s="5" t="s">
        <v>186</v>
      </c>
    </row>
    <row r="1532" spans="1:12">
      <c r="A1532" s="6">
        <v>37</v>
      </c>
      <c r="B1532" s="6">
        <v>126</v>
      </c>
      <c r="C1532" s="6">
        <v>196</v>
      </c>
      <c r="D1532" s="7">
        <v>23.59997268</v>
      </c>
      <c r="E1532" s="8">
        <f t="shared" si="102"/>
        <v>24</v>
      </c>
      <c r="F1532" s="7">
        <v>90.975976650000007</v>
      </c>
      <c r="G1532" s="8">
        <f t="shared" si="103"/>
        <v>91</v>
      </c>
      <c r="H1532" s="9">
        <v>5.5964494929999997</v>
      </c>
      <c r="I1532" s="8">
        <f t="shared" si="104"/>
        <v>6</v>
      </c>
      <c r="J1532" s="10">
        <v>107.1728191</v>
      </c>
      <c r="K1532" s="8">
        <f t="shared" si="105"/>
        <v>107</v>
      </c>
      <c r="L1532" s="5" t="s">
        <v>186</v>
      </c>
    </row>
    <row r="1533" spans="1:12">
      <c r="A1533" s="6">
        <v>2</v>
      </c>
      <c r="B1533" s="6">
        <v>120</v>
      </c>
      <c r="C1533" s="6">
        <v>203</v>
      </c>
      <c r="D1533" s="7">
        <v>23.126526519999999</v>
      </c>
      <c r="E1533" s="8">
        <f t="shared" si="102"/>
        <v>23</v>
      </c>
      <c r="F1533" s="7">
        <v>94.712033059999996</v>
      </c>
      <c r="G1533" s="8">
        <f t="shared" si="103"/>
        <v>95</v>
      </c>
      <c r="H1533" s="9">
        <v>5.8934929990000002</v>
      </c>
      <c r="I1533" s="8">
        <f t="shared" si="104"/>
        <v>6</v>
      </c>
      <c r="J1533" s="10">
        <v>108.6211833</v>
      </c>
      <c r="K1533" s="8">
        <f t="shared" si="105"/>
        <v>109</v>
      </c>
      <c r="L1533" s="5" t="s">
        <v>186</v>
      </c>
    </row>
    <row r="1534" spans="1:12">
      <c r="A1534" s="6">
        <v>11</v>
      </c>
      <c r="B1534" s="6">
        <v>143</v>
      </c>
      <c r="C1534" s="6">
        <v>197</v>
      </c>
      <c r="D1534" s="7">
        <v>22.984589069999998</v>
      </c>
      <c r="E1534" s="8">
        <f t="shared" si="102"/>
        <v>23</v>
      </c>
      <c r="F1534" s="7">
        <v>93.3204487</v>
      </c>
      <c r="G1534" s="8">
        <f t="shared" si="103"/>
        <v>93</v>
      </c>
      <c r="H1534" s="9">
        <v>5.8757185160000001</v>
      </c>
      <c r="I1534" s="8">
        <f t="shared" si="104"/>
        <v>6</v>
      </c>
      <c r="J1534" s="10">
        <v>122.1952483</v>
      </c>
      <c r="K1534" s="8">
        <f t="shared" si="105"/>
        <v>122</v>
      </c>
      <c r="L1534" s="5" t="s">
        <v>186</v>
      </c>
    </row>
    <row r="1535" spans="1:12">
      <c r="A1535" s="6">
        <v>10</v>
      </c>
      <c r="B1535" s="6">
        <v>141</v>
      </c>
      <c r="C1535" s="6">
        <v>201</v>
      </c>
      <c r="D1535" s="7">
        <v>22.126593870000001</v>
      </c>
      <c r="E1535" s="8">
        <f t="shared" si="102"/>
        <v>22</v>
      </c>
      <c r="F1535" s="7">
        <v>90.978182770000004</v>
      </c>
      <c r="G1535" s="8">
        <f t="shared" si="103"/>
        <v>91</v>
      </c>
      <c r="H1535" s="9">
        <v>6.3860214239999999</v>
      </c>
      <c r="I1535" s="8">
        <f t="shared" si="104"/>
        <v>6</v>
      </c>
      <c r="J1535" s="10">
        <v>104.54122750000001</v>
      </c>
      <c r="K1535" s="8">
        <f t="shared" si="105"/>
        <v>105</v>
      </c>
      <c r="L1535" s="5" t="s">
        <v>186</v>
      </c>
    </row>
    <row r="1536" spans="1:12">
      <c r="A1536" s="6">
        <v>24</v>
      </c>
      <c r="B1536" s="6">
        <v>142</v>
      </c>
      <c r="C1536" s="6">
        <v>202</v>
      </c>
      <c r="D1536" s="7">
        <v>22.537797269999999</v>
      </c>
      <c r="E1536" s="8">
        <f t="shared" si="102"/>
        <v>23</v>
      </c>
      <c r="F1536" s="7">
        <v>91.481357860000003</v>
      </c>
      <c r="G1536" s="8">
        <f t="shared" si="103"/>
        <v>91</v>
      </c>
      <c r="H1536" s="9">
        <v>5.7108198620000001</v>
      </c>
      <c r="I1536" s="8">
        <f t="shared" si="104"/>
        <v>6</v>
      </c>
      <c r="J1536" s="10">
        <v>101.8474768</v>
      </c>
      <c r="K1536" s="8">
        <f t="shared" si="105"/>
        <v>102</v>
      </c>
      <c r="L1536" s="5" t="s">
        <v>186</v>
      </c>
    </row>
    <row r="1537" spans="1:12">
      <c r="A1537" s="6">
        <v>23</v>
      </c>
      <c r="B1537" s="6">
        <v>138</v>
      </c>
      <c r="C1537" s="6">
        <v>195</v>
      </c>
      <c r="D1537" s="7">
        <v>22.490951039999999</v>
      </c>
      <c r="E1537" s="8">
        <f t="shared" si="102"/>
        <v>22</v>
      </c>
      <c r="F1537" s="7">
        <v>91.702927459999998</v>
      </c>
      <c r="G1537" s="8">
        <f t="shared" si="103"/>
        <v>92</v>
      </c>
      <c r="H1537" s="9">
        <v>5.7959857159999997</v>
      </c>
      <c r="I1537" s="8">
        <f t="shared" si="104"/>
        <v>6</v>
      </c>
      <c r="J1537" s="10">
        <v>124.3915101</v>
      </c>
      <c r="K1537" s="8">
        <f t="shared" si="105"/>
        <v>124</v>
      </c>
      <c r="L1537" s="5" t="s">
        <v>186</v>
      </c>
    </row>
    <row r="1538" spans="1:12">
      <c r="A1538" s="6">
        <v>18</v>
      </c>
      <c r="B1538" s="6">
        <v>125</v>
      </c>
      <c r="C1538" s="6">
        <v>204</v>
      </c>
      <c r="D1538" s="7">
        <v>22.35548159</v>
      </c>
      <c r="E1538" s="8">
        <f t="shared" si="102"/>
        <v>22</v>
      </c>
      <c r="F1538" s="7">
        <v>94.478117549999993</v>
      </c>
      <c r="G1538" s="8">
        <f t="shared" si="103"/>
        <v>94</v>
      </c>
      <c r="H1538" s="9">
        <v>6.0466736189999999</v>
      </c>
      <c r="I1538" s="8">
        <f t="shared" si="104"/>
        <v>6</v>
      </c>
      <c r="J1538" s="10">
        <v>116.7366261</v>
      </c>
      <c r="K1538" s="8">
        <f t="shared" si="105"/>
        <v>117</v>
      </c>
      <c r="L1538" s="5" t="s">
        <v>186</v>
      </c>
    </row>
    <row r="1539" spans="1:12">
      <c r="A1539" s="6">
        <v>13</v>
      </c>
      <c r="B1539" s="6">
        <v>121</v>
      </c>
      <c r="C1539" s="6">
        <v>196</v>
      </c>
      <c r="D1539" s="7">
        <v>22.207009889999998</v>
      </c>
      <c r="E1539" s="8">
        <f t="shared" ref="E1539:E1602" si="106">ROUND(D1539, 0)</f>
        <v>22</v>
      </c>
      <c r="F1539" s="7">
        <v>93.505741630000003</v>
      </c>
      <c r="G1539" s="8">
        <f t="shared" ref="G1539:G1602" si="107">ROUND(F1539, 0)</f>
        <v>94</v>
      </c>
      <c r="H1539" s="9">
        <v>6.4433829129999998</v>
      </c>
      <c r="I1539" s="8">
        <f t="shared" ref="I1539:I1602" si="108">ROUND(H1539, 0)</f>
        <v>6</v>
      </c>
      <c r="J1539" s="10">
        <v>120.1593771</v>
      </c>
      <c r="K1539" s="8">
        <f t="shared" ref="K1539:K1602" si="109">ROUND(J1539, 0)</f>
        <v>120</v>
      </c>
      <c r="L1539" s="5" t="s">
        <v>186</v>
      </c>
    </row>
    <row r="1540" spans="1:12">
      <c r="A1540" s="6">
        <v>26</v>
      </c>
      <c r="B1540" s="6">
        <v>122</v>
      </c>
      <c r="C1540" s="6">
        <v>202</v>
      </c>
      <c r="D1540" s="7">
        <v>22.445169880000002</v>
      </c>
      <c r="E1540" s="8">
        <f t="shared" si="106"/>
        <v>22</v>
      </c>
      <c r="F1540" s="7">
        <v>94.737635139999995</v>
      </c>
      <c r="G1540" s="8">
        <f t="shared" si="107"/>
        <v>95</v>
      </c>
      <c r="H1540" s="9">
        <v>5.6172271839999999</v>
      </c>
      <c r="I1540" s="8">
        <f t="shared" si="108"/>
        <v>6</v>
      </c>
      <c r="J1540" s="10">
        <v>107.18432730000001</v>
      </c>
      <c r="K1540" s="8">
        <f t="shared" si="109"/>
        <v>107</v>
      </c>
      <c r="L1540" s="5" t="s">
        <v>186</v>
      </c>
    </row>
    <row r="1541" spans="1:12">
      <c r="A1541" s="6">
        <v>28</v>
      </c>
      <c r="B1541" s="6">
        <v>123</v>
      </c>
      <c r="C1541" s="6">
        <v>202</v>
      </c>
      <c r="D1541" s="7">
        <v>22.766430289999999</v>
      </c>
      <c r="E1541" s="8">
        <f t="shared" si="106"/>
        <v>23</v>
      </c>
      <c r="F1541" s="7">
        <v>92.124385189999998</v>
      </c>
      <c r="G1541" s="8">
        <f t="shared" si="107"/>
        <v>92</v>
      </c>
      <c r="H1541" s="9">
        <v>6.4422892940000001</v>
      </c>
      <c r="I1541" s="8">
        <f t="shared" si="108"/>
        <v>6</v>
      </c>
      <c r="J1541" s="10">
        <v>120.4359949</v>
      </c>
      <c r="K1541" s="8">
        <f t="shared" si="109"/>
        <v>120</v>
      </c>
      <c r="L1541" s="5" t="s">
        <v>186</v>
      </c>
    </row>
    <row r="1542" spans="1:12">
      <c r="A1542" s="6">
        <v>26</v>
      </c>
      <c r="B1542" s="6">
        <v>121</v>
      </c>
      <c r="C1542" s="6">
        <v>201</v>
      </c>
      <c r="D1542" s="7">
        <v>22.191094119999999</v>
      </c>
      <c r="E1542" s="8">
        <f t="shared" si="106"/>
        <v>22</v>
      </c>
      <c r="F1542" s="7">
        <v>90.025751159999999</v>
      </c>
      <c r="G1542" s="8">
        <f t="shared" si="107"/>
        <v>90</v>
      </c>
      <c r="H1542" s="9">
        <v>6.1620343709999998</v>
      </c>
      <c r="I1542" s="8">
        <f t="shared" si="108"/>
        <v>6</v>
      </c>
      <c r="J1542" s="10">
        <v>112.3126628</v>
      </c>
      <c r="K1542" s="8">
        <f t="shared" si="109"/>
        <v>112</v>
      </c>
      <c r="L1542" s="5" t="s">
        <v>186</v>
      </c>
    </row>
    <row r="1543" spans="1:12">
      <c r="A1543" s="6">
        <v>21</v>
      </c>
      <c r="B1543" s="6">
        <v>137</v>
      </c>
      <c r="C1543" s="6">
        <v>196</v>
      </c>
      <c r="D1543" s="7">
        <v>23.6119202</v>
      </c>
      <c r="E1543" s="8">
        <f t="shared" si="106"/>
        <v>24</v>
      </c>
      <c r="F1543" s="7">
        <v>91.702938489999994</v>
      </c>
      <c r="G1543" s="8">
        <f t="shared" si="107"/>
        <v>92</v>
      </c>
      <c r="H1543" s="9">
        <v>5.8127818060000003</v>
      </c>
      <c r="I1543" s="8">
        <f t="shared" si="108"/>
        <v>6</v>
      </c>
      <c r="J1543" s="10">
        <v>123.5900822</v>
      </c>
      <c r="K1543" s="8">
        <f t="shared" si="109"/>
        <v>124</v>
      </c>
      <c r="L1543" s="5" t="s">
        <v>186</v>
      </c>
    </row>
    <row r="1544" spans="1:12">
      <c r="A1544" s="6">
        <v>21</v>
      </c>
      <c r="B1544" s="6">
        <v>135</v>
      </c>
      <c r="C1544" s="6">
        <v>198</v>
      </c>
      <c r="D1544" s="7">
        <v>23.860870540000001</v>
      </c>
      <c r="E1544" s="8">
        <f t="shared" si="106"/>
        <v>24</v>
      </c>
      <c r="F1544" s="7">
        <v>94.920481120000005</v>
      </c>
      <c r="G1544" s="8">
        <f t="shared" si="107"/>
        <v>95</v>
      </c>
      <c r="H1544" s="9">
        <v>5.7650151259999998</v>
      </c>
      <c r="I1544" s="8">
        <f t="shared" si="108"/>
        <v>6</v>
      </c>
      <c r="J1544" s="10">
        <v>105.0241329</v>
      </c>
      <c r="K1544" s="8">
        <f t="shared" si="109"/>
        <v>105</v>
      </c>
      <c r="L1544" s="5" t="s">
        <v>186</v>
      </c>
    </row>
    <row r="1545" spans="1:12">
      <c r="A1545" s="6">
        <v>5</v>
      </c>
      <c r="B1545" s="6">
        <v>144</v>
      </c>
      <c r="C1545" s="6">
        <v>205</v>
      </c>
      <c r="D1545" s="7">
        <v>21.421772310000001</v>
      </c>
      <c r="E1545" s="8">
        <f t="shared" si="106"/>
        <v>21</v>
      </c>
      <c r="F1545" s="7">
        <v>92.626653090000005</v>
      </c>
      <c r="G1545" s="8">
        <f t="shared" si="107"/>
        <v>93</v>
      </c>
      <c r="H1545" s="9">
        <v>6.1849225739999998</v>
      </c>
      <c r="I1545" s="8">
        <f t="shared" si="108"/>
        <v>6</v>
      </c>
      <c r="J1545" s="10">
        <v>102.80456580000001</v>
      </c>
      <c r="K1545" s="8">
        <f t="shared" si="109"/>
        <v>103</v>
      </c>
      <c r="L1545" s="5" t="s">
        <v>186</v>
      </c>
    </row>
    <row r="1546" spans="1:12">
      <c r="A1546" s="6">
        <v>2</v>
      </c>
      <c r="B1546" s="6">
        <v>123</v>
      </c>
      <c r="C1546" s="6">
        <v>205</v>
      </c>
      <c r="D1546" s="7">
        <v>22.366292529999999</v>
      </c>
      <c r="E1546" s="8">
        <f t="shared" si="106"/>
        <v>22</v>
      </c>
      <c r="F1546" s="7">
        <v>90.785724669999993</v>
      </c>
      <c r="G1546" s="8">
        <f t="shared" si="107"/>
        <v>91</v>
      </c>
      <c r="H1546" s="9">
        <v>5.739652177</v>
      </c>
      <c r="I1546" s="8">
        <f t="shared" si="108"/>
        <v>6</v>
      </c>
      <c r="J1546" s="10">
        <v>124.9831618</v>
      </c>
      <c r="K1546" s="8">
        <f t="shared" si="109"/>
        <v>125</v>
      </c>
      <c r="L1546" s="5" t="s">
        <v>186</v>
      </c>
    </row>
    <row r="1547" spans="1:12">
      <c r="A1547" s="6">
        <v>15</v>
      </c>
      <c r="B1547" s="6">
        <v>133</v>
      </c>
      <c r="C1547" s="6">
        <v>199</v>
      </c>
      <c r="D1547" s="7">
        <v>23.996861719999998</v>
      </c>
      <c r="E1547" s="8">
        <f t="shared" si="106"/>
        <v>24</v>
      </c>
      <c r="F1547" s="7">
        <v>91.610017069999998</v>
      </c>
      <c r="G1547" s="8">
        <f t="shared" si="107"/>
        <v>92</v>
      </c>
      <c r="H1547" s="9">
        <v>5.8247786359999996</v>
      </c>
      <c r="I1547" s="8">
        <f t="shared" si="108"/>
        <v>6</v>
      </c>
      <c r="J1547" s="10">
        <v>117.6102915</v>
      </c>
      <c r="K1547" s="8">
        <f t="shared" si="109"/>
        <v>118</v>
      </c>
      <c r="L1547" s="5" t="s">
        <v>186</v>
      </c>
    </row>
    <row r="1548" spans="1:12">
      <c r="A1548" s="6">
        <v>31</v>
      </c>
      <c r="B1548" s="6">
        <v>130</v>
      </c>
      <c r="C1548" s="6">
        <v>198</v>
      </c>
      <c r="D1548" s="7">
        <v>21.801298370000001</v>
      </c>
      <c r="E1548" s="8">
        <f t="shared" si="106"/>
        <v>22</v>
      </c>
      <c r="F1548" s="7">
        <v>92.734466670000003</v>
      </c>
      <c r="G1548" s="8">
        <f t="shared" si="107"/>
        <v>93</v>
      </c>
      <c r="H1548" s="9">
        <v>5.5548235569999997</v>
      </c>
      <c r="I1548" s="8">
        <f t="shared" si="108"/>
        <v>6</v>
      </c>
      <c r="J1548" s="10">
        <v>120.05866709999999</v>
      </c>
      <c r="K1548" s="8">
        <f t="shared" si="109"/>
        <v>120</v>
      </c>
      <c r="L1548" s="5" t="s">
        <v>186</v>
      </c>
    </row>
    <row r="1549" spans="1:12">
      <c r="A1549" s="6">
        <v>25</v>
      </c>
      <c r="B1549" s="6">
        <v>143</v>
      </c>
      <c r="C1549" s="6">
        <v>200</v>
      </c>
      <c r="D1549" s="7">
        <v>23.804363439999999</v>
      </c>
      <c r="E1549" s="8">
        <f t="shared" si="106"/>
        <v>24</v>
      </c>
      <c r="F1549" s="7">
        <v>92.804416239999995</v>
      </c>
      <c r="G1549" s="8">
        <f t="shared" si="107"/>
        <v>93</v>
      </c>
      <c r="H1549" s="9">
        <v>6.0242487870000003</v>
      </c>
      <c r="I1549" s="8">
        <f t="shared" si="108"/>
        <v>6</v>
      </c>
      <c r="J1549" s="10">
        <v>100.61925429999999</v>
      </c>
      <c r="K1549" s="8">
        <f t="shared" si="109"/>
        <v>101</v>
      </c>
      <c r="L1549" s="5" t="s">
        <v>186</v>
      </c>
    </row>
    <row r="1550" spans="1:12">
      <c r="A1550" s="6">
        <v>16</v>
      </c>
      <c r="B1550" s="6">
        <v>143</v>
      </c>
      <c r="C1550" s="6">
        <v>204</v>
      </c>
      <c r="D1550" s="7">
        <v>23.714752780000001</v>
      </c>
      <c r="E1550" s="8">
        <f t="shared" si="106"/>
        <v>24</v>
      </c>
      <c r="F1550" s="7">
        <v>91.533311769999997</v>
      </c>
      <c r="G1550" s="8">
        <f t="shared" si="107"/>
        <v>92</v>
      </c>
      <c r="H1550" s="9">
        <v>5.6313333869999997</v>
      </c>
      <c r="I1550" s="8">
        <f t="shared" si="108"/>
        <v>6</v>
      </c>
      <c r="J1550" s="10">
        <v>121.89616650000001</v>
      </c>
      <c r="K1550" s="8">
        <f t="shared" si="109"/>
        <v>122</v>
      </c>
      <c r="L1550" s="5" t="s">
        <v>186</v>
      </c>
    </row>
    <row r="1551" spans="1:12">
      <c r="A1551" s="6">
        <v>19</v>
      </c>
      <c r="B1551" s="6">
        <v>122</v>
      </c>
      <c r="C1551" s="6">
        <v>202</v>
      </c>
      <c r="D1551" s="7">
        <v>23.344673589999999</v>
      </c>
      <c r="E1551" s="8">
        <f t="shared" si="106"/>
        <v>23</v>
      </c>
      <c r="F1551" s="7">
        <v>90.379814780000004</v>
      </c>
      <c r="G1551" s="8">
        <f t="shared" si="107"/>
        <v>90</v>
      </c>
      <c r="H1551" s="9">
        <v>5.8119750940000001</v>
      </c>
      <c r="I1551" s="8">
        <f t="shared" si="108"/>
        <v>6</v>
      </c>
      <c r="J1551" s="10">
        <v>112.8954016</v>
      </c>
      <c r="K1551" s="8">
        <f t="shared" si="109"/>
        <v>113</v>
      </c>
      <c r="L1551" s="5" t="s">
        <v>186</v>
      </c>
    </row>
    <row r="1552" spans="1:12">
      <c r="A1552" s="6">
        <v>10</v>
      </c>
      <c r="B1552" s="6">
        <v>125</v>
      </c>
      <c r="C1552" s="6">
        <v>196</v>
      </c>
      <c r="D1552" s="7">
        <v>22.312536649999998</v>
      </c>
      <c r="E1552" s="8">
        <f t="shared" si="106"/>
        <v>22</v>
      </c>
      <c r="F1552" s="7">
        <v>90.035771240000003</v>
      </c>
      <c r="G1552" s="8">
        <f t="shared" si="107"/>
        <v>90</v>
      </c>
      <c r="H1552" s="9">
        <v>5.7305574479999999</v>
      </c>
      <c r="I1552" s="8">
        <f t="shared" si="108"/>
        <v>6</v>
      </c>
      <c r="J1552" s="10">
        <v>113.0688155</v>
      </c>
      <c r="K1552" s="8">
        <f t="shared" si="109"/>
        <v>113</v>
      </c>
      <c r="L1552" s="5" t="s">
        <v>186</v>
      </c>
    </row>
    <row r="1553" spans="1:12">
      <c r="A1553" s="6">
        <v>20</v>
      </c>
      <c r="B1553" s="6">
        <v>139</v>
      </c>
      <c r="C1553" s="6">
        <v>202</v>
      </c>
      <c r="D1553" s="7">
        <v>23.502014280000001</v>
      </c>
      <c r="E1553" s="8">
        <f t="shared" si="106"/>
        <v>24</v>
      </c>
      <c r="F1553" s="7">
        <v>92.210839609999994</v>
      </c>
      <c r="G1553" s="8">
        <f t="shared" si="107"/>
        <v>92</v>
      </c>
      <c r="H1553" s="9">
        <v>5.6699910500000001</v>
      </c>
      <c r="I1553" s="8">
        <f t="shared" si="108"/>
        <v>6</v>
      </c>
      <c r="J1553" s="10">
        <v>107.9868949</v>
      </c>
      <c r="K1553" s="8">
        <f t="shared" si="109"/>
        <v>108</v>
      </c>
      <c r="L1553" s="5" t="s">
        <v>186</v>
      </c>
    </row>
    <row r="1554" spans="1:12">
      <c r="A1554" s="6">
        <v>28</v>
      </c>
      <c r="B1554" s="6">
        <v>123</v>
      </c>
      <c r="C1554" s="6">
        <v>198</v>
      </c>
      <c r="D1554" s="7">
        <v>23.462603210000001</v>
      </c>
      <c r="E1554" s="8">
        <f t="shared" si="106"/>
        <v>23</v>
      </c>
      <c r="F1554" s="7">
        <v>91.45665004</v>
      </c>
      <c r="G1554" s="8">
        <f t="shared" si="107"/>
        <v>91</v>
      </c>
      <c r="H1554" s="9">
        <v>5.6827514729999997</v>
      </c>
      <c r="I1554" s="8">
        <f t="shared" si="108"/>
        <v>6</v>
      </c>
      <c r="J1554" s="10">
        <v>111.77633950000001</v>
      </c>
      <c r="K1554" s="8">
        <f t="shared" si="109"/>
        <v>112</v>
      </c>
      <c r="L1554" s="5" t="s">
        <v>186</v>
      </c>
    </row>
    <row r="1555" spans="1:12">
      <c r="A1555" s="6">
        <v>28</v>
      </c>
      <c r="B1555" s="6">
        <v>136</v>
      </c>
      <c r="C1555" s="6">
        <v>200</v>
      </c>
      <c r="D1555" s="7">
        <v>23.062043729999999</v>
      </c>
      <c r="E1555" s="8">
        <f t="shared" si="106"/>
        <v>23</v>
      </c>
      <c r="F1555" s="7">
        <v>92.395440550000004</v>
      </c>
      <c r="G1555" s="8">
        <f t="shared" si="107"/>
        <v>92</v>
      </c>
      <c r="H1555" s="9">
        <v>6.2458589050000004</v>
      </c>
      <c r="I1555" s="8">
        <f t="shared" si="108"/>
        <v>6</v>
      </c>
      <c r="J1555" s="10">
        <v>114.7399101</v>
      </c>
      <c r="K1555" s="8">
        <f t="shared" si="109"/>
        <v>115</v>
      </c>
      <c r="L1555" s="5" t="s">
        <v>186</v>
      </c>
    </row>
    <row r="1556" spans="1:12">
      <c r="A1556" s="6">
        <v>2</v>
      </c>
      <c r="B1556" s="6">
        <v>131</v>
      </c>
      <c r="C1556" s="6">
        <v>199</v>
      </c>
      <c r="D1556" s="7">
        <v>22.474205120000001</v>
      </c>
      <c r="E1556" s="8">
        <f t="shared" si="106"/>
        <v>22</v>
      </c>
      <c r="F1556" s="7">
        <v>91.227597419999995</v>
      </c>
      <c r="G1556" s="8">
        <f t="shared" si="107"/>
        <v>91</v>
      </c>
      <c r="H1556" s="9">
        <v>6.0173701340000001</v>
      </c>
      <c r="I1556" s="8">
        <f t="shared" si="108"/>
        <v>6</v>
      </c>
      <c r="J1556" s="10">
        <v>124.2179699</v>
      </c>
      <c r="K1556" s="8">
        <f t="shared" si="109"/>
        <v>124</v>
      </c>
      <c r="L1556" s="5" t="s">
        <v>186</v>
      </c>
    </row>
    <row r="1557" spans="1:12">
      <c r="A1557" s="6">
        <v>2</v>
      </c>
      <c r="B1557" s="6">
        <v>140</v>
      </c>
      <c r="C1557" s="6">
        <v>197</v>
      </c>
      <c r="D1557" s="7">
        <v>22.697801330000001</v>
      </c>
      <c r="E1557" s="8">
        <f t="shared" si="106"/>
        <v>23</v>
      </c>
      <c r="F1557" s="7">
        <v>92.822234190000003</v>
      </c>
      <c r="G1557" s="8">
        <f t="shared" si="107"/>
        <v>93</v>
      </c>
      <c r="H1557" s="9">
        <v>5.5345674899999997</v>
      </c>
      <c r="I1557" s="8">
        <f t="shared" si="108"/>
        <v>6</v>
      </c>
      <c r="J1557" s="10">
        <v>105.0508234</v>
      </c>
      <c r="K1557" s="8">
        <f t="shared" si="109"/>
        <v>105</v>
      </c>
      <c r="L1557" s="5" t="s">
        <v>186</v>
      </c>
    </row>
    <row r="1558" spans="1:12">
      <c r="A1558" s="6">
        <v>27</v>
      </c>
      <c r="B1558" s="6">
        <v>138</v>
      </c>
      <c r="C1558" s="6">
        <v>201</v>
      </c>
      <c r="D1558" s="7">
        <v>23.66682067</v>
      </c>
      <c r="E1558" s="8">
        <f t="shared" si="106"/>
        <v>24</v>
      </c>
      <c r="F1558" s="7">
        <v>93.901910779999994</v>
      </c>
      <c r="G1558" s="8">
        <f t="shared" si="107"/>
        <v>94</v>
      </c>
      <c r="H1558" s="9">
        <v>5.9523676620000003</v>
      </c>
      <c r="I1558" s="8">
        <f t="shared" si="108"/>
        <v>6</v>
      </c>
      <c r="J1558" s="10">
        <v>105.40047509999999</v>
      </c>
      <c r="K1558" s="8">
        <f t="shared" si="109"/>
        <v>105</v>
      </c>
      <c r="L1558" s="5" t="s">
        <v>186</v>
      </c>
    </row>
    <row r="1559" spans="1:12">
      <c r="A1559" s="6">
        <v>30</v>
      </c>
      <c r="B1559" s="6">
        <v>127</v>
      </c>
      <c r="C1559" s="6">
        <v>204</v>
      </c>
      <c r="D1559" s="7">
        <v>22.500502730000001</v>
      </c>
      <c r="E1559" s="8">
        <f t="shared" si="106"/>
        <v>23</v>
      </c>
      <c r="F1559" s="7">
        <v>92.458783350000004</v>
      </c>
      <c r="G1559" s="8">
        <f t="shared" si="107"/>
        <v>92</v>
      </c>
      <c r="H1559" s="9">
        <v>6.1264365840000004</v>
      </c>
      <c r="I1559" s="8">
        <f t="shared" si="108"/>
        <v>6</v>
      </c>
      <c r="J1559" s="10">
        <v>100.9343903</v>
      </c>
      <c r="K1559" s="8">
        <f t="shared" si="109"/>
        <v>101</v>
      </c>
      <c r="L1559" s="5" t="s">
        <v>186</v>
      </c>
    </row>
    <row r="1560" spans="1:12">
      <c r="A1560" s="6">
        <v>32</v>
      </c>
      <c r="B1560" s="6">
        <v>145</v>
      </c>
      <c r="C1560" s="6">
        <v>203</v>
      </c>
      <c r="D1560" s="7">
        <v>23.83053666</v>
      </c>
      <c r="E1560" s="8">
        <f t="shared" si="106"/>
        <v>24</v>
      </c>
      <c r="F1560" s="7">
        <v>90.844221640000001</v>
      </c>
      <c r="G1560" s="8">
        <f t="shared" si="107"/>
        <v>91</v>
      </c>
      <c r="H1560" s="9">
        <v>6.4068185179999997</v>
      </c>
      <c r="I1560" s="8">
        <f t="shared" si="108"/>
        <v>6</v>
      </c>
      <c r="J1560" s="10">
        <v>109.5966791</v>
      </c>
      <c r="K1560" s="8">
        <f t="shared" si="109"/>
        <v>110</v>
      </c>
      <c r="L1560" s="5" t="s">
        <v>186</v>
      </c>
    </row>
    <row r="1561" spans="1:12">
      <c r="A1561" s="6">
        <v>29</v>
      </c>
      <c r="B1561" s="6">
        <v>139</v>
      </c>
      <c r="C1561" s="6">
        <v>205</v>
      </c>
      <c r="D1561" s="7">
        <v>23.641423540000002</v>
      </c>
      <c r="E1561" s="8">
        <f t="shared" si="106"/>
        <v>24</v>
      </c>
      <c r="F1561" s="7">
        <v>93.744614740000003</v>
      </c>
      <c r="G1561" s="8">
        <f t="shared" si="107"/>
        <v>94</v>
      </c>
      <c r="H1561" s="9">
        <v>6.1559394530000002</v>
      </c>
      <c r="I1561" s="8">
        <f t="shared" si="108"/>
        <v>6</v>
      </c>
      <c r="J1561" s="10">
        <v>116.6912176</v>
      </c>
      <c r="K1561" s="8">
        <f t="shared" si="109"/>
        <v>117</v>
      </c>
      <c r="L1561" s="5" t="s">
        <v>186</v>
      </c>
    </row>
    <row r="1562" spans="1:12">
      <c r="A1562" s="6">
        <v>26</v>
      </c>
      <c r="B1562" s="6">
        <v>126</v>
      </c>
      <c r="C1562" s="6">
        <v>195</v>
      </c>
      <c r="D1562" s="7">
        <v>21.413638120000002</v>
      </c>
      <c r="E1562" s="8">
        <f t="shared" si="106"/>
        <v>21</v>
      </c>
      <c r="F1562" s="7">
        <v>92.991245449999994</v>
      </c>
      <c r="G1562" s="8">
        <f t="shared" si="107"/>
        <v>93</v>
      </c>
      <c r="H1562" s="9">
        <v>5.8785689809999999</v>
      </c>
      <c r="I1562" s="8">
        <f t="shared" si="108"/>
        <v>6</v>
      </c>
      <c r="J1562" s="10">
        <v>118.3979065</v>
      </c>
      <c r="K1562" s="8">
        <f t="shared" si="109"/>
        <v>118</v>
      </c>
      <c r="L1562" s="5" t="s">
        <v>186</v>
      </c>
    </row>
    <row r="1563" spans="1:12">
      <c r="A1563" s="6">
        <v>40</v>
      </c>
      <c r="B1563" s="6">
        <v>136</v>
      </c>
      <c r="C1563" s="6">
        <v>202</v>
      </c>
      <c r="D1563" s="7">
        <v>22.852673719999999</v>
      </c>
      <c r="E1563" s="8">
        <f t="shared" si="106"/>
        <v>23</v>
      </c>
      <c r="F1563" s="7">
        <v>94.576458099999996</v>
      </c>
      <c r="G1563" s="8">
        <f t="shared" si="107"/>
        <v>95</v>
      </c>
      <c r="H1563" s="9">
        <v>5.9353363080000001</v>
      </c>
      <c r="I1563" s="8">
        <f t="shared" si="108"/>
        <v>6</v>
      </c>
      <c r="J1563" s="10">
        <v>117.53140260000001</v>
      </c>
      <c r="K1563" s="8">
        <f t="shared" si="109"/>
        <v>118</v>
      </c>
      <c r="L1563" s="5" t="s">
        <v>186</v>
      </c>
    </row>
    <row r="1564" spans="1:12">
      <c r="A1564" s="6">
        <v>6</v>
      </c>
      <c r="B1564" s="6">
        <v>124</v>
      </c>
      <c r="C1564" s="6">
        <v>200</v>
      </c>
      <c r="D1564" s="7">
        <v>22.98208095</v>
      </c>
      <c r="E1564" s="8">
        <f t="shared" si="106"/>
        <v>23</v>
      </c>
      <c r="F1564" s="7">
        <v>93.845050290000003</v>
      </c>
      <c r="G1564" s="8">
        <f t="shared" si="107"/>
        <v>94</v>
      </c>
      <c r="H1564" s="9">
        <v>5.971332179</v>
      </c>
      <c r="I1564" s="8">
        <f t="shared" si="108"/>
        <v>6</v>
      </c>
      <c r="J1564" s="10">
        <v>109.5852253</v>
      </c>
      <c r="K1564" s="8">
        <f t="shared" si="109"/>
        <v>110</v>
      </c>
      <c r="L1564" s="5" t="s">
        <v>186</v>
      </c>
    </row>
    <row r="1565" spans="1:12">
      <c r="A1565" s="6">
        <v>35</v>
      </c>
      <c r="B1565" s="6">
        <v>138</v>
      </c>
      <c r="C1565" s="6">
        <v>200</v>
      </c>
      <c r="D1565" s="7">
        <v>21.199095190000001</v>
      </c>
      <c r="E1565" s="8">
        <f t="shared" si="106"/>
        <v>21</v>
      </c>
      <c r="F1565" s="7">
        <v>90.808194180000001</v>
      </c>
      <c r="G1565" s="8">
        <f t="shared" si="107"/>
        <v>91</v>
      </c>
      <c r="H1565" s="9">
        <v>5.6713061700000003</v>
      </c>
      <c r="I1565" s="8">
        <f t="shared" si="108"/>
        <v>6</v>
      </c>
      <c r="J1565" s="10">
        <v>103.6838922</v>
      </c>
      <c r="K1565" s="8">
        <f t="shared" si="109"/>
        <v>104</v>
      </c>
      <c r="L1565" s="5" t="s">
        <v>186</v>
      </c>
    </row>
    <row r="1566" spans="1:12">
      <c r="A1566" s="6">
        <v>17</v>
      </c>
      <c r="B1566" s="6">
        <v>136</v>
      </c>
      <c r="C1566" s="6">
        <v>196</v>
      </c>
      <c r="D1566" s="7">
        <v>23.871923320000001</v>
      </c>
      <c r="E1566" s="8">
        <f t="shared" si="106"/>
        <v>24</v>
      </c>
      <c r="F1566" s="7">
        <v>90.499390349999999</v>
      </c>
      <c r="G1566" s="8">
        <f t="shared" si="107"/>
        <v>90</v>
      </c>
      <c r="H1566" s="9">
        <v>5.8821559880000001</v>
      </c>
      <c r="I1566" s="8">
        <f t="shared" si="108"/>
        <v>6</v>
      </c>
      <c r="J1566" s="10">
        <v>103.0548094</v>
      </c>
      <c r="K1566" s="8">
        <f t="shared" si="109"/>
        <v>103</v>
      </c>
      <c r="L1566" s="5" t="s">
        <v>186</v>
      </c>
    </row>
    <row r="1567" spans="1:12">
      <c r="A1567" s="6">
        <v>33</v>
      </c>
      <c r="B1567" s="6">
        <v>134</v>
      </c>
      <c r="C1567" s="6">
        <v>205</v>
      </c>
      <c r="D1567" s="7">
        <v>21.036527499999998</v>
      </c>
      <c r="E1567" s="8">
        <f t="shared" si="106"/>
        <v>21</v>
      </c>
      <c r="F1567" s="7">
        <v>94.339195459999999</v>
      </c>
      <c r="G1567" s="8">
        <f t="shared" si="107"/>
        <v>94</v>
      </c>
      <c r="H1567" s="9">
        <v>6.0855191599999996</v>
      </c>
      <c r="I1567" s="8">
        <f t="shared" si="108"/>
        <v>6</v>
      </c>
      <c r="J1567" s="10">
        <v>114.7412734</v>
      </c>
      <c r="K1567" s="8">
        <f t="shared" si="109"/>
        <v>115</v>
      </c>
      <c r="L1567" s="5" t="s">
        <v>186</v>
      </c>
    </row>
    <row r="1568" spans="1:12">
      <c r="A1568" s="6">
        <v>16</v>
      </c>
      <c r="B1568" s="6">
        <v>143</v>
      </c>
      <c r="C1568" s="6">
        <v>197</v>
      </c>
      <c r="D1568" s="7">
        <v>22.61711614</v>
      </c>
      <c r="E1568" s="8">
        <f t="shared" si="106"/>
        <v>23</v>
      </c>
      <c r="F1568" s="7">
        <v>93.519783750000002</v>
      </c>
      <c r="G1568" s="8">
        <f t="shared" si="107"/>
        <v>94</v>
      </c>
      <c r="H1568" s="9">
        <v>5.9040264499999999</v>
      </c>
      <c r="I1568" s="8">
        <f t="shared" si="108"/>
        <v>6</v>
      </c>
      <c r="J1568" s="10">
        <v>116.9256766</v>
      </c>
      <c r="K1568" s="8">
        <f t="shared" si="109"/>
        <v>117</v>
      </c>
      <c r="L1568" s="5" t="s">
        <v>186</v>
      </c>
    </row>
    <row r="1569" spans="1:12">
      <c r="A1569" s="6">
        <v>27</v>
      </c>
      <c r="B1569" s="6">
        <v>120</v>
      </c>
      <c r="C1569" s="6">
        <v>200</v>
      </c>
      <c r="D1569" s="7">
        <v>21.452786750000001</v>
      </c>
      <c r="E1569" s="8">
        <f t="shared" si="106"/>
        <v>21</v>
      </c>
      <c r="F1569" s="7">
        <v>90.745319210000005</v>
      </c>
      <c r="G1569" s="8">
        <f t="shared" si="107"/>
        <v>91</v>
      </c>
      <c r="H1569" s="9">
        <v>6.1102188259999997</v>
      </c>
      <c r="I1569" s="8">
        <f t="shared" si="108"/>
        <v>6</v>
      </c>
      <c r="J1569" s="10">
        <v>116.70365820000001</v>
      </c>
      <c r="K1569" s="8">
        <f t="shared" si="109"/>
        <v>117</v>
      </c>
      <c r="L1569" s="5" t="s">
        <v>186</v>
      </c>
    </row>
    <row r="1570" spans="1:12">
      <c r="A1570" s="6">
        <v>29</v>
      </c>
      <c r="B1570" s="6">
        <v>145</v>
      </c>
      <c r="C1570" s="6">
        <v>205</v>
      </c>
      <c r="D1570" s="7">
        <v>22.812275790000001</v>
      </c>
      <c r="E1570" s="8">
        <f t="shared" si="106"/>
        <v>23</v>
      </c>
      <c r="F1570" s="7">
        <v>92.129921010000004</v>
      </c>
      <c r="G1570" s="8">
        <f t="shared" si="107"/>
        <v>92</v>
      </c>
      <c r="H1570" s="9">
        <v>6.2123026079999999</v>
      </c>
      <c r="I1570" s="8">
        <f t="shared" si="108"/>
        <v>6</v>
      </c>
      <c r="J1570" s="10">
        <v>109.3383552</v>
      </c>
      <c r="K1570" s="8">
        <f t="shared" si="109"/>
        <v>109</v>
      </c>
      <c r="L1570" s="5" t="s">
        <v>186</v>
      </c>
    </row>
    <row r="1571" spans="1:12">
      <c r="A1571" s="6">
        <v>3</v>
      </c>
      <c r="B1571" s="6">
        <v>141</v>
      </c>
      <c r="C1571" s="6">
        <v>197</v>
      </c>
      <c r="D1571" s="7">
        <v>21.981418560000002</v>
      </c>
      <c r="E1571" s="8">
        <f t="shared" si="106"/>
        <v>22</v>
      </c>
      <c r="F1571" s="7">
        <v>91.127193030000001</v>
      </c>
      <c r="G1571" s="8">
        <f t="shared" si="107"/>
        <v>91</v>
      </c>
      <c r="H1571" s="9">
        <v>6.1428033969999998</v>
      </c>
      <c r="I1571" s="8">
        <f t="shared" si="108"/>
        <v>6</v>
      </c>
      <c r="J1571" s="10">
        <v>115.4789148</v>
      </c>
      <c r="K1571" s="8">
        <f t="shared" si="109"/>
        <v>115</v>
      </c>
      <c r="L1571" s="5" t="s">
        <v>186</v>
      </c>
    </row>
    <row r="1572" spans="1:12">
      <c r="A1572" s="6">
        <v>15</v>
      </c>
      <c r="B1572" s="6">
        <v>123</v>
      </c>
      <c r="C1572" s="6">
        <v>204</v>
      </c>
      <c r="D1572" s="7">
        <v>22.527093260000001</v>
      </c>
      <c r="E1572" s="8">
        <f t="shared" si="106"/>
        <v>23</v>
      </c>
      <c r="F1572" s="7">
        <v>92.547804290000002</v>
      </c>
      <c r="G1572" s="8">
        <f t="shared" si="107"/>
        <v>93</v>
      </c>
      <c r="H1572" s="9">
        <v>6.3659726880000003</v>
      </c>
      <c r="I1572" s="8">
        <f t="shared" si="108"/>
        <v>6</v>
      </c>
      <c r="J1572" s="10">
        <v>115.3830068</v>
      </c>
      <c r="K1572" s="8">
        <f t="shared" si="109"/>
        <v>115</v>
      </c>
      <c r="L1572" s="5" t="s">
        <v>186</v>
      </c>
    </row>
    <row r="1573" spans="1:12">
      <c r="A1573" s="6">
        <v>5</v>
      </c>
      <c r="B1573" s="6">
        <v>136</v>
      </c>
      <c r="C1573" s="6">
        <v>195</v>
      </c>
      <c r="D1573" s="7">
        <v>22.356286730000001</v>
      </c>
      <c r="E1573" s="8">
        <f t="shared" si="106"/>
        <v>22</v>
      </c>
      <c r="F1573" s="7">
        <v>91.923604769999997</v>
      </c>
      <c r="G1573" s="8">
        <f t="shared" si="107"/>
        <v>92</v>
      </c>
      <c r="H1573" s="9">
        <v>6.264202804</v>
      </c>
      <c r="I1573" s="8">
        <f t="shared" si="108"/>
        <v>6</v>
      </c>
      <c r="J1573" s="10">
        <v>107.76974130000001</v>
      </c>
      <c r="K1573" s="8">
        <f t="shared" si="109"/>
        <v>108</v>
      </c>
      <c r="L1573" s="5" t="s">
        <v>186</v>
      </c>
    </row>
    <row r="1574" spans="1:12">
      <c r="A1574" s="6">
        <v>10</v>
      </c>
      <c r="B1574" s="6">
        <v>136</v>
      </c>
      <c r="C1574" s="6">
        <v>204</v>
      </c>
      <c r="D1574" s="7">
        <v>21.19852186</v>
      </c>
      <c r="E1574" s="8">
        <f t="shared" si="106"/>
        <v>21</v>
      </c>
      <c r="F1574" s="7">
        <v>92.155951430000002</v>
      </c>
      <c r="G1574" s="8">
        <f t="shared" si="107"/>
        <v>92</v>
      </c>
      <c r="H1574" s="9">
        <v>6.2761985950000003</v>
      </c>
      <c r="I1574" s="8">
        <f t="shared" si="108"/>
        <v>6</v>
      </c>
      <c r="J1574" s="10">
        <v>105.85543509999999</v>
      </c>
      <c r="K1574" s="8">
        <f t="shared" si="109"/>
        <v>106</v>
      </c>
      <c r="L1574" s="5" t="s">
        <v>186</v>
      </c>
    </row>
    <row r="1575" spans="1:12">
      <c r="A1575" s="6">
        <v>7</v>
      </c>
      <c r="B1575" s="6">
        <v>141</v>
      </c>
      <c r="C1575" s="6">
        <v>195</v>
      </c>
      <c r="D1575" s="7">
        <v>23.881245799999999</v>
      </c>
      <c r="E1575" s="8">
        <f t="shared" si="106"/>
        <v>24</v>
      </c>
      <c r="F1575" s="7">
        <v>93.45067555</v>
      </c>
      <c r="G1575" s="8">
        <f t="shared" si="107"/>
        <v>93</v>
      </c>
      <c r="H1575" s="9">
        <v>5.5142531420000003</v>
      </c>
      <c r="I1575" s="8">
        <f t="shared" si="108"/>
        <v>6</v>
      </c>
      <c r="J1575" s="10">
        <v>104.91166629999999</v>
      </c>
      <c r="K1575" s="8">
        <f t="shared" si="109"/>
        <v>105</v>
      </c>
      <c r="L1575" s="5" t="s">
        <v>186</v>
      </c>
    </row>
    <row r="1576" spans="1:12">
      <c r="A1576" s="6">
        <v>2</v>
      </c>
      <c r="B1576" s="6">
        <v>129</v>
      </c>
      <c r="C1576" s="6">
        <v>201</v>
      </c>
      <c r="D1576" s="7">
        <v>22.78234161</v>
      </c>
      <c r="E1576" s="8">
        <f t="shared" si="106"/>
        <v>23</v>
      </c>
      <c r="F1576" s="7">
        <v>94.368035160000005</v>
      </c>
      <c r="G1576" s="8">
        <f t="shared" si="107"/>
        <v>94</v>
      </c>
      <c r="H1576" s="9">
        <v>5.6823437439999998</v>
      </c>
      <c r="I1576" s="8">
        <f t="shared" si="108"/>
        <v>6</v>
      </c>
      <c r="J1576" s="10">
        <v>122.1449949</v>
      </c>
      <c r="K1576" s="8">
        <f t="shared" si="109"/>
        <v>122</v>
      </c>
      <c r="L1576" s="5" t="s">
        <v>186</v>
      </c>
    </row>
    <row r="1577" spans="1:12">
      <c r="A1577" s="6">
        <v>29</v>
      </c>
      <c r="B1577" s="6">
        <v>138</v>
      </c>
      <c r="C1577" s="6">
        <v>197</v>
      </c>
      <c r="D1577" s="7">
        <v>22.190553850000001</v>
      </c>
      <c r="E1577" s="8">
        <f t="shared" si="106"/>
        <v>22</v>
      </c>
      <c r="F1577" s="7">
        <v>92.437641690000007</v>
      </c>
      <c r="G1577" s="8">
        <f t="shared" si="107"/>
        <v>92</v>
      </c>
      <c r="H1577" s="9">
        <v>5.8308922519999999</v>
      </c>
      <c r="I1577" s="8">
        <f t="shared" si="108"/>
        <v>6</v>
      </c>
      <c r="J1577" s="10">
        <v>121.6622761</v>
      </c>
      <c r="K1577" s="8">
        <f t="shared" si="109"/>
        <v>122</v>
      </c>
      <c r="L1577" s="5" t="s">
        <v>186</v>
      </c>
    </row>
    <row r="1578" spans="1:12">
      <c r="A1578" s="6">
        <v>30</v>
      </c>
      <c r="B1578" s="6">
        <v>137</v>
      </c>
      <c r="C1578" s="6">
        <v>200</v>
      </c>
      <c r="D1578" s="7">
        <v>22.914300430000001</v>
      </c>
      <c r="E1578" s="8">
        <f t="shared" si="106"/>
        <v>23</v>
      </c>
      <c r="F1578" s="7">
        <v>90.704755649999996</v>
      </c>
      <c r="G1578" s="8">
        <f t="shared" si="107"/>
        <v>91</v>
      </c>
      <c r="H1578" s="9">
        <v>5.6034131719999998</v>
      </c>
      <c r="I1578" s="8">
        <f t="shared" si="108"/>
        <v>6</v>
      </c>
      <c r="J1578" s="10">
        <v>118.60446450000001</v>
      </c>
      <c r="K1578" s="8">
        <f t="shared" si="109"/>
        <v>119</v>
      </c>
      <c r="L1578" s="5" t="s">
        <v>186</v>
      </c>
    </row>
    <row r="1579" spans="1:12">
      <c r="A1579" s="6">
        <v>29</v>
      </c>
      <c r="B1579" s="6">
        <v>132</v>
      </c>
      <c r="C1579" s="6">
        <v>204</v>
      </c>
      <c r="D1579" s="7">
        <v>23.089507359999999</v>
      </c>
      <c r="E1579" s="8">
        <f t="shared" si="106"/>
        <v>23</v>
      </c>
      <c r="F1579" s="7">
        <v>90.225072990000001</v>
      </c>
      <c r="G1579" s="8">
        <f t="shared" si="107"/>
        <v>90</v>
      </c>
      <c r="H1579" s="9">
        <v>6.0967530999999999</v>
      </c>
      <c r="I1579" s="8">
        <f t="shared" si="108"/>
        <v>6</v>
      </c>
      <c r="J1579" s="10">
        <v>108.2166601</v>
      </c>
      <c r="K1579" s="8">
        <f t="shared" si="109"/>
        <v>108</v>
      </c>
      <c r="L1579" s="5" t="s">
        <v>186</v>
      </c>
    </row>
    <row r="1580" spans="1:12">
      <c r="A1580" s="6">
        <v>14</v>
      </c>
      <c r="B1580" s="6">
        <v>139</v>
      </c>
      <c r="C1580" s="6">
        <v>197</v>
      </c>
      <c r="D1580" s="7">
        <v>21.72484506</v>
      </c>
      <c r="E1580" s="8">
        <f t="shared" si="106"/>
        <v>22</v>
      </c>
      <c r="F1580" s="7">
        <v>92.839756019999996</v>
      </c>
      <c r="G1580" s="8">
        <f t="shared" si="107"/>
        <v>93</v>
      </c>
      <c r="H1580" s="9">
        <v>6.0565295260000003</v>
      </c>
      <c r="I1580" s="8">
        <f t="shared" si="108"/>
        <v>6</v>
      </c>
      <c r="J1580" s="10">
        <v>121.6961761</v>
      </c>
      <c r="K1580" s="8">
        <f t="shared" si="109"/>
        <v>122</v>
      </c>
      <c r="L1580" s="5" t="s">
        <v>186</v>
      </c>
    </row>
    <row r="1581" spans="1:12">
      <c r="A1581" s="6">
        <v>18</v>
      </c>
      <c r="B1581" s="6">
        <v>125</v>
      </c>
      <c r="C1581" s="6">
        <v>203</v>
      </c>
      <c r="D1581" s="7">
        <v>22.443077150000001</v>
      </c>
      <c r="E1581" s="8">
        <f t="shared" si="106"/>
        <v>22</v>
      </c>
      <c r="F1581" s="7">
        <v>91.592340059999998</v>
      </c>
      <c r="G1581" s="8">
        <f t="shared" si="107"/>
        <v>92</v>
      </c>
      <c r="H1581" s="9">
        <v>6.1602674960000003</v>
      </c>
      <c r="I1581" s="8">
        <f t="shared" si="108"/>
        <v>6</v>
      </c>
      <c r="J1581" s="10">
        <v>102.5565807</v>
      </c>
      <c r="K1581" s="8">
        <f t="shared" si="109"/>
        <v>103</v>
      </c>
      <c r="L1581" s="5" t="s">
        <v>186</v>
      </c>
    </row>
    <row r="1582" spans="1:12">
      <c r="A1582" s="6">
        <v>33</v>
      </c>
      <c r="B1582" s="6">
        <v>143</v>
      </c>
      <c r="C1582" s="6">
        <v>204</v>
      </c>
      <c r="D1582" s="7">
        <v>21.1316077</v>
      </c>
      <c r="E1582" s="8">
        <f t="shared" si="106"/>
        <v>21</v>
      </c>
      <c r="F1582" s="7">
        <v>91.957698579999999</v>
      </c>
      <c r="G1582" s="8">
        <f t="shared" si="107"/>
        <v>92</v>
      </c>
      <c r="H1582" s="9">
        <v>5.8144347749999996</v>
      </c>
      <c r="I1582" s="8">
        <f t="shared" si="108"/>
        <v>6</v>
      </c>
      <c r="J1582" s="10">
        <v>122.5391946</v>
      </c>
      <c r="K1582" s="8">
        <f t="shared" si="109"/>
        <v>123</v>
      </c>
      <c r="L1582" s="5" t="s">
        <v>186</v>
      </c>
    </row>
    <row r="1583" spans="1:12">
      <c r="A1583" s="6">
        <v>40</v>
      </c>
      <c r="B1583" s="6">
        <v>144</v>
      </c>
      <c r="C1583" s="6">
        <v>196</v>
      </c>
      <c r="D1583" s="7">
        <v>22.717507049999998</v>
      </c>
      <c r="E1583" s="8">
        <f t="shared" si="106"/>
        <v>23</v>
      </c>
      <c r="F1583" s="7">
        <v>92.254798550000004</v>
      </c>
      <c r="G1583" s="8">
        <f t="shared" si="107"/>
        <v>92</v>
      </c>
      <c r="H1583" s="9">
        <v>5.9872626379999998</v>
      </c>
      <c r="I1583" s="8">
        <f t="shared" si="108"/>
        <v>6</v>
      </c>
      <c r="J1583" s="10">
        <v>107.0289866</v>
      </c>
      <c r="K1583" s="8">
        <f t="shared" si="109"/>
        <v>107</v>
      </c>
      <c r="L1583" s="5" t="s">
        <v>186</v>
      </c>
    </row>
    <row r="1584" spans="1:12">
      <c r="A1584" s="6">
        <v>9</v>
      </c>
      <c r="B1584" s="6">
        <v>143</v>
      </c>
      <c r="C1584" s="6">
        <v>197</v>
      </c>
      <c r="D1584" s="7">
        <v>23.750330850000001</v>
      </c>
      <c r="E1584" s="8">
        <f t="shared" si="106"/>
        <v>24</v>
      </c>
      <c r="F1584" s="7">
        <v>92.881604620000005</v>
      </c>
      <c r="G1584" s="8">
        <f t="shared" si="107"/>
        <v>93</v>
      </c>
      <c r="H1584" s="9">
        <v>5.5700206840000002</v>
      </c>
      <c r="I1584" s="8">
        <f t="shared" si="108"/>
        <v>6</v>
      </c>
      <c r="J1584" s="10">
        <v>117.6602827</v>
      </c>
      <c r="K1584" s="8">
        <f t="shared" si="109"/>
        <v>118</v>
      </c>
      <c r="L1584" s="5" t="s">
        <v>186</v>
      </c>
    </row>
    <row r="1585" spans="1:12">
      <c r="A1585" s="6">
        <v>38</v>
      </c>
      <c r="B1585" s="6">
        <v>135</v>
      </c>
      <c r="C1585" s="6">
        <v>203</v>
      </c>
      <c r="D1585" s="7">
        <v>23.761218370000002</v>
      </c>
      <c r="E1585" s="8">
        <f t="shared" si="106"/>
        <v>24</v>
      </c>
      <c r="F1585" s="7">
        <v>93.661642999999998</v>
      </c>
      <c r="G1585" s="8">
        <f t="shared" si="107"/>
        <v>94</v>
      </c>
      <c r="H1585" s="9">
        <v>5.9655513109999996</v>
      </c>
      <c r="I1585" s="8">
        <f t="shared" si="108"/>
        <v>6</v>
      </c>
      <c r="J1585" s="10">
        <v>100.82595600000001</v>
      </c>
      <c r="K1585" s="8">
        <f t="shared" si="109"/>
        <v>101</v>
      </c>
      <c r="L1585" s="5" t="s">
        <v>186</v>
      </c>
    </row>
    <row r="1586" spans="1:12">
      <c r="A1586" s="6">
        <v>28</v>
      </c>
      <c r="B1586" s="6">
        <v>130</v>
      </c>
      <c r="C1586" s="6">
        <v>196</v>
      </c>
      <c r="D1586" s="7">
        <v>22.134506460000001</v>
      </c>
      <c r="E1586" s="8">
        <f t="shared" si="106"/>
        <v>22</v>
      </c>
      <c r="F1586" s="7">
        <v>94.676957470000005</v>
      </c>
      <c r="G1586" s="8">
        <f t="shared" si="107"/>
        <v>95</v>
      </c>
      <c r="H1586" s="9">
        <v>6.0623564669999999</v>
      </c>
      <c r="I1586" s="8">
        <f t="shared" si="108"/>
        <v>6</v>
      </c>
      <c r="J1586" s="10">
        <v>112.9203223</v>
      </c>
      <c r="K1586" s="8">
        <f t="shared" si="109"/>
        <v>113</v>
      </c>
      <c r="L1586" s="5" t="s">
        <v>186</v>
      </c>
    </row>
    <row r="1587" spans="1:12">
      <c r="A1587" s="6">
        <v>35</v>
      </c>
      <c r="B1587" s="6">
        <v>142</v>
      </c>
      <c r="C1587" s="6">
        <v>203</v>
      </c>
      <c r="D1587" s="7">
        <v>21.17089176</v>
      </c>
      <c r="E1587" s="8">
        <f t="shared" si="106"/>
        <v>21</v>
      </c>
      <c r="F1587" s="7">
        <v>90.23730166</v>
      </c>
      <c r="G1587" s="8">
        <f t="shared" si="107"/>
        <v>90</v>
      </c>
      <c r="H1587" s="9">
        <v>5.8953190019999999</v>
      </c>
      <c r="I1587" s="8">
        <f t="shared" si="108"/>
        <v>6</v>
      </c>
      <c r="J1587" s="10">
        <v>123.6495149</v>
      </c>
      <c r="K1587" s="8">
        <f t="shared" si="109"/>
        <v>124</v>
      </c>
      <c r="L1587" s="5" t="s">
        <v>186</v>
      </c>
    </row>
    <row r="1588" spans="1:12">
      <c r="A1588" s="6">
        <v>12</v>
      </c>
      <c r="B1588" s="6">
        <v>129</v>
      </c>
      <c r="C1588" s="6">
        <v>205</v>
      </c>
      <c r="D1588" s="7">
        <v>22.362382820000001</v>
      </c>
      <c r="E1588" s="8">
        <f t="shared" si="106"/>
        <v>22</v>
      </c>
      <c r="F1588" s="7">
        <v>91.157615939999999</v>
      </c>
      <c r="G1588" s="8">
        <f t="shared" si="107"/>
        <v>91</v>
      </c>
      <c r="H1588" s="9">
        <v>6.1194322149999998</v>
      </c>
      <c r="I1588" s="8">
        <f t="shared" si="108"/>
        <v>6</v>
      </c>
      <c r="J1588" s="10">
        <v>118.6832725</v>
      </c>
      <c r="K1588" s="8">
        <f t="shared" si="109"/>
        <v>119</v>
      </c>
      <c r="L1588" s="5" t="s">
        <v>186</v>
      </c>
    </row>
    <row r="1589" spans="1:12">
      <c r="A1589" s="6">
        <v>1</v>
      </c>
      <c r="B1589" s="6">
        <v>135</v>
      </c>
      <c r="C1589" s="6">
        <v>203</v>
      </c>
      <c r="D1589" s="7">
        <v>22.77856513</v>
      </c>
      <c r="E1589" s="8">
        <f t="shared" si="106"/>
        <v>23</v>
      </c>
      <c r="F1589" s="7">
        <v>92.701240290000001</v>
      </c>
      <c r="G1589" s="8">
        <f t="shared" si="107"/>
        <v>93</v>
      </c>
      <c r="H1589" s="9">
        <v>5.6242032829999999</v>
      </c>
      <c r="I1589" s="8">
        <f t="shared" si="108"/>
        <v>6</v>
      </c>
      <c r="J1589" s="10">
        <v>113.7759219</v>
      </c>
      <c r="K1589" s="8">
        <f t="shared" si="109"/>
        <v>114</v>
      </c>
      <c r="L1589" s="5" t="s">
        <v>186</v>
      </c>
    </row>
    <row r="1590" spans="1:12">
      <c r="A1590" s="6">
        <v>0</v>
      </c>
      <c r="B1590" s="6">
        <v>145</v>
      </c>
      <c r="C1590" s="6">
        <v>205</v>
      </c>
      <c r="D1590" s="7">
        <v>21.22503442</v>
      </c>
      <c r="E1590" s="8">
        <f t="shared" si="106"/>
        <v>21</v>
      </c>
      <c r="F1590" s="7">
        <v>90.098777740000003</v>
      </c>
      <c r="G1590" s="8">
        <f t="shared" si="107"/>
        <v>90</v>
      </c>
      <c r="H1590" s="9">
        <v>5.5207831399999998</v>
      </c>
      <c r="I1590" s="8">
        <f t="shared" si="108"/>
        <v>6</v>
      </c>
      <c r="J1590" s="10">
        <v>113.9760462</v>
      </c>
      <c r="K1590" s="8">
        <f t="shared" si="109"/>
        <v>114</v>
      </c>
      <c r="L1590" s="5" t="s">
        <v>186</v>
      </c>
    </row>
    <row r="1591" spans="1:12">
      <c r="A1591" s="6">
        <v>31</v>
      </c>
      <c r="B1591" s="6">
        <v>121</v>
      </c>
      <c r="C1591" s="6">
        <v>201</v>
      </c>
      <c r="D1591" s="7">
        <v>23.157911039999998</v>
      </c>
      <c r="E1591" s="8">
        <f t="shared" si="106"/>
        <v>23</v>
      </c>
      <c r="F1591" s="7">
        <v>90.343968820000001</v>
      </c>
      <c r="G1591" s="8">
        <f t="shared" si="107"/>
        <v>90</v>
      </c>
      <c r="H1591" s="9">
        <v>5.7315352580000001</v>
      </c>
      <c r="I1591" s="8">
        <f t="shared" si="108"/>
        <v>6</v>
      </c>
      <c r="J1591" s="10">
        <v>110.712841</v>
      </c>
      <c r="K1591" s="8">
        <f t="shared" si="109"/>
        <v>111</v>
      </c>
      <c r="L1591" s="5" t="s">
        <v>186</v>
      </c>
    </row>
    <row r="1592" spans="1:12">
      <c r="A1592" s="6">
        <v>35</v>
      </c>
      <c r="B1592" s="6">
        <v>131</v>
      </c>
      <c r="C1592" s="6">
        <v>203</v>
      </c>
      <c r="D1592" s="7">
        <v>22.42776057</v>
      </c>
      <c r="E1592" s="8">
        <f t="shared" si="106"/>
        <v>22</v>
      </c>
      <c r="F1592" s="7">
        <v>93.917224230000002</v>
      </c>
      <c r="G1592" s="8">
        <f t="shared" si="107"/>
        <v>94</v>
      </c>
      <c r="H1592" s="9">
        <v>5.8934908989999997</v>
      </c>
      <c r="I1592" s="8">
        <f t="shared" si="108"/>
        <v>6</v>
      </c>
      <c r="J1592" s="10">
        <v>102.7230739</v>
      </c>
      <c r="K1592" s="8">
        <f t="shared" si="109"/>
        <v>103</v>
      </c>
      <c r="L1592" s="5" t="s">
        <v>186</v>
      </c>
    </row>
    <row r="1593" spans="1:12">
      <c r="A1593" s="6">
        <v>29</v>
      </c>
      <c r="B1593" s="6">
        <v>140</v>
      </c>
      <c r="C1593" s="6">
        <v>195</v>
      </c>
      <c r="D1593" s="7">
        <v>23.640829790000002</v>
      </c>
      <c r="E1593" s="8">
        <f t="shared" si="106"/>
        <v>24</v>
      </c>
      <c r="F1593" s="7">
        <v>90.952579270000001</v>
      </c>
      <c r="G1593" s="8">
        <f t="shared" si="107"/>
        <v>91</v>
      </c>
      <c r="H1593" s="9">
        <v>5.560521058</v>
      </c>
      <c r="I1593" s="8">
        <f t="shared" si="108"/>
        <v>6</v>
      </c>
      <c r="J1593" s="10">
        <v>116.74313189999999</v>
      </c>
      <c r="K1593" s="8">
        <f t="shared" si="109"/>
        <v>117</v>
      </c>
      <c r="L1593" s="5" t="s">
        <v>186</v>
      </c>
    </row>
    <row r="1594" spans="1:12">
      <c r="A1594" s="6">
        <v>33</v>
      </c>
      <c r="B1594" s="6">
        <v>138</v>
      </c>
      <c r="C1594" s="6">
        <v>198</v>
      </c>
      <c r="D1594" s="7">
        <v>22.294234929999998</v>
      </c>
      <c r="E1594" s="8">
        <f t="shared" si="106"/>
        <v>22</v>
      </c>
      <c r="F1594" s="7">
        <v>90.690339859999995</v>
      </c>
      <c r="G1594" s="8">
        <f t="shared" si="107"/>
        <v>91</v>
      </c>
      <c r="H1594" s="9">
        <v>6.2223907980000002</v>
      </c>
      <c r="I1594" s="8">
        <f t="shared" si="108"/>
        <v>6</v>
      </c>
      <c r="J1594" s="10">
        <v>122.7418744</v>
      </c>
      <c r="K1594" s="8">
        <f t="shared" si="109"/>
        <v>123</v>
      </c>
      <c r="L1594" s="5" t="s">
        <v>186</v>
      </c>
    </row>
    <row r="1595" spans="1:12">
      <c r="A1595" s="6">
        <v>14</v>
      </c>
      <c r="B1595" s="6">
        <v>140</v>
      </c>
      <c r="C1595" s="6">
        <v>197</v>
      </c>
      <c r="D1595" s="7">
        <v>23.352250779999999</v>
      </c>
      <c r="E1595" s="8">
        <f t="shared" si="106"/>
        <v>23</v>
      </c>
      <c r="F1595" s="7">
        <v>90.900546969999994</v>
      </c>
      <c r="G1595" s="8">
        <f t="shared" si="107"/>
        <v>91</v>
      </c>
      <c r="H1595" s="9">
        <v>6.071255131</v>
      </c>
      <c r="I1595" s="8">
        <f t="shared" si="108"/>
        <v>6</v>
      </c>
      <c r="J1595" s="10">
        <v>113.03813820000001</v>
      </c>
      <c r="K1595" s="8">
        <f t="shared" si="109"/>
        <v>113</v>
      </c>
      <c r="L1595" s="5" t="s">
        <v>186</v>
      </c>
    </row>
    <row r="1596" spans="1:12">
      <c r="A1596" s="6">
        <v>35</v>
      </c>
      <c r="B1596" s="6">
        <v>145</v>
      </c>
      <c r="C1596" s="6">
        <v>195</v>
      </c>
      <c r="D1596" s="7">
        <v>22.039115460000001</v>
      </c>
      <c r="E1596" s="8">
        <f t="shared" si="106"/>
        <v>22</v>
      </c>
      <c r="F1596" s="7">
        <v>94.580758450000005</v>
      </c>
      <c r="G1596" s="8">
        <f t="shared" si="107"/>
        <v>95</v>
      </c>
      <c r="H1596" s="9">
        <v>6.2319500090000002</v>
      </c>
      <c r="I1596" s="8">
        <f t="shared" si="108"/>
        <v>6</v>
      </c>
      <c r="J1596" s="10">
        <v>110.98040140000001</v>
      </c>
      <c r="K1596" s="8">
        <f t="shared" si="109"/>
        <v>111</v>
      </c>
      <c r="L1596" s="5" t="s">
        <v>186</v>
      </c>
    </row>
    <row r="1597" spans="1:12">
      <c r="A1597" s="6">
        <v>40</v>
      </c>
      <c r="B1597" s="6">
        <v>120</v>
      </c>
      <c r="C1597" s="6">
        <v>197</v>
      </c>
      <c r="D1597" s="7">
        <v>23.80593812</v>
      </c>
      <c r="E1597" s="8">
        <f t="shared" si="106"/>
        <v>24</v>
      </c>
      <c r="F1597" s="7">
        <v>92.488794679999998</v>
      </c>
      <c r="G1597" s="8">
        <f t="shared" si="107"/>
        <v>92</v>
      </c>
      <c r="H1597" s="9">
        <v>5.8894806790000001</v>
      </c>
      <c r="I1597" s="8">
        <f t="shared" si="108"/>
        <v>6</v>
      </c>
      <c r="J1597" s="10">
        <v>119.6335548</v>
      </c>
      <c r="K1597" s="8">
        <f t="shared" si="109"/>
        <v>120</v>
      </c>
      <c r="L1597" s="5" t="s">
        <v>186</v>
      </c>
    </row>
    <row r="1598" spans="1:12">
      <c r="A1598" s="6">
        <v>25</v>
      </c>
      <c r="B1598" s="6">
        <v>132</v>
      </c>
      <c r="C1598" s="6">
        <v>198</v>
      </c>
      <c r="D1598" s="7">
        <v>22.319440839999999</v>
      </c>
      <c r="E1598" s="8">
        <f t="shared" si="106"/>
        <v>22</v>
      </c>
      <c r="F1598" s="7">
        <v>90.851743830000004</v>
      </c>
      <c r="G1598" s="8">
        <f t="shared" si="107"/>
        <v>91</v>
      </c>
      <c r="H1598" s="9">
        <v>5.7327575160000004</v>
      </c>
      <c r="I1598" s="8">
        <f t="shared" si="108"/>
        <v>6</v>
      </c>
      <c r="J1598" s="10">
        <v>100.1173443</v>
      </c>
      <c r="K1598" s="8">
        <f t="shared" si="109"/>
        <v>100</v>
      </c>
      <c r="L1598" s="5" t="s">
        <v>186</v>
      </c>
    </row>
    <row r="1599" spans="1:12">
      <c r="A1599" s="6">
        <v>31</v>
      </c>
      <c r="B1599" s="6">
        <v>137</v>
      </c>
      <c r="C1599" s="6">
        <v>196</v>
      </c>
      <c r="D1599" s="7">
        <v>22.14464104</v>
      </c>
      <c r="E1599" s="8">
        <f t="shared" si="106"/>
        <v>22</v>
      </c>
      <c r="F1599" s="7">
        <v>93.82567435</v>
      </c>
      <c r="G1599" s="8">
        <f t="shared" si="107"/>
        <v>94</v>
      </c>
      <c r="H1599" s="9">
        <v>6.4003212119999997</v>
      </c>
      <c r="I1599" s="8">
        <f t="shared" si="108"/>
        <v>6</v>
      </c>
      <c r="J1599" s="10">
        <v>120.63107840000001</v>
      </c>
      <c r="K1599" s="8">
        <f t="shared" si="109"/>
        <v>121</v>
      </c>
      <c r="L1599" s="5" t="s">
        <v>186</v>
      </c>
    </row>
    <row r="1600" spans="1:12">
      <c r="A1600" s="6">
        <v>36</v>
      </c>
      <c r="B1600" s="6">
        <v>144</v>
      </c>
      <c r="C1600" s="6">
        <v>196</v>
      </c>
      <c r="D1600" s="7">
        <v>23.651675520000001</v>
      </c>
      <c r="E1600" s="8">
        <f t="shared" si="106"/>
        <v>24</v>
      </c>
      <c r="F1600" s="7">
        <v>94.505287530000004</v>
      </c>
      <c r="G1600" s="8">
        <f t="shared" si="107"/>
        <v>95</v>
      </c>
      <c r="H1600" s="9">
        <v>6.4969344920000003</v>
      </c>
      <c r="I1600" s="8">
        <f t="shared" si="108"/>
        <v>6</v>
      </c>
      <c r="J1600" s="10">
        <v>115.36112679999999</v>
      </c>
      <c r="K1600" s="8">
        <f t="shared" si="109"/>
        <v>115</v>
      </c>
      <c r="L1600" s="5" t="s">
        <v>186</v>
      </c>
    </row>
    <row r="1601" spans="1:12">
      <c r="A1601" s="6">
        <v>10</v>
      </c>
      <c r="B1601" s="6">
        <v>140</v>
      </c>
      <c r="C1601" s="6">
        <v>197</v>
      </c>
      <c r="D1601" s="7">
        <v>22.16939473</v>
      </c>
      <c r="E1601" s="8">
        <f t="shared" si="106"/>
        <v>22</v>
      </c>
      <c r="F1601" s="7">
        <v>90.271855919999993</v>
      </c>
      <c r="G1601" s="8">
        <f t="shared" si="107"/>
        <v>90</v>
      </c>
      <c r="H1601" s="9">
        <v>6.2294988360000003</v>
      </c>
      <c r="I1601" s="8">
        <f t="shared" si="108"/>
        <v>6</v>
      </c>
      <c r="J1601" s="10">
        <v>124.4683112</v>
      </c>
      <c r="K1601" s="8">
        <f t="shared" si="109"/>
        <v>124</v>
      </c>
      <c r="L1601" s="5" t="s">
        <v>186</v>
      </c>
    </row>
    <row r="1602" spans="1:12">
      <c r="A1602" s="6">
        <v>22</v>
      </c>
      <c r="B1602" s="6">
        <v>30</v>
      </c>
      <c r="C1602" s="6">
        <v>12</v>
      </c>
      <c r="D1602" s="7">
        <v>15.781441729999999</v>
      </c>
      <c r="E1602" s="8">
        <f t="shared" si="106"/>
        <v>16</v>
      </c>
      <c r="F1602" s="7">
        <v>92.510777450000006</v>
      </c>
      <c r="G1602" s="8">
        <f t="shared" si="107"/>
        <v>93</v>
      </c>
      <c r="H1602" s="9">
        <v>6.3540067440000003</v>
      </c>
      <c r="I1602" s="8">
        <f t="shared" si="108"/>
        <v>6</v>
      </c>
      <c r="J1602" s="10">
        <v>119.03500200000001</v>
      </c>
      <c r="K1602" s="8">
        <f t="shared" si="109"/>
        <v>119</v>
      </c>
      <c r="L1602" s="5" t="s">
        <v>196</v>
      </c>
    </row>
    <row r="1603" spans="1:12">
      <c r="A1603" s="6">
        <v>37</v>
      </c>
      <c r="B1603" s="6">
        <v>6</v>
      </c>
      <c r="C1603" s="6">
        <v>13</v>
      </c>
      <c r="D1603" s="7">
        <v>26.03097313</v>
      </c>
      <c r="E1603" s="8">
        <f t="shared" ref="E1603:E1666" si="110">ROUND(D1603, 0)</f>
        <v>26</v>
      </c>
      <c r="F1603" s="7">
        <v>91.508193059999996</v>
      </c>
      <c r="G1603" s="8">
        <f t="shared" ref="G1603:G1666" si="111">ROUND(F1603, 0)</f>
        <v>92</v>
      </c>
      <c r="H1603" s="9">
        <v>7.5117550680000003</v>
      </c>
      <c r="I1603" s="8">
        <f t="shared" ref="I1603:I1666" si="112">ROUND(H1603, 0)</f>
        <v>8</v>
      </c>
      <c r="J1603" s="10">
        <v>101.2847738</v>
      </c>
      <c r="K1603" s="8">
        <f t="shared" ref="K1603:K1666" si="113">ROUND(J1603, 0)</f>
        <v>101</v>
      </c>
      <c r="L1603" s="5" t="s">
        <v>196</v>
      </c>
    </row>
    <row r="1604" spans="1:12">
      <c r="A1604" s="6">
        <v>27</v>
      </c>
      <c r="B1604" s="6">
        <v>13</v>
      </c>
      <c r="C1604" s="6">
        <v>6</v>
      </c>
      <c r="D1604" s="7">
        <v>13.36050601</v>
      </c>
      <c r="E1604" s="8">
        <f t="shared" si="110"/>
        <v>13</v>
      </c>
      <c r="F1604" s="7">
        <v>91.356082079999993</v>
      </c>
      <c r="G1604" s="8">
        <f t="shared" si="111"/>
        <v>91</v>
      </c>
      <c r="H1604" s="9">
        <v>7.3351583820000004</v>
      </c>
      <c r="I1604" s="8">
        <f t="shared" si="112"/>
        <v>7</v>
      </c>
      <c r="J1604" s="10">
        <v>111.22668849999999</v>
      </c>
      <c r="K1604" s="8">
        <f t="shared" si="113"/>
        <v>111</v>
      </c>
      <c r="L1604" s="5" t="s">
        <v>196</v>
      </c>
    </row>
    <row r="1605" spans="1:12">
      <c r="A1605" s="6">
        <v>7</v>
      </c>
      <c r="B1605" s="6">
        <v>16</v>
      </c>
      <c r="C1605" s="6">
        <v>9</v>
      </c>
      <c r="D1605" s="7">
        <v>18.879576539999999</v>
      </c>
      <c r="E1605" s="8">
        <f t="shared" si="110"/>
        <v>19</v>
      </c>
      <c r="F1605" s="7">
        <v>92.043044960000003</v>
      </c>
      <c r="G1605" s="8">
        <f t="shared" si="111"/>
        <v>92</v>
      </c>
      <c r="H1605" s="9">
        <v>7.813916603</v>
      </c>
      <c r="I1605" s="8">
        <f t="shared" si="112"/>
        <v>8</v>
      </c>
      <c r="J1605" s="10">
        <v>114.6659511</v>
      </c>
      <c r="K1605" s="8">
        <f t="shared" si="113"/>
        <v>115</v>
      </c>
      <c r="L1605" s="5" t="s">
        <v>196</v>
      </c>
    </row>
    <row r="1606" spans="1:12">
      <c r="A1606" s="6">
        <v>20</v>
      </c>
      <c r="B1606" s="6">
        <v>7</v>
      </c>
      <c r="C1606" s="6">
        <v>9</v>
      </c>
      <c r="D1606" s="7">
        <v>29.47741671</v>
      </c>
      <c r="E1606" s="8">
        <f t="shared" si="110"/>
        <v>29</v>
      </c>
      <c r="F1606" s="7">
        <v>91.578029150000006</v>
      </c>
      <c r="G1606" s="8">
        <f t="shared" si="111"/>
        <v>92</v>
      </c>
      <c r="H1606" s="9">
        <v>7.1291369409999996</v>
      </c>
      <c r="I1606" s="8">
        <f t="shared" si="112"/>
        <v>7</v>
      </c>
      <c r="J1606" s="10">
        <v>111.1727497</v>
      </c>
      <c r="K1606" s="8">
        <f t="shared" si="113"/>
        <v>111</v>
      </c>
      <c r="L1606" s="5" t="s">
        <v>196</v>
      </c>
    </row>
    <row r="1607" spans="1:12">
      <c r="A1607" s="6">
        <v>26</v>
      </c>
      <c r="B1607" s="6">
        <v>27</v>
      </c>
      <c r="C1607" s="6">
        <v>10</v>
      </c>
      <c r="D1607" s="7">
        <v>28.069031729999999</v>
      </c>
      <c r="E1607" s="8">
        <f t="shared" si="110"/>
        <v>28</v>
      </c>
      <c r="F1607" s="7">
        <v>92.914872880000004</v>
      </c>
      <c r="G1607" s="8">
        <f t="shared" si="111"/>
        <v>93</v>
      </c>
      <c r="H1607" s="9">
        <v>6.079998496</v>
      </c>
      <c r="I1607" s="8">
        <f t="shared" si="112"/>
        <v>6</v>
      </c>
      <c r="J1607" s="10">
        <v>114.1339416</v>
      </c>
      <c r="K1607" s="8">
        <f t="shared" si="113"/>
        <v>114</v>
      </c>
      <c r="L1607" s="5" t="s">
        <v>196</v>
      </c>
    </row>
    <row r="1608" spans="1:12">
      <c r="A1608" s="6">
        <v>5</v>
      </c>
      <c r="B1608" s="6">
        <v>23</v>
      </c>
      <c r="C1608" s="6">
        <v>15</v>
      </c>
      <c r="D1608" s="7">
        <v>25.669010979999999</v>
      </c>
      <c r="E1608" s="8">
        <f t="shared" si="110"/>
        <v>26</v>
      </c>
      <c r="F1608" s="7">
        <v>92.046708129999999</v>
      </c>
      <c r="G1608" s="8">
        <f t="shared" si="111"/>
        <v>92</v>
      </c>
      <c r="H1608" s="9">
        <v>7.4089393919999997</v>
      </c>
      <c r="I1608" s="8">
        <f t="shared" si="112"/>
        <v>7</v>
      </c>
      <c r="J1608" s="10">
        <v>112.5424199</v>
      </c>
      <c r="K1608" s="8">
        <f t="shared" si="113"/>
        <v>113</v>
      </c>
      <c r="L1608" s="5" t="s">
        <v>196</v>
      </c>
    </row>
    <row r="1609" spans="1:12">
      <c r="A1609" s="6">
        <v>0</v>
      </c>
      <c r="B1609" s="6">
        <v>18</v>
      </c>
      <c r="C1609" s="6">
        <v>14</v>
      </c>
      <c r="D1609" s="7">
        <v>29.77149434</v>
      </c>
      <c r="E1609" s="8">
        <f t="shared" si="110"/>
        <v>30</v>
      </c>
      <c r="F1609" s="7">
        <v>92.00719952</v>
      </c>
      <c r="G1609" s="8">
        <f t="shared" si="111"/>
        <v>92</v>
      </c>
      <c r="H1609" s="9">
        <v>7.2079912610000001</v>
      </c>
      <c r="I1609" s="8">
        <f t="shared" si="112"/>
        <v>7</v>
      </c>
      <c r="J1609" s="10">
        <v>114.41617859999999</v>
      </c>
      <c r="K1609" s="8">
        <f t="shared" si="113"/>
        <v>114</v>
      </c>
      <c r="L1609" s="5" t="s">
        <v>196</v>
      </c>
    </row>
    <row r="1610" spans="1:12">
      <c r="A1610" s="6">
        <v>39</v>
      </c>
      <c r="B1610" s="6">
        <v>24</v>
      </c>
      <c r="C1610" s="6">
        <v>14</v>
      </c>
      <c r="D1610" s="7">
        <v>30.554725730000001</v>
      </c>
      <c r="E1610" s="8">
        <f t="shared" si="110"/>
        <v>31</v>
      </c>
      <c r="F1610" s="7">
        <v>90.903437690000004</v>
      </c>
      <c r="G1610" s="8">
        <f t="shared" si="111"/>
        <v>91</v>
      </c>
      <c r="H1610" s="9">
        <v>7.1892596470000001</v>
      </c>
      <c r="I1610" s="8">
        <f t="shared" si="112"/>
        <v>7</v>
      </c>
      <c r="J1610" s="10">
        <v>106.07119849999999</v>
      </c>
      <c r="K1610" s="8">
        <f t="shared" si="113"/>
        <v>106</v>
      </c>
      <c r="L1610" s="5" t="s">
        <v>196</v>
      </c>
    </row>
    <row r="1611" spans="1:12">
      <c r="A1611" s="6">
        <v>13</v>
      </c>
      <c r="B1611" s="6">
        <v>23</v>
      </c>
      <c r="C1611" s="6">
        <v>6</v>
      </c>
      <c r="D1611" s="7">
        <v>23.961475830000001</v>
      </c>
      <c r="E1611" s="8">
        <f t="shared" si="110"/>
        <v>24</v>
      </c>
      <c r="F1611" s="7">
        <v>90.26408017</v>
      </c>
      <c r="G1611" s="8">
        <f t="shared" si="111"/>
        <v>90</v>
      </c>
      <c r="H1611" s="9">
        <v>7.3653381109999998</v>
      </c>
      <c r="I1611" s="8">
        <f t="shared" si="112"/>
        <v>7</v>
      </c>
      <c r="J1611" s="10">
        <v>102.6958703</v>
      </c>
      <c r="K1611" s="8">
        <f t="shared" si="113"/>
        <v>103</v>
      </c>
      <c r="L1611" s="5" t="s">
        <v>196</v>
      </c>
    </row>
    <row r="1612" spans="1:12">
      <c r="A1612" s="6">
        <v>21</v>
      </c>
      <c r="B1612" s="6">
        <v>17</v>
      </c>
      <c r="C1612" s="6">
        <v>15</v>
      </c>
      <c r="D1612" s="7">
        <v>23.98289638</v>
      </c>
      <c r="E1612" s="8">
        <f t="shared" si="110"/>
        <v>24</v>
      </c>
      <c r="F1612" s="7">
        <v>91.547314499999999</v>
      </c>
      <c r="G1612" s="8">
        <f t="shared" si="111"/>
        <v>92</v>
      </c>
      <c r="H1612" s="9">
        <v>7.4559910719999998</v>
      </c>
      <c r="I1612" s="8">
        <f t="shared" si="112"/>
        <v>7</v>
      </c>
      <c r="J1612" s="10">
        <v>118.4901697</v>
      </c>
      <c r="K1612" s="8">
        <f t="shared" si="113"/>
        <v>118</v>
      </c>
      <c r="L1612" s="5" t="s">
        <v>196</v>
      </c>
    </row>
    <row r="1613" spans="1:12">
      <c r="A1613" s="6">
        <v>33</v>
      </c>
      <c r="B1613" s="6">
        <v>12</v>
      </c>
      <c r="C1613" s="6">
        <v>8</v>
      </c>
      <c r="D1613" s="7">
        <v>25.260526890000001</v>
      </c>
      <c r="E1613" s="8">
        <f t="shared" si="110"/>
        <v>25</v>
      </c>
      <c r="F1613" s="7">
        <v>90.311537349999995</v>
      </c>
      <c r="G1613" s="8">
        <f t="shared" si="111"/>
        <v>90</v>
      </c>
      <c r="H1613" s="9">
        <v>6.8222821140000001</v>
      </c>
      <c r="I1613" s="8">
        <f t="shared" si="112"/>
        <v>7</v>
      </c>
      <c r="J1613" s="10">
        <v>117.36952960000001</v>
      </c>
      <c r="K1613" s="8">
        <f t="shared" si="113"/>
        <v>117</v>
      </c>
      <c r="L1613" s="5" t="s">
        <v>196</v>
      </c>
    </row>
    <row r="1614" spans="1:12">
      <c r="A1614" s="6">
        <v>6</v>
      </c>
      <c r="B1614" s="6">
        <v>9</v>
      </c>
      <c r="C1614" s="6">
        <v>12</v>
      </c>
      <c r="D1614" s="7">
        <v>31.083689289999999</v>
      </c>
      <c r="E1614" s="8">
        <f t="shared" si="110"/>
        <v>31</v>
      </c>
      <c r="F1614" s="7">
        <v>90.143626420000004</v>
      </c>
      <c r="G1614" s="8">
        <f t="shared" si="111"/>
        <v>90</v>
      </c>
      <c r="H1614" s="9">
        <v>7.0287464059999998</v>
      </c>
      <c r="I1614" s="8">
        <f t="shared" si="112"/>
        <v>7</v>
      </c>
      <c r="J1614" s="10">
        <v>109.68946579999999</v>
      </c>
      <c r="K1614" s="8">
        <f t="shared" si="113"/>
        <v>110</v>
      </c>
      <c r="L1614" s="5" t="s">
        <v>196</v>
      </c>
    </row>
    <row r="1615" spans="1:12">
      <c r="A1615" s="6">
        <v>19</v>
      </c>
      <c r="B1615" s="6">
        <v>7</v>
      </c>
      <c r="C1615" s="6">
        <v>10</v>
      </c>
      <c r="D1615" s="7">
        <v>14.78003032</v>
      </c>
      <c r="E1615" s="8">
        <f t="shared" si="110"/>
        <v>15</v>
      </c>
      <c r="F1615" s="7">
        <v>91.220621159999993</v>
      </c>
      <c r="G1615" s="8">
        <f t="shared" si="111"/>
        <v>91</v>
      </c>
      <c r="H1615" s="9">
        <v>6.1184302989999999</v>
      </c>
      <c r="I1615" s="8">
        <f t="shared" si="112"/>
        <v>6</v>
      </c>
      <c r="J1615" s="10">
        <v>100.1961762</v>
      </c>
      <c r="K1615" s="8">
        <f t="shared" si="113"/>
        <v>100</v>
      </c>
      <c r="L1615" s="5" t="s">
        <v>196</v>
      </c>
    </row>
    <row r="1616" spans="1:12">
      <c r="A1616" s="6">
        <v>24</v>
      </c>
      <c r="B1616" s="6">
        <v>18</v>
      </c>
      <c r="C1616" s="6">
        <v>6</v>
      </c>
      <c r="D1616" s="7">
        <v>26.566083030000001</v>
      </c>
      <c r="E1616" s="8">
        <f t="shared" si="110"/>
        <v>27</v>
      </c>
      <c r="F1616" s="7">
        <v>94.452397149999996</v>
      </c>
      <c r="G1616" s="8">
        <f t="shared" si="111"/>
        <v>94</v>
      </c>
      <c r="H1616" s="9">
        <v>6.285312759</v>
      </c>
      <c r="I1616" s="8">
        <f t="shared" si="112"/>
        <v>6</v>
      </c>
      <c r="J1616" s="10">
        <v>116.37965250000001</v>
      </c>
      <c r="K1616" s="8">
        <f t="shared" si="113"/>
        <v>116</v>
      </c>
      <c r="L1616" s="5" t="s">
        <v>196</v>
      </c>
    </row>
    <row r="1617" spans="1:12">
      <c r="A1617" s="6">
        <v>9</v>
      </c>
      <c r="B1617" s="6">
        <v>11</v>
      </c>
      <c r="C1617" s="6">
        <v>8</v>
      </c>
      <c r="D1617" s="7">
        <v>24.859034050000002</v>
      </c>
      <c r="E1617" s="8">
        <f t="shared" si="110"/>
        <v>25</v>
      </c>
      <c r="F1617" s="7">
        <v>94.390004730000001</v>
      </c>
      <c r="G1617" s="8">
        <f t="shared" si="111"/>
        <v>94</v>
      </c>
      <c r="H1617" s="9">
        <v>6.5592367439999997</v>
      </c>
      <c r="I1617" s="8">
        <f t="shared" si="112"/>
        <v>7</v>
      </c>
      <c r="J1617" s="10">
        <v>111.7803734</v>
      </c>
      <c r="K1617" s="8">
        <f t="shared" si="113"/>
        <v>112</v>
      </c>
      <c r="L1617" s="5" t="s">
        <v>196</v>
      </c>
    </row>
    <row r="1618" spans="1:12">
      <c r="A1618" s="6">
        <v>31</v>
      </c>
      <c r="B1618" s="6">
        <v>8</v>
      </c>
      <c r="C1618" s="6">
        <v>7</v>
      </c>
      <c r="D1618" s="7">
        <v>34.514651389999997</v>
      </c>
      <c r="E1618" s="8">
        <f t="shared" si="110"/>
        <v>35</v>
      </c>
      <c r="F1618" s="7">
        <v>93.638126839999998</v>
      </c>
      <c r="G1618" s="8">
        <f t="shared" si="111"/>
        <v>94</v>
      </c>
      <c r="H1618" s="9">
        <v>7.1632459820000003</v>
      </c>
      <c r="I1618" s="8">
        <f t="shared" si="112"/>
        <v>7</v>
      </c>
      <c r="J1618" s="10">
        <v>103.5684926</v>
      </c>
      <c r="K1618" s="8">
        <f t="shared" si="113"/>
        <v>104</v>
      </c>
      <c r="L1618" s="5" t="s">
        <v>196</v>
      </c>
    </row>
    <row r="1619" spans="1:12">
      <c r="A1619" s="6">
        <v>22</v>
      </c>
      <c r="B1619" s="6">
        <v>17</v>
      </c>
      <c r="C1619" s="6">
        <v>5</v>
      </c>
      <c r="D1619" s="7">
        <v>24.12188673</v>
      </c>
      <c r="E1619" s="8">
        <f t="shared" si="110"/>
        <v>24</v>
      </c>
      <c r="F1619" s="7">
        <v>90.723516219999993</v>
      </c>
      <c r="G1619" s="8">
        <f t="shared" si="111"/>
        <v>91</v>
      </c>
      <c r="H1619" s="9">
        <v>6.9455628889999996</v>
      </c>
      <c r="I1619" s="8">
        <f t="shared" si="112"/>
        <v>7</v>
      </c>
      <c r="J1619" s="10">
        <v>102.835632</v>
      </c>
      <c r="K1619" s="8">
        <f t="shared" si="113"/>
        <v>103</v>
      </c>
      <c r="L1619" s="5" t="s">
        <v>196</v>
      </c>
    </row>
    <row r="1620" spans="1:12">
      <c r="A1620" s="6">
        <v>13</v>
      </c>
      <c r="B1620" s="6">
        <v>5</v>
      </c>
      <c r="C1620" s="6">
        <v>8</v>
      </c>
      <c r="D1620" s="7">
        <v>23.853403790000002</v>
      </c>
      <c r="E1620" s="8">
        <f t="shared" si="110"/>
        <v>24</v>
      </c>
      <c r="F1620" s="7">
        <v>90.105225489999995</v>
      </c>
      <c r="G1620" s="8">
        <f t="shared" si="111"/>
        <v>90</v>
      </c>
      <c r="H1620" s="9">
        <v>7.4747105029999998</v>
      </c>
      <c r="I1620" s="8">
        <f t="shared" si="112"/>
        <v>7</v>
      </c>
      <c r="J1620" s="10">
        <v>103.923226</v>
      </c>
      <c r="K1620" s="8">
        <f t="shared" si="113"/>
        <v>104</v>
      </c>
      <c r="L1620" s="5" t="s">
        <v>196</v>
      </c>
    </row>
    <row r="1621" spans="1:12">
      <c r="A1621" s="6">
        <v>16</v>
      </c>
      <c r="B1621" s="6">
        <v>8</v>
      </c>
      <c r="C1621" s="6">
        <v>9</v>
      </c>
      <c r="D1621" s="7">
        <v>24.60297538</v>
      </c>
      <c r="E1621" s="8">
        <f t="shared" si="110"/>
        <v>25</v>
      </c>
      <c r="F1621" s="7">
        <v>91.284086529999996</v>
      </c>
      <c r="G1621" s="8">
        <f t="shared" si="111"/>
        <v>91</v>
      </c>
      <c r="H1621" s="9">
        <v>7.6011898430000002</v>
      </c>
      <c r="I1621" s="8">
        <f t="shared" si="112"/>
        <v>8</v>
      </c>
      <c r="J1621" s="10">
        <v>111.29481149999999</v>
      </c>
      <c r="K1621" s="8">
        <f t="shared" si="113"/>
        <v>111</v>
      </c>
      <c r="L1621" s="5" t="s">
        <v>196</v>
      </c>
    </row>
    <row r="1622" spans="1:12">
      <c r="A1622" s="6">
        <v>4</v>
      </c>
      <c r="B1622" s="6">
        <v>13</v>
      </c>
      <c r="C1622" s="6">
        <v>6</v>
      </c>
      <c r="D1622" s="7">
        <v>15.63211033</v>
      </c>
      <c r="E1622" s="8">
        <f t="shared" si="110"/>
        <v>16</v>
      </c>
      <c r="F1622" s="7">
        <v>94.259661829999999</v>
      </c>
      <c r="G1622" s="8">
        <f t="shared" si="111"/>
        <v>94</v>
      </c>
      <c r="H1622" s="9">
        <v>7.5611432240000003</v>
      </c>
      <c r="I1622" s="8">
        <f t="shared" si="112"/>
        <v>8</v>
      </c>
      <c r="J1622" s="10">
        <v>101.4705704</v>
      </c>
      <c r="K1622" s="8">
        <f t="shared" si="113"/>
        <v>101</v>
      </c>
      <c r="L1622" s="5" t="s">
        <v>196</v>
      </c>
    </row>
    <row r="1623" spans="1:12">
      <c r="A1623" s="6">
        <v>0</v>
      </c>
      <c r="B1623" s="6">
        <v>25</v>
      </c>
      <c r="C1623" s="6">
        <v>14</v>
      </c>
      <c r="D1623" s="7">
        <v>19.33516809</v>
      </c>
      <c r="E1623" s="8">
        <f t="shared" si="110"/>
        <v>19</v>
      </c>
      <c r="F1623" s="7">
        <v>91.97978938</v>
      </c>
      <c r="G1623" s="8">
        <f t="shared" si="111"/>
        <v>92</v>
      </c>
      <c r="H1623" s="9">
        <v>6.3616714749999996</v>
      </c>
      <c r="I1623" s="8">
        <f t="shared" si="112"/>
        <v>6</v>
      </c>
      <c r="J1623" s="10">
        <v>116.450422</v>
      </c>
      <c r="K1623" s="8">
        <f t="shared" si="113"/>
        <v>116</v>
      </c>
      <c r="L1623" s="5" t="s">
        <v>196</v>
      </c>
    </row>
    <row r="1624" spans="1:12">
      <c r="A1624" s="6">
        <v>8</v>
      </c>
      <c r="B1624" s="6">
        <v>7</v>
      </c>
      <c r="C1624" s="6">
        <v>10</v>
      </c>
      <c r="D1624" s="7">
        <v>28.262048799999999</v>
      </c>
      <c r="E1624" s="8">
        <f t="shared" si="110"/>
        <v>28</v>
      </c>
      <c r="F1624" s="7">
        <v>91.983173550000004</v>
      </c>
      <c r="G1624" s="8">
        <f t="shared" si="111"/>
        <v>92</v>
      </c>
      <c r="H1624" s="9">
        <v>6.9292160139999996</v>
      </c>
      <c r="I1624" s="8">
        <f t="shared" si="112"/>
        <v>7</v>
      </c>
      <c r="J1624" s="10">
        <v>105.2132259</v>
      </c>
      <c r="K1624" s="8">
        <f t="shared" si="113"/>
        <v>105</v>
      </c>
      <c r="L1624" s="5" t="s">
        <v>196</v>
      </c>
    </row>
    <row r="1625" spans="1:12">
      <c r="A1625" s="6">
        <v>4</v>
      </c>
      <c r="B1625" s="6">
        <v>23</v>
      </c>
      <c r="C1625" s="6">
        <v>5</v>
      </c>
      <c r="D1625" s="7">
        <v>22.67594476</v>
      </c>
      <c r="E1625" s="8">
        <f t="shared" si="110"/>
        <v>23</v>
      </c>
      <c r="F1625" s="7">
        <v>93.363487169999999</v>
      </c>
      <c r="G1625" s="8">
        <f t="shared" si="111"/>
        <v>93</v>
      </c>
      <c r="H1625" s="9">
        <v>7.4779352159999997</v>
      </c>
      <c r="I1625" s="8">
        <f t="shared" si="112"/>
        <v>7</v>
      </c>
      <c r="J1625" s="10">
        <v>110.3332655</v>
      </c>
      <c r="K1625" s="8">
        <f t="shared" si="113"/>
        <v>110</v>
      </c>
      <c r="L1625" s="5" t="s">
        <v>196</v>
      </c>
    </row>
    <row r="1626" spans="1:12">
      <c r="A1626" s="6">
        <v>33</v>
      </c>
      <c r="B1626" s="6">
        <v>14</v>
      </c>
      <c r="C1626" s="6">
        <v>8</v>
      </c>
      <c r="D1626" s="7">
        <v>21.032000780000001</v>
      </c>
      <c r="E1626" s="8">
        <f t="shared" si="110"/>
        <v>21</v>
      </c>
      <c r="F1626" s="7">
        <v>92.964196900000005</v>
      </c>
      <c r="G1626" s="8">
        <f t="shared" si="111"/>
        <v>93</v>
      </c>
      <c r="H1626" s="9">
        <v>7.6844204459999998</v>
      </c>
      <c r="I1626" s="8">
        <f t="shared" si="112"/>
        <v>8</v>
      </c>
      <c r="J1626" s="10">
        <v>110.68239440000001</v>
      </c>
      <c r="K1626" s="8">
        <f t="shared" si="113"/>
        <v>111</v>
      </c>
      <c r="L1626" s="5" t="s">
        <v>196</v>
      </c>
    </row>
    <row r="1627" spans="1:12">
      <c r="A1627" s="6">
        <v>30</v>
      </c>
      <c r="B1627" s="6">
        <v>7</v>
      </c>
      <c r="C1627" s="6">
        <v>15</v>
      </c>
      <c r="D1627" s="7">
        <v>33.23453301</v>
      </c>
      <c r="E1627" s="8">
        <f t="shared" si="110"/>
        <v>33</v>
      </c>
      <c r="F1627" s="7">
        <v>91.060539239999997</v>
      </c>
      <c r="G1627" s="8">
        <f t="shared" si="111"/>
        <v>91</v>
      </c>
      <c r="H1627" s="9">
        <v>7.8255319160000001</v>
      </c>
      <c r="I1627" s="8">
        <f t="shared" si="112"/>
        <v>8</v>
      </c>
      <c r="J1627" s="10">
        <v>115.7659902</v>
      </c>
      <c r="K1627" s="8">
        <f t="shared" si="113"/>
        <v>116</v>
      </c>
      <c r="L1627" s="5" t="s">
        <v>196</v>
      </c>
    </row>
    <row r="1628" spans="1:12">
      <c r="A1628" s="6">
        <v>21</v>
      </c>
      <c r="B1628" s="6">
        <v>29</v>
      </c>
      <c r="C1628" s="6">
        <v>12</v>
      </c>
      <c r="D1628" s="7">
        <v>22.303189889999999</v>
      </c>
      <c r="E1628" s="8">
        <f t="shared" si="110"/>
        <v>22</v>
      </c>
      <c r="F1628" s="7">
        <v>92.159870389999995</v>
      </c>
      <c r="G1628" s="8">
        <f t="shared" si="111"/>
        <v>92</v>
      </c>
      <c r="H1628" s="9">
        <v>6.438668989</v>
      </c>
      <c r="I1628" s="8">
        <f t="shared" si="112"/>
        <v>6</v>
      </c>
      <c r="J1628" s="10">
        <v>117.3688104</v>
      </c>
      <c r="K1628" s="8">
        <f t="shared" si="113"/>
        <v>117</v>
      </c>
      <c r="L1628" s="5" t="s">
        <v>196</v>
      </c>
    </row>
    <row r="1629" spans="1:12">
      <c r="A1629" s="6">
        <v>11</v>
      </c>
      <c r="B1629" s="6">
        <v>14</v>
      </c>
      <c r="C1629" s="6">
        <v>5</v>
      </c>
      <c r="D1629" s="7">
        <v>11.503229380000001</v>
      </c>
      <c r="E1629" s="8">
        <f t="shared" si="110"/>
        <v>12</v>
      </c>
      <c r="F1629" s="7">
        <v>94.893318399999998</v>
      </c>
      <c r="G1629" s="8">
        <f t="shared" si="111"/>
        <v>95</v>
      </c>
      <c r="H1629" s="9">
        <v>6.9463547239999999</v>
      </c>
      <c r="I1629" s="8">
        <f t="shared" si="112"/>
        <v>7</v>
      </c>
      <c r="J1629" s="10">
        <v>115.56837760000001</v>
      </c>
      <c r="K1629" s="8">
        <f t="shared" si="113"/>
        <v>116</v>
      </c>
      <c r="L1629" s="5" t="s">
        <v>196</v>
      </c>
    </row>
    <row r="1630" spans="1:12">
      <c r="A1630" s="6">
        <v>9</v>
      </c>
      <c r="B1630" s="6">
        <v>8</v>
      </c>
      <c r="C1630" s="6">
        <v>15</v>
      </c>
      <c r="D1630" s="7">
        <v>14.34320488</v>
      </c>
      <c r="E1630" s="8">
        <f t="shared" si="110"/>
        <v>14</v>
      </c>
      <c r="F1630" s="7">
        <v>94.357347020000006</v>
      </c>
      <c r="G1630" s="8">
        <f t="shared" si="111"/>
        <v>94</v>
      </c>
      <c r="H1630" s="9">
        <v>7.9944653710000004</v>
      </c>
      <c r="I1630" s="8">
        <f t="shared" si="112"/>
        <v>8</v>
      </c>
      <c r="J1630" s="10">
        <v>110.2223123</v>
      </c>
      <c r="K1630" s="8">
        <f t="shared" si="113"/>
        <v>110</v>
      </c>
      <c r="L1630" s="5" t="s">
        <v>196</v>
      </c>
    </row>
    <row r="1631" spans="1:12">
      <c r="A1631" s="6">
        <v>5</v>
      </c>
      <c r="B1631" s="6">
        <v>18</v>
      </c>
      <c r="C1631" s="6">
        <v>14</v>
      </c>
      <c r="D1631" s="7">
        <v>33.105698099999998</v>
      </c>
      <c r="E1631" s="8">
        <f t="shared" si="110"/>
        <v>33</v>
      </c>
      <c r="F1631" s="7">
        <v>93.48447453</v>
      </c>
      <c r="G1631" s="8">
        <f t="shared" si="111"/>
        <v>93</v>
      </c>
      <c r="H1631" s="9">
        <v>7.4341188069999999</v>
      </c>
      <c r="I1631" s="8">
        <f t="shared" si="112"/>
        <v>7</v>
      </c>
      <c r="J1631" s="10">
        <v>119.1709113</v>
      </c>
      <c r="K1631" s="8">
        <f t="shared" si="113"/>
        <v>119</v>
      </c>
      <c r="L1631" s="5" t="s">
        <v>196</v>
      </c>
    </row>
    <row r="1632" spans="1:12">
      <c r="A1632" s="6">
        <v>29</v>
      </c>
      <c r="B1632" s="6">
        <v>25</v>
      </c>
      <c r="C1632" s="6">
        <v>14</v>
      </c>
      <c r="D1632" s="7">
        <v>30.49183837</v>
      </c>
      <c r="E1632" s="8">
        <f t="shared" si="110"/>
        <v>30</v>
      </c>
      <c r="F1632" s="7">
        <v>90.4582865</v>
      </c>
      <c r="G1632" s="8">
        <f t="shared" si="111"/>
        <v>90</v>
      </c>
      <c r="H1632" s="9">
        <v>7.7819885839999996</v>
      </c>
      <c r="I1632" s="8">
        <f t="shared" si="112"/>
        <v>8</v>
      </c>
      <c r="J1632" s="10">
        <v>113.33021050000001</v>
      </c>
      <c r="K1632" s="8">
        <f t="shared" si="113"/>
        <v>113</v>
      </c>
      <c r="L1632" s="5" t="s">
        <v>196</v>
      </c>
    </row>
    <row r="1633" spans="1:12">
      <c r="A1633" s="6">
        <v>33</v>
      </c>
      <c r="B1633" s="6">
        <v>12</v>
      </c>
      <c r="C1633" s="6">
        <v>15</v>
      </c>
      <c r="D1633" s="7">
        <v>30.255780309999999</v>
      </c>
      <c r="E1633" s="8">
        <f t="shared" si="110"/>
        <v>30</v>
      </c>
      <c r="F1633" s="7">
        <v>92.032727989999998</v>
      </c>
      <c r="G1633" s="8">
        <f t="shared" si="111"/>
        <v>92</v>
      </c>
      <c r="H1633" s="9">
        <v>6.0523184649999999</v>
      </c>
      <c r="I1633" s="8">
        <f t="shared" si="112"/>
        <v>6</v>
      </c>
      <c r="J1633" s="10">
        <v>116.71731250000001</v>
      </c>
      <c r="K1633" s="8">
        <f t="shared" si="113"/>
        <v>117</v>
      </c>
      <c r="L1633" s="5" t="s">
        <v>196</v>
      </c>
    </row>
    <row r="1634" spans="1:12">
      <c r="A1634" s="6">
        <v>8</v>
      </c>
      <c r="B1634" s="6">
        <v>16</v>
      </c>
      <c r="C1634" s="6">
        <v>6</v>
      </c>
      <c r="D1634" s="7">
        <v>12.228161890000001</v>
      </c>
      <c r="E1634" s="8">
        <f t="shared" si="110"/>
        <v>12</v>
      </c>
      <c r="F1634" s="7">
        <v>90.264574280000005</v>
      </c>
      <c r="G1634" s="8">
        <f t="shared" si="111"/>
        <v>90</v>
      </c>
      <c r="H1634" s="9">
        <v>7.1066503729999999</v>
      </c>
      <c r="I1634" s="8">
        <f t="shared" si="112"/>
        <v>7</v>
      </c>
      <c r="J1634" s="10">
        <v>108.4161706</v>
      </c>
      <c r="K1634" s="8">
        <f t="shared" si="113"/>
        <v>108</v>
      </c>
      <c r="L1634" s="5" t="s">
        <v>196</v>
      </c>
    </row>
    <row r="1635" spans="1:12">
      <c r="A1635" s="6">
        <v>15</v>
      </c>
      <c r="B1635" s="6">
        <v>14</v>
      </c>
      <c r="C1635" s="6">
        <v>8</v>
      </c>
      <c r="D1635" s="7">
        <v>10.01081312</v>
      </c>
      <c r="E1635" s="8">
        <f t="shared" si="110"/>
        <v>10</v>
      </c>
      <c r="F1635" s="7">
        <v>90.223992229999993</v>
      </c>
      <c r="G1635" s="8">
        <f t="shared" si="111"/>
        <v>90</v>
      </c>
      <c r="H1635" s="9">
        <v>6.2209428600000001</v>
      </c>
      <c r="I1635" s="8">
        <f t="shared" si="112"/>
        <v>6</v>
      </c>
      <c r="J1635" s="10">
        <v>119.3941064</v>
      </c>
      <c r="K1635" s="8">
        <f t="shared" si="113"/>
        <v>119</v>
      </c>
      <c r="L1635" s="5" t="s">
        <v>196</v>
      </c>
    </row>
    <row r="1636" spans="1:12">
      <c r="A1636" s="6">
        <v>16</v>
      </c>
      <c r="B1636" s="6">
        <v>7</v>
      </c>
      <c r="C1636" s="6">
        <v>8</v>
      </c>
      <c r="D1636" s="7">
        <v>22.791967509999999</v>
      </c>
      <c r="E1636" s="8">
        <f t="shared" si="110"/>
        <v>23</v>
      </c>
      <c r="F1636" s="7">
        <v>90.609018950000006</v>
      </c>
      <c r="G1636" s="8">
        <f t="shared" si="111"/>
        <v>91</v>
      </c>
      <c r="H1636" s="9">
        <v>6.4204573109999998</v>
      </c>
      <c r="I1636" s="8">
        <f t="shared" si="112"/>
        <v>6</v>
      </c>
      <c r="J1636" s="10">
        <v>116.5084074</v>
      </c>
      <c r="K1636" s="8">
        <f t="shared" si="113"/>
        <v>117</v>
      </c>
      <c r="L1636" s="5" t="s">
        <v>196</v>
      </c>
    </row>
    <row r="1637" spans="1:12">
      <c r="A1637" s="6">
        <v>0</v>
      </c>
      <c r="B1637" s="6">
        <v>12</v>
      </c>
      <c r="C1637" s="6">
        <v>7</v>
      </c>
      <c r="D1637" s="7">
        <v>20.18432263</v>
      </c>
      <c r="E1637" s="8">
        <f t="shared" si="110"/>
        <v>20</v>
      </c>
      <c r="F1637" s="7">
        <v>90.654584729999996</v>
      </c>
      <c r="G1637" s="8">
        <f t="shared" si="111"/>
        <v>91</v>
      </c>
      <c r="H1637" s="9">
        <v>6.9692496759999996</v>
      </c>
      <c r="I1637" s="8">
        <f t="shared" si="112"/>
        <v>7</v>
      </c>
      <c r="J1637" s="10">
        <v>116.81309690000001</v>
      </c>
      <c r="K1637" s="8">
        <f t="shared" si="113"/>
        <v>117</v>
      </c>
      <c r="L1637" s="5" t="s">
        <v>196</v>
      </c>
    </row>
    <row r="1638" spans="1:12">
      <c r="A1638" s="6">
        <v>5</v>
      </c>
      <c r="B1638" s="6">
        <v>25</v>
      </c>
      <c r="C1638" s="6">
        <v>6</v>
      </c>
      <c r="D1638" s="7">
        <v>30.721198810000001</v>
      </c>
      <c r="E1638" s="8">
        <f t="shared" si="110"/>
        <v>31</v>
      </c>
      <c r="F1638" s="7">
        <v>94.013319559999999</v>
      </c>
      <c r="G1638" s="8">
        <f t="shared" si="111"/>
        <v>94</v>
      </c>
      <c r="H1638" s="9">
        <v>6.0113021809999996</v>
      </c>
      <c r="I1638" s="8">
        <f t="shared" si="112"/>
        <v>6</v>
      </c>
      <c r="J1638" s="10">
        <v>106.81180190000001</v>
      </c>
      <c r="K1638" s="8">
        <f t="shared" si="113"/>
        <v>107</v>
      </c>
      <c r="L1638" s="5" t="s">
        <v>196</v>
      </c>
    </row>
    <row r="1639" spans="1:12">
      <c r="A1639" s="6">
        <v>6</v>
      </c>
      <c r="B1639" s="6">
        <v>8</v>
      </c>
      <c r="C1639" s="6">
        <v>11</v>
      </c>
      <c r="D1639" s="7">
        <v>24.35590861</v>
      </c>
      <c r="E1639" s="8">
        <f t="shared" si="110"/>
        <v>24</v>
      </c>
      <c r="F1639" s="7">
        <v>92.396516629999994</v>
      </c>
      <c r="G1639" s="8">
        <f t="shared" si="111"/>
        <v>92</v>
      </c>
      <c r="H1639" s="9">
        <v>6.6009487880000002</v>
      </c>
      <c r="I1639" s="8">
        <f t="shared" si="112"/>
        <v>7</v>
      </c>
      <c r="J1639" s="10">
        <v>119.69465769999999</v>
      </c>
      <c r="K1639" s="8">
        <f t="shared" si="113"/>
        <v>120</v>
      </c>
      <c r="L1639" s="5" t="s">
        <v>196</v>
      </c>
    </row>
    <row r="1640" spans="1:12">
      <c r="A1640" s="6">
        <v>10</v>
      </c>
      <c r="B1640" s="6">
        <v>5</v>
      </c>
      <c r="C1640" s="6">
        <v>5</v>
      </c>
      <c r="D1640" s="7">
        <v>21.213069730000001</v>
      </c>
      <c r="E1640" s="8">
        <f t="shared" si="110"/>
        <v>21</v>
      </c>
      <c r="F1640" s="7">
        <v>91.353492160000002</v>
      </c>
      <c r="G1640" s="8">
        <f t="shared" si="111"/>
        <v>91</v>
      </c>
      <c r="H1640" s="9">
        <v>7.8178464959999996</v>
      </c>
      <c r="I1640" s="8">
        <f t="shared" si="112"/>
        <v>8</v>
      </c>
      <c r="J1640" s="10">
        <v>112.98343610000001</v>
      </c>
      <c r="K1640" s="8">
        <f t="shared" si="113"/>
        <v>113</v>
      </c>
      <c r="L1640" s="5" t="s">
        <v>196</v>
      </c>
    </row>
    <row r="1641" spans="1:12">
      <c r="A1641" s="6">
        <v>1</v>
      </c>
      <c r="B1641" s="6">
        <v>17</v>
      </c>
      <c r="C1641" s="6">
        <v>6</v>
      </c>
      <c r="D1641" s="7">
        <v>10.786897550000001</v>
      </c>
      <c r="E1641" s="8">
        <f t="shared" si="110"/>
        <v>11</v>
      </c>
      <c r="F1641" s="7">
        <v>91.384119170000005</v>
      </c>
      <c r="G1641" s="8">
        <f t="shared" si="111"/>
        <v>91</v>
      </c>
      <c r="H1641" s="9">
        <v>6.8198271000000004</v>
      </c>
      <c r="I1641" s="8">
        <f t="shared" si="112"/>
        <v>7</v>
      </c>
      <c r="J1641" s="10">
        <v>117.5293447</v>
      </c>
      <c r="K1641" s="8">
        <f t="shared" si="113"/>
        <v>118</v>
      </c>
      <c r="L1641" s="5" t="s">
        <v>196</v>
      </c>
    </row>
    <row r="1642" spans="1:12">
      <c r="A1642" s="6">
        <v>1</v>
      </c>
      <c r="B1642" s="6">
        <v>30</v>
      </c>
      <c r="C1642" s="6">
        <v>10</v>
      </c>
      <c r="D1642" s="7">
        <v>11.89925671</v>
      </c>
      <c r="E1642" s="8">
        <f t="shared" si="110"/>
        <v>12</v>
      </c>
      <c r="F1642" s="7">
        <v>91.346637970000003</v>
      </c>
      <c r="G1642" s="8">
        <f t="shared" si="111"/>
        <v>91</v>
      </c>
      <c r="H1642" s="9">
        <v>7.2914056409999999</v>
      </c>
      <c r="I1642" s="8">
        <f t="shared" si="112"/>
        <v>7</v>
      </c>
      <c r="J1642" s="10">
        <v>103.57714679999999</v>
      </c>
      <c r="K1642" s="8">
        <f t="shared" si="113"/>
        <v>104</v>
      </c>
      <c r="L1642" s="5" t="s">
        <v>196</v>
      </c>
    </row>
    <row r="1643" spans="1:12">
      <c r="A1643" s="6">
        <v>0</v>
      </c>
      <c r="B1643" s="6">
        <v>23</v>
      </c>
      <c r="C1643" s="6">
        <v>15</v>
      </c>
      <c r="D1643" s="7">
        <v>22.56664172</v>
      </c>
      <c r="E1643" s="8">
        <f t="shared" si="110"/>
        <v>23</v>
      </c>
      <c r="F1643" s="7">
        <v>93.374889069999995</v>
      </c>
      <c r="G1643" s="8">
        <f t="shared" si="111"/>
        <v>93</v>
      </c>
      <c r="H1643" s="9">
        <v>7.5987290649999997</v>
      </c>
      <c r="I1643" s="8">
        <f t="shared" si="112"/>
        <v>8</v>
      </c>
      <c r="J1643" s="10">
        <v>109.8585753</v>
      </c>
      <c r="K1643" s="8">
        <f t="shared" si="113"/>
        <v>110</v>
      </c>
      <c r="L1643" s="5" t="s">
        <v>196</v>
      </c>
    </row>
    <row r="1644" spans="1:12">
      <c r="A1644" s="6">
        <v>24</v>
      </c>
      <c r="B1644" s="6">
        <v>27</v>
      </c>
      <c r="C1644" s="6">
        <v>9</v>
      </c>
      <c r="D1644" s="7">
        <v>18.868832189999999</v>
      </c>
      <c r="E1644" s="8">
        <f t="shared" si="110"/>
        <v>19</v>
      </c>
      <c r="F1644" s="7">
        <v>93.246881239999993</v>
      </c>
      <c r="G1644" s="8">
        <f t="shared" si="111"/>
        <v>93</v>
      </c>
      <c r="H1644" s="9">
        <v>6.1571350919999999</v>
      </c>
      <c r="I1644" s="8">
        <f t="shared" si="112"/>
        <v>6</v>
      </c>
      <c r="J1644" s="10">
        <v>119.3936976</v>
      </c>
      <c r="K1644" s="8">
        <f t="shared" si="113"/>
        <v>119</v>
      </c>
      <c r="L1644" s="5" t="s">
        <v>196</v>
      </c>
    </row>
    <row r="1645" spans="1:12">
      <c r="A1645" s="6">
        <v>36</v>
      </c>
      <c r="B1645" s="6">
        <v>11</v>
      </c>
      <c r="C1645" s="6">
        <v>13</v>
      </c>
      <c r="D1645" s="7">
        <v>17.340837409999999</v>
      </c>
      <c r="E1645" s="8">
        <f t="shared" si="110"/>
        <v>17</v>
      </c>
      <c r="F1645" s="7">
        <v>93.048971910000006</v>
      </c>
      <c r="G1645" s="8">
        <f t="shared" si="111"/>
        <v>93</v>
      </c>
      <c r="H1645" s="9">
        <v>7.1917274000000004</v>
      </c>
      <c r="I1645" s="8">
        <f t="shared" si="112"/>
        <v>7</v>
      </c>
      <c r="J1645" s="10">
        <v>112.7194284</v>
      </c>
      <c r="K1645" s="8">
        <f t="shared" si="113"/>
        <v>113</v>
      </c>
      <c r="L1645" s="5" t="s">
        <v>196</v>
      </c>
    </row>
    <row r="1646" spans="1:12">
      <c r="A1646" s="6">
        <v>40</v>
      </c>
      <c r="B1646" s="6">
        <v>21</v>
      </c>
      <c r="C1646" s="6">
        <v>8</v>
      </c>
      <c r="D1646" s="7">
        <v>34.906652889999997</v>
      </c>
      <c r="E1646" s="8">
        <f t="shared" si="110"/>
        <v>35</v>
      </c>
      <c r="F1646" s="7">
        <v>92.878201480000001</v>
      </c>
      <c r="G1646" s="8">
        <f t="shared" si="111"/>
        <v>93</v>
      </c>
      <c r="H1646" s="9">
        <v>7.418761774</v>
      </c>
      <c r="I1646" s="8">
        <f t="shared" si="112"/>
        <v>7</v>
      </c>
      <c r="J1646" s="10">
        <v>102.1906333</v>
      </c>
      <c r="K1646" s="8">
        <f t="shared" si="113"/>
        <v>102</v>
      </c>
      <c r="L1646" s="5" t="s">
        <v>196</v>
      </c>
    </row>
    <row r="1647" spans="1:12">
      <c r="A1647" s="6">
        <v>40</v>
      </c>
      <c r="B1647" s="6">
        <v>22</v>
      </c>
      <c r="C1647" s="6">
        <v>6</v>
      </c>
      <c r="D1647" s="7">
        <v>24.53610067</v>
      </c>
      <c r="E1647" s="8">
        <f t="shared" si="110"/>
        <v>25</v>
      </c>
      <c r="F1647" s="7">
        <v>91.909972280000005</v>
      </c>
      <c r="G1647" s="8">
        <f t="shared" si="111"/>
        <v>92</v>
      </c>
      <c r="H1647" s="9">
        <v>6.4882211349999999</v>
      </c>
      <c r="I1647" s="8">
        <f t="shared" si="112"/>
        <v>6</v>
      </c>
      <c r="J1647" s="10">
        <v>115.9787989</v>
      </c>
      <c r="K1647" s="8">
        <f t="shared" si="113"/>
        <v>116</v>
      </c>
      <c r="L1647" s="5" t="s">
        <v>196</v>
      </c>
    </row>
    <row r="1648" spans="1:12">
      <c r="A1648" s="6">
        <v>32</v>
      </c>
      <c r="B1648" s="6">
        <v>18</v>
      </c>
      <c r="C1648" s="6">
        <v>13</v>
      </c>
      <c r="D1648" s="7">
        <v>13.837728200000001</v>
      </c>
      <c r="E1648" s="8">
        <f t="shared" si="110"/>
        <v>14</v>
      </c>
      <c r="F1648" s="7">
        <v>91.747804619999997</v>
      </c>
      <c r="G1648" s="8">
        <f t="shared" si="111"/>
        <v>92</v>
      </c>
      <c r="H1648" s="9">
        <v>6.0441672359999998</v>
      </c>
      <c r="I1648" s="8">
        <f t="shared" si="112"/>
        <v>6</v>
      </c>
      <c r="J1648" s="10">
        <v>107.9873218</v>
      </c>
      <c r="K1648" s="8">
        <f t="shared" si="113"/>
        <v>108</v>
      </c>
      <c r="L1648" s="5" t="s">
        <v>196</v>
      </c>
    </row>
    <row r="1649" spans="1:12">
      <c r="A1649" s="6">
        <v>9</v>
      </c>
      <c r="B1649" s="6">
        <v>10</v>
      </c>
      <c r="C1649" s="6">
        <v>10</v>
      </c>
      <c r="D1649" s="7">
        <v>22.355104900000001</v>
      </c>
      <c r="E1649" s="8">
        <f t="shared" si="110"/>
        <v>22</v>
      </c>
      <c r="F1649" s="7">
        <v>93.522118919999997</v>
      </c>
      <c r="G1649" s="8">
        <f t="shared" si="111"/>
        <v>94</v>
      </c>
      <c r="H1649" s="9">
        <v>6.0103918639999998</v>
      </c>
      <c r="I1649" s="8">
        <f t="shared" si="112"/>
        <v>6</v>
      </c>
      <c r="J1649" s="10">
        <v>101.5164589</v>
      </c>
      <c r="K1649" s="8">
        <f t="shared" si="113"/>
        <v>102</v>
      </c>
      <c r="L1649" s="5" t="s">
        <v>196</v>
      </c>
    </row>
    <row r="1650" spans="1:12">
      <c r="A1650" s="6">
        <v>13</v>
      </c>
      <c r="B1650" s="6">
        <v>16</v>
      </c>
      <c r="C1650" s="6">
        <v>8</v>
      </c>
      <c r="D1650" s="7">
        <v>34.740049419999998</v>
      </c>
      <c r="E1650" s="8">
        <f t="shared" si="110"/>
        <v>35</v>
      </c>
      <c r="F1650" s="7">
        <v>93.123169720000007</v>
      </c>
      <c r="G1650" s="8">
        <f t="shared" si="111"/>
        <v>93</v>
      </c>
      <c r="H1650" s="9">
        <v>6.9498385489999999</v>
      </c>
      <c r="I1650" s="8">
        <f t="shared" si="112"/>
        <v>7</v>
      </c>
      <c r="J1650" s="10">
        <v>100.1967854</v>
      </c>
      <c r="K1650" s="8">
        <f t="shared" si="113"/>
        <v>100</v>
      </c>
      <c r="L1650" s="5" t="s">
        <v>196</v>
      </c>
    </row>
    <row r="1651" spans="1:12">
      <c r="A1651" s="6">
        <v>15</v>
      </c>
      <c r="B1651" s="6">
        <v>9</v>
      </c>
      <c r="C1651" s="6">
        <v>11</v>
      </c>
      <c r="D1651" s="7">
        <v>11.547857069999999</v>
      </c>
      <c r="E1651" s="8">
        <f t="shared" si="110"/>
        <v>12</v>
      </c>
      <c r="F1651" s="7">
        <v>94.148610009999999</v>
      </c>
      <c r="G1651" s="8">
        <f t="shared" si="111"/>
        <v>94</v>
      </c>
      <c r="H1651" s="9">
        <v>7.9079562509999999</v>
      </c>
      <c r="I1651" s="8">
        <f t="shared" si="112"/>
        <v>8</v>
      </c>
      <c r="J1651" s="10">
        <v>108.8289171</v>
      </c>
      <c r="K1651" s="8">
        <f t="shared" si="113"/>
        <v>109</v>
      </c>
      <c r="L1651" s="5" t="s">
        <v>196</v>
      </c>
    </row>
    <row r="1652" spans="1:12">
      <c r="A1652" s="6">
        <v>29</v>
      </c>
      <c r="B1652" s="6">
        <v>11</v>
      </c>
      <c r="C1652" s="6">
        <v>5</v>
      </c>
      <c r="D1652" s="7">
        <v>23.133388109999999</v>
      </c>
      <c r="E1652" s="8">
        <f t="shared" si="110"/>
        <v>23</v>
      </c>
      <c r="F1652" s="7">
        <v>91.946703350000007</v>
      </c>
      <c r="G1652" s="8">
        <f t="shared" si="111"/>
        <v>92</v>
      </c>
      <c r="H1652" s="9">
        <v>7.639788459</v>
      </c>
      <c r="I1652" s="8">
        <f t="shared" si="112"/>
        <v>8</v>
      </c>
      <c r="J1652" s="10">
        <v>104.4224145</v>
      </c>
      <c r="K1652" s="8">
        <f t="shared" si="113"/>
        <v>104</v>
      </c>
      <c r="L1652" s="5" t="s">
        <v>196</v>
      </c>
    </row>
    <row r="1653" spans="1:12">
      <c r="A1653" s="6">
        <v>1</v>
      </c>
      <c r="B1653" s="6">
        <v>15</v>
      </c>
      <c r="C1653" s="6">
        <v>9</v>
      </c>
      <c r="D1653" s="7">
        <v>29.983646950000001</v>
      </c>
      <c r="E1653" s="8">
        <f t="shared" si="110"/>
        <v>30</v>
      </c>
      <c r="F1653" s="7">
        <v>94.552397170000006</v>
      </c>
      <c r="G1653" s="8">
        <f t="shared" si="111"/>
        <v>95</v>
      </c>
      <c r="H1653" s="9">
        <v>7.5335094600000003</v>
      </c>
      <c r="I1653" s="8">
        <f t="shared" si="112"/>
        <v>8</v>
      </c>
      <c r="J1653" s="10">
        <v>115.3560318</v>
      </c>
      <c r="K1653" s="8">
        <f t="shared" si="113"/>
        <v>115</v>
      </c>
      <c r="L1653" s="5" t="s">
        <v>196</v>
      </c>
    </row>
    <row r="1654" spans="1:12">
      <c r="A1654" s="6">
        <v>18</v>
      </c>
      <c r="B1654" s="6">
        <v>5</v>
      </c>
      <c r="C1654" s="6">
        <v>11</v>
      </c>
      <c r="D1654" s="7">
        <v>20.879473690000001</v>
      </c>
      <c r="E1654" s="8">
        <f t="shared" si="110"/>
        <v>21</v>
      </c>
      <c r="F1654" s="7">
        <v>90.937562310000004</v>
      </c>
      <c r="G1654" s="8">
        <f t="shared" si="111"/>
        <v>91</v>
      </c>
      <c r="H1654" s="9">
        <v>6.251586885</v>
      </c>
      <c r="I1654" s="8">
        <f t="shared" si="112"/>
        <v>6</v>
      </c>
      <c r="J1654" s="10">
        <v>102.45507859999999</v>
      </c>
      <c r="K1654" s="8">
        <f t="shared" si="113"/>
        <v>102</v>
      </c>
      <c r="L1654" s="5" t="s">
        <v>196</v>
      </c>
    </row>
    <row r="1655" spans="1:12">
      <c r="A1655" s="6">
        <v>14</v>
      </c>
      <c r="B1655" s="6">
        <v>22</v>
      </c>
      <c r="C1655" s="6">
        <v>9</v>
      </c>
      <c r="D1655" s="7">
        <v>17.24944623</v>
      </c>
      <c r="E1655" s="8">
        <f t="shared" si="110"/>
        <v>17</v>
      </c>
      <c r="F1655" s="7">
        <v>91.137727650000002</v>
      </c>
      <c r="G1655" s="8">
        <f t="shared" si="111"/>
        <v>91</v>
      </c>
      <c r="H1655" s="9">
        <v>6.5431918140000001</v>
      </c>
      <c r="I1655" s="8">
        <f t="shared" si="112"/>
        <v>7</v>
      </c>
      <c r="J1655" s="10">
        <v>112.50905160000001</v>
      </c>
      <c r="K1655" s="8">
        <f t="shared" si="113"/>
        <v>113</v>
      </c>
      <c r="L1655" s="5" t="s">
        <v>196</v>
      </c>
    </row>
    <row r="1656" spans="1:12">
      <c r="A1656" s="6">
        <v>33</v>
      </c>
      <c r="B1656" s="6">
        <v>15</v>
      </c>
      <c r="C1656" s="6">
        <v>7</v>
      </c>
      <c r="D1656" s="7">
        <v>15.83388699</v>
      </c>
      <c r="E1656" s="8">
        <f t="shared" si="110"/>
        <v>16</v>
      </c>
      <c r="F1656" s="7">
        <v>91.68293851</v>
      </c>
      <c r="G1656" s="8">
        <f t="shared" si="111"/>
        <v>92</v>
      </c>
      <c r="H1656" s="9">
        <v>7.6512253010000002</v>
      </c>
      <c r="I1656" s="8">
        <f t="shared" si="112"/>
        <v>8</v>
      </c>
      <c r="J1656" s="10">
        <v>109.7571416</v>
      </c>
      <c r="K1656" s="8">
        <f t="shared" si="113"/>
        <v>110</v>
      </c>
      <c r="L1656" s="5" t="s">
        <v>196</v>
      </c>
    </row>
    <row r="1657" spans="1:12">
      <c r="A1657" s="6">
        <v>4</v>
      </c>
      <c r="B1657" s="6">
        <v>6</v>
      </c>
      <c r="C1657" s="6">
        <v>7</v>
      </c>
      <c r="D1657" s="7">
        <v>23.010143020000001</v>
      </c>
      <c r="E1657" s="8">
        <f t="shared" si="110"/>
        <v>23</v>
      </c>
      <c r="F1657" s="7">
        <v>91.117642459999999</v>
      </c>
      <c r="G1657" s="8">
        <f t="shared" si="111"/>
        <v>91</v>
      </c>
      <c r="H1657" s="9">
        <v>6.7088896650000001</v>
      </c>
      <c r="I1657" s="8">
        <f t="shared" si="112"/>
        <v>7</v>
      </c>
      <c r="J1657" s="10">
        <v>112.6738296</v>
      </c>
      <c r="K1657" s="8">
        <f t="shared" si="113"/>
        <v>113</v>
      </c>
      <c r="L1657" s="5" t="s">
        <v>196</v>
      </c>
    </row>
    <row r="1658" spans="1:12">
      <c r="A1658" s="6">
        <v>17</v>
      </c>
      <c r="B1658" s="6">
        <v>16</v>
      </c>
      <c r="C1658" s="6">
        <v>14</v>
      </c>
      <c r="D1658" s="7">
        <v>16.396242839999999</v>
      </c>
      <c r="E1658" s="8">
        <f t="shared" si="110"/>
        <v>16</v>
      </c>
      <c r="F1658" s="7">
        <v>92.181519269999995</v>
      </c>
      <c r="G1658" s="8">
        <f t="shared" si="111"/>
        <v>92</v>
      </c>
      <c r="H1658" s="9">
        <v>6.6255386529999996</v>
      </c>
      <c r="I1658" s="8">
        <f t="shared" si="112"/>
        <v>7</v>
      </c>
      <c r="J1658" s="10">
        <v>102.94416099999999</v>
      </c>
      <c r="K1658" s="8">
        <f t="shared" si="113"/>
        <v>103</v>
      </c>
      <c r="L1658" s="5" t="s">
        <v>196</v>
      </c>
    </row>
    <row r="1659" spans="1:12">
      <c r="A1659" s="6">
        <v>12</v>
      </c>
      <c r="B1659" s="6">
        <v>20</v>
      </c>
      <c r="C1659" s="6">
        <v>10</v>
      </c>
      <c r="D1659" s="7">
        <v>24.451327920000001</v>
      </c>
      <c r="E1659" s="8">
        <f t="shared" si="110"/>
        <v>24</v>
      </c>
      <c r="F1659" s="7">
        <v>93.105276860000004</v>
      </c>
      <c r="G1659" s="8">
        <f t="shared" si="111"/>
        <v>93</v>
      </c>
      <c r="H1659" s="9">
        <v>6.5283549320000001</v>
      </c>
      <c r="I1659" s="8">
        <f t="shared" si="112"/>
        <v>7</v>
      </c>
      <c r="J1659" s="10">
        <v>109.47110979999999</v>
      </c>
      <c r="K1659" s="8">
        <f t="shared" si="113"/>
        <v>109</v>
      </c>
      <c r="L1659" s="5" t="s">
        <v>196</v>
      </c>
    </row>
    <row r="1660" spans="1:12">
      <c r="A1660" s="6">
        <v>34</v>
      </c>
      <c r="B1660" s="6">
        <v>29</v>
      </c>
      <c r="C1660" s="6">
        <v>8</v>
      </c>
      <c r="D1660" s="7">
        <v>31.878591920000002</v>
      </c>
      <c r="E1660" s="8">
        <f t="shared" si="110"/>
        <v>32</v>
      </c>
      <c r="F1660" s="7">
        <v>91.15248149</v>
      </c>
      <c r="G1660" s="8">
        <f t="shared" si="111"/>
        <v>91</v>
      </c>
      <c r="H1660" s="9">
        <v>6.4506403060000004</v>
      </c>
      <c r="I1660" s="8">
        <f t="shared" si="112"/>
        <v>6</v>
      </c>
      <c r="J1660" s="10">
        <v>105.3437825</v>
      </c>
      <c r="K1660" s="8">
        <f t="shared" si="113"/>
        <v>105</v>
      </c>
      <c r="L1660" s="5" t="s">
        <v>196</v>
      </c>
    </row>
    <row r="1661" spans="1:12">
      <c r="A1661" s="6">
        <v>39</v>
      </c>
      <c r="B1661" s="6">
        <v>28</v>
      </c>
      <c r="C1661" s="6">
        <v>10</v>
      </c>
      <c r="D1661" s="7">
        <v>31.349201430000001</v>
      </c>
      <c r="E1661" s="8">
        <f t="shared" si="110"/>
        <v>31</v>
      </c>
      <c r="F1661" s="7">
        <v>91.482476120000001</v>
      </c>
      <c r="G1661" s="8">
        <f t="shared" si="111"/>
        <v>91</v>
      </c>
      <c r="H1661" s="9">
        <v>7.1819076730000004</v>
      </c>
      <c r="I1661" s="8">
        <f t="shared" si="112"/>
        <v>7</v>
      </c>
      <c r="J1661" s="10">
        <v>109.1549823</v>
      </c>
      <c r="K1661" s="8">
        <f t="shared" si="113"/>
        <v>109</v>
      </c>
      <c r="L1661" s="5" t="s">
        <v>196</v>
      </c>
    </row>
    <row r="1662" spans="1:12">
      <c r="A1662" s="6">
        <v>31</v>
      </c>
      <c r="B1662" s="6">
        <v>25</v>
      </c>
      <c r="C1662" s="6">
        <v>12</v>
      </c>
      <c r="D1662" s="7">
        <v>18.051423920000001</v>
      </c>
      <c r="E1662" s="8">
        <f t="shared" si="110"/>
        <v>18</v>
      </c>
      <c r="F1662" s="7">
        <v>90.039695870000003</v>
      </c>
      <c r="G1662" s="8">
        <f t="shared" si="111"/>
        <v>90</v>
      </c>
      <c r="H1662" s="9">
        <v>7.0164822979999997</v>
      </c>
      <c r="I1662" s="8">
        <f t="shared" si="112"/>
        <v>7</v>
      </c>
      <c r="J1662" s="10">
        <v>111.7793889</v>
      </c>
      <c r="K1662" s="8">
        <f t="shared" si="113"/>
        <v>112</v>
      </c>
      <c r="L1662" s="5" t="s">
        <v>196</v>
      </c>
    </row>
    <row r="1663" spans="1:12">
      <c r="A1663" s="6">
        <v>12</v>
      </c>
      <c r="B1663" s="6">
        <v>6</v>
      </c>
      <c r="C1663" s="6">
        <v>8</v>
      </c>
      <c r="D1663" s="7">
        <v>30.848350310000001</v>
      </c>
      <c r="E1663" s="8">
        <f t="shared" si="110"/>
        <v>31</v>
      </c>
      <c r="F1663" s="7">
        <v>92.867736750000006</v>
      </c>
      <c r="G1663" s="8">
        <f t="shared" si="111"/>
        <v>93</v>
      </c>
      <c r="H1663" s="9">
        <v>6.3886171379999999</v>
      </c>
      <c r="I1663" s="8">
        <f t="shared" si="112"/>
        <v>6</v>
      </c>
      <c r="J1663" s="10">
        <v>107.4142681</v>
      </c>
      <c r="K1663" s="8">
        <f t="shared" si="113"/>
        <v>107</v>
      </c>
      <c r="L1663" s="5" t="s">
        <v>196</v>
      </c>
    </row>
    <row r="1664" spans="1:12">
      <c r="A1664" s="6">
        <v>12</v>
      </c>
      <c r="B1664" s="6">
        <v>29</v>
      </c>
      <c r="C1664" s="6">
        <v>13</v>
      </c>
      <c r="D1664" s="7">
        <v>22.45616931</v>
      </c>
      <c r="E1664" s="8">
        <f t="shared" si="110"/>
        <v>22</v>
      </c>
      <c r="F1664" s="7">
        <v>91.527818319999994</v>
      </c>
      <c r="G1664" s="8">
        <f t="shared" si="111"/>
        <v>92</v>
      </c>
      <c r="H1664" s="9">
        <v>7.5712544700000004</v>
      </c>
      <c r="I1664" s="8">
        <f t="shared" si="112"/>
        <v>8</v>
      </c>
      <c r="J1664" s="10">
        <v>118.0069295</v>
      </c>
      <c r="K1664" s="8">
        <f t="shared" si="113"/>
        <v>118</v>
      </c>
      <c r="L1664" s="5" t="s">
        <v>196</v>
      </c>
    </row>
    <row r="1665" spans="1:12">
      <c r="A1665" s="6">
        <v>26</v>
      </c>
      <c r="B1665" s="6">
        <v>11</v>
      </c>
      <c r="C1665" s="6">
        <v>11</v>
      </c>
      <c r="D1665" s="7">
        <v>13.70319166</v>
      </c>
      <c r="E1665" s="8">
        <f t="shared" si="110"/>
        <v>14</v>
      </c>
      <c r="F1665" s="7">
        <v>90.955893860000003</v>
      </c>
      <c r="G1665" s="8">
        <f t="shared" si="111"/>
        <v>91</v>
      </c>
      <c r="H1665" s="9">
        <v>7.6093482549999996</v>
      </c>
      <c r="I1665" s="8">
        <f t="shared" si="112"/>
        <v>8</v>
      </c>
      <c r="J1665" s="10">
        <v>106.29448789999999</v>
      </c>
      <c r="K1665" s="8">
        <f t="shared" si="113"/>
        <v>106</v>
      </c>
      <c r="L1665" s="5" t="s">
        <v>196</v>
      </c>
    </row>
    <row r="1666" spans="1:12">
      <c r="A1666" s="6">
        <v>19</v>
      </c>
      <c r="B1666" s="6">
        <v>24</v>
      </c>
      <c r="C1666" s="6">
        <v>15</v>
      </c>
      <c r="D1666" s="7">
        <v>20.48954522</v>
      </c>
      <c r="E1666" s="8">
        <f t="shared" si="110"/>
        <v>20</v>
      </c>
      <c r="F1666" s="7">
        <v>93.724850750000002</v>
      </c>
      <c r="G1666" s="8">
        <f t="shared" si="111"/>
        <v>94</v>
      </c>
      <c r="H1666" s="9">
        <v>7.1371369729999996</v>
      </c>
      <c r="I1666" s="8">
        <f t="shared" si="112"/>
        <v>7</v>
      </c>
      <c r="J1666" s="10">
        <v>111.8391951</v>
      </c>
      <c r="K1666" s="8">
        <f t="shared" si="113"/>
        <v>112</v>
      </c>
      <c r="L1666" s="5" t="s">
        <v>196</v>
      </c>
    </row>
    <row r="1667" spans="1:12">
      <c r="A1667" s="6">
        <v>39</v>
      </c>
      <c r="B1667" s="6">
        <v>21</v>
      </c>
      <c r="C1667" s="6">
        <v>9</v>
      </c>
      <c r="D1667" s="7">
        <v>13.208443730000001</v>
      </c>
      <c r="E1667" s="8">
        <f t="shared" ref="E1667:E1730" si="114">ROUND(D1667, 0)</f>
        <v>13</v>
      </c>
      <c r="F1667" s="7">
        <v>94.027694339999996</v>
      </c>
      <c r="G1667" s="8">
        <f t="shared" ref="G1667:G1730" si="115">ROUND(F1667, 0)</f>
        <v>94</v>
      </c>
      <c r="H1667" s="9">
        <v>6.3540225540000002</v>
      </c>
      <c r="I1667" s="8">
        <f t="shared" ref="I1667:I1730" si="116">ROUND(H1667, 0)</f>
        <v>6</v>
      </c>
      <c r="J1667" s="10">
        <v>106.26961559999999</v>
      </c>
      <c r="K1667" s="8">
        <f t="shared" ref="K1667:K1730" si="117">ROUND(J1667, 0)</f>
        <v>106</v>
      </c>
      <c r="L1667" s="5" t="s">
        <v>196</v>
      </c>
    </row>
    <row r="1668" spans="1:12">
      <c r="A1668" s="6">
        <v>16</v>
      </c>
      <c r="B1668" s="6">
        <v>29</v>
      </c>
      <c r="C1668" s="6">
        <v>13</v>
      </c>
      <c r="D1668" s="7">
        <v>32.319443970000002</v>
      </c>
      <c r="E1668" s="8">
        <f t="shared" si="114"/>
        <v>32</v>
      </c>
      <c r="F1668" s="7">
        <v>93.678045560000001</v>
      </c>
      <c r="G1668" s="8">
        <f t="shared" si="115"/>
        <v>94</v>
      </c>
      <c r="H1668" s="9">
        <v>6.1969079440000003</v>
      </c>
      <c r="I1668" s="8">
        <f t="shared" si="116"/>
        <v>6</v>
      </c>
      <c r="J1668" s="10">
        <v>117.6236473</v>
      </c>
      <c r="K1668" s="8">
        <f t="shared" si="117"/>
        <v>118</v>
      </c>
      <c r="L1668" s="5" t="s">
        <v>196</v>
      </c>
    </row>
    <row r="1669" spans="1:12">
      <c r="A1669" s="6">
        <v>36</v>
      </c>
      <c r="B1669" s="6">
        <v>29</v>
      </c>
      <c r="C1669" s="6">
        <v>13</v>
      </c>
      <c r="D1669" s="7">
        <v>20.681852240000001</v>
      </c>
      <c r="E1669" s="8">
        <f t="shared" si="114"/>
        <v>21</v>
      </c>
      <c r="F1669" s="7">
        <v>90.915105249999996</v>
      </c>
      <c r="G1669" s="8">
        <f t="shared" si="115"/>
        <v>91</v>
      </c>
      <c r="H1669" s="9">
        <v>7.8295072450000003</v>
      </c>
      <c r="I1669" s="8">
        <f t="shared" si="116"/>
        <v>8</v>
      </c>
      <c r="J1669" s="10">
        <v>109.7513927</v>
      </c>
      <c r="K1669" s="8">
        <f t="shared" si="117"/>
        <v>110</v>
      </c>
      <c r="L1669" s="5" t="s">
        <v>196</v>
      </c>
    </row>
    <row r="1670" spans="1:12">
      <c r="A1670" s="6">
        <v>37</v>
      </c>
      <c r="B1670" s="6">
        <v>23</v>
      </c>
      <c r="C1670" s="6">
        <v>12</v>
      </c>
      <c r="D1670" s="7">
        <v>31.526759819999999</v>
      </c>
      <c r="E1670" s="8">
        <f t="shared" si="114"/>
        <v>32</v>
      </c>
      <c r="F1670" s="7">
        <v>90.506218059999995</v>
      </c>
      <c r="G1670" s="8">
        <f t="shared" si="115"/>
        <v>91</v>
      </c>
      <c r="H1670" s="9">
        <v>6.3952583560000003</v>
      </c>
      <c r="I1670" s="8">
        <f t="shared" si="116"/>
        <v>6</v>
      </c>
      <c r="J1670" s="10">
        <v>113.1169398</v>
      </c>
      <c r="K1670" s="8">
        <f t="shared" si="117"/>
        <v>113</v>
      </c>
      <c r="L1670" s="5" t="s">
        <v>196</v>
      </c>
    </row>
    <row r="1671" spans="1:12">
      <c r="A1671" s="6">
        <v>39</v>
      </c>
      <c r="B1671" s="6">
        <v>9</v>
      </c>
      <c r="C1671" s="6">
        <v>15</v>
      </c>
      <c r="D1671" s="7">
        <v>25.35467646</v>
      </c>
      <c r="E1671" s="8">
        <f t="shared" si="114"/>
        <v>25</v>
      </c>
      <c r="F1671" s="7">
        <v>91.811832179999996</v>
      </c>
      <c r="G1671" s="8">
        <f t="shared" si="115"/>
        <v>92</v>
      </c>
      <c r="H1671" s="9">
        <v>7.9920419840000001</v>
      </c>
      <c r="I1671" s="8">
        <f t="shared" si="116"/>
        <v>8</v>
      </c>
      <c r="J1671" s="10">
        <v>116.75559370000001</v>
      </c>
      <c r="K1671" s="8">
        <f t="shared" si="117"/>
        <v>117</v>
      </c>
      <c r="L1671" s="5" t="s">
        <v>196</v>
      </c>
    </row>
    <row r="1672" spans="1:12">
      <c r="A1672" s="6">
        <v>31</v>
      </c>
      <c r="B1672" s="6">
        <v>5</v>
      </c>
      <c r="C1672" s="6">
        <v>14</v>
      </c>
      <c r="D1672" s="7">
        <v>17.665454090000001</v>
      </c>
      <c r="E1672" s="8">
        <f t="shared" si="114"/>
        <v>18</v>
      </c>
      <c r="F1672" s="7">
        <v>91.698658870000003</v>
      </c>
      <c r="G1672" s="8">
        <f t="shared" si="115"/>
        <v>92</v>
      </c>
      <c r="H1672" s="9">
        <v>6.5834116710000004</v>
      </c>
      <c r="I1672" s="8">
        <f t="shared" si="116"/>
        <v>7</v>
      </c>
      <c r="J1672" s="10">
        <v>110.68575060000001</v>
      </c>
      <c r="K1672" s="8">
        <f t="shared" si="117"/>
        <v>111</v>
      </c>
      <c r="L1672" s="5" t="s">
        <v>196</v>
      </c>
    </row>
    <row r="1673" spans="1:12">
      <c r="A1673" s="6">
        <v>18</v>
      </c>
      <c r="B1673" s="6">
        <v>12</v>
      </c>
      <c r="C1673" s="6">
        <v>8</v>
      </c>
      <c r="D1673" s="7">
        <v>12.59093977</v>
      </c>
      <c r="E1673" s="8">
        <f t="shared" si="114"/>
        <v>13</v>
      </c>
      <c r="F1673" s="7">
        <v>91.816687689999995</v>
      </c>
      <c r="G1673" s="8">
        <f t="shared" si="115"/>
        <v>92</v>
      </c>
      <c r="H1673" s="9">
        <v>6.2060530719999996</v>
      </c>
      <c r="I1673" s="8">
        <f t="shared" si="116"/>
        <v>6</v>
      </c>
      <c r="J1673" s="10">
        <v>119.3916718</v>
      </c>
      <c r="K1673" s="8">
        <f t="shared" si="117"/>
        <v>119</v>
      </c>
      <c r="L1673" s="5" t="s">
        <v>196</v>
      </c>
    </row>
    <row r="1674" spans="1:12">
      <c r="A1674" s="6">
        <v>20</v>
      </c>
      <c r="B1674" s="6">
        <v>20</v>
      </c>
      <c r="C1674" s="6">
        <v>10</v>
      </c>
      <c r="D1674" s="7">
        <v>11.866319219999999</v>
      </c>
      <c r="E1674" s="8">
        <f t="shared" si="114"/>
        <v>12</v>
      </c>
      <c r="F1674" s="7">
        <v>93.683945620000003</v>
      </c>
      <c r="G1674" s="8">
        <f t="shared" si="115"/>
        <v>94</v>
      </c>
      <c r="H1674" s="9">
        <v>6.9769977719999998</v>
      </c>
      <c r="I1674" s="8">
        <f t="shared" si="116"/>
        <v>7</v>
      </c>
      <c r="J1674" s="10">
        <v>106.060149</v>
      </c>
      <c r="K1674" s="8">
        <f t="shared" si="117"/>
        <v>106</v>
      </c>
      <c r="L1674" s="5" t="s">
        <v>196</v>
      </c>
    </row>
    <row r="1675" spans="1:12">
      <c r="A1675" s="6">
        <v>5</v>
      </c>
      <c r="B1675" s="6">
        <v>8</v>
      </c>
      <c r="C1675" s="6">
        <v>5</v>
      </c>
      <c r="D1675" s="7">
        <v>11.03367937</v>
      </c>
      <c r="E1675" s="8">
        <f t="shared" si="114"/>
        <v>11</v>
      </c>
      <c r="F1675" s="7">
        <v>92.22706805</v>
      </c>
      <c r="G1675" s="8">
        <f t="shared" si="115"/>
        <v>92</v>
      </c>
      <c r="H1675" s="9">
        <v>6.5625949720000003</v>
      </c>
      <c r="I1675" s="8">
        <f t="shared" si="116"/>
        <v>7</v>
      </c>
      <c r="J1675" s="10">
        <v>112.7715925</v>
      </c>
      <c r="K1675" s="8">
        <f t="shared" si="117"/>
        <v>113</v>
      </c>
      <c r="L1675" s="5" t="s">
        <v>196</v>
      </c>
    </row>
    <row r="1676" spans="1:12">
      <c r="A1676" s="6">
        <v>20</v>
      </c>
      <c r="B1676" s="6">
        <v>8</v>
      </c>
      <c r="C1676" s="6">
        <v>12</v>
      </c>
      <c r="D1676" s="7">
        <v>25.2990432</v>
      </c>
      <c r="E1676" s="8">
        <f t="shared" si="114"/>
        <v>25</v>
      </c>
      <c r="F1676" s="7">
        <v>94.964198510000003</v>
      </c>
      <c r="G1676" s="8">
        <f t="shared" si="115"/>
        <v>95</v>
      </c>
      <c r="H1676" s="9">
        <v>7.260416405</v>
      </c>
      <c r="I1676" s="8">
        <f t="shared" si="116"/>
        <v>7</v>
      </c>
      <c r="J1676" s="10">
        <v>117.97334240000001</v>
      </c>
      <c r="K1676" s="8">
        <f t="shared" si="117"/>
        <v>118</v>
      </c>
      <c r="L1676" s="5" t="s">
        <v>196</v>
      </c>
    </row>
    <row r="1677" spans="1:12">
      <c r="A1677" s="6">
        <v>25</v>
      </c>
      <c r="B1677" s="6">
        <v>21</v>
      </c>
      <c r="C1677" s="6">
        <v>11</v>
      </c>
      <c r="D1677" s="7">
        <v>32.23797837</v>
      </c>
      <c r="E1677" s="8">
        <f t="shared" si="114"/>
        <v>32</v>
      </c>
      <c r="F1677" s="7">
        <v>90.154068069999994</v>
      </c>
      <c r="G1677" s="8">
        <f t="shared" si="115"/>
        <v>90</v>
      </c>
      <c r="H1677" s="9">
        <v>6.4600447780000003</v>
      </c>
      <c r="I1677" s="8">
        <f t="shared" si="116"/>
        <v>6</v>
      </c>
      <c r="J1677" s="10">
        <v>104.7052254</v>
      </c>
      <c r="K1677" s="8">
        <f t="shared" si="117"/>
        <v>105</v>
      </c>
      <c r="L1677" s="5" t="s">
        <v>196</v>
      </c>
    </row>
    <row r="1678" spans="1:12">
      <c r="A1678" s="6">
        <v>14</v>
      </c>
      <c r="B1678" s="6">
        <v>19</v>
      </c>
      <c r="C1678" s="6">
        <v>14</v>
      </c>
      <c r="D1678" s="7">
        <v>17.68408797</v>
      </c>
      <c r="E1678" s="8">
        <f t="shared" si="114"/>
        <v>18</v>
      </c>
      <c r="F1678" s="7">
        <v>94.358153540000004</v>
      </c>
      <c r="G1678" s="8">
        <f t="shared" si="115"/>
        <v>94</v>
      </c>
      <c r="H1678" s="9">
        <v>6.6991649359999998</v>
      </c>
      <c r="I1678" s="8">
        <f t="shared" si="116"/>
        <v>7</v>
      </c>
      <c r="J1678" s="10">
        <v>108.0638166</v>
      </c>
      <c r="K1678" s="8">
        <f t="shared" si="117"/>
        <v>108</v>
      </c>
      <c r="L1678" s="5" t="s">
        <v>196</v>
      </c>
    </row>
    <row r="1679" spans="1:12">
      <c r="A1679" s="6">
        <v>37</v>
      </c>
      <c r="B1679" s="6">
        <v>18</v>
      </c>
      <c r="C1679" s="6">
        <v>12</v>
      </c>
      <c r="D1679" s="7">
        <v>10.270887699999999</v>
      </c>
      <c r="E1679" s="8">
        <f t="shared" si="114"/>
        <v>10</v>
      </c>
      <c r="F1679" s="7">
        <v>90.191477469999995</v>
      </c>
      <c r="G1679" s="8">
        <f t="shared" si="115"/>
        <v>90</v>
      </c>
      <c r="H1679" s="9">
        <v>7.4011218110000003</v>
      </c>
      <c r="I1679" s="8">
        <f t="shared" si="116"/>
        <v>7</v>
      </c>
      <c r="J1679" s="10">
        <v>106.69552040000001</v>
      </c>
      <c r="K1679" s="8">
        <f t="shared" si="117"/>
        <v>107</v>
      </c>
      <c r="L1679" s="5" t="s">
        <v>196</v>
      </c>
    </row>
    <row r="1680" spans="1:12">
      <c r="A1680" s="6">
        <v>26</v>
      </c>
      <c r="B1680" s="6">
        <v>15</v>
      </c>
      <c r="C1680" s="6">
        <v>6</v>
      </c>
      <c r="D1680" s="7">
        <v>17.22034507</v>
      </c>
      <c r="E1680" s="8">
        <f t="shared" si="114"/>
        <v>17</v>
      </c>
      <c r="F1680" s="7">
        <v>94.78797376</v>
      </c>
      <c r="G1680" s="8">
        <f t="shared" si="115"/>
        <v>95</v>
      </c>
      <c r="H1680" s="9">
        <v>6.9120334090000002</v>
      </c>
      <c r="I1680" s="8">
        <f t="shared" si="116"/>
        <v>7</v>
      </c>
      <c r="J1680" s="10">
        <v>108.0054343</v>
      </c>
      <c r="K1680" s="8">
        <f t="shared" si="117"/>
        <v>108</v>
      </c>
      <c r="L1680" s="5" t="s">
        <v>196</v>
      </c>
    </row>
    <row r="1681" spans="1:12">
      <c r="A1681" s="6">
        <v>13</v>
      </c>
      <c r="B1681" s="6">
        <v>22</v>
      </c>
      <c r="C1681" s="6">
        <v>5</v>
      </c>
      <c r="D1681" s="7">
        <v>19.667055999999999</v>
      </c>
      <c r="E1681" s="8">
        <f t="shared" si="114"/>
        <v>20</v>
      </c>
      <c r="F1681" s="7">
        <v>90.500966680000005</v>
      </c>
      <c r="G1681" s="8">
        <f t="shared" si="115"/>
        <v>91</v>
      </c>
      <c r="H1681" s="9">
        <v>7.7640401109999999</v>
      </c>
      <c r="I1681" s="8">
        <f t="shared" si="116"/>
        <v>8</v>
      </c>
      <c r="J1681" s="10">
        <v>100.1737964</v>
      </c>
      <c r="K1681" s="8">
        <f t="shared" si="117"/>
        <v>100</v>
      </c>
      <c r="L1681" s="5" t="s">
        <v>196</v>
      </c>
    </row>
    <row r="1682" spans="1:12">
      <c r="A1682" s="6">
        <v>32</v>
      </c>
      <c r="B1682" s="6">
        <v>25</v>
      </c>
      <c r="C1682" s="6">
        <v>9</v>
      </c>
      <c r="D1682" s="7">
        <v>10.356095939999999</v>
      </c>
      <c r="E1682" s="8">
        <f t="shared" si="114"/>
        <v>10</v>
      </c>
      <c r="F1682" s="7">
        <v>93.756520409999993</v>
      </c>
      <c r="G1682" s="8">
        <f t="shared" si="115"/>
        <v>94</v>
      </c>
      <c r="H1682" s="9">
        <v>7.7960340060000002</v>
      </c>
      <c r="I1682" s="8">
        <f t="shared" si="116"/>
        <v>8</v>
      </c>
      <c r="J1682" s="10">
        <v>101.14569470000001</v>
      </c>
      <c r="K1682" s="8">
        <f t="shared" si="117"/>
        <v>101</v>
      </c>
      <c r="L1682" s="5" t="s">
        <v>196</v>
      </c>
    </row>
    <row r="1683" spans="1:12">
      <c r="A1683" s="6">
        <v>19</v>
      </c>
      <c r="B1683" s="6">
        <v>7</v>
      </c>
      <c r="C1683" s="6">
        <v>9</v>
      </c>
      <c r="D1683" s="7">
        <v>27.255434999999999</v>
      </c>
      <c r="E1683" s="8">
        <f t="shared" si="114"/>
        <v>27</v>
      </c>
      <c r="F1683" s="7">
        <v>91.71369387</v>
      </c>
      <c r="G1683" s="8">
        <f t="shared" si="115"/>
        <v>92</v>
      </c>
      <c r="H1683" s="9">
        <v>6.9698834830000003</v>
      </c>
      <c r="I1683" s="8">
        <f t="shared" si="116"/>
        <v>7</v>
      </c>
      <c r="J1683" s="10">
        <v>101.13943500000001</v>
      </c>
      <c r="K1683" s="8">
        <f t="shared" si="117"/>
        <v>101</v>
      </c>
      <c r="L1683" s="5" t="s">
        <v>196</v>
      </c>
    </row>
    <row r="1684" spans="1:12">
      <c r="A1684" s="6">
        <v>28</v>
      </c>
      <c r="B1684" s="6">
        <v>7</v>
      </c>
      <c r="C1684" s="6">
        <v>9</v>
      </c>
      <c r="D1684" s="7">
        <v>34.591784599999997</v>
      </c>
      <c r="E1684" s="8">
        <f t="shared" si="114"/>
        <v>35</v>
      </c>
      <c r="F1684" s="7">
        <v>92.132297859999994</v>
      </c>
      <c r="G1684" s="8">
        <f t="shared" si="115"/>
        <v>92</v>
      </c>
      <c r="H1684" s="9">
        <v>6.7307575379999998</v>
      </c>
      <c r="I1684" s="8">
        <f t="shared" si="116"/>
        <v>7</v>
      </c>
      <c r="J1684" s="10">
        <v>115.5650287</v>
      </c>
      <c r="K1684" s="8">
        <f t="shared" si="117"/>
        <v>116</v>
      </c>
      <c r="L1684" s="5" t="s">
        <v>196</v>
      </c>
    </row>
    <row r="1685" spans="1:12">
      <c r="A1685" s="6">
        <v>24</v>
      </c>
      <c r="B1685" s="6">
        <v>30</v>
      </c>
      <c r="C1685" s="6">
        <v>11</v>
      </c>
      <c r="D1685" s="7">
        <v>32.395239949999997</v>
      </c>
      <c r="E1685" s="8">
        <f t="shared" si="114"/>
        <v>32</v>
      </c>
      <c r="F1685" s="7">
        <v>94.517684639999999</v>
      </c>
      <c r="G1685" s="8">
        <f t="shared" si="115"/>
        <v>95</v>
      </c>
      <c r="H1685" s="9">
        <v>6.6013957550000004</v>
      </c>
      <c r="I1685" s="8">
        <f t="shared" si="116"/>
        <v>7</v>
      </c>
      <c r="J1685" s="10">
        <v>113.25373</v>
      </c>
      <c r="K1685" s="8">
        <f t="shared" si="117"/>
        <v>113</v>
      </c>
      <c r="L1685" s="5" t="s">
        <v>196</v>
      </c>
    </row>
    <row r="1686" spans="1:12">
      <c r="A1686" s="6">
        <v>7</v>
      </c>
      <c r="B1686" s="6">
        <v>17</v>
      </c>
      <c r="C1686" s="6">
        <v>10</v>
      </c>
      <c r="D1686" s="7">
        <v>10.164312990000001</v>
      </c>
      <c r="E1686" s="8">
        <f t="shared" si="114"/>
        <v>10</v>
      </c>
      <c r="F1686" s="7">
        <v>91.223209990000001</v>
      </c>
      <c r="G1686" s="8">
        <f t="shared" si="115"/>
        <v>91</v>
      </c>
      <c r="H1686" s="9">
        <v>6.465913274</v>
      </c>
      <c r="I1686" s="8">
        <f t="shared" si="116"/>
        <v>6</v>
      </c>
      <c r="J1686" s="10">
        <v>106.362551</v>
      </c>
      <c r="K1686" s="8">
        <f t="shared" si="117"/>
        <v>106</v>
      </c>
      <c r="L1686" s="5" t="s">
        <v>196</v>
      </c>
    </row>
    <row r="1687" spans="1:12">
      <c r="A1687" s="6">
        <v>18</v>
      </c>
      <c r="B1687" s="6">
        <v>23</v>
      </c>
      <c r="C1687" s="6">
        <v>8</v>
      </c>
      <c r="D1687" s="7">
        <v>21.49118657</v>
      </c>
      <c r="E1687" s="8">
        <f t="shared" si="114"/>
        <v>21</v>
      </c>
      <c r="F1687" s="7">
        <v>93.439496930000004</v>
      </c>
      <c r="G1687" s="8">
        <f t="shared" si="115"/>
        <v>93</v>
      </c>
      <c r="H1687" s="9">
        <v>6.4135479100000001</v>
      </c>
      <c r="I1687" s="8">
        <f t="shared" si="116"/>
        <v>6</v>
      </c>
      <c r="J1687" s="10">
        <v>101.4819888</v>
      </c>
      <c r="K1687" s="8">
        <f t="shared" si="117"/>
        <v>101</v>
      </c>
      <c r="L1687" s="5" t="s">
        <v>196</v>
      </c>
    </row>
    <row r="1688" spans="1:12">
      <c r="A1688" s="6">
        <v>7</v>
      </c>
      <c r="B1688" s="6">
        <v>20</v>
      </c>
      <c r="C1688" s="6">
        <v>12</v>
      </c>
      <c r="D1688" s="7">
        <v>16.534603969999999</v>
      </c>
      <c r="E1688" s="8">
        <f t="shared" si="114"/>
        <v>17</v>
      </c>
      <c r="F1688" s="7">
        <v>94.767599750000002</v>
      </c>
      <c r="G1688" s="8">
        <f t="shared" si="115"/>
        <v>95</v>
      </c>
      <c r="H1688" s="9">
        <v>6.4752753370000002</v>
      </c>
      <c r="I1688" s="8">
        <f t="shared" si="116"/>
        <v>6</v>
      </c>
      <c r="J1688" s="10">
        <v>110.0447896</v>
      </c>
      <c r="K1688" s="8">
        <f t="shared" si="117"/>
        <v>110</v>
      </c>
      <c r="L1688" s="5" t="s">
        <v>196</v>
      </c>
    </row>
    <row r="1689" spans="1:12">
      <c r="A1689" s="6">
        <v>20</v>
      </c>
      <c r="B1689" s="6">
        <v>23</v>
      </c>
      <c r="C1689" s="6">
        <v>11</v>
      </c>
      <c r="D1689" s="7">
        <v>31.852069400000001</v>
      </c>
      <c r="E1689" s="8">
        <f t="shared" si="114"/>
        <v>32</v>
      </c>
      <c r="F1689" s="7">
        <v>90.122203229999997</v>
      </c>
      <c r="G1689" s="8">
        <f t="shared" si="115"/>
        <v>90</v>
      </c>
      <c r="H1689" s="9">
        <v>6.4077155609999998</v>
      </c>
      <c r="I1689" s="8">
        <f t="shared" si="116"/>
        <v>6</v>
      </c>
      <c r="J1689" s="10">
        <v>109.9455062</v>
      </c>
      <c r="K1689" s="8">
        <f t="shared" si="117"/>
        <v>110</v>
      </c>
      <c r="L1689" s="5" t="s">
        <v>196</v>
      </c>
    </row>
    <row r="1690" spans="1:12">
      <c r="A1690" s="6">
        <v>18</v>
      </c>
      <c r="B1690" s="6">
        <v>14</v>
      </c>
      <c r="C1690" s="6">
        <v>11</v>
      </c>
      <c r="D1690" s="7">
        <v>28.04799508</v>
      </c>
      <c r="E1690" s="8">
        <f t="shared" si="114"/>
        <v>28</v>
      </c>
      <c r="F1690" s="7">
        <v>90.006216879999997</v>
      </c>
      <c r="G1690" s="8">
        <f t="shared" si="115"/>
        <v>90</v>
      </c>
      <c r="H1690" s="9">
        <v>6.5508141169999998</v>
      </c>
      <c r="I1690" s="8">
        <f t="shared" si="116"/>
        <v>7</v>
      </c>
      <c r="J1690" s="10">
        <v>117.1311498</v>
      </c>
      <c r="K1690" s="8">
        <f t="shared" si="117"/>
        <v>117</v>
      </c>
      <c r="L1690" s="5" t="s">
        <v>196</v>
      </c>
    </row>
    <row r="1691" spans="1:12">
      <c r="A1691" s="6">
        <v>34</v>
      </c>
      <c r="B1691" s="6">
        <v>11</v>
      </c>
      <c r="C1691" s="6">
        <v>10</v>
      </c>
      <c r="D1691" s="7">
        <v>31.750488990000001</v>
      </c>
      <c r="E1691" s="8">
        <f t="shared" si="114"/>
        <v>32</v>
      </c>
      <c r="F1691" s="7">
        <v>94.595512260000007</v>
      </c>
      <c r="G1691" s="8">
        <f t="shared" si="115"/>
        <v>95</v>
      </c>
      <c r="H1691" s="9">
        <v>7.3622083500000004</v>
      </c>
      <c r="I1691" s="8">
        <f t="shared" si="116"/>
        <v>7</v>
      </c>
      <c r="J1691" s="10">
        <v>115.1989301</v>
      </c>
      <c r="K1691" s="8">
        <f t="shared" si="117"/>
        <v>115</v>
      </c>
      <c r="L1691" s="5" t="s">
        <v>196</v>
      </c>
    </row>
    <row r="1692" spans="1:12">
      <c r="A1692" s="6">
        <v>20</v>
      </c>
      <c r="B1692" s="6">
        <v>29</v>
      </c>
      <c r="C1692" s="6">
        <v>10</v>
      </c>
      <c r="D1692" s="7">
        <v>29.074127170000001</v>
      </c>
      <c r="E1692" s="8">
        <f t="shared" si="114"/>
        <v>29</v>
      </c>
      <c r="F1692" s="7">
        <v>93.271890639999995</v>
      </c>
      <c r="G1692" s="8">
        <f t="shared" si="115"/>
        <v>93</v>
      </c>
      <c r="H1692" s="9">
        <v>7.3654920400000004</v>
      </c>
      <c r="I1692" s="8">
        <f t="shared" si="116"/>
        <v>7</v>
      </c>
      <c r="J1692" s="10">
        <v>100.78968709999999</v>
      </c>
      <c r="K1692" s="8">
        <f t="shared" si="117"/>
        <v>101</v>
      </c>
      <c r="L1692" s="5" t="s">
        <v>196</v>
      </c>
    </row>
    <row r="1693" spans="1:12">
      <c r="A1693" s="6">
        <v>37</v>
      </c>
      <c r="B1693" s="6">
        <v>24</v>
      </c>
      <c r="C1693" s="6">
        <v>13</v>
      </c>
      <c r="D1693" s="7">
        <v>19.14381903</v>
      </c>
      <c r="E1693" s="8">
        <f t="shared" si="114"/>
        <v>19</v>
      </c>
      <c r="F1693" s="7">
        <v>90.710374560000005</v>
      </c>
      <c r="G1693" s="8">
        <f t="shared" si="115"/>
        <v>91</v>
      </c>
      <c r="H1693" s="9">
        <v>7.8546243000000002</v>
      </c>
      <c r="I1693" s="8">
        <f t="shared" si="116"/>
        <v>8</v>
      </c>
      <c r="J1693" s="10">
        <v>108.0230792</v>
      </c>
      <c r="K1693" s="8">
        <f t="shared" si="117"/>
        <v>108</v>
      </c>
      <c r="L1693" s="5" t="s">
        <v>196</v>
      </c>
    </row>
    <row r="1694" spans="1:12">
      <c r="A1694" s="6">
        <v>12</v>
      </c>
      <c r="B1694" s="6">
        <v>8</v>
      </c>
      <c r="C1694" s="6">
        <v>10</v>
      </c>
      <c r="D1694" s="7">
        <v>16.148202850000001</v>
      </c>
      <c r="E1694" s="8">
        <f t="shared" si="114"/>
        <v>16</v>
      </c>
      <c r="F1694" s="7">
        <v>91.444802699999997</v>
      </c>
      <c r="G1694" s="8">
        <f t="shared" si="115"/>
        <v>91</v>
      </c>
      <c r="H1694" s="9">
        <v>7.9958489769999996</v>
      </c>
      <c r="I1694" s="8">
        <f t="shared" si="116"/>
        <v>8</v>
      </c>
      <c r="J1694" s="10">
        <v>107.4287664</v>
      </c>
      <c r="K1694" s="8">
        <f t="shared" si="117"/>
        <v>107</v>
      </c>
      <c r="L1694" s="5" t="s">
        <v>196</v>
      </c>
    </row>
    <row r="1695" spans="1:12">
      <c r="A1695" s="6">
        <v>34</v>
      </c>
      <c r="B1695" s="6">
        <v>10</v>
      </c>
      <c r="C1695" s="6">
        <v>14</v>
      </c>
      <c r="D1695" s="7">
        <v>34.052969140000002</v>
      </c>
      <c r="E1695" s="8">
        <f t="shared" si="114"/>
        <v>34</v>
      </c>
      <c r="F1695" s="7">
        <v>92.058117210000006</v>
      </c>
      <c r="G1695" s="8">
        <f t="shared" si="115"/>
        <v>92</v>
      </c>
      <c r="H1695" s="9">
        <v>6.7256008549999997</v>
      </c>
      <c r="I1695" s="8">
        <f t="shared" si="116"/>
        <v>7</v>
      </c>
      <c r="J1695" s="10">
        <v>116.8020848</v>
      </c>
      <c r="K1695" s="8">
        <f t="shared" si="117"/>
        <v>117</v>
      </c>
      <c r="L1695" s="5" t="s">
        <v>196</v>
      </c>
    </row>
    <row r="1696" spans="1:12">
      <c r="A1696" s="6">
        <v>6</v>
      </c>
      <c r="B1696" s="6">
        <v>13</v>
      </c>
      <c r="C1696" s="6">
        <v>9</v>
      </c>
      <c r="D1696" s="7">
        <v>34.514239570000001</v>
      </c>
      <c r="E1696" s="8">
        <f t="shared" si="114"/>
        <v>35</v>
      </c>
      <c r="F1696" s="7">
        <v>90.561514630000005</v>
      </c>
      <c r="G1696" s="8">
        <f t="shared" si="115"/>
        <v>91</v>
      </c>
      <c r="H1696" s="9">
        <v>7.7867253329999997</v>
      </c>
      <c r="I1696" s="8">
        <f t="shared" si="116"/>
        <v>8</v>
      </c>
      <c r="J1696" s="10">
        <v>118.3271968</v>
      </c>
      <c r="K1696" s="8">
        <f t="shared" si="117"/>
        <v>118</v>
      </c>
      <c r="L1696" s="5" t="s">
        <v>196</v>
      </c>
    </row>
    <row r="1697" spans="1:12">
      <c r="A1697" s="6">
        <v>27</v>
      </c>
      <c r="B1697" s="6">
        <v>30</v>
      </c>
      <c r="C1697" s="6">
        <v>5</v>
      </c>
      <c r="D1697" s="7">
        <v>32.717485480000001</v>
      </c>
      <c r="E1697" s="8">
        <f t="shared" si="114"/>
        <v>33</v>
      </c>
      <c r="F1697" s="7">
        <v>90.54608254</v>
      </c>
      <c r="G1697" s="8">
        <f t="shared" si="115"/>
        <v>91</v>
      </c>
      <c r="H1697" s="9">
        <v>7.656978112</v>
      </c>
      <c r="I1697" s="8">
        <f t="shared" si="116"/>
        <v>8</v>
      </c>
      <c r="J1697" s="10">
        <v>113.32897800000001</v>
      </c>
      <c r="K1697" s="8">
        <f t="shared" si="117"/>
        <v>113</v>
      </c>
      <c r="L1697" s="5" t="s">
        <v>196</v>
      </c>
    </row>
    <row r="1698" spans="1:12">
      <c r="A1698" s="6">
        <v>13</v>
      </c>
      <c r="B1698" s="6">
        <v>8</v>
      </c>
      <c r="C1698" s="6">
        <v>12</v>
      </c>
      <c r="D1698" s="7">
        <v>25.162966319999999</v>
      </c>
      <c r="E1698" s="8">
        <f t="shared" si="114"/>
        <v>25</v>
      </c>
      <c r="F1698" s="7">
        <v>92.547360319999996</v>
      </c>
      <c r="G1698" s="8">
        <f t="shared" si="115"/>
        <v>93</v>
      </c>
      <c r="H1698" s="9">
        <v>7.105904818</v>
      </c>
      <c r="I1698" s="8">
        <f t="shared" si="116"/>
        <v>7</v>
      </c>
      <c r="J1698" s="10">
        <v>114.3117197</v>
      </c>
      <c r="K1698" s="8">
        <f t="shared" si="117"/>
        <v>114</v>
      </c>
      <c r="L1698" s="5" t="s">
        <v>196</v>
      </c>
    </row>
    <row r="1699" spans="1:12">
      <c r="A1699" s="6">
        <v>6</v>
      </c>
      <c r="B1699" s="6">
        <v>7</v>
      </c>
      <c r="C1699" s="6">
        <v>7</v>
      </c>
      <c r="D1699" s="7">
        <v>27.681673180000001</v>
      </c>
      <c r="E1699" s="8">
        <f t="shared" si="114"/>
        <v>28</v>
      </c>
      <c r="F1699" s="7">
        <v>94.473168790000003</v>
      </c>
      <c r="G1699" s="8">
        <f t="shared" si="115"/>
        <v>94</v>
      </c>
      <c r="H1699" s="9">
        <v>7.1991062039999996</v>
      </c>
      <c r="I1699" s="8">
        <f t="shared" si="116"/>
        <v>7</v>
      </c>
      <c r="J1699" s="10">
        <v>113.9995146</v>
      </c>
      <c r="K1699" s="8">
        <f t="shared" si="117"/>
        <v>114</v>
      </c>
      <c r="L1699" s="5" t="s">
        <v>196</v>
      </c>
    </row>
    <row r="1700" spans="1:12">
      <c r="A1700" s="6">
        <v>40</v>
      </c>
      <c r="B1700" s="6">
        <v>17</v>
      </c>
      <c r="C1700" s="6">
        <v>15</v>
      </c>
      <c r="D1700" s="7">
        <v>21.35093384</v>
      </c>
      <c r="E1700" s="8">
        <f t="shared" si="114"/>
        <v>21</v>
      </c>
      <c r="F1700" s="7">
        <v>90.949296700000005</v>
      </c>
      <c r="G1700" s="8">
        <f t="shared" si="115"/>
        <v>91</v>
      </c>
      <c r="H1700" s="9">
        <v>7.8710630039999998</v>
      </c>
      <c r="I1700" s="8">
        <f t="shared" si="116"/>
        <v>8</v>
      </c>
      <c r="J1700" s="10">
        <v>107.0862095</v>
      </c>
      <c r="K1700" s="8">
        <f t="shared" si="117"/>
        <v>107</v>
      </c>
      <c r="L1700" s="5" t="s">
        <v>196</v>
      </c>
    </row>
    <row r="1701" spans="1:12">
      <c r="A1701" s="6">
        <v>31</v>
      </c>
      <c r="B1701" s="6">
        <v>26</v>
      </c>
      <c r="C1701" s="6">
        <v>9</v>
      </c>
      <c r="D1701" s="7">
        <v>11.69894639</v>
      </c>
      <c r="E1701" s="8">
        <f t="shared" si="114"/>
        <v>12</v>
      </c>
      <c r="F1701" s="7">
        <v>93.256388729999998</v>
      </c>
      <c r="G1701" s="8">
        <f t="shared" si="115"/>
        <v>93</v>
      </c>
      <c r="H1701" s="9">
        <v>7.566165721</v>
      </c>
      <c r="I1701" s="8">
        <f t="shared" si="116"/>
        <v>8</v>
      </c>
      <c r="J1701" s="10">
        <v>103.2005992</v>
      </c>
      <c r="K1701" s="8">
        <f t="shared" si="117"/>
        <v>103</v>
      </c>
      <c r="L1701" s="5" t="s">
        <v>196</v>
      </c>
    </row>
    <row r="1702" spans="1:12">
      <c r="A1702" s="6">
        <v>61</v>
      </c>
      <c r="B1702" s="6">
        <v>68</v>
      </c>
      <c r="C1702" s="6">
        <v>50</v>
      </c>
      <c r="D1702" s="7">
        <v>35.214628159999997</v>
      </c>
      <c r="E1702" s="8">
        <f t="shared" si="114"/>
        <v>35</v>
      </c>
      <c r="F1702" s="7">
        <v>91.497250579999999</v>
      </c>
      <c r="G1702" s="8">
        <f t="shared" si="115"/>
        <v>91</v>
      </c>
      <c r="H1702" s="9">
        <v>6.7932454169999996</v>
      </c>
      <c r="I1702" s="8">
        <f t="shared" si="116"/>
        <v>7</v>
      </c>
      <c r="J1702" s="10">
        <v>243.07450660000001</v>
      </c>
      <c r="K1702" s="8">
        <f t="shared" si="117"/>
        <v>243</v>
      </c>
      <c r="L1702" s="5" t="s">
        <v>206</v>
      </c>
    </row>
    <row r="1703" spans="1:12">
      <c r="A1703" s="6">
        <v>58</v>
      </c>
      <c r="B1703" s="6">
        <v>46</v>
      </c>
      <c r="C1703" s="6">
        <v>45</v>
      </c>
      <c r="D1703" s="7">
        <v>42.394133920000002</v>
      </c>
      <c r="E1703" s="8">
        <f t="shared" si="114"/>
        <v>42</v>
      </c>
      <c r="F1703" s="7">
        <v>90.790280640000006</v>
      </c>
      <c r="G1703" s="8">
        <f t="shared" si="115"/>
        <v>91</v>
      </c>
      <c r="H1703" s="9">
        <v>6.5762614270000004</v>
      </c>
      <c r="I1703" s="8">
        <f t="shared" si="116"/>
        <v>7</v>
      </c>
      <c r="J1703" s="10">
        <v>88.466074969999994</v>
      </c>
      <c r="K1703" s="8">
        <f t="shared" si="117"/>
        <v>88</v>
      </c>
      <c r="L1703" s="5" t="s">
        <v>206</v>
      </c>
    </row>
    <row r="1704" spans="1:12">
      <c r="A1704" s="6">
        <v>45</v>
      </c>
      <c r="B1704" s="6">
        <v>47</v>
      </c>
      <c r="C1704" s="6">
        <v>55</v>
      </c>
      <c r="D1704" s="7">
        <v>38.419162800000002</v>
      </c>
      <c r="E1704" s="8">
        <f t="shared" si="114"/>
        <v>38</v>
      </c>
      <c r="F1704" s="7">
        <v>91.142203809999998</v>
      </c>
      <c r="G1704" s="8">
        <f t="shared" si="115"/>
        <v>91</v>
      </c>
      <c r="H1704" s="9">
        <v>6.7514529320000003</v>
      </c>
      <c r="I1704" s="8">
        <f t="shared" si="116"/>
        <v>7</v>
      </c>
      <c r="J1704" s="10">
        <v>119.26538770000001</v>
      </c>
      <c r="K1704" s="8">
        <f t="shared" si="117"/>
        <v>119</v>
      </c>
      <c r="L1704" s="5" t="s">
        <v>206</v>
      </c>
    </row>
    <row r="1705" spans="1:12">
      <c r="A1705" s="6">
        <v>39</v>
      </c>
      <c r="B1705" s="6">
        <v>65</v>
      </c>
      <c r="C1705" s="6">
        <v>53</v>
      </c>
      <c r="D1705" s="7">
        <v>35.332949319999997</v>
      </c>
      <c r="E1705" s="8">
        <f t="shared" si="114"/>
        <v>35</v>
      </c>
      <c r="F1705" s="7">
        <v>92.115086079999998</v>
      </c>
      <c r="G1705" s="8">
        <f t="shared" si="115"/>
        <v>92</v>
      </c>
      <c r="H1705" s="9">
        <v>6.5607430930000001</v>
      </c>
      <c r="I1705" s="8">
        <f t="shared" si="116"/>
        <v>7</v>
      </c>
      <c r="J1705" s="10">
        <v>235.6133585</v>
      </c>
      <c r="K1705" s="8">
        <f t="shared" si="117"/>
        <v>236</v>
      </c>
      <c r="L1705" s="5" t="s">
        <v>206</v>
      </c>
    </row>
    <row r="1706" spans="1:12">
      <c r="A1706" s="6">
        <v>31</v>
      </c>
      <c r="B1706" s="6">
        <v>68</v>
      </c>
      <c r="C1706" s="6">
        <v>45</v>
      </c>
      <c r="D1706" s="7">
        <v>42.923252550000001</v>
      </c>
      <c r="E1706" s="8">
        <f t="shared" si="114"/>
        <v>43</v>
      </c>
      <c r="F1706" s="7">
        <v>90.076005280000004</v>
      </c>
      <c r="G1706" s="8">
        <f t="shared" si="115"/>
        <v>90</v>
      </c>
      <c r="H1706" s="9">
        <v>6.9383133560000001</v>
      </c>
      <c r="I1706" s="8">
        <f t="shared" si="116"/>
        <v>7</v>
      </c>
      <c r="J1706" s="10">
        <v>196.24082419999999</v>
      </c>
      <c r="K1706" s="8">
        <f t="shared" si="117"/>
        <v>196</v>
      </c>
      <c r="L1706" s="5" t="s">
        <v>206</v>
      </c>
    </row>
    <row r="1707" spans="1:12">
      <c r="A1707" s="6">
        <v>70</v>
      </c>
      <c r="B1707" s="6">
        <v>68</v>
      </c>
      <c r="C1707" s="6">
        <v>45</v>
      </c>
      <c r="D1707" s="7">
        <v>33.83508569</v>
      </c>
      <c r="E1707" s="8">
        <f t="shared" si="114"/>
        <v>34</v>
      </c>
      <c r="F1707" s="7">
        <v>92.854701520000006</v>
      </c>
      <c r="G1707" s="8">
        <f t="shared" si="115"/>
        <v>93</v>
      </c>
      <c r="H1707" s="9">
        <v>6.9916261579999999</v>
      </c>
      <c r="I1707" s="8">
        <f t="shared" si="116"/>
        <v>7</v>
      </c>
      <c r="J1707" s="10">
        <v>203.40440280000001</v>
      </c>
      <c r="K1707" s="8">
        <f t="shared" si="117"/>
        <v>203</v>
      </c>
      <c r="L1707" s="5" t="s">
        <v>206</v>
      </c>
    </row>
    <row r="1708" spans="1:12">
      <c r="A1708" s="6">
        <v>68</v>
      </c>
      <c r="B1708" s="6">
        <v>62</v>
      </c>
      <c r="C1708" s="6">
        <v>50</v>
      </c>
      <c r="D1708" s="7">
        <v>33.202583480000001</v>
      </c>
      <c r="E1708" s="8">
        <f t="shared" si="114"/>
        <v>33</v>
      </c>
      <c r="F1708" s="7">
        <v>92.764379270000006</v>
      </c>
      <c r="G1708" s="8">
        <f t="shared" si="115"/>
        <v>93</v>
      </c>
      <c r="H1708" s="9">
        <v>6.9777002680000004</v>
      </c>
      <c r="I1708" s="8">
        <f t="shared" si="116"/>
        <v>7</v>
      </c>
      <c r="J1708" s="10">
        <v>197.52825820000001</v>
      </c>
      <c r="K1708" s="8">
        <f t="shared" si="117"/>
        <v>198</v>
      </c>
      <c r="L1708" s="5" t="s">
        <v>206</v>
      </c>
    </row>
    <row r="1709" spans="1:12">
      <c r="A1709" s="6">
        <v>34</v>
      </c>
      <c r="B1709" s="6">
        <v>65</v>
      </c>
      <c r="C1709" s="6">
        <v>47</v>
      </c>
      <c r="D1709" s="7">
        <v>23.485469729999998</v>
      </c>
      <c r="E1709" s="8">
        <f t="shared" si="114"/>
        <v>23</v>
      </c>
      <c r="F1709" s="7">
        <v>93.710436920000006</v>
      </c>
      <c r="G1709" s="8">
        <f t="shared" si="115"/>
        <v>94</v>
      </c>
      <c r="H1709" s="9">
        <v>6.8337685349999999</v>
      </c>
      <c r="I1709" s="8">
        <f t="shared" si="116"/>
        <v>7</v>
      </c>
      <c r="J1709" s="10">
        <v>191.7760562</v>
      </c>
      <c r="K1709" s="8">
        <f t="shared" si="117"/>
        <v>192</v>
      </c>
      <c r="L1709" s="5" t="s">
        <v>206</v>
      </c>
    </row>
    <row r="1710" spans="1:12">
      <c r="A1710" s="6">
        <v>38</v>
      </c>
      <c r="B1710" s="6">
        <v>68</v>
      </c>
      <c r="C1710" s="6">
        <v>54</v>
      </c>
      <c r="D1710" s="7">
        <v>29.337105430000001</v>
      </c>
      <c r="E1710" s="8">
        <f t="shared" si="114"/>
        <v>29</v>
      </c>
      <c r="F1710" s="7">
        <v>90.817814389999995</v>
      </c>
      <c r="G1710" s="8">
        <f t="shared" si="115"/>
        <v>91</v>
      </c>
      <c r="H1710" s="9">
        <v>6.7391700449999998</v>
      </c>
      <c r="I1710" s="8">
        <f t="shared" si="116"/>
        <v>7</v>
      </c>
      <c r="J1710" s="10">
        <v>202.05727469999999</v>
      </c>
      <c r="K1710" s="8">
        <f t="shared" si="117"/>
        <v>202</v>
      </c>
      <c r="L1710" s="5" t="s">
        <v>206</v>
      </c>
    </row>
    <row r="1711" spans="1:12">
      <c r="A1711" s="6">
        <v>69</v>
      </c>
      <c r="B1711" s="6">
        <v>64</v>
      </c>
      <c r="C1711" s="6">
        <v>47</v>
      </c>
      <c r="D1711" s="7">
        <v>40.211993479999997</v>
      </c>
      <c r="E1711" s="8">
        <f t="shared" si="114"/>
        <v>40</v>
      </c>
      <c r="F1711" s="7">
        <v>94.507669120000003</v>
      </c>
      <c r="G1711" s="8">
        <f t="shared" si="115"/>
        <v>95</v>
      </c>
      <c r="H1711" s="9">
        <v>6.9934732469999998</v>
      </c>
      <c r="I1711" s="8">
        <f t="shared" si="116"/>
        <v>7</v>
      </c>
      <c r="J1711" s="10">
        <v>186.6762324</v>
      </c>
      <c r="K1711" s="8">
        <f t="shared" si="117"/>
        <v>187</v>
      </c>
      <c r="L1711" s="5" t="s">
        <v>206</v>
      </c>
    </row>
    <row r="1712" spans="1:12">
      <c r="A1712" s="6">
        <v>58</v>
      </c>
      <c r="B1712" s="6">
        <v>51</v>
      </c>
      <c r="C1712" s="6">
        <v>47</v>
      </c>
      <c r="D1712" s="7">
        <v>42.134739760000002</v>
      </c>
      <c r="E1712" s="8">
        <f t="shared" si="114"/>
        <v>42</v>
      </c>
      <c r="F1712" s="7">
        <v>91.704453860000001</v>
      </c>
      <c r="G1712" s="8">
        <f t="shared" si="115"/>
        <v>92</v>
      </c>
      <c r="H1712" s="9">
        <v>6.7574706369999999</v>
      </c>
      <c r="I1712" s="8">
        <f t="shared" si="116"/>
        <v>7</v>
      </c>
      <c r="J1712" s="10">
        <v>197.40290100000001</v>
      </c>
      <c r="K1712" s="8">
        <f t="shared" si="117"/>
        <v>197</v>
      </c>
      <c r="L1712" s="5" t="s">
        <v>206</v>
      </c>
    </row>
    <row r="1713" spans="1:12">
      <c r="A1713" s="6">
        <v>59</v>
      </c>
      <c r="B1713" s="6">
        <v>47</v>
      </c>
      <c r="C1713" s="6">
        <v>53</v>
      </c>
      <c r="D1713" s="7">
        <v>32.86316618</v>
      </c>
      <c r="E1713" s="8">
        <f t="shared" si="114"/>
        <v>33</v>
      </c>
      <c r="F1713" s="7">
        <v>91.461887399999995</v>
      </c>
      <c r="G1713" s="8">
        <f t="shared" si="115"/>
        <v>91</v>
      </c>
      <c r="H1713" s="9">
        <v>6.8506632319999996</v>
      </c>
      <c r="I1713" s="8">
        <f t="shared" si="116"/>
        <v>7</v>
      </c>
      <c r="J1713" s="10">
        <v>47.271546999999998</v>
      </c>
      <c r="K1713" s="8">
        <f t="shared" si="117"/>
        <v>47</v>
      </c>
      <c r="L1713" s="5" t="s">
        <v>206</v>
      </c>
    </row>
    <row r="1714" spans="1:12">
      <c r="A1714" s="6">
        <v>44</v>
      </c>
      <c r="B1714" s="6">
        <v>64</v>
      </c>
      <c r="C1714" s="6">
        <v>54</v>
      </c>
      <c r="D1714" s="7">
        <v>29.80744318</v>
      </c>
      <c r="E1714" s="8">
        <f t="shared" si="114"/>
        <v>30</v>
      </c>
      <c r="F1714" s="7">
        <v>91.380484690000003</v>
      </c>
      <c r="G1714" s="8">
        <f t="shared" si="115"/>
        <v>91</v>
      </c>
      <c r="H1714" s="9">
        <v>6.7427493500000004</v>
      </c>
      <c r="I1714" s="8">
        <f t="shared" si="116"/>
        <v>7</v>
      </c>
      <c r="J1714" s="10">
        <v>232.70461259999999</v>
      </c>
      <c r="K1714" s="8">
        <f t="shared" si="117"/>
        <v>233</v>
      </c>
      <c r="L1714" s="5" t="s">
        <v>206</v>
      </c>
    </row>
    <row r="1715" spans="1:12">
      <c r="A1715" s="6">
        <v>56</v>
      </c>
      <c r="B1715" s="6">
        <v>57</v>
      </c>
      <c r="C1715" s="6">
        <v>48</v>
      </c>
      <c r="D1715" s="7">
        <v>31.562137620000001</v>
      </c>
      <c r="E1715" s="8">
        <f t="shared" si="114"/>
        <v>32</v>
      </c>
      <c r="F1715" s="7">
        <v>93.048485900000003</v>
      </c>
      <c r="G1715" s="8">
        <f t="shared" si="115"/>
        <v>93</v>
      </c>
      <c r="H1715" s="9">
        <v>6.5061207520000002</v>
      </c>
      <c r="I1715" s="8">
        <f t="shared" si="116"/>
        <v>7</v>
      </c>
      <c r="J1715" s="10">
        <v>63.622507880000001</v>
      </c>
      <c r="K1715" s="8">
        <f t="shared" si="117"/>
        <v>64</v>
      </c>
      <c r="L1715" s="5" t="s">
        <v>206</v>
      </c>
    </row>
    <row r="1716" spans="1:12">
      <c r="A1716" s="6">
        <v>69</v>
      </c>
      <c r="B1716" s="6">
        <v>60</v>
      </c>
      <c r="C1716" s="6">
        <v>54</v>
      </c>
      <c r="D1716" s="7">
        <v>36.322680689999999</v>
      </c>
      <c r="E1716" s="8">
        <f t="shared" si="114"/>
        <v>36</v>
      </c>
      <c r="F1716" s="7">
        <v>93.061343980000004</v>
      </c>
      <c r="G1716" s="8">
        <f t="shared" si="115"/>
        <v>93</v>
      </c>
      <c r="H1716" s="9">
        <v>6.9899271900000004</v>
      </c>
      <c r="I1716" s="8">
        <f t="shared" si="116"/>
        <v>7</v>
      </c>
      <c r="J1716" s="10">
        <v>141.17369260000001</v>
      </c>
      <c r="K1716" s="8">
        <f t="shared" si="117"/>
        <v>141</v>
      </c>
      <c r="L1716" s="5" t="s">
        <v>206</v>
      </c>
    </row>
    <row r="1717" spans="1:12">
      <c r="A1717" s="6">
        <v>56</v>
      </c>
      <c r="B1717" s="6">
        <v>58</v>
      </c>
      <c r="C1717" s="6">
        <v>49</v>
      </c>
      <c r="D1717" s="7">
        <v>37.131650260000001</v>
      </c>
      <c r="E1717" s="8">
        <f t="shared" si="114"/>
        <v>37</v>
      </c>
      <c r="F1717" s="7">
        <v>94.607617970000007</v>
      </c>
      <c r="G1717" s="8">
        <f t="shared" si="115"/>
        <v>95</v>
      </c>
      <c r="H1717" s="9">
        <v>6.6921556400000002</v>
      </c>
      <c r="I1717" s="8">
        <f t="shared" si="116"/>
        <v>7</v>
      </c>
      <c r="J1717" s="10">
        <v>172.47880620000001</v>
      </c>
      <c r="K1717" s="8">
        <f t="shared" si="117"/>
        <v>172</v>
      </c>
      <c r="L1717" s="5" t="s">
        <v>206</v>
      </c>
    </row>
    <row r="1718" spans="1:12">
      <c r="A1718" s="6">
        <v>49</v>
      </c>
      <c r="B1718" s="6">
        <v>55</v>
      </c>
      <c r="C1718" s="6">
        <v>53</v>
      </c>
      <c r="D1718" s="7">
        <v>38.4418717</v>
      </c>
      <c r="E1718" s="8">
        <f t="shared" si="114"/>
        <v>38</v>
      </c>
      <c r="F1718" s="7">
        <v>93.637390389999993</v>
      </c>
      <c r="G1718" s="8">
        <f t="shared" si="115"/>
        <v>94</v>
      </c>
      <c r="H1718" s="9">
        <v>6.5440297760000004</v>
      </c>
      <c r="I1718" s="8">
        <f t="shared" si="116"/>
        <v>7</v>
      </c>
      <c r="J1718" s="10">
        <v>77.715668829999998</v>
      </c>
      <c r="K1718" s="8">
        <f t="shared" si="117"/>
        <v>78</v>
      </c>
      <c r="L1718" s="5" t="s">
        <v>206</v>
      </c>
    </row>
    <row r="1719" spans="1:12">
      <c r="A1719" s="6">
        <v>38</v>
      </c>
      <c r="B1719" s="6">
        <v>51</v>
      </c>
      <c r="C1719" s="6">
        <v>52</v>
      </c>
      <c r="D1719" s="7">
        <v>32.661605989999998</v>
      </c>
      <c r="E1719" s="8">
        <f t="shared" si="114"/>
        <v>33</v>
      </c>
      <c r="F1719" s="7">
        <v>90.789316810000003</v>
      </c>
      <c r="G1719" s="8">
        <f t="shared" si="115"/>
        <v>91</v>
      </c>
      <c r="H1719" s="9">
        <v>6.9278039109999998</v>
      </c>
      <c r="I1719" s="8">
        <f t="shared" si="116"/>
        <v>7</v>
      </c>
      <c r="J1719" s="10">
        <v>78.850855019999997</v>
      </c>
      <c r="K1719" s="8">
        <f t="shared" si="117"/>
        <v>79</v>
      </c>
      <c r="L1719" s="5" t="s">
        <v>206</v>
      </c>
    </row>
    <row r="1720" spans="1:12">
      <c r="A1720" s="6">
        <v>54</v>
      </c>
      <c r="B1720" s="6">
        <v>65</v>
      </c>
      <c r="C1720" s="6">
        <v>47</v>
      </c>
      <c r="D1720" s="7">
        <v>27.92765919</v>
      </c>
      <c r="E1720" s="8">
        <f t="shared" si="114"/>
        <v>28</v>
      </c>
      <c r="F1720" s="7">
        <v>91.555942110000004</v>
      </c>
      <c r="G1720" s="8">
        <f t="shared" si="115"/>
        <v>92</v>
      </c>
      <c r="H1720" s="9">
        <v>6.7218358790000003</v>
      </c>
      <c r="I1720" s="8">
        <f t="shared" si="116"/>
        <v>7</v>
      </c>
      <c r="J1720" s="10">
        <v>149.91075570000001</v>
      </c>
      <c r="K1720" s="8">
        <f t="shared" si="117"/>
        <v>150</v>
      </c>
      <c r="L1720" s="5" t="s">
        <v>206</v>
      </c>
    </row>
    <row r="1721" spans="1:12">
      <c r="A1721" s="6">
        <v>57</v>
      </c>
      <c r="B1721" s="6">
        <v>57</v>
      </c>
      <c r="C1721" s="6">
        <v>51</v>
      </c>
      <c r="D1721" s="7">
        <v>39.017933450000001</v>
      </c>
      <c r="E1721" s="8">
        <f t="shared" si="114"/>
        <v>39</v>
      </c>
      <c r="F1721" s="7">
        <v>91.488156290000006</v>
      </c>
      <c r="G1721" s="8">
        <f t="shared" si="115"/>
        <v>91</v>
      </c>
      <c r="H1721" s="9">
        <v>6.99223441</v>
      </c>
      <c r="I1721" s="8">
        <f t="shared" si="116"/>
        <v>7</v>
      </c>
      <c r="J1721" s="10">
        <v>105.88415310000001</v>
      </c>
      <c r="K1721" s="8">
        <f t="shared" si="117"/>
        <v>106</v>
      </c>
      <c r="L1721" s="5" t="s">
        <v>206</v>
      </c>
    </row>
    <row r="1722" spans="1:12">
      <c r="A1722" s="6">
        <v>39</v>
      </c>
      <c r="B1722" s="6">
        <v>52</v>
      </c>
      <c r="C1722" s="6">
        <v>53</v>
      </c>
      <c r="D1722" s="7">
        <v>32.512473980000003</v>
      </c>
      <c r="E1722" s="8">
        <f t="shared" si="114"/>
        <v>33</v>
      </c>
      <c r="F1722" s="7">
        <v>94.65904123</v>
      </c>
      <c r="G1722" s="8">
        <f t="shared" si="115"/>
        <v>95</v>
      </c>
      <c r="H1722" s="9">
        <v>6.7042043979999999</v>
      </c>
      <c r="I1722" s="8">
        <f t="shared" si="116"/>
        <v>7</v>
      </c>
      <c r="J1722" s="10">
        <v>51.070481129999997</v>
      </c>
      <c r="K1722" s="8">
        <f t="shared" si="117"/>
        <v>51</v>
      </c>
      <c r="L1722" s="5" t="s">
        <v>206</v>
      </c>
    </row>
    <row r="1723" spans="1:12">
      <c r="A1723" s="6">
        <v>58</v>
      </c>
      <c r="B1723" s="6">
        <v>67</v>
      </c>
      <c r="C1723" s="6">
        <v>45</v>
      </c>
      <c r="D1723" s="7">
        <v>38.723827980000003</v>
      </c>
      <c r="E1723" s="8">
        <f t="shared" si="114"/>
        <v>39</v>
      </c>
      <c r="F1723" s="7">
        <v>91.725148509999997</v>
      </c>
      <c r="G1723" s="8">
        <f t="shared" si="115"/>
        <v>92</v>
      </c>
      <c r="H1723" s="9">
        <v>6.7024245479999998</v>
      </c>
      <c r="I1723" s="8">
        <f t="shared" si="116"/>
        <v>7</v>
      </c>
      <c r="J1723" s="10">
        <v>62.623770749999998</v>
      </c>
      <c r="K1723" s="8">
        <f t="shared" si="117"/>
        <v>63</v>
      </c>
      <c r="L1723" s="5" t="s">
        <v>206</v>
      </c>
    </row>
    <row r="1724" spans="1:12">
      <c r="A1724" s="6">
        <v>61</v>
      </c>
      <c r="B1724" s="6">
        <v>64</v>
      </c>
      <c r="C1724" s="6">
        <v>52</v>
      </c>
      <c r="D1724" s="7">
        <v>43.302049330000003</v>
      </c>
      <c r="E1724" s="8">
        <f t="shared" si="114"/>
        <v>43</v>
      </c>
      <c r="F1724" s="7">
        <v>92.834054429999995</v>
      </c>
      <c r="G1724" s="8">
        <f t="shared" si="115"/>
        <v>93</v>
      </c>
      <c r="H1724" s="9">
        <v>6.6410987080000004</v>
      </c>
      <c r="I1724" s="8">
        <f t="shared" si="116"/>
        <v>7</v>
      </c>
      <c r="J1724" s="10">
        <v>110.562229</v>
      </c>
      <c r="K1724" s="8">
        <f t="shared" si="117"/>
        <v>111</v>
      </c>
      <c r="L1724" s="5" t="s">
        <v>206</v>
      </c>
    </row>
    <row r="1725" spans="1:12">
      <c r="A1725" s="6">
        <v>34</v>
      </c>
      <c r="B1725" s="6">
        <v>62</v>
      </c>
      <c r="C1725" s="6">
        <v>55</v>
      </c>
      <c r="D1725" s="7">
        <v>27.585489129999999</v>
      </c>
      <c r="E1725" s="8">
        <f t="shared" si="114"/>
        <v>28</v>
      </c>
      <c r="F1725" s="7">
        <v>90.725265019999995</v>
      </c>
      <c r="G1725" s="8">
        <f t="shared" si="115"/>
        <v>91</v>
      </c>
      <c r="H1725" s="9">
        <v>6.5853462289999998</v>
      </c>
      <c r="I1725" s="8">
        <f t="shared" si="116"/>
        <v>7</v>
      </c>
      <c r="J1725" s="10">
        <v>238.50087790000001</v>
      </c>
      <c r="K1725" s="8">
        <f t="shared" si="117"/>
        <v>239</v>
      </c>
      <c r="L1725" s="5" t="s">
        <v>206</v>
      </c>
    </row>
    <row r="1726" spans="1:12">
      <c r="A1726" s="6">
        <v>31</v>
      </c>
      <c r="B1726" s="6">
        <v>48</v>
      </c>
      <c r="C1726" s="6">
        <v>45</v>
      </c>
      <c r="D1726" s="7">
        <v>40.788818190000001</v>
      </c>
      <c r="E1726" s="8">
        <f t="shared" si="114"/>
        <v>41</v>
      </c>
      <c r="F1726" s="7">
        <v>92.909513930000003</v>
      </c>
      <c r="G1726" s="8">
        <f t="shared" si="115"/>
        <v>93</v>
      </c>
      <c r="H1726" s="9">
        <v>6.5631347370000004</v>
      </c>
      <c r="I1726" s="8">
        <f t="shared" si="116"/>
        <v>7</v>
      </c>
      <c r="J1726" s="10">
        <v>132.7923586</v>
      </c>
      <c r="K1726" s="8">
        <f t="shared" si="117"/>
        <v>133</v>
      </c>
      <c r="L1726" s="5" t="s">
        <v>206</v>
      </c>
    </row>
    <row r="1727" spans="1:12">
      <c r="A1727" s="6">
        <v>47</v>
      </c>
      <c r="B1727" s="6">
        <v>46</v>
      </c>
      <c r="C1727" s="6">
        <v>52</v>
      </c>
      <c r="D1727" s="7">
        <v>23.194510739999998</v>
      </c>
      <c r="E1727" s="8">
        <f t="shared" si="114"/>
        <v>23</v>
      </c>
      <c r="F1727" s="7">
        <v>91.40301608</v>
      </c>
      <c r="G1727" s="8">
        <f t="shared" si="115"/>
        <v>91</v>
      </c>
      <c r="H1727" s="9">
        <v>6.5022894730000003</v>
      </c>
      <c r="I1727" s="8">
        <f t="shared" si="116"/>
        <v>7</v>
      </c>
      <c r="J1727" s="10">
        <v>206.39992079999999</v>
      </c>
      <c r="K1727" s="8">
        <f t="shared" si="117"/>
        <v>206</v>
      </c>
      <c r="L1727" s="5" t="s">
        <v>206</v>
      </c>
    </row>
    <row r="1728" spans="1:12">
      <c r="A1728" s="6">
        <v>32</v>
      </c>
      <c r="B1728" s="6">
        <v>68</v>
      </c>
      <c r="C1728" s="6">
        <v>52</v>
      </c>
      <c r="D1728" s="7">
        <v>32.680673849999998</v>
      </c>
      <c r="E1728" s="8">
        <f t="shared" si="114"/>
        <v>33</v>
      </c>
      <c r="F1728" s="7">
        <v>92.617156320000007</v>
      </c>
      <c r="G1728" s="8">
        <f t="shared" si="115"/>
        <v>93</v>
      </c>
      <c r="H1728" s="9">
        <v>6.800321319</v>
      </c>
      <c r="I1728" s="8">
        <f t="shared" si="116"/>
        <v>7</v>
      </c>
      <c r="J1728" s="10">
        <v>248.85929859999999</v>
      </c>
      <c r="K1728" s="8">
        <f t="shared" si="117"/>
        <v>249</v>
      </c>
      <c r="L1728" s="5" t="s">
        <v>206</v>
      </c>
    </row>
    <row r="1729" spans="1:12">
      <c r="A1729" s="6">
        <v>36</v>
      </c>
      <c r="B1729" s="6">
        <v>59</v>
      </c>
      <c r="C1729" s="6">
        <v>46</v>
      </c>
      <c r="D1729" s="7">
        <v>34.288793069999997</v>
      </c>
      <c r="E1729" s="8">
        <f t="shared" si="114"/>
        <v>34</v>
      </c>
      <c r="F1729" s="7">
        <v>93.610828720000001</v>
      </c>
      <c r="G1729" s="8">
        <f t="shared" si="115"/>
        <v>94</v>
      </c>
      <c r="H1729" s="9">
        <v>6.7211305430000001</v>
      </c>
      <c r="I1729" s="8">
        <f t="shared" si="116"/>
        <v>7</v>
      </c>
      <c r="J1729" s="10">
        <v>127.25097770000001</v>
      </c>
      <c r="K1729" s="8">
        <f t="shared" si="117"/>
        <v>127</v>
      </c>
      <c r="L1729" s="5" t="s">
        <v>206</v>
      </c>
    </row>
    <row r="1730" spans="1:12">
      <c r="A1730" s="6">
        <v>61</v>
      </c>
      <c r="B1730" s="6">
        <v>51</v>
      </c>
      <c r="C1730" s="6">
        <v>51</v>
      </c>
      <c r="D1730" s="7">
        <v>39.300500270000001</v>
      </c>
      <c r="E1730" s="8">
        <f t="shared" si="114"/>
        <v>39</v>
      </c>
      <c r="F1730" s="7">
        <v>94.161934160000001</v>
      </c>
      <c r="G1730" s="8">
        <f t="shared" si="115"/>
        <v>94</v>
      </c>
      <c r="H1730" s="9">
        <v>6.5746775939999997</v>
      </c>
      <c r="I1730" s="8">
        <f t="shared" si="116"/>
        <v>7</v>
      </c>
      <c r="J1730" s="10">
        <v>120.9512466</v>
      </c>
      <c r="K1730" s="8">
        <f t="shared" si="117"/>
        <v>121</v>
      </c>
      <c r="L1730" s="5" t="s">
        <v>206</v>
      </c>
    </row>
    <row r="1731" spans="1:12">
      <c r="A1731" s="6">
        <v>70</v>
      </c>
      <c r="B1731" s="6">
        <v>54</v>
      </c>
      <c r="C1731" s="6">
        <v>46</v>
      </c>
      <c r="D1731" s="7">
        <v>39.731490530000002</v>
      </c>
      <c r="E1731" s="8">
        <f t="shared" ref="E1731:E1794" si="118">ROUND(D1731, 0)</f>
        <v>40</v>
      </c>
      <c r="F1731" s="7">
        <v>91.122205960000002</v>
      </c>
      <c r="G1731" s="8">
        <f t="shared" ref="G1731:G1794" si="119">ROUND(F1731, 0)</f>
        <v>91</v>
      </c>
      <c r="H1731" s="9">
        <v>6.9193424070000003</v>
      </c>
      <c r="I1731" s="8">
        <f t="shared" ref="I1731:I1794" si="120">ROUND(H1731, 0)</f>
        <v>7</v>
      </c>
      <c r="J1731" s="10">
        <v>122.7628653</v>
      </c>
      <c r="K1731" s="8">
        <f t="shared" ref="K1731:K1794" si="121">ROUND(J1731, 0)</f>
        <v>123</v>
      </c>
      <c r="L1731" s="5" t="s">
        <v>206</v>
      </c>
    </row>
    <row r="1732" spans="1:12">
      <c r="A1732" s="6">
        <v>44</v>
      </c>
      <c r="B1732" s="6">
        <v>56</v>
      </c>
      <c r="C1732" s="6">
        <v>49</v>
      </c>
      <c r="D1732" s="7">
        <v>39.233424640000003</v>
      </c>
      <c r="E1732" s="8">
        <f t="shared" si="118"/>
        <v>39</v>
      </c>
      <c r="F1732" s="7">
        <v>91.255892860000003</v>
      </c>
      <c r="G1732" s="8">
        <f t="shared" si="119"/>
        <v>91</v>
      </c>
      <c r="H1732" s="9">
        <v>6.519779583</v>
      </c>
      <c r="I1732" s="8">
        <f t="shared" si="120"/>
        <v>7</v>
      </c>
      <c r="J1732" s="10">
        <v>64.447849899999994</v>
      </c>
      <c r="K1732" s="8">
        <f t="shared" si="121"/>
        <v>64</v>
      </c>
      <c r="L1732" s="5" t="s">
        <v>206</v>
      </c>
    </row>
    <row r="1733" spans="1:12">
      <c r="A1733" s="6">
        <v>34</v>
      </c>
      <c r="B1733" s="6">
        <v>68</v>
      </c>
      <c r="C1733" s="6">
        <v>51</v>
      </c>
      <c r="D1733" s="7">
        <v>27.347348610000001</v>
      </c>
      <c r="E1733" s="8">
        <f t="shared" si="118"/>
        <v>27</v>
      </c>
      <c r="F1733" s="7">
        <v>94.177567249999996</v>
      </c>
      <c r="G1733" s="8">
        <f t="shared" si="119"/>
        <v>94</v>
      </c>
      <c r="H1733" s="9">
        <v>6.6870880980000003</v>
      </c>
      <c r="I1733" s="8">
        <f t="shared" si="120"/>
        <v>7</v>
      </c>
      <c r="J1733" s="10">
        <v>40.35153141</v>
      </c>
      <c r="K1733" s="8">
        <f t="shared" si="121"/>
        <v>40</v>
      </c>
      <c r="L1733" s="5" t="s">
        <v>206</v>
      </c>
    </row>
    <row r="1734" spans="1:12">
      <c r="A1734" s="6">
        <v>50</v>
      </c>
      <c r="B1734" s="6">
        <v>59</v>
      </c>
      <c r="C1734" s="6">
        <v>47</v>
      </c>
      <c r="D1734" s="7">
        <v>40.769986850000002</v>
      </c>
      <c r="E1734" s="8">
        <f t="shared" si="118"/>
        <v>41</v>
      </c>
      <c r="F1734" s="7">
        <v>92.092785840000005</v>
      </c>
      <c r="G1734" s="8">
        <f t="shared" si="119"/>
        <v>92</v>
      </c>
      <c r="H1734" s="9">
        <v>6.7479757319999996</v>
      </c>
      <c r="I1734" s="8">
        <f t="shared" si="120"/>
        <v>7</v>
      </c>
      <c r="J1734" s="10">
        <v>209.86784109999999</v>
      </c>
      <c r="K1734" s="8">
        <f t="shared" si="121"/>
        <v>210</v>
      </c>
      <c r="L1734" s="5" t="s">
        <v>206</v>
      </c>
    </row>
    <row r="1735" spans="1:12">
      <c r="A1735" s="6">
        <v>39</v>
      </c>
      <c r="B1735" s="6">
        <v>70</v>
      </c>
      <c r="C1735" s="6">
        <v>52</v>
      </c>
      <c r="D1735" s="7">
        <v>26.265595430000001</v>
      </c>
      <c r="E1735" s="8">
        <f t="shared" si="118"/>
        <v>26</v>
      </c>
      <c r="F1735" s="7">
        <v>90.796680550000005</v>
      </c>
      <c r="G1735" s="8">
        <f t="shared" si="119"/>
        <v>91</v>
      </c>
      <c r="H1735" s="9">
        <v>6.6514912900000001</v>
      </c>
      <c r="I1735" s="8">
        <f t="shared" si="120"/>
        <v>7</v>
      </c>
      <c r="J1735" s="10">
        <v>59.493733810000002</v>
      </c>
      <c r="K1735" s="8">
        <f t="shared" si="121"/>
        <v>59</v>
      </c>
      <c r="L1735" s="5" t="s">
        <v>206</v>
      </c>
    </row>
    <row r="1736" spans="1:12">
      <c r="A1736" s="6">
        <v>34</v>
      </c>
      <c r="B1736" s="6">
        <v>61</v>
      </c>
      <c r="C1736" s="6">
        <v>49</v>
      </c>
      <c r="D1736" s="7">
        <v>28.12971499</v>
      </c>
      <c r="E1736" s="8">
        <f t="shared" si="118"/>
        <v>28</v>
      </c>
      <c r="F1736" s="7">
        <v>93.321073699999999</v>
      </c>
      <c r="G1736" s="8">
        <f t="shared" si="119"/>
        <v>93</v>
      </c>
      <c r="H1736" s="9">
        <v>6.5026751320000002</v>
      </c>
      <c r="I1736" s="8">
        <f t="shared" si="120"/>
        <v>7</v>
      </c>
      <c r="J1736" s="10">
        <v>117.8201907</v>
      </c>
      <c r="K1736" s="8">
        <f t="shared" si="121"/>
        <v>118</v>
      </c>
      <c r="L1736" s="5" t="s">
        <v>206</v>
      </c>
    </row>
    <row r="1737" spans="1:12">
      <c r="A1737" s="6">
        <v>44</v>
      </c>
      <c r="B1737" s="6">
        <v>60</v>
      </c>
      <c r="C1737" s="6">
        <v>55</v>
      </c>
      <c r="D1737" s="7">
        <v>34.280460699999999</v>
      </c>
      <c r="E1737" s="8">
        <f t="shared" si="118"/>
        <v>34</v>
      </c>
      <c r="F1737" s="7">
        <v>90.555616369999996</v>
      </c>
      <c r="G1737" s="8">
        <f t="shared" si="119"/>
        <v>91</v>
      </c>
      <c r="H1737" s="9">
        <v>6.8253711849999998</v>
      </c>
      <c r="I1737" s="8">
        <f t="shared" si="120"/>
        <v>7</v>
      </c>
      <c r="J1737" s="10">
        <v>98.540477449999997</v>
      </c>
      <c r="K1737" s="8">
        <f t="shared" si="121"/>
        <v>99</v>
      </c>
      <c r="L1737" s="5" t="s">
        <v>206</v>
      </c>
    </row>
    <row r="1738" spans="1:12">
      <c r="A1738" s="6">
        <v>31</v>
      </c>
      <c r="B1738" s="6">
        <v>62</v>
      </c>
      <c r="C1738" s="6">
        <v>52</v>
      </c>
      <c r="D1738" s="7">
        <v>33.796015500000003</v>
      </c>
      <c r="E1738" s="8">
        <f t="shared" si="118"/>
        <v>34</v>
      </c>
      <c r="F1738" s="7">
        <v>93.007542540000003</v>
      </c>
      <c r="G1738" s="8">
        <f t="shared" si="119"/>
        <v>93</v>
      </c>
      <c r="H1738" s="9">
        <v>6.9910410399999998</v>
      </c>
      <c r="I1738" s="8">
        <f t="shared" si="120"/>
        <v>7</v>
      </c>
      <c r="J1738" s="10">
        <v>182.02680699999999</v>
      </c>
      <c r="K1738" s="8">
        <f t="shared" si="121"/>
        <v>182</v>
      </c>
      <c r="L1738" s="5" t="s">
        <v>206</v>
      </c>
    </row>
    <row r="1739" spans="1:12">
      <c r="A1739" s="6">
        <v>65</v>
      </c>
      <c r="B1739" s="6">
        <v>62</v>
      </c>
      <c r="C1739" s="6">
        <v>51</v>
      </c>
      <c r="D1739" s="7">
        <v>31.532437789999999</v>
      </c>
      <c r="E1739" s="8">
        <f t="shared" si="118"/>
        <v>32</v>
      </c>
      <c r="F1739" s="7">
        <v>90.873949330000002</v>
      </c>
      <c r="G1739" s="8">
        <f t="shared" si="119"/>
        <v>91</v>
      </c>
      <c r="H1739" s="9">
        <v>6.5116248409999997</v>
      </c>
      <c r="I1739" s="8">
        <f t="shared" si="120"/>
        <v>7</v>
      </c>
      <c r="J1739" s="10">
        <v>207.0735119</v>
      </c>
      <c r="K1739" s="8">
        <f t="shared" si="121"/>
        <v>207</v>
      </c>
      <c r="L1739" s="5" t="s">
        <v>206</v>
      </c>
    </row>
    <row r="1740" spans="1:12">
      <c r="A1740" s="6">
        <v>44</v>
      </c>
      <c r="B1740" s="6">
        <v>57</v>
      </c>
      <c r="C1740" s="6">
        <v>53</v>
      </c>
      <c r="D1740" s="7">
        <v>42.304958210000002</v>
      </c>
      <c r="E1740" s="8">
        <f t="shared" si="118"/>
        <v>42</v>
      </c>
      <c r="F1740" s="7">
        <v>90.514317790000007</v>
      </c>
      <c r="G1740" s="8">
        <f t="shared" si="119"/>
        <v>91</v>
      </c>
      <c r="H1740" s="9">
        <v>6.93172108</v>
      </c>
      <c r="I1740" s="8">
        <f t="shared" si="120"/>
        <v>7</v>
      </c>
      <c r="J1740" s="10">
        <v>74.876785999999996</v>
      </c>
      <c r="K1740" s="8">
        <f t="shared" si="121"/>
        <v>75</v>
      </c>
      <c r="L1740" s="5" t="s">
        <v>206</v>
      </c>
    </row>
    <row r="1741" spans="1:12">
      <c r="A1741" s="6">
        <v>50</v>
      </c>
      <c r="B1741" s="6">
        <v>47</v>
      </c>
      <c r="C1741" s="6">
        <v>48</v>
      </c>
      <c r="D1741" s="7">
        <v>24.636768969999999</v>
      </c>
      <c r="E1741" s="8">
        <f t="shared" si="118"/>
        <v>25</v>
      </c>
      <c r="F1741" s="7">
        <v>90.619643440000004</v>
      </c>
      <c r="G1741" s="8">
        <f t="shared" si="119"/>
        <v>91</v>
      </c>
      <c r="H1741" s="9">
        <v>6.7127723330000002</v>
      </c>
      <c r="I1741" s="8">
        <f t="shared" si="120"/>
        <v>7</v>
      </c>
      <c r="J1741" s="10">
        <v>218.22991870000001</v>
      </c>
      <c r="K1741" s="8">
        <f t="shared" si="121"/>
        <v>218</v>
      </c>
      <c r="L1741" s="5" t="s">
        <v>206</v>
      </c>
    </row>
    <row r="1742" spans="1:12">
      <c r="A1742" s="6">
        <v>43</v>
      </c>
      <c r="B1742" s="6">
        <v>50</v>
      </c>
      <c r="C1742" s="6">
        <v>48</v>
      </c>
      <c r="D1742" s="7">
        <v>28.282228830000001</v>
      </c>
      <c r="E1742" s="8">
        <f t="shared" si="118"/>
        <v>28</v>
      </c>
      <c r="F1742" s="7">
        <v>91.370597919999994</v>
      </c>
      <c r="G1742" s="8">
        <f t="shared" si="119"/>
        <v>91</v>
      </c>
      <c r="H1742" s="9">
        <v>6.6301651499999998</v>
      </c>
      <c r="I1742" s="8">
        <f t="shared" si="120"/>
        <v>7</v>
      </c>
      <c r="J1742" s="10">
        <v>179.2720807</v>
      </c>
      <c r="K1742" s="8">
        <f t="shared" si="121"/>
        <v>179</v>
      </c>
      <c r="L1742" s="5" t="s">
        <v>206</v>
      </c>
    </row>
    <row r="1743" spans="1:12">
      <c r="A1743" s="6">
        <v>60</v>
      </c>
      <c r="B1743" s="6">
        <v>46</v>
      </c>
      <c r="C1743" s="6">
        <v>53</v>
      </c>
      <c r="D1743" s="7">
        <v>24.486207459999999</v>
      </c>
      <c r="E1743" s="8">
        <f t="shared" si="118"/>
        <v>24</v>
      </c>
      <c r="F1743" s="7">
        <v>92.982545369999997</v>
      </c>
      <c r="G1743" s="8">
        <f t="shared" si="119"/>
        <v>93</v>
      </c>
      <c r="H1743" s="9">
        <v>6.7619531860000004</v>
      </c>
      <c r="I1743" s="8">
        <f t="shared" si="120"/>
        <v>7</v>
      </c>
      <c r="J1743" s="10">
        <v>183.49095</v>
      </c>
      <c r="K1743" s="8">
        <f t="shared" si="121"/>
        <v>183</v>
      </c>
      <c r="L1743" s="5" t="s">
        <v>206</v>
      </c>
    </row>
    <row r="1744" spans="1:12">
      <c r="A1744" s="6">
        <v>70</v>
      </c>
      <c r="B1744" s="6">
        <v>68</v>
      </c>
      <c r="C1744" s="6">
        <v>55</v>
      </c>
      <c r="D1744" s="7">
        <v>42.846092519999999</v>
      </c>
      <c r="E1744" s="8">
        <f t="shared" si="118"/>
        <v>43</v>
      </c>
      <c r="F1744" s="7">
        <v>94.635481760000005</v>
      </c>
      <c r="G1744" s="8">
        <f t="shared" si="119"/>
        <v>95</v>
      </c>
      <c r="H1744" s="9">
        <v>6.6912022860000002</v>
      </c>
      <c r="I1744" s="8">
        <f t="shared" si="120"/>
        <v>7</v>
      </c>
      <c r="J1744" s="10">
        <v>78.8099639</v>
      </c>
      <c r="K1744" s="8">
        <f t="shared" si="121"/>
        <v>79</v>
      </c>
      <c r="L1744" s="5" t="s">
        <v>206</v>
      </c>
    </row>
    <row r="1745" spans="1:12">
      <c r="A1745" s="6">
        <v>59</v>
      </c>
      <c r="B1745" s="6">
        <v>62</v>
      </c>
      <c r="C1745" s="6">
        <v>52</v>
      </c>
      <c r="D1745" s="7">
        <v>43.67549305</v>
      </c>
      <c r="E1745" s="8">
        <f t="shared" si="118"/>
        <v>44</v>
      </c>
      <c r="F1745" s="7">
        <v>93.108872289999994</v>
      </c>
      <c r="G1745" s="8">
        <f t="shared" si="119"/>
        <v>93</v>
      </c>
      <c r="H1745" s="9">
        <v>6.6086676840000003</v>
      </c>
      <c r="I1745" s="8">
        <f t="shared" si="120"/>
        <v>7</v>
      </c>
      <c r="J1745" s="10">
        <v>103.8235658</v>
      </c>
      <c r="K1745" s="8">
        <f t="shared" si="121"/>
        <v>104</v>
      </c>
      <c r="L1745" s="5" t="s">
        <v>206</v>
      </c>
    </row>
    <row r="1746" spans="1:12">
      <c r="A1746" s="6">
        <v>60</v>
      </c>
      <c r="B1746" s="6">
        <v>58</v>
      </c>
      <c r="C1746" s="6">
        <v>51</v>
      </c>
      <c r="D1746" s="7">
        <v>42.072137810000001</v>
      </c>
      <c r="E1746" s="8">
        <f t="shared" si="118"/>
        <v>42</v>
      </c>
      <c r="F1746" s="7">
        <v>92.922031050000001</v>
      </c>
      <c r="G1746" s="8">
        <f t="shared" si="119"/>
        <v>93</v>
      </c>
      <c r="H1746" s="9">
        <v>6.8408022539999997</v>
      </c>
      <c r="I1746" s="8">
        <f t="shared" si="120"/>
        <v>7</v>
      </c>
      <c r="J1746" s="10">
        <v>165.74129719999999</v>
      </c>
      <c r="K1746" s="8">
        <f t="shared" si="121"/>
        <v>166</v>
      </c>
      <c r="L1746" s="5" t="s">
        <v>206</v>
      </c>
    </row>
    <row r="1747" spans="1:12">
      <c r="A1747" s="6">
        <v>42</v>
      </c>
      <c r="B1747" s="6">
        <v>60</v>
      </c>
      <c r="C1747" s="6">
        <v>47</v>
      </c>
      <c r="D1747" s="7">
        <v>33.468737189999999</v>
      </c>
      <c r="E1747" s="8">
        <f t="shared" si="118"/>
        <v>33</v>
      </c>
      <c r="F1747" s="7">
        <v>92.127462249999994</v>
      </c>
      <c r="G1747" s="8">
        <f t="shared" si="119"/>
        <v>92</v>
      </c>
      <c r="H1747" s="9">
        <v>6.8348083480000001</v>
      </c>
      <c r="I1747" s="8">
        <f t="shared" si="120"/>
        <v>7</v>
      </c>
      <c r="J1747" s="10">
        <v>136.82770410000001</v>
      </c>
      <c r="K1747" s="8">
        <f t="shared" si="121"/>
        <v>137</v>
      </c>
      <c r="L1747" s="5" t="s">
        <v>206</v>
      </c>
    </row>
    <row r="1748" spans="1:12">
      <c r="A1748" s="6">
        <v>35</v>
      </c>
      <c r="B1748" s="6">
        <v>66</v>
      </c>
      <c r="C1748" s="6">
        <v>47</v>
      </c>
      <c r="D1748" s="7">
        <v>31.701837300000001</v>
      </c>
      <c r="E1748" s="8">
        <f t="shared" si="118"/>
        <v>32</v>
      </c>
      <c r="F1748" s="7">
        <v>91.662322130000007</v>
      </c>
      <c r="G1748" s="8">
        <f t="shared" si="119"/>
        <v>92</v>
      </c>
      <c r="H1748" s="9">
        <v>6.9534391610000004</v>
      </c>
      <c r="I1748" s="8">
        <f t="shared" si="120"/>
        <v>7</v>
      </c>
      <c r="J1748" s="10">
        <v>48.838105919999997</v>
      </c>
      <c r="K1748" s="8">
        <f t="shared" si="121"/>
        <v>49</v>
      </c>
      <c r="L1748" s="5" t="s">
        <v>206</v>
      </c>
    </row>
    <row r="1749" spans="1:12">
      <c r="A1749" s="6">
        <v>34</v>
      </c>
      <c r="B1749" s="6">
        <v>65</v>
      </c>
      <c r="C1749" s="6">
        <v>48</v>
      </c>
      <c r="D1749" s="7">
        <v>41.419683929999998</v>
      </c>
      <c r="E1749" s="8">
        <f t="shared" si="118"/>
        <v>41</v>
      </c>
      <c r="F1749" s="7">
        <v>90.038631069999994</v>
      </c>
      <c r="G1749" s="8">
        <f t="shared" si="119"/>
        <v>90</v>
      </c>
      <c r="H1749" s="9">
        <v>6.6650245080000001</v>
      </c>
      <c r="I1749" s="8">
        <f t="shared" si="120"/>
        <v>7</v>
      </c>
      <c r="J1749" s="10">
        <v>199.30964320000001</v>
      </c>
      <c r="K1749" s="8">
        <f t="shared" si="121"/>
        <v>199</v>
      </c>
      <c r="L1749" s="5" t="s">
        <v>206</v>
      </c>
    </row>
    <row r="1750" spans="1:12">
      <c r="A1750" s="6">
        <v>36</v>
      </c>
      <c r="B1750" s="6">
        <v>54</v>
      </c>
      <c r="C1750" s="6">
        <v>46</v>
      </c>
      <c r="D1750" s="7">
        <v>42.547440129999998</v>
      </c>
      <c r="E1750" s="8">
        <f t="shared" si="118"/>
        <v>43</v>
      </c>
      <c r="F1750" s="7">
        <v>94.944820859999993</v>
      </c>
      <c r="G1750" s="8">
        <f t="shared" si="119"/>
        <v>95</v>
      </c>
      <c r="H1750" s="9">
        <v>6.6628758389999998</v>
      </c>
      <c r="I1750" s="8">
        <f t="shared" si="120"/>
        <v>7</v>
      </c>
      <c r="J1750" s="10">
        <v>214.4103848</v>
      </c>
      <c r="K1750" s="8">
        <f t="shared" si="121"/>
        <v>214</v>
      </c>
      <c r="L1750" s="5" t="s">
        <v>206</v>
      </c>
    </row>
    <row r="1751" spans="1:12">
      <c r="A1751" s="6">
        <v>39</v>
      </c>
      <c r="B1751" s="6">
        <v>64</v>
      </c>
      <c r="C1751" s="6">
        <v>52</v>
      </c>
      <c r="D1751" s="7">
        <v>28.918424529999999</v>
      </c>
      <c r="E1751" s="8">
        <f t="shared" si="118"/>
        <v>29</v>
      </c>
      <c r="F1751" s="7">
        <v>94.636767669999998</v>
      </c>
      <c r="G1751" s="8">
        <f t="shared" si="119"/>
        <v>95</v>
      </c>
      <c r="H1751" s="9">
        <v>6.6786957879999997</v>
      </c>
      <c r="I1751" s="8">
        <f t="shared" si="120"/>
        <v>7</v>
      </c>
      <c r="J1751" s="10">
        <v>63.687946080000003</v>
      </c>
      <c r="K1751" s="8">
        <f t="shared" si="121"/>
        <v>64</v>
      </c>
      <c r="L1751" s="5" t="s">
        <v>206</v>
      </c>
    </row>
    <row r="1752" spans="1:12">
      <c r="A1752" s="6">
        <v>37</v>
      </c>
      <c r="B1752" s="6">
        <v>52</v>
      </c>
      <c r="C1752" s="6">
        <v>47</v>
      </c>
      <c r="D1752" s="7">
        <v>43.080227020000002</v>
      </c>
      <c r="E1752" s="8">
        <f t="shared" si="118"/>
        <v>43</v>
      </c>
      <c r="F1752" s="7">
        <v>93.903057290000007</v>
      </c>
      <c r="G1752" s="8">
        <f t="shared" si="119"/>
        <v>94</v>
      </c>
      <c r="H1752" s="9">
        <v>6.5427768400000001</v>
      </c>
      <c r="I1752" s="8">
        <f t="shared" si="120"/>
        <v>7</v>
      </c>
      <c r="J1752" s="10">
        <v>211.8529059</v>
      </c>
      <c r="K1752" s="8">
        <f t="shared" si="121"/>
        <v>212</v>
      </c>
      <c r="L1752" s="5" t="s">
        <v>206</v>
      </c>
    </row>
    <row r="1753" spans="1:12">
      <c r="A1753" s="6">
        <v>33</v>
      </c>
      <c r="B1753" s="6">
        <v>47</v>
      </c>
      <c r="C1753" s="6">
        <v>46</v>
      </c>
      <c r="D1753" s="7">
        <v>29.203008959999998</v>
      </c>
      <c r="E1753" s="8">
        <f t="shared" si="118"/>
        <v>29</v>
      </c>
      <c r="F1753" s="7">
        <v>93.968340490000003</v>
      </c>
      <c r="G1753" s="8">
        <f t="shared" si="119"/>
        <v>94</v>
      </c>
      <c r="H1753" s="9">
        <v>6.8394438329999998</v>
      </c>
      <c r="I1753" s="8">
        <f t="shared" si="120"/>
        <v>7</v>
      </c>
      <c r="J1753" s="10">
        <v>209.40833050000001</v>
      </c>
      <c r="K1753" s="8">
        <f t="shared" si="121"/>
        <v>209</v>
      </c>
      <c r="L1753" s="5" t="s">
        <v>206</v>
      </c>
    </row>
    <row r="1754" spans="1:12">
      <c r="A1754" s="6">
        <v>34</v>
      </c>
      <c r="B1754" s="6">
        <v>48</v>
      </c>
      <c r="C1754" s="6">
        <v>48</v>
      </c>
      <c r="D1754" s="7">
        <v>41.042243550000002</v>
      </c>
      <c r="E1754" s="8">
        <f t="shared" si="118"/>
        <v>41</v>
      </c>
      <c r="F1754" s="7">
        <v>91.372580670000005</v>
      </c>
      <c r="G1754" s="8">
        <f t="shared" si="119"/>
        <v>91</v>
      </c>
      <c r="H1754" s="9">
        <v>6.8052770379999998</v>
      </c>
      <c r="I1754" s="8">
        <f t="shared" si="120"/>
        <v>7</v>
      </c>
      <c r="J1754" s="10">
        <v>181.52759800000001</v>
      </c>
      <c r="K1754" s="8">
        <f t="shared" si="121"/>
        <v>182</v>
      </c>
      <c r="L1754" s="5" t="s">
        <v>206</v>
      </c>
    </row>
    <row r="1755" spans="1:12">
      <c r="A1755" s="6">
        <v>49</v>
      </c>
      <c r="B1755" s="6">
        <v>54</v>
      </c>
      <c r="C1755" s="6">
        <v>50</v>
      </c>
      <c r="D1755" s="7">
        <v>25.62446619</v>
      </c>
      <c r="E1755" s="8">
        <f t="shared" si="118"/>
        <v>26</v>
      </c>
      <c r="F1755" s="7">
        <v>93.182402980000006</v>
      </c>
      <c r="G1755" s="8">
        <f t="shared" si="119"/>
        <v>93</v>
      </c>
      <c r="H1755" s="9">
        <v>6.7625220869999998</v>
      </c>
      <c r="I1755" s="8">
        <f t="shared" si="120"/>
        <v>7</v>
      </c>
      <c r="J1755" s="10">
        <v>97.263366570000002</v>
      </c>
      <c r="K1755" s="8">
        <f t="shared" si="121"/>
        <v>97</v>
      </c>
      <c r="L1755" s="5" t="s">
        <v>206</v>
      </c>
    </row>
    <row r="1756" spans="1:12">
      <c r="A1756" s="6">
        <v>40</v>
      </c>
      <c r="B1756" s="6">
        <v>65</v>
      </c>
      <c r="C1756" s="6">
        <v>49</v>
      </c>
      <c r="D1756" s="7">
        <v>35.328764020000001</v>
      </c>
      <c r="E1756" s="8">
        <f t="shared" si="118"/>
        <v>35</v>
      </c>
      <c r="F1756" s="7">
        <v>91.061385060000006</v>
      </c>
      <c r="G1756" s="8">
        <f t="shared" si="119"/>
        <v>91</v>
      </c>
      <c r="H1756" s="9">
        <v>6.6784493180000002</v>
      </c>
      <c r="I1756" s="8">
        <f t="shared" si="120"/>
        <v>7</v>
      </c>
      <c r="J1756" s="10">
        <v>163.9069365</v>
      </c>
      <c r="K1756" s="8">
        <f t="shared" si="121"/>
        <v>164</v>
      </c>
      <c r="L1756" s="5" t="s">
        <v>206</v>
      </c>
    </row>
    <row r="1757" spans="1:12">
      <c r="A1757" s="6">
        <v>68</v>
      </c>
      <c r="B1757" s="6">
        <v>52</v>
      </c>
      <c r="C1757" s="6">
        <v>49</v>
      </c>
      <c r="D1757" s="7">
        <v>24.42561272</v>
      </c>
      <c r="E1757" s="8">
        <f t="shared" si="118"/>
        <v>24</v>
      </c>
      <c r="F1757" s="7">
        <v>92.277490659999998</v>
      </c>
      <c r="G1757" s="8">
        <f t="shared" si="119"/>
        <v>92</v>
      </c>
      <c r="H1757" s="9">
        <v>6.5771921750000004</v>
      </c>
      <c r="I1757" s="8">
        <f t="shared" si="120"/>
        <v>7</v>
      </c>
      <c r="J1757" s="10">
        <v>63.352987679999998</v>
      </c>
      <c r="K1757" s="8">
        <f t="shared" si="121"/>
        <v>63</v>
      </c>
      <c r="L1757" s="5" t="s">
        <v>206</v>
      </c>
    </row>
    <row r="1758" spans="1:12">
      <c r="A1758" s="6">
        <v>50</v>
      </c>
      <c r="B1758" s="6">
        <v>46</v>
      </c>
      <c r="C1758" s="6">
        <v>52</v>
      </c>
      <c r="D1758" s="7">
        <v>31.182984149999999</v>
      </c>
      <c r="E1758" s="8">
        <f t="shared" si="118"/>
        <v>31</v>
      </c>
      <c r="F1758" s="7">
        <v>90.216469090000004</v>
      </c>
      <c r="G1758" s="8">
        <f t="shared" si="119"/>
        <v>90</v>
      </c>
      <c r="H1758" s="9">
        <v>6.7340056480000001</v>
      </c>
      <c r="I1758" s="8">
        <f t="shared" si="120"/>
        <v>7</v>
      </c>
      <c r="J1758" s="10">
        <v>54.01872359</v>
      </c>
      <c r="K1758" s="8">
        <f t="shared" si="121"/>
        <v>54</v>
      </c>
      <c r="L1758" s="5" t="s">
        <v>206</v>
      </c>
    </row>
    <row r="1759" spans="1:12">
      <c r="A1759" s="6">
        <v>65</v>
      </c>
      <c r="B1759" s="6">
        <v>63</v>
      </c>
      <c r="C1759" s="6">
        <v>50</v>
      </c>
      <c r="D1759" s="7">
        <v>31.883425540000001</v>
      </c>
      <c r="E1759" s="8">
        <f t="shared" si="118"/>
        <v>32</v>
      </c>
      <c r="F1759" s="7">
        <v>91.325653500000001</v>
      </c>
      <c r="G1759" s="8">
        <f t="shared" si="119"/>
        <v>91</v>
      </c>
      <c r="H1759" s="9">
        <v>6.5244593420000001</v>
      </c>
      <c r="I1759" s="8">
        <f t="shared" si="120"/>
        <v>7</v>
      </c>
      <c r="J1759" s="10">
        <v>79.272015749999994</v>
      </c>
      <c r="K1759" s="8">
        <f t="shared" si="121"/>
        <v>79</v>
      </c>
      <c r="L1759" s="5" t="s">
        <v>206</v>
      </c>
    </row>
    <row r="1760" spans="1:12">
      <c r="A1760" s="6">
        <v>40</v>
      </c>
      <c r="B1760" s="6">
        <v>49</v>
      </c>
      <c r="C1760" s="6">
        <v>47</v>
      </c>
      <c r="D1760" s="7">
        <v>42.933686020000003</v>
      </c>
      <c r="E1760" s="8">
        <f t="shared" si="118"/>
        <v>43</v>
      </c>
      <c r="F1760" s="7">
        <v>91.175674799999996</v>
      </c>
      <c r="G1760" s="8">
        <f t="shared" si="119"/>
        <v>91</v>
      </c>
      <c r="H1760" s="9">
        <v>6.5015211920000002</v>
      </c>
      <c r="I1760" s="8">
        <f t="shared" si="120"/>
        <v>7</v>
      </c>
      <c r="J1760" s="10">
        <v>246.3613268</v>
      </c>
      <c r="K1760" s="8">
        <f t="shared" si="121"/>
        <v>246</v>
      </c>
      <c r="L1760" s="5" t="s">
        <v>206</v>
      </c>
    </row>
    <row r="1761" spans="1:12">
      <c r="A1761" s="6">
        <v>42</v>
      </c>
      <c r="B1761" s="6">
        <v>53</v>
      </c>
      <c r="C1761" s="6">
        <v>48</v>
      </c>
      <c r="D1761" s="7">
        <v>23.114076690000001</v>
      </c>
      <c r="E1761" s="8">
        <f t="shared" si="118"/>
        <v>23</v>
      </c>
      <c r="F1761" s="7">
        <v>94.319947760000005</v>
      </c>
      <c r="G1761" s="8">
        <f t="shared" si="119"/>
        <v>94</v>
      </c>
      <c r="H1761" s="9">
        <v>6.7584795690000004</v>
      </c>
      <c r="I1761" s="8">
        <f t="shared" si="120"/>
        <v>7</v>
      </c>
      <c r="J1761" s="10">
        <v>231.51531610000001</v>
      </c>
      <c r="K1761" s="8">
        <f t="shared" si="121"/>
        <v>232</v>
      </c>
      <c r="L1761" s="5" t="s">
        <v>206</v>
      </c>
    </row>
    <row r="1762" spans="1:12">
      <c r="A1762" s="6">
        <v>49</v>
      </c>
      <c r="B1762" s="6">
        <v>55</v>
      </c>
      <c r="C1762" s="6">
        <v>51</v>
      </c>
      <c r="D1762" s="7">
        <v>24.872120630000001</v>
      </c>
      <c r="E1762" s="8">
        <f t="shared" si="118"/>
        <v>25</v>
      </c>
      <c r="F1762" s="7">
        <v>93.905601469999993</v>
      </c>
      <c r="G1762" s="8">
        <f t="shared" si="119"/>
        <v>94</v>
      </c>
      <c r="H1762" s="9">
        <v>6.6765787779999997</v>
      </c>
      <c r="I1762" s="8">
        <f t="shared" si="120"/>
        <v>7</v>
      </c>
      <c r="J1762" s="10">
        <v>135.16945250000001</v>
      </c>
      <c r="K1762" s="8">
        <f t="shared" si="121"/>
        <v>135</v>
      </c>
      <c r="L1762" s="5" t="s">
        <v>206</v>
      </c>
    </row>
    <row r="1763" spans="1:12">
      <c r="A1763" s="6">
        <v>59</v>
      </c>
      <c r="B1763" s="6">
        <v>62</v>
      </c>
      <c r="C1763" s="6">
        <v>49</v>
      </c>
      <c r="D1763" s="7">
        <v>43.360515370000002</v>
      </c>
      <c r="E1763" s="8">
        <f t="shared" si="118"/>
        <v>43</v>
      </c>
      <c r="F1763" s="7">
        <v>93.351916360000004</v>
      </c>
      <c r="G1763" s="8">
        <f t="shared" si="119"/>
        <v>93</v>
      </c>
      <c r="H1763" s="9">
        <v>6.941496806</v>
      </c>
      <c r="I1763" s="8">
        <f t="shared" si="120"/>
        <v>7</v>
      </c>
      <c r="J1763" s="10">
        <v>114.778071</v>
      </c>
      <c r="K1763" s="8">
        <f t="shared" si="121"/>
        <v>115</v>
      </c>
      <c r="L1763" s="5" t="s">
        <v>206</v>
      </c>
    </row>
    <row r="1764" spans="1:12">
      <c r="A1764" s="6">
        <v>63</v>
      </c>
      <c r="B1764" s="6">
        <v>58</v>
      </c>
      <c r="C1764" s="6">
        <v>47</v>
      </c>
      <c r="D1764" s="7">
        <v>26.830540580000001</v>
      </c>
      <c r="E1764" s="8">
        <f t="shared" si="118"/>
        <v>27</v>
      </c>
      <c r="F1764" s="7">
        <v>90.753799709999996</v>
      </c>
      <c r="G1764" s="8">
        <f t="shared" si="119"/>
        <v>91</v>
      </c>
      <c r="H1764" s="9">
        <v>6.8641437520000004</v>
      </c>
      <c r="I1764" s="8">
        <f t="shared" si="120"/>
        <v>7</v>
      </c>
      <c r="J1764" s="10">
        <v>144.66564439999999</v>
      </c>
      <c r="K1764" s="8">
        <f t="shared" si="121"/>
        <v>145</v>
      </c>
      <c r="L1764" s="5" t="s">
        <v>206</v>
      </c>
    </row>
    <row r="1765" spans="1:12">
      <c r="A1765" s="6">
        <v>70</v>
      </c>
      <c r="B1765" s="6">
        <v>65</v>
      </c>
      <c r="C1765" s="6">
        <v>52</v>
      </c>
      <c r="D1765" s="7">
        <v>30.420121340000001</v>
      </c>
      <c r="E1765" s="8">
        <f t="shared" si="118"/>
        <v>30</v>
      </c>
      <c r="F1765" s="7">
        <v>93.126597930000003</v>
      </c>
      <c r="G1765" s="8">
        <f t="shared" si="119"/>
        <v>93</v>
      </c>
      <c r="H1765" s="9">
        <v>6.5835285289999996</v>
      </c>
      <c r="I1765" s="8">
        <f t="shared" si="120"/>
        <v>7</v>
      </c>
      <c r="J1765" s="10">
        <v>75.952950000000001</v>
      </c>
      <c r="K1765" s="8">
        <f t="shared" si="121"/>
        <v>76</v>
      </c>
      <c r="L1765" s="5" t="s">
        <v>206</v>
      </c>
    </row>
    <row r="1766" spans="1:12">
      <c r="A1766" s="6">
        <v>63</v>
      </c>
      <c r="B1766" s="6">
        <v>50</v>
      </c>
      <c r="C1766" s="6">
        <v>52</v>
      </c>
      <c r="D1766" s="7">
        <v>28.64555584</v>
      </c>
      <c r="E1766" s="8">
        <f t="shared" si="118"/>
        <v>29</v>
      </c>
      <c r="F1766" s="7">
        <v>93.226426040000007</v>
      </c>
      <c r="G1766" s="8">
        <f t="shared" si="119"/>
        <v>93</v>
      </c>
      <c r="H1766" s="9">
        <v>6.7517476089999997</v>
      </c>
      <c r="I1766" s="8">
        <f t="shared" si="120"/>
        <v>7</v>
      </c>
      <c r="J1766" s="10">
        <v>115.8163936</v>
      </c>
      <c r="K1766" s="8">
        <f t="shared" si="121"/>
        <v>116</v>
      </c>
      <c r="L1766" s="5" t="s">
        <v>206</v>
      </c>
    </row>
    <row r="1767" spans="1:12">
      <c r="A1767" s="6">
        <v>40</v>
      </c>
      <c r="B1767" s="6">
        <v>64</v>
      </c>
      <c r="C1767" s="6">
        <v>47</v>
      </c>
      <c r="D1767" s="7">
        <v>32.500375480000002</v>
      </c>
      <c r="E1767" s="8">
        <f t="shared" si="118"/>
        <v>33</v>
      </c>
      <c r="F1767" s="7">
        <v>93.478888420000004</v>
      </c>
      <c r="G1767" s="8">
        <f t="shared" si="119"/>
        <v>93</v>
      </c>
      <c r="H1767" s="9">
        <v>6.8935094460000004</v>
      </c>
      <c r="I1767" s="8">
        <f t="shared" si="120"/>
        <v>7</v>
      </c>
      <c r="J1767" s="10">
        <v>71.737595260000006</v>
      </c>
      <c r="K1767" s="8">
        <f t="shared" si="121"/>
        <v>72</v>
      </c>
      <c r="L1767" s="5" t="s">
        <v>206</v>
      </c>
    </row>
    <row r="1768" spans="1:12">
      <c r="A1768" s="6">
        <v>63</v>
      </c>
      <c r="B1768" s="6">
        <v>58</v>
      </c>
      <c r="C1768" s="6">
        <v>50</v>
      </c>
      <c r="D1768" s="7">
        <v>43.037142830000001</v>
      </c>
      <c r="E1768" s="8">
        <f t="shared" si="118"/>
        <v>43</v>
      </c>
      <c r="F1768" s="7">
        <v>94.642889800000006</v>
      </c>
      <c r="G1768" s="8">
        <f t="shared" si="119"/>
        <v>95</v>
      </c>
      <c r="H1768" s="9">
        <v>6.7207444489999997</v>
      </c>
      <c r="I1768" s="8">
        <f t="shared" si="120"/>
        <v>7</v>
      </c>
      <c r="J1768" s="10">
        <v>41.585658500000001</v>
      </c>
      <c r="K1768" s="8">
        <f t="shared" si="121"/>
        <v>42</v>
      </c>
      <c r="L1768" s="5" t="s">
        <v>206</v>
      </c>
    </row>
    <row r="1769" spans="1:12">
      <c r="A1769" s="6">
        <v>45</v>
      </c>
      <c r="B1769" s="6">
        <v>58</v>
      </c>
      <c r="C1769" s="6">
        <v>49</v>
      </c>
      <c r="D1769" s="7">
        <v>30.107733790000001</v>
      </c>
      <c r="E1769" s="8">
        <f t="shared" si="118"/>
        <v>30</v>
      </c>
      <c r="F1769" s="7">
        <v>90.345463550000005</v>
      </c>
      <c r="G1769" s="8">
        <f t="shared" si="119"/>
        <v>90</v>
      </c>
      <c r="H1769" s="9">
        <v>6.8278125489999999</v>
      </c>
      <c r="I1769" s="8">
        <f t="shared" si="120"/>
        <v>7</v>
      </c>
      <c r="J1769" s="10">
        <v>75.245219809999995</v>
      </c>
      <c r="K1769" s="8">
        <f t="shared" si="121"/>
        <v>75</v>
      </c>
      <c r="L1769" s="5" t="s">
        <v>206</v>
      </c>
    </row>
    <row r="1770" spans="1:12">
      <c r="A1770" s="6">
        <v>66</v>
      </c>
      <c r="B1770" s="6">
        <v>69</v>
      </c>
      <c r="C1770" s="6">
        <v>47</v>
      </c>
      <c r="D1770" s="7">
        <v>23.692122430000001</v>
      </c>
      <c r="E1770" s="8">
        <f t="shared" si="118"/>
        <v>24</v>
      </c>
      <c r="F1770" s="7">
        <v>93.61055571</v>
      </c>
      <c r="G1770" s="8">
        <f t="shared" si="119"/>
        <v>94</v>
      </c>
      <c r="H1770" s="9">
        <v>6.9122996949999997</v>
      </c>
      <c r="I1770" s="8">
        <f t="shared" si="120"/>
        <v>7</v>
      </c>
      <c r="J1770" s="10">
        <v>87.533939829999994</v>
      </c>
      <c r="K1770" s="8">
        <f t="shared" si="121"/>
        <v>88</v>
      </c>
      <c r="L1770" s="5" t="s">
        <v>206</v>
      </c>
    </row>
    <row r="1771" spans="1:12">
      <c r="A1771" s="6">
        <v>54</v>
      </c>
      <c r="B1771" s="6">
        <v>67</v>
      </c>
      <c r="C1771" s="6">
        <v>52</v>
      </c>
      <c r="D1771" s="7">
        <v>35.676673319999999</v>
      </c>
      <c r="E1771" s="8">
        <f t="shared" si="118"/>
        <v>36</v>
      </c>
      <c r="F1771" s="7">
        <v>93.306419439999999</v>
      </c>
      <c r="G1771" s="8">
        <f t="shared" si="119"/>
        <v>93</v>
      </c>
      <c r="H1771" s="9">
        <v>6.5861073350000003</v>
      </c>
      <c r="I1771" s="8">
        <f t="shared" si="120"/>
        <v>7</v>
      </c>
      <c r="J1771" s="10">
        <v>141.33811679999999</v>
      </c>
      <c r="K1771" s="8">
        <f t="shared" si="121"/>
        <v>141</v>
      </c>
      <c r="L1771" s="5" t="s">
        <v>206</v>
      </c>
    </row>
    <row r="1772" spans="1:12">
      <c r="A1772" s="6">
        <v>69</v>
      </c>
      <c r="B1772" s="6">
        <v>67</v>
      </c>
      <c r="C1772" s="6">
        <v>52</v>
      </c>
      <c r="D1772" s="7">
        <v>27.719489620000001</v>
      </c>
      <c r="E1772" s="8">
        <f t="shared" si="118"/>
        <v>28</v>
      </c>
      <c r="F1772" s="7">
        <v>94.438771419999995</v>
      </c>
      <c r="G1772" s="8">
        <f t="shared" si="119"/>
        <v>94</v>
      </c>
      <c r="H1772" s="9">
        <v>6.8273059079999996</v>
      </c>
      <c r="I1772" s="8">
        <f t="shared" si="120"/>
        <v>7</v>
      </c>
      <c r="J1772" s="10">
        <v>82.830610829999998</v>
      </c>
      <c r="K1772" s="8">
        <f t="shared" si="121"/>
        <v>83</v>
      </c>
      <c r="L1772" s="5" t="s">
        <v>206</v>
      </c>
    </row>
    <row r="1773" spans="1:12">
      <c r="A1773" s="6">
        <v>67</v>
      </c>
      <c r="B1773" s="6">
        <v>68</v>
      </c>
      <c r="C1773" s="6">
        <v>49</v>
      </c>
      <c r="D1773" s="7">
        <v>35.268248309999997</v>
      </c>
      <c r="E1773" s="8">
        <f t="shared" si="118"/>
        <v>35</v>
      </c>
      <c r="F1773" s="7">
        <v>92.382829569999998</v>
      </c>
      <c r="G1773" s="8">
        <f t="shared" si="119"/>
        <v>92</v>
      </c>
      <c r="H1773" s="9">
        <v>6.8217745890000003</v>
      </c>
      <c r="I1773" s="8">
        <f t="shared" si="120"/>
        <v>7</v>
      </c>
      <c r="J1773" s="10">
        <v>149.8488208</v>
      </c>
      <c r="K1773" s="8">
        <f t="shared" si="121"/>
        <v>150</v>
      </c>
      <c r="L1773" s="5" t="s">
        <v>206</v>
      </c>
    </row>
    <row r="1774" spans="1:12">
      <c r="A1774" s="6">
        <v>45</v>
      </c>
      <c r="B1774" s="6">
        <v>57</v>
      </c>
      <c r="C1774" s="6">
        <v>47</v>
      </c>
      <c r="D1774" s="7">
        <v>23.16855863</v>
      </c>
      <c r="E1774" s="8">
        <f t="shared" si="118"/>
        <v>23</v>
      </c>
      <c r="F1774" s="7">
        <v>90.788211579999995</v>
      </c>
      <c r="G1774" s="8">
        <f t="shared" si="119"/>
        <v>91</v>
      </c>
      <c r="H1774" s="9">
        <v>6.6564588310000001</v>
      </c>
      <c r="I1774" s="8">
        <f t="shared" si="120"/>
        <v>7</v>
      </c>
      <c r="J1774" s="10">
        <v>161.68920929999999</v>
      </c>
      <c r="K1774" s="8">
        <f t="shared" si="121"/>
        <v>162</v>
      </c>
      <c r="L1774" s="5" t="s">
        <v>206</v>
      </c>
    </row>
    <row r="1775" spans="1:12">
      <c r="A1775" s="6">
        <v>56</v>
      </c>
      <c r="B1775" s="6">
        <v>50</v>
      </c>
      <c r="C1775" s="6">
        <v>52</v>
      </c>
      <c r="D1775" s="7">
        <v>33.087060510000001</v>
      </c>
      <c r="E1775" s="8">
        <f t="shared" si="118"/>
        <v>33</v>
      </c>
      <c r="F1775" s="7">
        <v>92.251975419999994</v>
      </c>
      <c r="G1775" s="8">
        <f t="shared" si="119"/>
        <v>92</v>
      </c>
      <c r="H1775" s="9">
        <v>6.770384816</v>
      </c>
      <c r="I1775" s="8">
        <f t="shared" si="120"/>
        <v>7</v>
      </c>
      <c r="J1775" s="10">
        <v>88.130076900000006</v>
      </c>
      <c r="K1775" s="8">
        <f t="shared" si="121"/>
        <v>88</v>
      </c>
      <c r="L1775" s="5" t="s">
        <v>206</v>
      </c>
    </row>
    <row r="1776" spans="1:12">
      <c r="A1776" s="6">
        <v>70</v>
      </c>
      <c r="B1776" s="6">
        <v>50</v>
      </c>
      <c r="C1776" s="6">
        <v>53</v>
      </c>
      <c r="D1776" s="7">
        <v>37.462091200000003</v>
      </c>
      <c r="E1776" s="8">
        <f t="shared" si="118"/>
        <v>37</v>
      </c>
      <c r="F1776" s="7">
        <v>90.449678090000006</v>
      </c>
      <c r="G1776" s="8">
        <f t="shared" si="119"/>
        <v>90</v>
      </c>
      <c r="H1776" s="9">
        <v>6.9338097430000003</v>
      </c>
      <c r="I1776" s="8">
        <f t="shared" si="120"/>
        <v>7</v>
      </c>
      <c r="J1776" s="10">
        <v>172.34584480000001</v>
      </c>
      <c r="K1776" s="8">
        <f t="shared" si="121"/>
        <v>172</v>
      </c>
      <c r="L1776" s="5" t="s">
        <v>206</v>
      </c>
    </row>
    <row r="1777" spans="1:12">
      <c r="A1777" s="6">
        <v>44</v>
      </c>
      <c r="B1777" s="6">
        <v>47</v>
      </c>
      <c r="C1777" s="6">
        <v>45</v>
      </c>
      <c r="D1777" s="7">
        <v>38.732189069999997</v>
      </c>
      <c r="E1777" s="8">
        <f t="shared" si="118"/>
        <v>39</v>
      </c>
      <c r="F1777" s="7">
        <v>94.736134840000005</v>
      </c>
      <c r="G1777" s="8">
        <f t="shared" si="119"/>
        <v>95</v>
      </c>
      <c r="H1777" s="9">
        <v>6.5794413040000004</v>
      </c>
      <c r="I1777" s="8">
        <f t="shared" si="120"/>
        <v>7</v>
      </c>
      <c r="J1777" s="10">
        <v>218.14214699999999</v>
      </c>
      <c r="K1777" s="8">
        <f t="shared" si="121"/>
        <v>218</v>
      </c>
      <c r="L1777" s="5" t="s">
        <v>206</v>
      </c>
    </row>
    <row r="1778" spans="1:12">
      <c r="A1778" s="6">
        <v>50</v>
      </c>
      <c r="B1778" s="6">
        <v>60</v>
      </c>
      <c r="C1778" s="6">
        <v>47</v>
      </c>
      <c r="D1778" s="7">
        <v>32.577207260000002</v>
      </c>
      <c r="E1778" s="8">
        <f t="shared" si="118"/>
        <v>33</v>
      </c>
      <c r="F1778" s="7">
        <v>92.748894530000001</v>
      </c>
      <c r="G1778" s="8">
        <f t="shared" si="119"/>
        <v>93</v>
      </c>
      <c r="H1778" s="9">
        <v>6.9279176099999997</v>
      </c>
      <c r="I1778" s="8">
        <f t="shared" si="120"/>
        <v>7</v>
      </c>
      <c r="J1778" s="10">
        <v>93.794284700000006</v>
      </c>
      <c r="K1778" s="8">
        <f t="shared" si="121"/>
        <v>94</v>
      </c>
      <c r="L1778" s="5" t="s">
        <v>206</v>
      </c>
    </row>
    <row r="1779" spans="1:12">
      <c r="A1779" s="6">
        <v>52</v>
      </c>
      <c r="B1779" s="6">
        <v>51</v>
      </c>
      <c r="C1779" s="6">
        <v>53</v>
      </c>
      <c r="D1779" s="7">
        <v>38.382314749999999</v>
      </c>
      <c r="E1779" s="8">
        <f t="shared" si="118"/>
        <v>38</v>
      </c>
      <c r="F1779" s="7">
        <v>93.103785950000002</v>
      </c>
      <c r="G1779" s="8">
        <f t="shared" si="119"/>
        <v>93</v>
      </c>
      <c r="H1779" s="9">
        <v>6.9858040829999997</v>
      </c>
      <c r="I1779" s="8">
        <f t="shared" si="120"/>
        <v>7</v>
      </c>
      <c r="J1779" s="10">
        <v>210.2735346</v>
      </c>
      <c r="K1779" s="8">
        <f t="shared" si="121"/>
        <v>210</v>
      </c>
      <c r="L1779" s="5" t="s">
        <v>206</v>
      </c>
    </row>
    <row r="1780" spans="1:12">
      <c r="A1780" s="6">
        <v>35</v>
      </c>
      <c r="B1780" s="6">
        <v>68</v>
      </c>
      <c r="C1780" s="6">
        <v>45</v>
      </c>
      <c r="D1780" s="7">
        <v>42.93605359</v>
      </c>
      <c r="E1780" s="8">
        <f t="shared" si="118"/>
        <v>43</v>
      </c>
      <c r="F1780" s="7">
        <v>90.094481419999994</v>
      </c>
      <c r="G1780" s="8">
        <f t="shared" si="119"/>
        <v>90</v>
      </c>
      <c r="H1780" s="9">
        <v>6.6124295460000004</v>
      </c>
      <c r="I1780" s="8">
        <f t="shared" si="120"/>
        <v>7</v>
      </c>
      <c r="J1780" s="10">
        <v>234.84661109999999</v>
      </c>
      <c r="K1780" s="8">
        <f t="shared" si="121"/>
        <v>235</v>
      </c>
      <c r="L1780" s="5" t="s">
        <v>206</v>
      </c>
    </row>
    <row r="1781" spans="1:12">
      <c r="A1781" s="6">
        <v>68</v>
      </c>
      <c r="B1781" s="6">
        <v>69</v>
      </c>
      <c r="C1781" s="6">
        <v>52</v>
      </c>
      <c r="D1781" s="7">
        <v>25.65492304</v>
      </c>
      <c r="E1781" s="8">
        <f t="shared" si="118"/>
        <v>26</v>
      </c>
      <c r="F1781" s="7">
        <v>92.745015609999996</v>
      </c>
      <c r="G1781" s="8">
        <f t="shared" si="119"/>
        <v>93</v>
      </c>
      <c r="H1781" s="9">
        <v>6.813383387</v>
      </c>
      <c r="I1781" s="8">
        <f t="shared" si="120"/>
        <v>7</v>
      </c>
      <c r="J1781" s="10">
        <v>52.954779129999999</v>
      </c>
      <c r="K1781" s="8">
        <f t="shared" si="121"/>
        <v>53</v>
      </c>
      <c r="L1781" s="5" t="s">
        <v>206</v>
      </c>
    </row>
    <row r="1782" spans="1:12">
      <c r="A1782" s="6">
        <v>32</v>
      </c>
      <c r="B1782" s="6">
        <v>55</v>
      </c>
      <c r="C1782" s="6">
        <v>52</v>
      </c>
      <c r="D1782" s="7">
        <v>37.588997169999999</v>
      </c>
      <c r="E1782" s="8">
        <f t="shared" si="118"/>
        <v>38</v>
      </c>
      <c r="F1782" s="7">
        <v>91.997403649999995</v>
      </c>
      <c r="G1782" s="8">
        <f t="shared" si="119"/>
        <v>92</v>
      </c>
      <c r="H1782" s="9">
        <v>6.9677595999999999</v>
      </c>
      <c r="I1782" s="8">
        <f t="shared" si="120"/>
        <v>7</v>
      </c>
      <c r="J1782" s="10">
        <v>159.6577388</v>
      </c>
      <c r="K1782" s="8">
        <f t="shared" si="121"/>
        <v>160</v>
      </c>
      <c r="L1782" s="5" t="s">
        <v>206</v>
      </c>
    </row>
    <row r="1783" spans="1:12">
      <c r="A1783" s="6">
        <v>32</v>
      </c>
      <c r="B1783" s="6">
        <v>55</v>
      </c>
      <c r="C1783" s="6">
        <v>51</v>
      </c>
      <c r="D1783" s="7">
        <v>29.60718808</v>
      </c>
      <c r="E1783" s="8">
        <f t="shared" si="118"/>
        <v>30</v>
      </c>
      <c r="F1783" s="7">
        <v>93.156428009999999</v>
      </c>
      <c r="G1783" s="8">
        <f t="shared" si="119"/>
        <v>93</v>
      </c>
      <c r="H1783" s="9">
        <v>6.5739803300000004</v>
      </c>
      <c r="I1783" s="8">
        <f t="shared" si="120"/>
        <v>7</v>
      </c>
      <c r="J1783" s="10">
        <v>62.687105350000003</v>
      </c>
      <c r="K1783" s="8">
        <f t="shared" si="121"/>
        <v>63</v>
      </c>
      <c r="L1783" s="5" t="s">
        <v>206</v>
      </c>
    </row>
    <row r="1784" spans="1:12">
      <c r="A1784" s="6">
        <v>48</v>
      </c>
      <c r="B1784" s="6">
        <v>62</v>
      </c>
      <c r="C1784" s="6">
        <v>47</v>
      </c>
      <c r="D1784" s="7">
        <v>25.347561110000001</v>
      </c>
      <c r="E1784" s="8">
        <f t="shared" si="118"/>
        <v>25</v>
      </c>
      <c r="F1784" s="7">
        <v>93.028710779999997</v>
      </c>
      <c r="G1784" s="8">
        <f t="shared" si="119"/>
        <v>93</v>
      </c>
      <c r="H1784" s="9">
        <v>6.8030949649999997</v>
      </c>
      <c r="I1784" s="8">
        <f t="shared" si="120"/>
        <v>7</v>
      </c>
      <c r="J1784" s="10">
        <v>174.40123370000001</v>
      </c>
      <c r="K1784" s="8">
        <f t="shared" si="121"/>
        <v>174</v>
      </c>
      <c r="L1784" s="5" t="s">
        <v>206</v>
      </c>
    </row>
    <row r="1785" spans="1:12">
      <c r="A1785" s="6">
        <v>39</v>
      </c>
      <c r="B1785" s="6">
        <v>69</v>
      </c>
      <c r="C1785" s="6">
        <v>53</v>
      </c>
      <c r="D1785" s="7">
        <v>25.930038400000001</v>
      </c>
      <c r="E1785" s="8">
        <f t="shared" si="118"/>
        <v>26</v>
      </c>
      <c r="F1785" s="7">
        <v>93.023577649999993</v>
      </c>
      <c r="G1785" s="8">
        <f t="shared" si="119"/>
        <v>93</v>
      </c>
      <c r="H1785" s="9">
        <v>6.9649554350000003</v>
      </c>
      <c r="I1785" s="8">
        <f t="shared" si="120"/>
        <v>7</v>
      </c>
      <c r="J1785" s="10">
        <v>241.82020790000001</v>
      </c>
      <c r="K1785" s="8">
        <f t="shared" si="121"/>
        <v>242</v>
      </c>
      <c r="L1785" s="5" t="s">
        <v>206</v>
      </c>
    </row>
    <row r="1786" spans="1:12">
      <c r="A1786" s="6">
        <v>49</v>
      </c>
      <c r="B1786" s="6">
        <v>61</v>
      </c>
      <c r="C1786" s="6">
        <v>45</v>
      </c>
      <c r="D1786" s="7">
        <v>32.767958870000001</v>
      </c>
      <c r="E1786" s="8">
        <f t="shared" si="118"/>
        <v>33</v>
      </c>
      <c r="F1786" s="7">
        <v>94.573774009999994</v>
      </c>
      <c r="G1786" s="8">
        <f t="shared" si="119"/>
        <v>95</v>
      </c>
      <c r="H1786" s="9">
        <v>6.7642132989999997</v>
      </c>
      <c r="I1786" s="8">
        <f t="shared" si="120"/>
        <v>7</v>
      </c>
      <c r="J1786" s="10">
        <v>240.47959230000001</v>
      </c>
      <c r="K1786" s="8">
        <f t="shared" si="121"/>
        <v>240</v>
      </c>
      <c r="L1786" s="5" t="s">
        <v>206</v>
      </c>
    </row>
    <row r="1787" spans="1:12">
      <c r="A1787" s="6">
        <v>48</v>
      </c>
      <c r="B1787" s="6">
        <v>57</v>
      </c>
      <c r="C1787" s="6">
        <v>54</v>
      </c>
      <c r="D1787" s="7">
        <v>29.023280490000001</v>
      </c>
      <c r="E1787" s="8">
        <f t="shared" si="118"/>
        <v>29</v>
      </c>
      <c r="F1787" s="7">
        <v>90.203967829999996</v>
      </c>
      <c r="G1787" s="8">
        <f t="shared" si="119"/>
        <v>90</v>
      </c>
      <c r="H1787" s="9">
        <v>6.6177031780000002</v>
      </c>
      <c r="I1787" s="8">
        <f t="shared" si="120"/>
        <v>7</v>
      </c>
      <c r="J1787" s="10">
        <v>126.8069869</v>
      </c>
      <c r="K1787" s="8">
        <f t="shared" si="121"/>
        <v>127</v>
      </c>
      <c r="L1787" s="5" t="s">
        <v>206</v>
      </c>
    </row>
    <row r="1788" spans="1:12">
      <c r="A1788" s="6">
        <v>69</v>
      </c>
      <c r="B1788" s="6">
        <v>66</v>
      </c>
      <c r="C1788" s="6">
        <v>49</v>
      </c>
      <c r="D1788" s="7">
        <v>40.004391009999999</v>
      </c>
      <c r="E1788" s="8">
        <f t="shared" si="118"/>
        <v>40</v>
      </c>
      <c r="F1788" s="7">
        <v>90.170158330000007</v>
      </c>
      <c r="G1788" s="8">
        <f t="shared" si="119"/>
        <v>90</v>
      </c>
      <c r="H1788" s="9">
        <v>6.5271100100000004</v>
      </c>
      <c r="I1788" s="8">
        <f t="shared" si="120"/>
        <v>7</v>
      </c>
      <c r="J1788" s="10">
        <v>92.118773719999993</v>
      </c>
      <c r="K1788" s="8">
        <f t="shared" si="121"/>
        <v>92</v>
      </c>
      <c r="L1788" s="5" t="s">
        <v>206</v>
      </c>
    </row>
    <row r="1789" spans="1:12">
      <c r="A1789" s="6">
        <v>53</v>
      </c>
      <c r="B1789" s="6">
        <v>55</v>
      </c>
      <c r="C1789" s="6">
        <v>55</v>
      </c>
      <c r="D1789" s="7">
        <v>33.323157440000003</v>
      </c>
      <c r="E1789" s="8">
        <f t="shared" si="118"/>
        <v>33</v>
      </c>
      <c r="F1789" s="7">
        <v>91.25271223</v>
      </c>
      <c r="G1789" s="8">
        <f t="shared" si="119"/>
        <v>91</v>
      </c>
      <c r="H1789" s="9">
        <v>6.7096688039999997</v>
      </c>
      <c r="I1789" s="8">
        <f t="shared" si="120"/>
        <v>7</v>
      </c>
      <c r="J1789" s="10">
        <v>234.496633</v>
      </c>
      <c r="K1789" s="8">
        <f t="shared" si="121"/>
        <v>234</v>
      </c>
      <c r="L1789" s="5" t="s">
        <v>206</v>
      </c>
    </row>
    <row r="1790" spans="1:12">
      <c r="A1790" s="6">
        <v>38</v>
      </c>
      <c r="B1790" s="6">
        <v>61</v>
      </c>
      <c r="C1790" s="6">
        <v>52</v>
      </c>
      <c r="D1790" s="7">
        <v>31.22790131</v>
      </c>
      <c r="E1790" s="8">
        <f t="shared" si="118"/>
        <v>31</v>
      </c>
      <c r="F1790" s="7">
        <v>94.940213779999993</v>
      </c>
      <c r="G1790" s="8">
        <f t="shared" si="119"/>
        <v>95</v>
      </c>
      <c r="H1790" s="9">
        <v>6.620729882</v>
      </c>
      <c r="I1790" s="8">
        <f t="shared" si="120"/>
        <v>7</v>
      </c>
      <c r="J1790" s="10">
        <v>46.44279118</v>
      </c>
      <c r="K1790" s="8">
        <f t="shared" si="121"/>
        <v>46</v>
      </c>
      <c r="L1790" s="5" t="s">
        <v>206</v>
      </c>
    </row>
    <row r="1791" spans="1:12">
      <c r="A1791" s="6">
        <v>57</v>
      </c>
      <c r="B1791" s="6">
        <v>64</v>
      </c>
      <c r="C1791" s="6">
        <v>55</v>
      </c>
      <c r="D1791" s="7">
        <v>26.683864960000001</v>
      </c>
      <c r="E1791" s="8">
        <f t="shared" si="118"/>
        <v>27</v>
      </c>
      <c r="F1791" s="7">
        <v>92.958541100000005</v>
      </c>
      <c r="G1791" s="8">
        <f t="shared" si="119"/>
        <v>93</v>
      </c>
      <c r="H1791" s="9">
        <v>6.5837604990000003</v>
      </c>
      <c r="I1791" s="8">
        <f t="shared" si="120"/>
        <v>7</v>
      </c>
      <c r="J1791" s="10">
        <v>62.506896820000001</v>
      </c>
      <c r="K1791" s="8">
        <f t="shared" si="121"/>
        <v>63</v>
      </c>
      <c r="L1791" s="5" t="s">
        <v>206</v>
      </c>
    </row>
    <row r="1792" spans="1:12">
      <c r="A1792" s="6">
        <v>51</v>
      </c>
      <c r="B1792" s="6">
        <v>57</v>
      </c>
      <c r="C1792" s="6">
        <v>55</v>
      </c>
      <c r="D1792" s="7">
        <v>24.705283680000001</v>
      </c>
      <c r="E1792" s="8">
        <f t="shared" si="118"/>
        <v>25</v>
      </c>
      <c r="F1792" s="7">
        <v>90.14732171</v>
      </c>
      <c r="G1792" s="8">
        <f t="shared" si="119"/>
        <v>90</v>
      </c>
      <c r="H1792" s="9">
        <v>6.6764073369999997</v>
      </c>
      <c r="I1792" s="8">
        <f t="shared" si="120"/>
        <v>7</v>
      </c>
      <c r="J1792" s="10">
        <v>108.41031580000001</v>
      </c>
      <c r="K1792" s="8">
        <f t="shared" si="121"/>
        <v>108</v>
      </c>
      <c r="L1792" s="5" t="s">
        <v>206</v>
      </c>
    </row>
    <row r="1793" spans="1:12">
      <c r="A1793" s="6">
        <v>56</v>
      </c>
      <c r="B1793" s="6">
        <v>65</v>
      </c>
      <c r="C1793" s="6">
        <v>45</v>
      </c>
      <c r="D1793" s="7">
        <v>38.201682499999997</v>
      </c>
      <c r="E1793" s="8">
        <f t="shared" si="118"/>
        <v>38</v>
      </c>
      <c r="F1793" s="7">
        <v>93.973799630000002</v>
      </c>
      <c r="G1793" s="8">
        <f t="shared" si="119"/>
        <v>94</v>
      </c>
      <c r="H1793" s="9">
        <v>6.7512989360000004</v>
      </c>
      <c r="I1793" s="8">
        <f t="shared" si="120"/>
        <v>7</v>
      </c>
      <c r="J1793" s="10">
        <v>218.0908814</v>
      </c>
      <c r="K1793" s="8">
        <f t="shared" si="121"/>
        <v>218</v>
      </c>
      <c r="L1793" s="5" t="s">
        <v>206</v>
      </c>
    </row>
    <row r="1794" spans="1:12">
      <c r="A1794" s="6">
        <v>54</v>
      </c>
      <c r="B1794" s="6">
        <v>66</v>
      </c>
      <c r="C1794" s="6">
        <v>52</v>
      </c>
      <c r="D1794" s="7">
        <v>36.56769731</v>
      </c>
      <c r="E1794" s="8">
        <f t="shared" si="118"/>
        <v>37</v>
      </c>
      <c r="F1794" s="7">
        <v>93.79503425</v>
      </c>
      <c r="G1794" s="8">
        <f t="shared" si="119"/>
        <v>94</v>
      </c>
      <c r="H1794" s="9">
        <v>6.8675541469999999</v>
      </c>
      <c r="I1794" s="8">
        <f t="shared" si="120"/>
        <v>7</v>
      </c>
      <c r="J1794" s="10">
        <v>104.4218596</v>
      </c>
      <c r="K1794" s="8">
        <f t="shared" si="121"/>
        <v>104</v>
      </c>
      <c r="L1794" s="5" t="s">
        <v>206</v>
      </c>
    </row>
    <row r="1795" spans="1:12">
      <c r="A1795" s="6">
        <v>58</v>
      </c>
      <c r="B1795" s="6">
        <v>55</v>
      </c>
      <c r="C1795" s="6">
        <v>47</v>
      </c>
      <c r="D1795" s="7">
        <v>26.053757919999999</v>
      </c>
      <c r="E1795" s="8">
        <f t="shared" ref="E1795:E1858" si="122">ROUND(D1795, 0)</f>
        <v>26</v>
      </c>
      <c r="F1795" s="7">
        <v>93.691116719999997</v>
      </c>
      <c r="G1795" s="8">
        <f t="shared" ref="G1795:G1858" si="123">ROUND(F1795, 0)</f>
        <v>94</v>
      </c>
      <c r="H1795" s="9">
        <v>6.7424900269999997</v>
      </c>
      <c r="I1795" s="8">
        <f t="shared" ref="I1795:I1858" si="124">ROUND(H1795, 0)</f>
        <v>7</v>
      </c>
      <c r="J1795" s="10">
        <v>240.68639010000001</v>
      </c>
      <c r="K1795" s="8">
        <f t="shared" ref="K1795:K1858" si="125">ROUND(J1795, 0)</f>
        <v>241</v>
      </c>
      <c r="L1795" s="5" t="s">
        <v>206</v>
      </c>
    </row>
    <row r="1796" spans="1:12">
      <c r="A1796" s="6">
        <v>68</v>
      </c>
      <c r="B1796" s="6">
        <v>70</v>
      </c>
      <c r="C1796" s="6">
        <v>54</v>
      </c>
      <c r="D1796" s="7">
        <v>31.299863420000001</v>
      </c>
      <c r="E1796" s="8">
        <f t="shared" si="122"/>
        <v>31</v>
      </c>
      <c r="F1796" s="7">
        <v>92.760391639999995</v>
      </c>
      <c r="G1796" s="8">
        <f t="shared" si="123"/>
        <v>93</v>
      </c>
      <c r="H1796" s="9">
        <v>6.9862286469999999</v>
      </c>
      <c r="I1796" s="8">
        <f t="shared" si="124"/>
        <v>7</v>
      </c>
      <c r="J1796" s="10">
        <v>54.778302019999998</v>
      </c>
      <c r="K1796" s="8">
        <f t="shared" si="125"/>
        <v>55</v>
      </c>
      <c r="L1796" s="5" t="s">
        <v>206</v>
      </c>
    </row>
    <row r="1797" spans="1:12">
      <c r="A1797" s="6">
        <v>42</v>
      </c>
      <c r="B1797" s="6">
        <v>59</v>
      </c>
      <c r="C1797" s="6">
        <v>55</v>
      </c>
      <c r="D1797" s="7">
        <v>40.102077309999999</v>
      </c>
      <c r="E1797" s="8">
        <f t="shared" si="122"/>
        <v>40</v>
      </c>
      <c r="F1797" s="7">
        <v>94.351102010000005</v>
      </c>
      <c r="G1797" s="8">
        <f t="shared" si="123"/>
        <v>94</v>
      </c>
      <c r="H1797" s="9">
        <v>6.9791022429999998</v>
      </c>
      <c r="I1797" s="8">
        <f t="shared" si="124"/>
        <v>7</v>
      </c>
      <c r="J1797" s="10">
        <v>149.11999890000001</v>
      </c>
      <c r="K1797" s="8">
        <f t="shared" si="125"/>
        <v>149</v>
      </c>
      <c r="L1797" s="5" t="s">
        <v>206</v>
      </c>
    </row>
    <row r="1798" spans="1:12">
      <c r="A1798" s="6">
        <v>43</v>
      </c>
      <c r="B1798" s="6">
        <v>64</v>
      </c>
      <c r="C1798" s="6">
        <v>47</v>
      </c>
      <c r="D1798" s="7">
        <v>38.589544910000001</v>
      </c>
      <c r="E1798" s="8">
        <f t="shared" si="122"/>
        <v>39</v>
      </c>
      <c r="F1798" s="7">
        <v>91.580765490000005</v>
      </c>
      <c r="G1798" s="8">
        <f t="shared" si="123"/>
        <v>92</v>
      </c>
      <c r="H1798" s="9">
        <v>6.8256647819999996</v>
      </c>
      <c r="I1798" s="8">
        <f t="shared" si="124"/>
        <v>7</v>
      </c>
      <c r="J1798" s="10">
        <v>102.2708231</v>
      </c>
      <c r="K1798" s="8">
        <f t="shared" si="125"/>
        <v>102</v>
      </c>
      <c r="L1798" s="5" t="s">
        <v>206</v>
      </c>
    </row>
    <row r="1799" spans="1:12">
      <c r="A1799" s="6">
        <v>35</v>
      </c>
      <c r="B1799" s="6">
        <v>67</v>
      </c>
      <c r="C1799" s="6">
        <v>49</v>
      </c>
      <c r="D1799" s="7">
        <v>41.31330062</v>
      </c>
      <c r="E1799" s="8">
        <f t="shared" si="122"/>
        <v>41</v>
      </c>
      <c r="F1799" s="7">
        <v>91.150879799999998</v>
      </c>
      <c r="G1799" s="8">
        <f t="shared" si="123"/>
        <v>91</v>
      </c>
      <c r="H1799" s="9">
        <v>6.6170666740000001</v>
      </c>
      <c r="I1799" s="8">
        <f t="shared" si="124"/>
        <v>7</v>
      </c>
      <c r="J1799" s="10">
        <v>239.74275539999999</v>
      </c>
      <c r="K1799" s="8">
        <f t="shared" si="125"/>
        <v>240</v>
      </c>
      <c r="L1799" s="5" t="s">
        <v>206</v>
      </c>
    </row>
    <row r="1800" spans="1:12">
      <c r="A1800" s="6">
        <v>56</v>
      </c>
      <c r="B1800" s="6">
        <v>59</v>
      </c>
      <c r="C1800" s="6">
        <v>55</v>
      </c>
      <c r="D1800" s="7">
        <v>37.035519030000003</v>
      </c>
      <c r="E1800" s="8">
        <f t="shared" si="122"/>
        <v>37</v>
      </c>
      <c r="F1800" s="7">
        <v>91.794301660000002</v>
      </c>
      <c r="G1800" s="8">
        <f t="shared" si="123"/>
        <v>92</v>
      </c>
      <c r="H1800" s="9">
        <v>6.551892638</v>
      </c>
      <c r="I1800" s="8">
        <f t="shared" si="124"/>
        <v>7</v>
      </c>
      <c r="J1800" s="10">
        <v>188.5181422</v>
      </c>
      <c r="K1800" s="8">
        <f t="shared" si="125"/>
        <v>189</v>
      </c>
      <c r="L1800" s="5" t="s">
        <v>206</v>
      </c>
    </row>
    <row r="1801" spans="1:12">
      <c r="A1801" s="6">
        <v>39</v>
      </c>
      <c r="B1801" s="6">
        <v>64</v>
      </c>
      <c r="C1801" s="6">
        <v>53</v>
      </c>
      <c r="D1801" s="7">
        <v>23.012401799999999</v>
      </c>
      <c r="E1801" s="8">
        <f t="shared" si="122"/>
        <v>23</v>
      </c>
      <c r="F1801" s="7">
        <v>91.073555409999997</v>
      </c>
      <c r="G1801" s="8">
        <f t="shared" si="123"/>
        <v>91</v>
      </c>
      <c r="H1801" s="9">
        <v>6.5988603049999996</v>
      </c>
      <c r="I1801" s="8">
        <f t="shared" si="124"/>
        <v>7</v>
      </c>
      <c r="J1801" s="10">
        <v>208.33579760000001</v>
      </c>
      <c r="K1801" s="8">
        <f t="shared" si="125"/>
        <v>208</v>
      </c>
      <c r="L1801" s="5" t="s">
        <v>206</v>
      </c>
    </row>
    <row r="1802" spans="1:12">
      <c r="A1802" s="6">
        <v>18</v>
      </c>
      <c r="B1802" s="6">
        <v>30</v>
      </c>
      <c r="C1802" s="6">
        <v>29</v>
      </c>
      <c r="D1802" s="7">
        <v>26.762749299999999</v>
      </c>
      <c r="E1802" s="8">
        <f t="shared" si="122"/>
        <v>27</v>
      </c>
      <c r="F1802" s="7">
        <v>92.860568950000001</v>
      </c>
      <c r="G1802" s="8">
        <f t="shared" si="123"/>
        <v>93</v>
      </c>
      <c r="H1802" s="9">
        <v>6.4200187169999996</v>
      </c>
      <c r="I1802" s="8">
        <f t="shared" si="124"/>
        <v>6</v>
      </c>
      <c r="J1802" s="10">
        <v>224.59036639999999</v>
      </c>
      <c r="K1802" s="8">
        <f t="shared" si="125"/>
        <v>225</v>
      </c>
      <c r="L1802" s="5" t="s">
        <v>216</v>
      </c>
    </row>
    <row r="1803" spans="1:12">
      <c r="A1803" s="6">
        <v>37</v>
      </c>
      <c r="B1803" s="6">
        <v>23</v>
      </c>
      <c r="C1803" s="6">
        <v>28</v>
      </c>
      <c r="D1803" s="7">
        <v>25.61294367</v>
      </c>
      <c r="E1803" s="8">
        <f t="shared" si="122"/>
        <v>26</v>
      </c>
      <c r="F1803" s="7">
        <v>94.313883700000005</v>
      </c>
      <c r="G1803" s="8">
        <f t="shared" si="123"/>
        <v>94</v>
      </c>
      <c r="H1803" s="9">
        <v>5.7400545669999996</v>
      </c>
      <c r="I1803" s="8">
        <f t="shared" si="124"/>
        <v>6</v>
      </c>
      <c r="J1803" s="10">
        <v>224.3206759</v>
      </c>
      <c r="K1803" s="8">
        <f t="shared" si="125"/>
        <v>224</v>
      </c>
      <c r="L1803" s="5" t="s">
        <v>216</v>
      </c>
    </row>
    <row r="1804" spans="1:12">
      <c r="A1804" s="6">
        <v>13</v>
      </c>
      <c r="B1804" s="6">
        <v>28</v>
      </c>
      <c r="C1804" s="6">
        <v>33</v>
      </c>
      <c r="D1804" s="7">
        <v>28.130115</v>
      </c>
      <c r="E1804" s="8">
        <f t="shared" si="122"/>
        <v>28</v>
      </c>
      <c r="F1804" s="7">
        <v>95.648076309999993</v>
      </c>
      <c r="G1804" s="8">
        <f t="shared" si="123"/>
        <v>96</v>
      </c>
      <c r="H1804" s="9">
        <v>5.686972967</v>
      </c>
      <c r="I1804" s="8">
        <f t="shared" si="124"/>
        <v>6</v>
      </c>
      <c r="J1804" s="10">
        <v>151.0761899</v>
      </c>
      <c r="K1804" s="8">
        <f t="shared" si="125"/>
        <v>151</v>
      </c>
      <c r="L1804" s="5" t="s">
        <v>216</v>
      </c>
    </row>
    <row r="1805" spans="1:12">
      <c r="A1805" s="6">
        <v>2</v>
      </c>
      <c r="B1805" s="6">
        <v>21</v>
      </c>
      <c r="C1805" s="6">
        <v>35</v>
      </c>
      <c r="D1805" s="7">
        <v>25.028871630000001</v>
      </c>
      <c r="E1805" s="8">
        <f t="shared" si="122"/>
        <v>25</v>
      </c>
      <c r="F1805" s="7">
        <v>91.537209219999994</v>
      </c>
      <c r="G1805" s="8">
        <f t="shared" si="123"/>
        <v>92</v>
      </c>
      <c r="H1805" s="9">
        <v>6.2936623630000001</v>
      </c>
      <c r="I1805" s="8">
        <f t="shared" si="124"/>
        <v>6</v>
      </c>
      <c r="J1805" s="10">
        <v>179.82489440000001</v>
      </c>
      <c r="K1805" s="8">
        <f t="shared" si="125"/>
        <v>180</v>
      </c>
      <c r="L1805" s="5" t="s">
        <v>216</v>
      </c>
    </row>
    <row r="1806" spans="1:12">
      <c r="A1806" s="6">
        <v>10</v>
      </c>
      <c r="B1806" s="6">
        <v>18</v>
      </c>
      <c r="C1806" s="6">
        <v>35</v>
      </c>
      <c r="D1806" s="7">
        <v>27.797976510000002</v>
      </c>
      <c r="E1806" s="8">
        <f t="shared" si="122"/>
        <v>28</v>
      </c>
      <c r="F1806" s="7">
        <v>99.645730020000002</v>
      </c>
      <c r="G1806" s="8">
        <f t="shared" si="123"/>
        <v>100</v>
      </c>
      <c r="H1806" s="9">
        <v>6.381975465</v>
      </c>
      <c r="I1806" s="8">
        <f t="shared" si="124"/>
        <v>6</v>
      </c>
      <c r="J1806" s="10">
        <v>181.69422829999999</v>
      </c>
      <c r="K1806" s="8">
        <f t="shared" si="125"/>
        <v>182</v>
      </c>
      <c r="L1806" s="5" t="s">
        <v>216</v>
      </c>
    </row>
    <row r="1807" spans="1:12">
      <c r="A1807" s="6">
        <v>7</v>
      </c>
      <c r="B1807" s="6">
        <v>11</v>
      </c>
      <c r="C1807" s="6">
        <v>32</v>
      </c>
      <c r="D1807" s="7">
        <v>29.25902906</v>
      </c>
      <c r="E1807" s="8">
        <f t="shared" si="122"/>
        <v>29</v>
      </c>
      <c r="F1807" s="7">
        <v>95.112946969999996</v>
      </c>
      <c r="G1807" s="8">
        <f t="shared" si="123"/>
        <v>95</v>
      </c>
      <c r="H1807" s="9">
        <v>5.5421691390000003</v>
      </c>
      <c r="I1807" s="8">
        <f t="shared" si="124"/>
        <v>6</v>
      </c>
      <c r="J1807" s="10">
        <v>184.7624496</v>
      </c>
      <c r="K1807" s="8">
        <f t="shared" si="125"/>
        <v>185</v>
      </c>
      <c r="L1807" s="5" t="s">
        <v>216</v>
      </c>
    </row>
    <row r="1808" spans="1:12">
      <c r="A1808" s="6">
        <v>39</v>
      </c>
      <c r="B1808" s="6">
        <v>5</v>
      </c>
      <c r="C1808" s="6">
        <v>31</v>
      </c>
      <c r="D1808" s="7">
        <v>27.10134661</v>
      </c>
      <c r="E1808" s="8">
        <f t="shared" si="122"/>
        <v>27</v>
      </c>
      <c r="F1808" s="7">
        <v>93.699799459999994</v>
      </c>
      <c r="G1808" s="8">
        <f t="shared" si="123"/>
        <v>94</v>
      </c>
      <c r="H1808" s="9">
        <v>5.5519631839999999</v>
      </c>
      <c r="I1808" s="8">
        <f t="shared" si="124"/>
        <v>6</v>
      </c>
      <c r="J1808" s="10">
        <v>150.95026319999999</v>
      </c>
      <c r="K1808" s="8">
        <f t="shared" si="125"/>
        <v>151</v>
      </c>
      <c r="L1808" s="5" t="s">
        <v>216</v>
      </c>
    </row>
    <row r="1809" spans="1:12">
      <c r="A1809" s="6">
        <v>34</v>
      </c>
      <c r="B1809" s="6">
        <v>6</v>
      </c>
      <c r="C1809" s="6">
        <v>27</v>
      </c>
      <c r="D1809" s="7">
        <v>25.84726298</v>
      </c>
      <c r="E1809" s="8">
        <f t="shared" si="122"/>
        <v>26</v>
      </c>
      <c r="F1809" s="7">
        <v>90.92669463</v>
      </c>
      <c r="G1809" s="8">
        <f t="shared" si="123"/>
        <v>91</v>
      </c>
      <c r="H1809" s="9">
        <v>5.8607404809999997</v>
      </c>
      <c r="I1809" s="8">
        <f t="shared" si="124"/>
        <v>6</v>
      </c>
      <c r="J1809" s="10">
        <v>147.88889940000001</v>
      </c>
      <c r="K1809" s="8">
        <f t="shared" si="125"/>
        <v>148</v>
      </c>
      <c r="L1809" s="5" t="s">
        <v>216</v>
      </c>
    </row>
    <row r="1810" spans="1:12">
      <c r="A1810" s="6">
        <v>31</v>
      </c>
      <c r="B1810" s="6">
        <v>30</v>
      </c>
      <c r="C1810" s="6">
        <v>29</v>
      </c>
      <c r="D1810" s="7">
        <v>26.58580443</v>
      </c>
      <c r="E1810" s="8">
        <f t="shared" si="122"/>
        <v>27</v>
      </c>
      <c r="F1810" s="7">
        <v>90.98617591</v>
      </c>
      <c r="G1810" s="8">
        <f t="shared" si="123"/>
        <v>91</v>
      </c>
      <c r="H1810" s="9">
        <v>5.5588070629999997</v>
      </c>
      <c r="I1810" s="8">
        <f t="shared" si="124"/>
        <v>6</v>
      </c>
      <c r="J1810" s="10">
        <v>178.8116076</v>
      </c>
      <c r="K1810" s="8">
        <f t="shared" si="125"/>
        <v>179</v>
      </c>
      <c r="L1810" s="5" t="s">
        <v>216</v>
      </c>
    </row>
    <row r="1811" spans="1:12">
      <c r="A1811" s="6">
        <v>25</v>
      </c>
      <c r="B1811" s="6">
        <v>7</v>
      </c>
      <c r="C1811" s="6">
        <v>35</v>
      </c>
      <c r="D1811" s="7">
        <v>28.385038819999998</v>
      </c>
      <c r="E1811" s="8">
        <f t="shared" si="122"/>
        <v>28</v>
      </c>
      <c r="F1811" s="7">
        <v>99.188436839999994</v>
      </c>
      <c r="G1811" s="8">
        <f t="shared" si="123"/>
        <v>99</v>
      </c>
      <c r="H1811" s="9">
        <v>5.5577117100000004</v>
      </c>
      <c r="I1811" s="8">
        <f t="shared" si="124"/>
        <v>6</v>
      </c>
      <c r="J1811" s="10">
        <v>189.6711349</v>
      </c>
      <c r="K1811" s="8">
        <f t="shared" si="125"/>
        <v>190</v>
      </c>
      <c r="L1811" s="5" t="s">
        <v>216</v>
      </c>
    </row>
    <row r="1812" spans="1:12">
      <c r="A1812" s="6">
        <v>16</v>
      </c>
      <c r="B1812" s="6">
        <v>18</v>
      </c>
      <c r="C1812" s="6">
        <v>26</v>
      </c>
      <c r="D1812" s="7">
        <v>28.43647052</v>
      </c>
      <c r="E1812" s="8">
        <f t="shared" si="122"/>
        <v>28</v>
      </c>
      <c r="F1812" s="7">
        <v>91.813207169999998</v>
      </c>
      <c r="G1812" s="8">
        <f t="shared" si="123"/>
        <v>92</v>
      </c>
      <c r="H1812" s="9">
        <v>5.5683659260000002</v>
      </c>
      <c r="I1812" s="8">
        <f t="shared" si="124"/>
        <v>6</v>
      </c>
      <c r="J1812" s="10">
        <v>145.5414413</v>
      </c>
      <c r="K1812" s="8">
        <f t="shared" si="125"/>
        <v>146</v>
      </c>
      <c r="L1812" s="5" t="s">
        <v>216</v>
      </c>
    </row>
    <row r="1813" spans="1:12">
      <c r="A1813" s="6">
        <v>26</v>
      </c>
      <c r="B1813" s="6">
        <v>10</v>
      </c>
      <c r="C1813" s="6">
        <v>33</v>
      </c>
      <c r="D1813" s="7">
        <v>28.272981340000001</v>
      </c>
      <c r="E1813" s="8">
        <f t="shared" si="122"/>
        <v>28</v>
      </c>
      <c r="F1813" s="7">
        <v>96.936494730000007</v>
      </c>
      <c r="G1813" s="8">
        <f t="shared" si="123"/>
        <v>97</v>
      </c>
      <c r="H1813" s="9">
        <v>6.0707178600000002</v>
      </c>
      <c r="I1813" s="8">
        <f t="shared" si="124"/>
        <v>6</v>
      </c>
      <c r="J1813" s="10">
        <v>198.82348619999999</v>
      </c>
      <c r="K1813" s="8">
        <f t="shared" si="125"/>
        <v>199</v>
      </c>
      <c r="L1813" s="5" t="s">
        <v>216</v>
      </c>
    </row>
    <row r="1814" spans="1:12">
      <c r="A1814" s="6">
        <v>27</v>
      </c>
      <c r="B1814" s="6">
        <v>8</v>
      </c>
      <c r="C1814" s="6">
        <v>32</v>
      </c>
      <c r="D1814" s="7">
        <v>27.006484360000002</v>
      </c>
      <c r="E1814" s="8">
        <f t="shared" si="122"/>
        <v>27</v>
      </c>
      <c r="F1814" s="7">
        <v>96.461689309999997</v>
      </c>
      <c r="G1814" s="8">
        <f t="shared" si="123"/>
        <v>96</v>
      </c>
      <c r="H1814" s="9">
        <v>5.6278605490000002</v>
      </c>
      <c r="I1814" s="8">
        <f t="shared" si="124"/>
        <v>6</v>
      </c>
      <c r="J1814" s="10">
        <v>144.33313150000001</v>
      </c>
      <c r="K1814" s="8">
        <f t="shared" si="125"/>
        <v>144</v>
      </c>
      <c r="L1814" s="5" t="s">
        <v>216</v>
      </c>
    </row>
    <row r="1815" spans="1:12">
      <c r="A1815" s="6">
        <v>37</v>
      </c>
      <c r="B1815" s="6">
        <v>18</v>
      </c>
      <c r="C1815" s="6">
        <v>30</v>
      </c>
      <c r="D1815" s="7">
        <v>27.635512590000001</v>
      </c>
      <c r="E1815" s="8">
        <f t="shared" si="122"/>
        <v>28</v>
      </c>
      <c r="F1815" s="7">
        <v>99.348549169999998</v>
      </c>
      <c r="G1815" s="8">
        <f t="shared" si="123"/>
        <v>99</v>
      </c>
      <c r="H1815" s="9">
        <v>6.3848841800000002</v>
      </c>
      <c r="I1815" s="8">
        <f t="shared" si="124"/>
        <v>6</v>
      </c>
      <c r="J1815" s="10">
        <v>157.9171537</v>
      </c>
      <c r="K1815" s="8">
        <f t="shared" si="125"/>
        <v>158</v>
      </c>
      <c r="L1815" s="5" t="s">
        <v>216</v>
      </c>
    </row>
    <row r="1816" spans="1:12">
      <c r="A1816" s="6">
        <v>19</v>
      </c>
      <c r="B1816" s="6">
        <v>15</v>
      </c>
      <c r="C1816" s="6">
        <v>34</v>
      </c>
      <c r="D1816" s="7">
        <v>26.29644905</v>
      </c>
      <c r="E1816" s="8">
        <f t="shared" si="122"/>
        <v>26</v>
      </c>
      <c r="F1816" s="7">
        <v>99.658091510000006</v>
      </c>
      <c r="G1816" s="8">
        <f t="shared" si="123"/>
        <v>100</v>
      </c>
      <c r="H1816" s="9">
        <v>5.6858890659999997</v>
      </c>
      <c r="I1816" s="8">
        <f t="shared" si="124"/>
        <v>6</v>
      </c>
      <c r="J1816" s="10">
        <v>215.91950489999999</v>
      </c>
      <c r="K1816" s="8">
        <f t="shared" si="125"/>
        <v>216</v>
      </c>
      <c r="L1816" s="5" t="s">
        <v>216</v>
      </c>
    </row>
    <row r="1817" spans="1:12">
      <c r="A1817" s="6">
        <v>0</v>
      </c>
      <c r="B1817" s="6">
        <v>19</v>
      </c>
      <c r="C1817" s="6">
        <v>33</v>
      </c>
      <c r="D1817" s="7">
        <v>27.1326009</v>
      </c>
      <c r="E1817" s="8">
        <f t="shared" si="122"/>
        <v>27</v>
      </c>
      <c r="F1817" s="7">
        <v>95.237979890000005</v>
      </c>
      <c r="G1817" s="8">
        <f t="shared" si="123"/>
        <v>95</v>
      </c>
      <c r="H1817" s="9">
        <v>6.2344584169999999</v>
      </c>
      <c r="I1817" s="8">
        <f t="shared" si="124"/>
        <v>6</v>
      </c>
      <c r="J1817" s="10">
        <v>204.72065670000001</v>
      </c>
      <c r="K1817" s="8">
        <f t="shared" si="125"/>
        <v>205</v>
      </c>
      <c r="L1817" s="5" t="s">
        <v>216</v>
      </c>
    </row>
    <row r="1818" spans="1:12">
      <c r="A1818" s="6">
        <v>31</v>
      </c>
      <c r="B1818" s="6">
        <v>20</v>
      </c>
      <c r="C1818" s="6">
        <v>26</v>
      </c>
      <c r="D1818" s="7">
        <v>25.565678030000001</v>
      </c>
      <c r="E1818" s="8">
        <f t="shared" si="122"/>
        <v>26</v>
      </c>
      <c r="F1818" s="7">
        <v>97.613615440000004</v>
      </c>
      <c r="G1818" s="8">
        <f t="shared" si="123"/>
        <v>98</v>
      </c>
      <c r="H1818" s="9">
        <v>6.4431686419999998</v>
      </c>
      <c r="I1818" s="8">
        <f t="shared" si="124"/>
        <v>6</v>
      </c>
      <c r="J1818" s="10">
        <v>199.7936345</v>
      </c>
      <c r="K1818" s="8">
        <f t="shared" si="125"/>
        <v>200</v>
      </c>
      <c r="L1818" s="5" t="s">
        <v>216</v>
      </c>
    </row>
    <row r="1819" spans="1:12">
      <c r="A1819" s="6">
        <v>9</v>
      </c>
      <c r="B1819" s="6">
        <v>17</v>
      </c>
      <c r="C1819" s="6">
        <v>32</v>
      </c>
      <c r="D1819" s="7">
        <v>25.949516620000001</v>
      </c>
      <c r="E1819" s="8">
        <f t="shared" si="122"/>
        <v>26</v>
      </c>
      <c r="F1819" s="7">
        <v>93.405487030000003</v>
      </c>
      <c r="G1819" s="8">
        <f t="shared" si="123"/>
        <v>93</v>
      </c>
      <c r="H1819" s="9">
        <v>5.8423179889999997</v>
      </c>
      <c r="I1819" s="8">
        <f t="shared" si="124"/>
        <v>6</v>
      </c>
      <c r="J1819" s="10">
        <v>172.05404909999999</v>
      </c>
      <c r="K1819" s="8">
        <f t="shared" si="125"/>
        <v>172</v>
      </c>
      <c r="L1819" s="5" t="s">
        <v>216</v>
      </c>
    </row>
    <row r="1820" spans="1:12">
      <c r="A1820" s="6">
        <v>22</v>
      </c>
      <c r="B1820" s="6">
        <v>11</v>
      </c>
      <c r="C1820" s="6">
        <v>29</v>
      </c>
      <c r="D1820" s="7">
        <v>28.03380598</v>
      </c>
      <c r="E1820" s="8">
        <f t="shared" si="122"/>
        <v>28</v>
      </c>
      <c r="F1820" s="7">
        <v>95.016305930000001</v>
      </c>
      <c r="G1820" s="8">
        <f t="shared" si="123"/>
        <v>95</v>
      </c>
      <c r="H1820" s="9">
        <v>5.9557429710000003</v>
      </c>
      <c r="I1820" s="8">
        <f t="shared" si="124"/>
        <v>6</v>
      </c>
      <c r="J1820" s="10">
        <v>218.00557130000001</v>
      </c>
      <c r="K1820" s="8">
        <f t="shared" si="125"/>
        <v>218</v>
      </c>
      <c r="L1820" s="5" t="s">
        <v>216</v>
      </c>
    </row>
    <row r="1821" spans="1:12">
      <c r="A1821" s="6">
        <v>31</v>
      </c>
      <c r="B1821" s="6">
        <v>6</v>
      </c>
      <c r="C1821" s="6">
        <v>26</v>
      </c>
      <c r="D1821" s="7">
        <v>29.128591289999999</v>
      </c>
      <c r="E1821" s="8">
        <f t="shared" si="122"/>
        <v>29</v>
      </c>
      <c r="F1821" s="7">
        <v>91.309248330000003</v>
      </c>
      <c r="G1821" s="8">
        <f t="shared" si="123"/>
        <v>91</v>
      </c>
      <c r="H1821" s="9">
        <v>5.7413673750000003</v>
      </c>
      <c r="I1821" s="8">
        <f t="shared" si="124"/>
        <v>6</v>
      </c>
      <c r="J1821" s="10">
        <v>157.23885530000001</v>
      </c>
      <c r="K1821" s="8">
        <f t="shared" si="125"/>
        <v>157</v>
      </c>
      <c r="L1821" s="5" t="s">
        <v>216</v>
      </c>
    </row>
    <row r="1822" spans="1:12">
      <c r="A1822" s="6">
        <v>34</v>
      </c>
      <c r="B1822" s="6">
        <v>6</v>
      </c>
      <c r="C1822" s="6">
        <v>30</v>
      </c>
      <c r="D1822" s="7">
        <v>27.082825199999998</v>
      </c>
      <c r="E1822" s="8">
        <f t="shared" si="122"/>
        <v>27</v>
      </c>
      <c r="F1822" s="7">
        <v>97.001554909999996</v>
      </c>
      <c r="G1822" s="8">
        <f t="shared" si="123"/>
        <v>97</v>
      </c>
      <c r="H1822" s="9">
        <v>5.9483425710000004</v>
      </c>
      <c r="I1822" s="8">
        <f t="shared" si="124"/>
        <v>6</v>
      </c>
      <c r="J1822" s="10">
        <v>171.7575545</v>
      </c>
      <c r="K1822" s="8">
        <f t="shared" si="125"/>
        <v>172</v>
      </c>
      <c r="L1822" s="5" t="s">
        <v>216</v>
      </c>
    </row>
    <row r="1823" spans="1:12">
      <c r="A1823" s="6">
        <v>24</v>
      </c>
      <c r="B1823" s="6">
        <v>6</v>
      </c>
      <c r="C1823" s="6">
        <v>32</v>
      </c>
      <c r="D1823" s="7">
        <v>28.113214939999999</v>
      </c>
      <c r="E1823" s="8">
        <f t="shared" si="122"/>
        <v>28</v>
      </c>
      <c r="F1823" s="7">
        <v>90.017345259999999</v>
      </c>
      <c r="G1823" s="8">
        <f t="shared" si="123"/>
        <v>90</v>
      </c>
      <c r="H1823" s="9">
        <v>6.3870675620000004</v>
      </c>
      <c r="I1823" s="8">
        <f t="shared" si="124"/>
        <v>6</v>
      </c>
      <c r="J1823" s="10">
        <v>172.48136410000001</v>
      </c>
      <c r="K1823" s="8">
        <f t="shared" si="125"/>
        <v>172</v>
      </c>
      <c r="L1823" s="5" t="s">
        <v>216</v>
      </c>
    </row>
    <row r="1824" spans="1:12">
      <c r="A1824" s="6">
        <v>1</v>
      </c>
      <c r="B1824" s="6">
        <v>8</v>
      </c>
      <c r="C1824" s="6">
        <v>26</v>
      </c>
      <c r="D1824" s="7">
        <v>27.5136304</v>
      </c>
      <c r="E1824" s="8">
        <f t="shared" si="122"/>
        <v>28</v>
      </c>
      <c r="F1824" s="7">
        <v>94.189558160000004</v>
      </c>
      <c r="G1824" s="8">
        <f t="shared" si="123"/>
        <v>94</v>
      </c>
      <c r="H1824" s="9">
        <v>5.5629119129999998</v>
      </c>
      <c r="I1824" s="8">
        <f t="shared" si="124"/>
        <v>6</v>
      </c>
      <c r="J1824" s="10">
        <v>156.67325529999999</v>
      </c>
      <c r="K1824" s="8">
        <f t="shared" si="125"/>
        <v>157</v>
      </c>
      <c r="L1824" s="5" t="s">
        <v>216</v>
      </c>
    </row>
    <row r="1825" spans="1:12">
      <c r="A1825" s="6">
        <v>31</v>
      </c>
      <c r="B1825" s="6">
        <v>13</v>
      </c>
      <c r="C1825" s="6">
        <v>33</v>
      </c>
      <c r="D1825" s="7">
        <v>27.63834933</v>
      </c>
      <c r="E1825" s="8">
        <f t="shared" si="122"/>
        <v>28</v>
      </c>
      <c r="F1825" s="7">
        <v>95.487633889999998</v>
      </c>
      <c r="G1825" s="8">
        <f t="shared" si="123"/>
        <v>95</v>
      </c>
      <c r="H1825" s="9">
        <v>5.85971872</v>
      </c>
      <c r="I1825" s="8">
        <f t="shared" si="124"/>
        <v>6</v>
      </c>
      <c r="J1825" s="10">
        <v>205.5463111</v>
      </c>
      <c r="K1825" s="8">
        <f t="shared" si="125"/>
        <v>206</v>
      </c>
      <c r="L1825" s="5" t="s">
        <v>216</v>
      </c>
    </row>
    <row r="1826" spans="1:12">
      <c r="A1826" s="6">
        <v>10</v>
      </c>
      <c r="B1826" s="6">
        <v>9</v>
      </c>
      <c r="C1826" s="6">
        <v>28</v>
      </c>
      <c r="D1826" s="7">
        <v>29.012568989999998</v>
      </c>
      <c r="E1826" s="8">
        <f t="shared" si="122"/>
        <v>29</v>
      </c>
      <c r="F1826" s="7">
        <v>94.010143880000001</v>
      </c>
      <c r="G1826" s="8">
        <f t="shared" si="123"/>
        <v>94</v>
      </c>
      <c r="H1826" s="9">
        <v>6.2829550730000001</v>
      </c>
      <c r="I1826" s="8">
        <f t="shared" si="124"/>
        <v>6</v>
      </c>
      <c r="J1826" s="10">
        <v>150.05003120000001</v>
      </c>
      <c r="K1826" s="8">
        <f t="shared" si="125"/>
        <v>150</v>
      </c>
      <c r="L1826" s="5" t="s">
        <v>216</v>
      </c>
    </row>
    <row r="1827" spans="1:12">
      <c r="A1827" s="6">
        <v>36</v>
      </c>
      <c r="B1827" s="6">
        <v>27</v>
      </c>
      <c r="C1827" s="6">
        <v>26</v>
      </c>
      <c r="D1827" s="7">
        <v>26.58413917</v>
      </c>
      <c r="E1827" s="8">
        <f t="shared" si="122"/>
        <v>27</v>
      </c>
      <c r="F1827" s="7">
        <v>95.789231369999996</v>
      </c>
      <c r="G1827" s="8">
        <f t="shared" si="123"/>
        <v>96</v>
      </c>
      <c r="H1827" s="9">
        <v>6.2544957099999996</v>
      </c>
      <c r="I1827" s="8">
        <f t="shared" si="124"/>
        <v>6</v>
      </c>
      <c r="J1827" s="10">
        <v>171.6262299</v>
      </c>
      <c r="K1827" s="8">
        <f t="shared" si="125"/>
        <v>172</v>
      </c>
      <c r="L1827" s="5" t="s">
        <v>216</v>
      </c>
    </row>
    <row r="1828" spans="1:12">
      <c r="A1828" s="6">
        <v>38</v>
      </c>
      <c r="B1828" s="6">
        <v>24</v>
      </c>
      <c r="C1828" s="6">
        <v>33</v>
      </c>
      <c r="D1828" s="7">
        <v>28.28905147</v>
      </c>
      <c r="E1828" s="8">
        <f t="shared" si="122"/>
        <v>28</v>
      </c>
      <c r="F1828" s="7">
        <v>97.003964049999993</v>
      </c>
      <c r="G1828" s="8">
        <f t="shared" si="123"/>
        <v>97</v>
      </c>
      <c r="H1828" s="9">
        <v>5.9738531239999997</v>
      </c>
      <c r="I1828" s="8">
        <f t="shared" si="124"/>
        <v>6</v>
      </c>
      <c r="J1828" s="10">
        <v>142.94032329999999</v>
      </c>
      <c r="K1828" s="8">
        <f t="shared" si="125"/>
        <v>143</v>
      </c>
      <c r="L1828" s="5" t="s">
        <v>216</v>
      </c>
    </row>
    <row r="1829" spans="1:12">
      <c r="A1829" s="6">
        <v>11</v>
      </c>
      <c r="B1829" s="6">
        <v>6</v>
      </c>
      <c r="C1829" s="6">
        <v>25</v>
      </c>
      <c r="D1829" s="7">
        <v>28.69164799</v>
      </c>
      <c r="E1829" s="8">
        <f t="shared" si="122"/>
        <v>29</v>
      </c>
      <c r="F1829" s="7">
        <v>96.652486719999999</v>
      </c>
      <c r="G1829" s="8">
        <f t="shared" si="123"/>
        <v>97</v>
      </c>
      <c r="H1829" s="9">
        <v>6.0815680519999997</v>
      </c>
      <c r="I1829" s="8">
        <f t="shared" si="124"/>
        <v>6</v>
      </c>
      <c r="J1829" s="10">
        <v>178.9635457</v>
      </c>
      <c r="K1829" s="8">
        <f t="shared" si="125"/>
        <v>179</v>
      </c>
      <c r="L1829" s="5" t="s">
        <v>216</v>
      </c>
    </row>
    <row r="1830" spans="1:12">
      <c r="A1830" s="6">
        <v>16</v>
      </c>
      <c r="B1830" s="6">
        <v>14</v>
      </c>
      <c r="C1830" s="6">
        <v>30</v>
      </c>
      <c r="D1830" s="7">
        <v>29.709312879999999</v>
      </c>
      <c r="E1830" s="8">
        <f t="shared" si="122"/>
        <v>30</v>
      </c>
      <c r="F1830" s="7">
        <v>96.304843250000005</v>
      </c>
      <c r="G1830" s="8">
        <f t="shared" si="123"/>
        <v>96</v>
      </c>
      <c r="H1830" s="9">
        <v>6.3746675599999998</v>
      </c>
      <c r="I1830" s="8">
        <f t="shared" si="124"/>
        <v>6</v>
      </c>
      <c r="J1830" s="10">
        <v>209.8453993</v>
      </c>
      <c r="K1830" s="8">
        <f t="shared" si="125"/>
        <v>210</v>
      </c>
      <c r="L1830" s="5" t="s">
        <v>216</v>
      </c>
    </row>
    <row r="1831" spans="1:12">
      <c r="A1831" s="6">
        <v>33</v>
      </c>
      <c r="B1831" s="6">
        <v>14</v>
      </c>
      <c r="C1831" s="6">
        <v>35</v>
      </c>
      <c r="D1831" s="7">
        <v>27.148652850000001</v>
      </c>
      <c r="E1831" s="8">
        <f t="shared" si="122"/>
        <v>27</v>
      </c>
      <c r="F1831" s="7">
        <v>96.663552129999999</v>
      </c>
      <c r="G1831" s="8">
        <f t="shared" si="123"/>
        <v>97</v>
      </c>
      <c r="H1831" s="9">
        <v>6.0277071710000003</v>
      </c>
      <c r="I1831" s="8">
        <f t="shared" si="124"/>
        <v>6</v>
      </c>
      <c r="J1831" s="10">
        <v>149.24334970000001</v>
      </c>
      <c r="K1831" s="8">
        <f t="shared" si="125"/>
        <v>149</v>
      </c>
      <c r="L1831" s="5" t="s">
        <v>216</v>
      </c>
    </row>
    <row r="1832" spans="1:12">
      <c r="A1832" s="6">
        <v>16</v>
      </c>
      <c r="B1832" s="6">
        <v>6</v>
      </c>
      <c r="C1832" s="6">
        <v>29</v>
      </c>
      <c r="D1832" s="7">
        <v>29.28725038</v>
      </c>
      <c r="E1832" s="8">
        <f t="shared" si="122"/>
        <v>29</v>
      </c>
      <c r="F1832" s="7">
        <v>91.956149179999997</v>
      </c>
      <c r="G1832" s="8">
        <f t="shared" si="123"/>
        <v>92</v>
      </c>
      <c r="H1832" s="9">
        <v>5.8682850819999999</v>
      </c>
      <c r="I1832" s="8">
        <f t="shared" si="124"/>
        <v>6</v>
      </c>
      <c r="J1832" s="10">
        <v>132.14911760000001</v>
      </c>
      <c r="K1832" s="8">
        <f t="shared" si="125"/>
        <v>132</v>
      </c>
      <c r="L1832" s="5" t="s">
        <v>216</v>
      </c>
    </row>
    <row r="1833" spans="1:12">
      <c r="A1833" s="6">
        <v>32</v>
      </c>
      <c r="B1833" s="6">
        <v>11</v>
      </c>
      <c r="C1833" s="6">
        <v>31</v>
      </c>
      <c r="D1833" s="7">
        <v>25.06871967</v>
      </c>
      <c r="E1833" s="8">
        <f t="shared" si="122"/>
        <v>25</v>
      </c>
      <c r="F1833" s="7">
        <v>93.314104470000004</v>
      </c>
      <c r="G1833" s="8">
        <f t="shared" si="123"/>
        <v>93</v>
      </c>
      <c r="H1833" s="9">
        <v>6.205931638</v>
      </c>
      <c r="I1833" s="8">
        <f t="shared" si="124"/>
        <v>6</v>
      </c>
      <c r="J1833" s="10">
        <v>134.8419069</v>
      </c>
      <c r="K1833" s="8">
        <f t="shared" si="125"/>
        <v>135</v>
      </c>
      <c r="L1833" s="5" t="s">
        <v>216</v>
      </c>
    </row>
    <row r="1834" spans="1:12">
      <c r="A1834" s="6">
        <v>38</v>
      </c>
      <c r="B1834" s="6">
        <v>14</v>
      </c>
      <c r="C1834" s="6">
        <v>30</v>
      </c>
      <c r="D1834" s="7">
        <v>26.92449525</v>
      </c>
      <c r="E1834" s="8">
        <f t="shared" si="122"/>
        <v>27</v>
      </c>
      <c r="F1834" s="7">
        <v>91.201060190000007</v>
      </c>
      <c r="G1834" s="8">
        <f t="shared" si="123"/>
        <v>91</v>
      </c>
      <c r="H1834" s="9">
        <v>5.5707453859999996</v>
      </c>
      <c r="I1834" s="8">
        <f t="shared" si="124"/>
        <v>6</v>
      </c>
      <c r="J1834" s="10">
        <v>194.90221360000001</v>
      </c>
      <c r="K1834" s="8">
        <f t="shared" si="125"/>
        <v>195</v>
      </c>
      <c r="L1834" s="5" t="s">
        <v>216</v>
      </c>
    </row>
    <row r="1835" spans="1:12">
      <c r="A1835" s="6">
        <v>8</v>
      </c>
      <c r="B1835" s="6">
        <v>6</v>
      </c>
      <c r="C1835" s="6">
        <v>33</v>
      </c>
      <c r="D1835" s="7">
        <v>28.278042880000001</v>
      </c>
      <c r="E1835" s="8">
        <f t="shared" si="122"/>
        <v>28</v>
      </c>
      <c r="F1835" s="7">
        <v>93.647612659999993</v>
      </c>
      <c r="G1835" s="8">
        <f t="shared" si="123"/>
        <v>94</v>
      </c>
      <c r="H1835" s="9">
        <v>6.095261013</v>
      </c>
      <c r="I1835" s="8">
        <f t="shared" si="124"/>
        <v>6</v>
      </c>
      <c r="J1835" s="10">
        <v>171.94579590000001</v>
      </c>
      <c r="K1835" s="8">
        <f t="shared" si="125"/>
        <v>172</v>
      </c>
      <c r="L1835" s="5" t="s">
        <v>216</v>
      </c>
    </row>
    <row r="1836" spans="1:12">
      <c r="A1836" s="6">
        <v>23</v>
      </c>
      <c r="B1836" s="6">
        <v>6</v>
      </c>
      <c r="C1836" s="6">
        <v>33</v>
      </c>
      <c r="D1836" s="7">
        <v>29.180325620000001</v>
      </c>
      <c r="E1836" s="8">
        <f t="shared" si="122"/>
        <v>29</v>
      </c>
      <c r="F1836" s="7">
        <v>92.730412220000005</v>
      </c>
      <c r="G1836" s="8">
        <f t="shared" si="123"/>
        <v>93</v>
      </c>
      <c r="H1836" s="9">
        <v>6.0257895939999999</v>
      </c>
      <c r="I1836" s="8">
        <f t="shared" si="124"/>
        <v>6</v>
      </c>
      <c r="J1836" s="10">
        <v>204.96036770000001</v>
      </c>
      <c r="K1836" s="8">
        <f t="shared" si="125"/>
        <v>205</v>
      </c>
      <c r="L1836" s="5" t="s">
        <v>216</v>
      </c>
    </row>
    <row r="1837" spans="1:12">
      <c r="A1837" s="6">
        <v>29</v>
      </c>
      <c r="B1837" s="6">
        <v>25</v>
      </c>
      <c r="C1837" s="6">
        <v>35</v>
      </c>
      <c r="D1837" s="7">
        <v>28.357507200000001</v>
      </c>
      <c r="E1837" s="8">
        <f t="shared" si="122"/>
        <v>28</v>
      </c>
      <c r="F1837" s="7">
        <v>91.645092989999995</v>
      </c>
      <c r="G1837" s="8">
        <f t="shared" si="123"/>
        <v>92</v>
      </c>
      <c r="H1837" s="9">
        <v>5.5428737989999997</v>
      </c>
      <c r="I1837" s="8">
        <f t="shared" si="124"/>
        <v>6</v>
      </c>
      <c r="J1837" s="10">
        <v>160.73069910000001</v>
      </c>
      <c r="K1837" s="8">
        <f t="shared" si="125"/>
        <v>161</v>
      </c>
      <c r="L1837" s="5" t="s">
        <v>216</v>
      </c>
    </row>
    <row r="1838" spans="1:12">
      <c r="A1838" s="6">
        <v>24</v>
      </c>
      <c r="B1838" s="6">
        <v>14</v>
      </c>
      <c r="C1838" s="6">
        <v>33</v>
      </c>
      <c r="D1838" s="7">
        <v>29.380725120000001</v>
      </c>
      <c r="E1838" s="8">
        <f t="shared" si="122"/>
        <v>29</v>
      </c>
      <c r="F1838" s="7">
        <v>93.275656850000004</v>
      </c>
      <c r="G1838" s="8">
        <f t="shared" si="123"/>
        <v>93</v>
      </c>
      <c r="H1838" s="9">
        <v>6.3662195510000004</v>
      </c>
      <c r="I1838" s="8">
        <f t="shared" si="124"/>
        <v>6</v>
      </c>
      <c r="J1838" s="10">
        <v>218.52418510000001</v>
      </c>
      <c r="K1838" s="8">
        <f t="shared" si="125"/>
        <v>219</v>
      </c>
      <c r="L1838" s="5" t="s">
        <v>216</v>
      </c>
    </row>
    <row r="1839" spans="1:12">
      <c r="A1839" s="6">
        <v>32</v>
      </c>
      <c r="B1839" s="6">
        <v>12</v>
      </c>
      <c r="C1839" s="6">
        <v>30</v>
      </c>
      <c r="D1839" s="7">
        <v>25.392410909999999</v>
      </c>
      <c r="E1839" s="8">
        <f t="shared" si="122"/>
        <v>25</v>
      </c>
      <c r="F1839" s="7">
        <v>98.089511959999996</v>
      </c>
      <c r="G1839" s="8">
        <f t="shared" si="123"/>
        <v>98</v>
      </c>
      <c r="H1839" s="9">
        <v>5.5798450080000004</v>
      </c>
      <c r="I1839" s="8">
        <f t="shared" si="124"/>
        <v>6</v>
      </c>
      <c r="J1839" s="10">
        <v>218.08038500000001</v>
      </c>
      <c r="K1839" s="8">
        <f t="shared" si="125"/>
        <v>218</v>
      </c>
      <c r="L1839" s="5" t="s">
        <v>216</v>
      </c>
    </row>
    <row r="1840" spans="1:12">
      <c r="A1840" s="6">
        <v>30</v>
      </c>
      <c r="B1840" s="6">
        <v>25</v>
      </c>
      <c r="C1840" s="6">
        <v>31</v>
      </c>
      <c r="D1840" s="7">
        <v>26.312706349999999</v>
      </c>
      <c r="E1840" s="8">
        <f t="shared" si="122"/>
        <v>26</v>
      </c>
      <c r="F1840" s="7">
        <v>98.620480259999994</v>
      </c>
      <c r="G1840" s="8">
        <f t="shared" si="123"/>
        <v>99</v>
      </c>
      <c r="H1840" s="9">
        <v>5.8049650670000004</v>
      </c>
      <c r="I1840" s="8">
        <f t="shared" si="124"/>
        <v>6</v>
      </c>
      <c r="J1840" s="10">
        <v>208.11813810000001</v>
      </c>
      <c r="K1840" s="8">
        <f t="shared" si="125"/>
        <v>208</v>
      </c>
      <c r="L1840" s="5" t="s">
        <v>216</v>
      </c>
    </row>
    <row r="1841" spans="1:12">
      <c r="A1841" s="6">
        <v>14</v>
      </c>
      <c r="B1841" s="6">
        <v>21</v>
      </c>
      <c r="C1841" s="6">
        <v>35</v>
      </c>
      <c r="D1841" s="7">
        <v>29.52501367</v>
      </c>
      <c r="E1841" s="8">
        <f t="shared" si="122"/>
        <v>30</v>
      </c>
      <c r="F1841" s="7">
        <v>91.911853190000002</v>
      </c>
      <c r="G1841" s="8">
        <f t="shared" si="123"/>
        <v>92</v>
      </c>
      <c r="H1841" s="9">
        <v>6.1210055060000004</v>
      </c>
      <c r="I1841" s="8">
        <f t="shared" si="124"/>
        <v>6</v>
      </c>
      <c r="J1841" s="10">
        <v>194.31002720000001</v>
      </c>
      <c r="K1841" s="8">
        <f t="shared" si="125"/>
        <v>194</v>
      </c>
      <c r="L1841" s="5" t="s">
        <v>216</v>
      </c>
    </row>
    <row r="1842" spans="1:12">
      <c r="A1842" s="6">
        <v>27</v>
      </c>
      <c r="B1842" s="6">
        <v>22</v>
      </c>
      <c r="C1842" s="6">
        <v>29</v>
      </c>
      <c r="D1842" s="7">
        <v>28.832148589999999</v>
      </c>
      <c r="E1842" s="8">
        <f t="shared" si="122"/>
        <v>29</v>
      </c>
      <c r="F1842" s="7">
        <v>92.171703530000002</v>
      </c>
      <c r="G1842" s="8">
        <f t="shared" si="123"/>
        <v>92</v>
      </c>
      <c r="H1842" s="9">
        <v>6.0002486470000003</v>
      </c>
      <c r="I1842" s="8">
        <f t="shared" si="124"/>
        <v>6</v>
      </c>
      <c r="J1842" s="10">
        <v>145.41723870000001</v>
      </c>
      <c r="K1842" s="8">
        <f t="shared" si="125"/>
        <v>145</v>
      </c>
      <c r="L1842" s="5" t="s">
        <v>216</v>
      </c>
    </row>
    <row r="1843" spans="1:12">
      <c r="A1843" s="6">
        <v>40</v>
      </c>
      <c r="B1843" s="6">
        <v>5</v>
      </c>
      <c r="C1843" s="6">
        <v>29</v>
      </c>
      <c r="D1843" s="7">
        <v>28.484449059999999</v>
      </c>
      <c r="E1843" s="8">
        <f t="shared" si="122"/>
        <v>28</v>
      </c>
      <c r="F1843" s="7">
        <v>97.768654580000003</v>
      </c>
      <c r="G1843" s="8">
        <f t="shared" si="123"/>
        <v>98</v>
      </c>
      <c r="H1843" s="9">
        <v>5.8209787909999999</v>
      </c>
      <c r="I1843" s="8">
        <f t="shared" si="124"/>
        <v>6</v>
      </c>
      <c r="J1843" s="10">
        <v>160.389421</v>
      </c>
      <c r="K1843" s="8">
        <f t="shared" si="125"/>
        <v>160</v>
      </c>
      <c r="L1843" s="5" t="s">
        <v>216</v>
      </c>
    </row>
    <row r="1844" spans="1:12">
      <c r="A1844" s="6">
        <v>17</v>
      </c>
      <c r="B1844" s="6">
        <v>11</v>
      </c>
      <c r="C1844" s="6">
        <v>32</v>
      </c>
      <c r="D1844" s="7">
        <v>28.740133350000001</v>
      </c>
      <c r="E1844" s="8">
        <f t="shared" si="122"/>
        <v>29</v>
      </c>
      <c r="F1844" s="7">
        <v>93.396764989999994</v>
      </c>
      <c r="G1844" s="8">
        <f t="shared" si="123"/>
        <v>93</v>
      </c>
      <c r="H1844" s="9">
        <v>5.6207337940000004</v>
      </c>
      <c r="I1844" s="8">
        <f t="shared" si="124"/>
        <v>6</v>
      </c>
      <c r="J1844" s="10">
        <v>156.76508229999999</v>
      </c>
      <c r="K1844" s="8">
        <f t="shared" si="125"/>
        <v>157</v>
      </c>
      <c r="L1844" s="5" t="s">
        <v>216</v>
      </c>
    </row>
    <row r="1845" spans="1:12">
      <c r="A1845" s="6">
        <v>30</v>
      </c>
      <c r="B1845" s="6">
        <v>30</v>
      </c>
      <c r="C1845" s="6">
        <v>35</v>
      </c>
      <c r="D1845" s="7">
        <v>25.008723920000001</v>
      </c>
      <c r="E1845" s="8">
        <f t="shared" si="122"/>
        <v>25</v>
      </c>
      <c r="F1845" s="7">
        <v>95.592240180000005</v>
      </c>
      <c r="G1845" s="8">
        <f t="shared" si="123"/>
        <v>96</v>
      </c>
      <c r="H1845" s="9">
        <v>6.0019364189999997</v>
      </c>
      <c r="I1845" s="8">
        <f t="shared" si="124"/>
        <v>6</v>
      </c>
      <c r="J1845" s="10">
        <v>165.80921789999999</v>
      </c>
      <c r="K1845" s="8">
        <f t="shared" si="125"/>
        <v>166</v>
      </c>
      <c r="L1845" s="5" t="s">
        <v>216</v>
      </c>
    </row>
    <row r="1846" spans="1:12">
      <c r="A1846" s="6">
        <v>28</v>
      </c>
      <c r="B1846" s="6">
        <v>10</v>
      </c>
      <c r="C1846" s="6">
        <v>30</v>
      </c>
      <c r="D1846" s="7">
        <v>29.869083400000001</v>
      </c>
      <c r="E1846" s="8">
        <f t="shared" si="122"/>
        <v>30</v>
      </c>
      <c r="F1846" s="7">
        <v>91.147234220000001</v>
      </c>
      <c r="G1846" s="8">
        <f t="shared" si="123"/>
        <v>91</v>
      </c>
      <c r="H1846" s="9">
        <v>6.3057405219999998</v>
      </c>
      <c r="I1846" s="8">
        <f t="shared" si="124"/>
        <v>6</v>
      </c>
      <c r="J1846" s="10">
        <v>192.76785749999999</v>
      </c>
      <c r="K1846" s="8">
        <f t="shared" si="125"/>
        <v>193</v>
      </c>
      <c r="L1846" s="5" t="s">
        <v>216</v>
      </c>
    </row>
    <row r="1847" spans="1:12">
      <c r="A1847" s="6">
        <v>39</v>
      </c>
      <c r="B1847" s="6">
        <v>7</v>
      </c>
      <c r="C1847" s="6">
        <v>29</v>
      </c>
      <c r="D1847" s="7">
        <v>27.542732109999999</v>
      </c>
      <c r="E1847" s="8">
        <f t="shared" si="122"/>
        <v>28</v>
      </c>
      <c r="F1847" s="7">
        <v>94.59086121</v>
      </c>
      <c r="G1847" s="8">
        <f t="shared" si="123"/>
        <v>95</v>
      </c>
      <c r="H1847" s="9">
        <v>6.3625441110000001</v>
      </c>
      <c r="I1847" s="8">
        <f t="shared" si="124"/>
        <v>6</v>
      </c>
      <c r="J1847" s="10">
        <v>150.2012138</v>
      </c>
      <c r="K1847" s="8">
        <f t="shared" si="125"/>
        <v>150</v>
      </c>
      <c r="L1847" s="5" t="s">
        <v>216</v>
      </c>
    </row>
    <row r="1848" spans="1:12">
      <c r="A1848" s="6">
        <v>32</v>
      </c>
      <c r="B1848" s="6">
        <v>20</v>
      </c>
      <c r="C1848" s="6">
        <v>35</v>
      </c>
      <c r="D1848" s="7">
        <v>26.521664340000001</v>
      </c>
      <c r="E1848" s="8">
        <f t="shared" si="122"/>
        <v>27</v>
      </c>
      <c r="F1848" s="7">
        <v>98.382276689999998</v>
      </c>
      <c r="G1848" s="8">
        <f t="shared" si="123"/>
        <v>98</v>
      </c>
      <c r="H1848" s="9">
        <v>5.5886553870000002</v>
      </c>
      <c r="I1848" s="8">
        <f t="shared" si="124"/>
        <v>6</v>
      </c>
      <c r="J1848" s="10">
        <v>144.62616980000001</v>
      </c>
      <c r="K1848" s="8">
        <f t="shared" si="125"/>
        <v>145</v>
      </c>
      <c r="L1848" s="5" t="s">
        <v>216</v>
      </c>
    </row>
    <row r="1849" spans="1:12">
      <c r="A1849" s="6">
        <v>7</v>
      </c>
      <c r="B1849" s="6">
        <v>15</v>
      </c>
      <c r="C1849" s="6">
        <v>32</v>
      </c>
      <c r="D1849" s="7">
        <v>25.035123509999998</v>
      </c>
      <c r="E1849" s="8">
        <f t="shared" si="122"/>
        <v>25</v>
      </c>
      <c r="F1849" s="7">
        <v>95.897399579999998</v>
      </c>
      <c r="G1849" s="8">
        <f t="shared" si="123"/>
        <v>96</v>
      </c>
      <c r="H1849" s="9">
        <v>6.1822327619999999</v>
      </c>
      <c r="I1849" s="8">
        <f t="shared" si="124"/>
        <v>6</v>
      </c>
      <c r="J1849" s="10">
        <v>174.796583</v>
      </c>
      <c r="K1849" s="8">
        <f t="shared" si="125"/>
        <v>175</v>
      </c>
      <c r="L1849" s="5" t="s">
        <v>216</v>
      </c>
    </row>
    <row r="1850" spans="1:12">
      <c r="A1850" s="6">
        <v>29</v>
      </c>
      <c r="B1850" s="6">
        <v>17</v>
      </c>
      <c r="C1850" s="6">
        <v>29</v>
      </c>
      <c r="D1850" s="7">
        <v>29.203949089999998</v>
      </c>
      <c r="E1850" s="8">
        <f t="shared" si="122"/>
        <v>29</v>
      </c>
      <c r="F1850" s="7">
        <v>95.66997327</v>
      </c>
      <c r="G1850" s="8">
        <f t="shared" si="123"/>
        <v>96</v>
      </c>
      <c r="H1850" s="9">
        <v>5.9594931879999997</v>
      </c>
      <c r="I1850" s="8">
        <f t="shared" si="124"/>
        <v>6</v>
      </c>
      <c r="J1850" s="10">
        <v>211.2506267</v>
      </c>
      <c r="K1850" s="8">
        <f t="shared" si="125"/>
        <v>211</v>
      </c>
      <c r="L1850" s="5" t="s">
        <v>216</v>
      </c>
    </row>
    <row r="1851" spans="1:12">
      <c r="A1851" s="6">
        <v>34</v>
      </c>
      <c r="B1851" s="6">
        <v>15</v>
      </c>
      <c r="C1851" s="6">
        <v>34</v>
      </c>
      <c r="D1851" s="7">
        <v>27.058264569999999</v>
      </c>
      <c r="E1851" s="8">
        <f t="shared" si="122"/>
        <v>27</v>
      </c>
      <c r="F1851" s="7">
        <v>91.105103709999995</v>
      </c>
      <c r="G1851" s="8">
        <f t="shared" si="123"/>
        <v>91</v>
      </c>
      <c r="H1851" s="9">
        <v>5.6772826780000001</v>
      </c>
      <c r="I1851" s="8">
        <f t="shared" si="124"/>
        <v>6</v>
      </c>
      <c r="J1851" s="10">
        <v>224.70069530000001</v>
      </c>
      <c r="K1851" s="8">
        <f t="shared" si="125"/>
        <v>225</v>
      </c>
      <c r="L1851" s="5" t="s">
        <v>216</v>
      </c>
    </row>
    <row r="1852" spans="1:12">
      <c r="A1852" s="6">
        <v>14</v>
      </c>
      <c r="B1852" s="6">
        <v>23</v>
      </c>
      <c r="C1852" s="6">
        <v>25</v>
      </c>
      <c r="D1852" s="7">
        <v>26.185523889999999</v>
      </c>
      <c r="E1852" s="8">
        <f t="shared" si="122"/>
        <v>26</v>
      </c>
      <c r="F1852" s="7">
        <v>96.966379160000002</v>
      </c>
      <c r="G1852" s="8">
        <f t="shared" si="123"/>
        <v>97</v>
      </c>
      <c r="H1852" s="9">
        <v>5.6121227969999996</v>
      </c>
      <c r="I1852" s="8">
        <f t="shared" si="124"/>
        <v>6</v>
      </c>
      <c r="J1852" s="10">
        <v>135.41862219999999</v>
      </c>
      <c r="K1852" s="8">
        <f t="shared" si="125"/>
        <v>135</v>
      </c>
      <c r="L1852" s="5" t="s">
        <v>216</v>
      </c>
    </row>
    <row r="1853" spans="1:12">
      <c r="A1853" s="6">
        <v>18</v>
      </c>
      <c r="B1853" s="6">
        <v>19</v>
      </c>
      <c r="C1853" s="6">
        <v>29</v>
      </c>
      <c r="D1853" s="7">
        <v>27.593768449999999</v>
      </c>
      <c r="E1853" s="8">
        <f t="shared" si="122"/>
        <v>28</v>
      </c>
      <c r="F1853" s="7">
        <v>92.485196060000007</v>
      </c>
      <c r="G1853" s="8">
        <f t="shared" si="123"/>
        <v>92</v>
      </c>
      <c r="H1853" s="9">
        <v>6.2060777419999997</v>
      </c>
      <c r="I1853" s="8">
        <f t="shared" si="124"/>
        <v>6</v>
      </c>
      <c r="J1853" s="10">
        <v>162.8432736</v>
      </c>
      <c r="K1853" s="8">
        <f t="shared" si="125"/>
        <v>163</v>
      </c>
      <c r="L1853" s="5" t="s">
        <v>216</v>
      </c>
    </row>
    <row r="1854" spans="1:12">
      <c r="A1854" s="6">
        <v>7</v>
      </c>
      <c r="B1854" s="6">
        <v>21</v>
      </c>
      <c r="C1854" s="6">
        <v>35</v>
      </c>
      <c r="D1854" s="7">
        <v>25.760116620000002</v>
      </c>
      <c r="E1854" s="8">
        <f t="shared" si="122"/>
        <v>26</v>
      </c>
      <c r="F1854" s="7">
        <v>94.658306080000003</v>
      </c>
      <c r="G1854" s="8">
        <f t="shared" si="123"/>
        <v>95</v>
      </c>
      <c r="H1854" s="9">
        <v>5.7648120760000001</v>
      </c>
      <c r="I1854" s="8">
        <f t="shared" si="124"/>
        <v>6</v>
      </c>
      <c r="J1854" s="10">
        <v>131.24514139999999</v>
      </c>
      <c r="K1854" s="8">
        <f t="shared" si="125"/>
        <v>131</v>
      </c>
      <c r="L1854" s="5" t="s">
        <v>216</v>
      </c>
    </row>
    <row r="1855" spans="1:12">
      <c r="A1855" s="6">
        <v>24</v>
      </c>
      <c r="B1855" s="6">
        <v>27</v>
      </c>
      <c r="C1855" s="6">
        <v>34</v>
      </c>
      <c r="D1855" s="7">
        <v>28.87862994</v>
      </c>
      <c r="E1855" s="8">
        <f t="shared" si="122"/>
        <v>29</v>
      </c>
      <c r="F1855" s="7">
        <v>95.113203150000004</v>
      </c>
      <c r="G1855" s="8">
        <f t="shared" si="123"/>
        <v>95</v>
      </c>
      <c r="H1855" s="9">
        <v>6.2033765250000004</v>
      </c>
      <c r="I1855" s="8">
        <f t="shared" si="124"/>
        <v>6</v>
      </c>
      <c r="J1855" s="10">
        <v>145.05831169999999</v>
      </c>
      <c r="K1855" s="8">
        <f t="shared" si="125"/>
        <v>145</v>
      </c>
      <c r="L1855" s="5" t="s">
        <v>216</v>
      </c>
    </row>
    <row r="1856" spans="1:12">
      <c r="A1856" s="6">
        <v>39</v>
      </c>
      <c r="B1856" s="6">
        <v>29</v>
      </c>
      <c r="C1856" s="6">
        <v>29</v>
      </c>
      <c r="D1856" s="7">
        <v>26.509086109999998</v>
      </c>
      <c r="E1856" s="8">
        <f t="shared" si="122"/>
        <v>27</v>
      </c>
      <c r="F1856" s="7">
        <v>94.484145440000006</v>
      </c>
      <c r="G1856" s="8">
        <f t="shared" si="123"/>
        <v>94</v>
      </c>
      <c r="H1856" s="9">
        <v>6.1436626990000001</v>
      </c>
      <c r="I1856" s="8">
        <f t="shared" si="124"/>
        <v>6</v>
      </c>
      <c r="J1856" s="10">
        <v>199.8778403</v>
      </c>
      <c r="K1856" s="8">
        <f t="shared" si="125"/>
        <v>200</v>
      </c>
      <c r="L1856" s="5" t="s">
        <v>216</v>
      </c>
    </row>
    <row r="1857" spans="1:12">
      <c r="A1857" s="6">
        <v>29</v>
      </c>
      <c r="B1857" s="6">
        <v>8</v>
      </c>
      <c r="C1857" s="6">
        <v>28</v>
      </c>
      <c r="D1857" s="7">
        <v>26.87037587</v>
      </c>
      <c r="E1857" s="8">
        <f t="shared" si="122"/>
        <v>27</v>
      </c>
      <c r="F1857" s="7">
        <v>91.725462570000005</v>
      </c>
      <c r="G1857" s="8">
        <f t="shared" si="123"/>
        <v>92</v>
      </c>
      <c r="H1857" s="9">
        <v>6.1004294970000004</v>
      </c>
      <c r="I1857" s="8">
        <f t="shared" si="124"/>
        <v>6</v>
      </c>
      <c r="J1857" s="10">
        <v>214.41288739999999</v>
      </c>
      <c r="K1857" s="8">
        <f t="shared" si="125"/>
        <v>214</v>
      </c>
      <c r="L1857" s="5" t="s">
        <v>216</v>
      </c>
    </row>
    <row r="1858" spans="1:12">
      <c r="A1858" s="6">
        <v>10</v>
      </c>
      <c r="B1858" s="6">
        <v>24</v>
      </c>
      <c r="C1858" s="6">
        <v>27</v>
      </c>
      <c r="D1858" s="7">
        <v>27.57283516</v>
      </c>
      <c r="E1858" s="8">
        <f t="shared" si="122"/>
        <v>28</v>
      </c>
      <c r="F1858" s="7">
        <v>94.904856969999997</v>
      </c>
      <c r="G1858" s="8">
        <f t="shared" si="123"/>
        <v>95</v>
      </c>
      <c r="H1858" s="9">
        <v>5.7084096009999996</v>
      </c>
      <c r="I1858" s="8">
        <f t="shared" si="124"/>
        <v>6</v>
      </c>
      <c r="J1858" s="10">
        <v>145.92989349999999</v>
      </c>
      <c r="K1858" s="8">
        <f t="shared" si="125"/>
        <v>146</v>
      </c>
      <c r="L1858" s="5" t="s">
        <v>216</v>
      </c>
    </row>
    <row r="1859" spans="1:12">
      <c r="A1859" s="6">
        <v>0</v>
      </c>
      <c r="B1859" s="6">
        <v>29</v>
      </c>
      <c r="C1859" s="6">
        <v>32</v>
      </c>
      <c r="D1859" s="7">
        <v>28.059124369999999</v>
      </c>
      <c r="E1859" s="8">
        <f t="shared" ref="E1859:E1922" si="126">ROUND(D1859, 0)</f>
        <v>28</v>
      </c>
      <c r="F1859" s="7">
        <v>98.367098499999997</v>
      </c>
      <c r="G1859" s="8">
        <f t="shared" ref="G1859:G1922" si="127">ROUND(F1859, 0)</f>
        <v>98</v>
      </c>
      <c r="H1859" s="9">
        <v>5.8682558580000004</v>
      </c>
      <c r="I1859" s="8">
        <f t="shared" ref="I1859:I1922" si="128">ROUND(H1859, 0)</f>
        <v>6</v>
      </c>
      <c r="J1859" s="10">
        <v>171.65163960000001</v>
      </c>
      <c r="K1859" s="8">
        <f t="shared" ref="K1859:K1922" si="129">ROUND(J1859, 0)</f>
        <v>172</v>
      </c>
      <c r="L1859" s="5" t="s">
        <v>216</v>
      </c>
    </row>
    <row r="1860" spans="1:12">
      <c r="A1860" s="6">
        <v>32</v>
      </c>
      <c r="B1860" s="6">
        <v>11</v>
      </c>
      <c r="C1860" s="6">
        <v>31</v>
      </c>
      <c r="D1860" s="7">
        <v>29.516115580000001</v>
      </c>
      <c r="E1860" s="8">
        <f t="shared" si="126"/>
        <v>30</v>
      </c>
      <c r="F1860" s="7">
        <v>92.564928640000005</v>
      </c>
      <c r="G1860" s="8">
        <f t="shared" si="127"/>
        <v>93</v>
      </c>
      <c r="H1860" s="9">
        <v>6.4612258269999998</v>
      </c>
      <c r="I1860" s="8">
        <f t="shared" si="128"/>
        <v>6</v>
      </c>
      <c r="J1860" s="10">
        <v>131.21161670000001</v>
      </c>
      <c r="K1860" s="8">
        <f t="shared" si="129"/>
        <v>131</v>
      </c>
      <c r="L1860" s="5" t="s">
        <v>216</v>
      </c>
    </row>
    <row r="1861" spans="1:12">
      <c r="A1861" s="6">
        <v>37</v>
      </c>
      <c r="B1861" s="6">
        <v>10</v>
      </c>
      <c r="C1861" s="6">
        <v>32</v>
      </c>
      <c r="D1861" s="7">
        <v>28.963182580000002</v>
      </c>
      <c r="E1861" s="8">
        <f t="shared" si="126"/>
        <v>29</v>
      </c>
      <c r="F1861" s="7">
        <v>95.163336729999997</v>
      </c>
      <c r="G1861" s="8">
        <f t="shared" si="127"/>
        <v>95</v>
      </c>
      <c r="H1861" s="9">
        <v>6.1650848549999999</v>
      </c>
      <c r="I1861" s="8">
        <f t="shared" si="128"/>
        <v>6</v>
      </c>
      <c r="J1861" s="10">
        <v>222.80301299999999</v>
      </c>
      <c r="K1861" s="8">
        <f t="shared" si="129"/>
        <v>223</v>
      </c>
      <c r="L1861" s="5" t="s">
        <v>216</v>
      </c>
    </row>
    <row r="1862" spans="1:12">
      <c r="A1862" s="6">
        <v>20</v>
      </c>
      <c r="B1862" s="6">
        <v>29</v>
      </c>
      <c r="C1862" s="6">
        <v>27</v>
      </c>
      <c r="D1862" s="7">
        <v>25.098976879999999</v>
      </c>
      <c r="E1862" s="8">
        <f t="shared" si="126"/>
        <v>25</v>
      </c>
      <c r="F1862" s="7">
        <v>92.360994890000001</v>
      </c>
      <c r="G1862" s="8">
        <f t="shared" si="127"/>
        <v>92</v>
      </c>
      <c r="H1862" s="9">
        <v>6.0470443420000004</v>
      </c>
      <c r="I1862" s="8">
        <f t="shared" si="128"/>
        <v>6</v>
      </c>
      <c r="J1862" s="10">
        <v>157.7592626</v>
      </c>
      <c r="K1862" s="8">
        <f t="shared" si="129"/>
        <v>158</v>
      </c>
      <c r="L1862" s="5" t="s">
        <v>216</v>
      </c>
    </row>
    <row r="1863" spans="1:12">
      <c r="A1863" s="6">
        <v>31</v>
      </c>
      <c r="B1863" s="6">
        <v>29</v>
      </c>
      <c r="C1863" s="6">
        <v>35</v>
      </c>
      <c r="D1863" s="7">
        <v>27.1872282</v>
      </c>
      <c r="E1863" s="8">
        <f t="shared" si="126"/>
        <v>27</v>
      </c>
      <c r="F1863" s="7">
        <v>92.199067760000005</v>
      </c>
      <c r="G1863" s="8">
        <f t="shared" si="127"/>
        <v>92</v>
      </c>
      <c r="H1863" s="9">
        <v>6.1371025049999997</v>
      </c>
      <c r="I1863" s="8">
        <f t="shared" si="128"/>
        <v>6</v>
      </c>
      <c r="J1863" s="10">
        <v>141.32205759999999</v>
      </c>
      <c r="K1863" s="8">
        <f t="shared" si="129"/>
        <v>141</v>
      </c>
      <c r="L1863" s="5" t="s">
        <v>216</v>
      </c>
    </row>
    <row r="1864" spans="1:12">
      <c r="A1864" s="6">
        <v>17</v>
      </c>
      <c r="B1864" s="6">
        <v>30</v>
      </c>
      <c r="C1864" s="6">
        <v>27</v>
      </c>
      <c r="D1864" s="7">
        <v>29.03065024</v>
      </c>
      <c r="E1864" s="8">
        <f t="shared" si="126"/>
        <v>29</v>
      </c>
      <c r="F1864" s="7">
        <v>90.790938620000006</v>
      </c>
      <c r="G1864" s="8">
        <f t="shared" si="127"/>
        <v>91</v>
      </c>
      <c r="H1864" s="9">
        <v>5.8940270650000004</v>
      </c>
      <c r="I1864" s="8">
        <f t="shared" si="128"/>
        <v>6</v>
      </c>
      <c r="J1864" s="10">
        <v>205.57203670000001</v>
      </c>
      <c r="K1864" s="8">
        <f t="shared" si="129"/>
        <v>206</v>
      </c>
      <c r="L1864" s="5" t="s">
        <v>216</v>
      </c>
    </row>
    <row r="1865" spans="1:12">
      <c r="A1865" s="6">
        <v>1</v>
      </c>
      <c r="B1865" s="6">
        <v>12</v>
      </c>
      <c r="C1865" s="6">
        <v>30</v>
      </c>
      <c r="D1865" s="7">
        <v>27.754297999999999</v>
      </c>
      <c r="E1865" s="8">
        <f t="shared" si="126"/>
        <v>28</v>
      </c>
      <c r="F1865" s="7">
        <v>95.946438310000005</v>
      </c>
      <c r="G1865" s="8">
        <f t="shared" si="127"/>
        <v>96</v>
      </c>
      <c r="H1865" s="9">
        <v>5.5622238299999998</v>
      </c>
      <c r="I1865" s="8">
        <f t="shared" si="128"/>
        <v>6</v>
      </c>
      <c r="J1865" s="10">
        <v>131.09000760000001</v>
      </c>
      <c r="K1865" s="8">
        <f t="shared" si="129"/>
        <v>131</v>
      </c>
      <c r="L1865" s="5" t="s">
        <v>216</v>
      </c>
    </row>
    <row r="1866" spans="1:12">
      <c r="A1866" s="6">
        <v>6</v>
      </c>
      <c r="B1866" s="6">
        <v>13</v>
      </c>
      <c r="C1866" s="6">
        <v>29</v>
      </c>
      <c r="D1866" s="7">
        <v>27.31155708</v>
      </c>
      <c r="E1866" s="8">
        <f t="shared" si="126"/>
        <v>27</v>
      </c>
      <c r="F1866" s="7">
        <v>99.969060060000004</v>
      </c>
      <c r="G1866" s="8">
        <f t="shared" si="127"/>
        <v>100</v>
      </c>
      <c r="H1866" s="9">
        <v>5.8326080280000001</v>
      </c>
      <c r="I1866" s="8">
        <f t="shared" si="128"/>
        <v>6</v>
      </c>
      <c r="J1866" s="10">
        <v>201.82586330000001</v>
      </c>
      <c r="K1866" s="8">
        <f t="shared" si="129"/>
        <v>202</v>
      </c>
      <c r="L1866" s="5" t="s">
        <v>216</v>
      </c>
    </row>
    <row r="1867" spans="1:12">
      <c r="A1867" s="6">
        <v>15</v>
      </c>
      <c r="B1867" s="6">
        <v>28</v>
      </c>
      <c r="C1867" s="6">
        <v>32</v>
      </c>
      <c r="D1867" s="7">
        <v>28.842709710000001</v>
      </c>
      <c r="E1867" s="8">
        <f t="shared" si="126"/>
        <v>29</v>
      </c>
      <c r="F1867" s="7">
        <v>99.643285259999999</v>
      </c>
      <c r="G1867" s="8">
        <f t="shared" si="127"/>
        <v>100</v>
      </c>
      <c r="H1867" s="9">
        <v>6.2185718740000002</v>
      </c>
      <c r="I1867" s="8">
        <f t="shared" si="128"/>
        <v>6</v>
      </c>
      <c r="J1867" s="10">
        <v>224.40166819999999</v>
      </c>
      <c r="K1867" s="8">
        <f t="shared" si="129"/>
        <v>224</v>
      </c>
      <c r="L1867" s="5" t="s">
        <v>216</v>
      </c>
    </row>
    <row r="1868" spans="1:12">
      <c r="A1868" s="6">
        <v>27</v>
      </c>
      <c r="B1868" s="6">
        <v>24</v>
      </c>
      <c r="C1868" s="6">
        <v>29</v>
      </c>
      <c r="D1868" s="7">
        <v>26.61423461</v>
      </c>
      <c r="E1868" s="8">
        <f t="shared" si="126"/>
        <v>27</v>
      </c>
      <c r="F1868" s="7">
        <v>96.973008030000003</v>
      </c>
      <c r="G1868" s="8">
        <f t="shared" si="127"/>
        <v>97</v>
      </c>
      <c r="H1868" s="9">
        <v>6.1420106370000003</v>
      </c>
      <c r="I1868" s="8">
        <f t="shared" si="128"/>
        <v>6</v>
      </c>
      <c r="J1868" s="10">
        <v>191.006688</v>
      </c>
      <c r="K1868" s="8">
        <f t="shared" si="129"/>
        <v>191</v>
      </c>
      <c r="L1868" s="5" t="s">
        <v>216</v>
      </c>
    </row>
    <row r="1869" spans="1:12">
      <c r="A1869" s="6">
        <v>3</v>
      </c>
      <c r="B1869" s="6">
        <v>23</v>
      </c>
      <c r="C1869" s="6">
        <v>30</v>
      </c>
      <c r="D1869" s="7">
        <v>29.701431970000002</v>
      </c>
      <c r="E1869" s="8">
        <f t="shared" si="126"/>
        <v>30</v>
      </c>
      <c r="F1869" s="7">
        <v>95.657543649999994</v>
      </c>
      <c r="G1869" s="8">
        <f t="shared" si="127"/>
        <v>96</v>
      </c>
      <c r="H1869" s="9">
        <v>6.0788072389999996</v>
      </c>
      <c r="I1869" s="8">
        <f t="shared" si="128"/>
        <v>6</v>
      </c>
      <c r="J1869" s="10">
        <v>215.1968037</v>
      </c>
      <c r="K1869" s="8">
        <f t="shared" si="129"/>
        <v>215</v>
      </c>
      <c r="L1869" s="5" t="s">
        <v>216</v>
      </c>
    </row>
    <row r="1870" spans="1:12">
      <c r="A1870" s="6">
        <v>8</v>
      </c>
      <c r="B1870" s="6">
        <v>26</v>
      </c>
      <c r="C1870" s="6">
        <v>26</v>
      </c>
      <c r="D1870" s="7">
        <v>25.547598709999999</v>
      </c>
      <c r="E1870" s="8">
        <f t="shared" si="126"/>
        <v>26</v>
      </c>
      <c r="F1870" s="7">
        <v>91.641948260000007</v>
      </c>
      <c r="G1870" s="8">
        <f t="shared" si="127"/>
        <v>92</v>
      </c>
      <c r="H1870" s="9">
        <v>5.7024847579999998</v>
      </c>
      <c r="I1870" s="8">
        <f t="shared" si="128"/>
        <v>6</v>
      </c>
      <c r="J1870" s="10">
        <v>212.867626</v>
      </c>
      <c r="K1870" s="8">
        <f t="shared" si="129"/>
        <v>213</v>
      </c>
      <c r="L1870" s="5" t="s">
        <v>216</v>
      </c>
    </row>
    <row r="1871" spans="1:12">
      <c r="A1871" s="6">
        <v>20</v>
      </c>
      <c r="B1871" s="6">
        <v>28</v>
      </c>
      <c r="C1871" s="6">
        <v>26</v>
      </c>
      <c r="D1871" s="7">
        <v>26.379784529999998</v>
      </c>
      <c r="E1871" s="8">
        <f t="shared" si="126"/>
        <v>26</v>
      </c>
      <c r="F1871" s="7">
        <v>91.498829790000002</v>
      </c>
      <c r="G1871" s="8">
        <f t="shared" si="127"/>
        <v>91</v>
      </c>
      <c r="H1871" s="9">
        <v>5.5475948470000001</v>
      </c>
      <c r="I1871" s="8">
        <f t="shared" si="128"/>
        <v>6</v>
      </c>
      <c r="J1871" s="10">
        <v>167.04709969999999</v>
      </c>
      <c r="K1871" s="8">
        <f t="shared" si="129"/>
        <v>167</v>
      </c>
      <c r="L1871" s="5" t="s">
        <v>216</v>
      </c>
    </row>
    <row r="1872" spans="1:12">
      <c r="A1872" s="6">
        <v>26</v>
      </c>
      <c r="B1872" s="6">
        <v>18</v>
      </c>
      <c r="C1872" s="6">
        <v>27</v>
      </c>
      <c r="D1872" s="7">
        <v>27.45907759</v>
      </c>
      <c r="E1872" s="8">
        <f t="shared" si="126"/>
        <v>27</v>
      </c>
      <c r="F1872" s="7">
        <v>92.90736493</v>
      </c>
      <c r="G1872" s="8">
        <f t="shared" si="127"/>
        <v>93</v>
      </c>
      <c r="H1872" s="9">
        <v>5.8360753680000004</v>
      </c>
      <c r="I1872" s="8">
        <f t="shared" si="128"/>
        <v>6</v>
      </c>
      <c r="J1872" s="10">
        <v>142.14300030000001</v>
      </c>
      <c r="K1872" s="8">
        <f t="shared" si="129"/>
        <v>142</v>
      </c>
      <c r="L1872" s="5" t="s">
        <v>216</v>
      </c>
    </row>
    <row r="1873" spans="1:12">
      <c r="A1873" s="6">
        <v>1</v>
      </c>
      <c r="B1873" s="6">
        <v>6</v>
      </c>
      <c r="C1873" s="6">
        <v>35</v>
      </c>
      <c r="D1873" s="7">
        <v>27.022692039999999</v>
      </c>
      <c r="E1873" s="8">
        <f t="shared" si="126"/>
        <v>27</v>
      </c>
      <c r="F1873" s="7">
        <v>95.719354350000003</v>
      </c>
      <c r="G1873" s="8">
        <f t="shared" si="127"/>
        <v>96</v>
      </c>
      <c r="H1873" s="9">
        <v>6.2316627670000004</v>
      </c>
      <c r="I1873" s="8">
        <f t="shared" si="128"/>
        <v>6</v>
      </c>
      <c r="J1873" s="10">
        <v>147.16824589999999</v>
      </c>
      <c r="K1873" s="8">
        <f t="shared" si="129"/>
        <v>147</v>
      </c>
      <c r="L1873" s="5" t="s">
        <v>216</v>
      </c>
    </row>
    <row r="1874" spans="1:12">
      <c r="A1874" s="6">
        <v>27</v>
      </c>
      <c r="B1874" s="6">
        <v>30</v>
      </c>
      <c r="C1874" s="6">
        <v>31</v>
      </c>
      <c r="D1874" s="7">
        <v>28.985453060000001</v>
      </c>
      <c r="E1874" s="8">
        <f t="shared" si="126"/>
        <v>29</v>
      </c>
      <c r="F1874" s="7">
        <v>90.739667920000002</v>
      </c>
      <c r="G1874" s="8">
        <f t="shared" si="127"/>
        <v>91</v>
      </c>
      <c r="H1874" s="9">
        <v>5.7181203930000004</v>
      </c>
      <c r="I1874" s="8">
        <f t="shared" si="128"/>
        <v>6</v>
      </c>
      <c r="J1874" s="10">
        <v>148.83983739999999</v>
      </c>
      <c r="K1874" s="8">
        <f t="shared" si="129"/>
        <v>149</v>
      </c>
      <c r="L1874" s="5" t="s">
        <v>216</v>
      </c>
    </row>
    <row r="1875" spans="1:12">
      <c r="A1875" s="6">
        <v>23</v>
      </c>
      <c r="B1875" s="6">
        <v>7</v>
      </c>
      <c r="C1875" s="6">
        <v>34</v>
      </c>
      <c r="D1875" s="7">
        <v>26.105511799999999</v>
      </c>
      <c r="E1875" s="8">
        <f t="shared" si="126"/>
        <v>26</v>
      </c>
      <c r="F1875" s="7">
        <v>91.524212140000003</v>
      </c>
      <c r="G1875" s="8">
        <f t="shared" si="127"/>
        <v>92</v>
      </c>
      <c r="H1875" s="9">
        <v>5.8520382020000001</v>
      </c>
      <c r="I1875" s="8">
        <f t="shared" si="128"/>
        <v>6</v>
      </c>
      <c r="J1875" s="10">
        <v>134.12796689999999</v>
      </c>
      <c r="K1875" s="8">
        <f t="shared" si="129"/>
        <v>134</v>
      </c>
      <c r="L1875" s="5" t="s">
        <v>216</v>
      </c>
    </row>
    <row r="1876" spans="1:12">
      <c r="A1876" s="6">
        <v>0</v>
      </c>
      <c r="B1876" s="6">
        <v>26</v>
      </c>
      <c r="C1876" s="6">
        <v>31</v>
      </c>
      <c r="D1876" s="7">
        <v>25.0707247</v>
      </c>
      <c r="E1876" s="8">
        <f t="shared" si="126"/>
        <v>25</v>
      </c>
      <c r="F1876" s="7">
        <v>95.021567930000003</v>
      </c>
      <c r="G1876" s="8">
        <f t="shared" si="127"/>
        <v>95</v>
      </c>
      <c r="H1876" s="9">
        <v>5.5479332729999999</v>
      </c>
      <c r="I1876" s="8">
        <f t="shared" si="128"/>
        <v>6</v>
      </c>
      <c r="J1876" s="10">
        <v>192.90363060000001</v>
      </c>
      <c r="K1876" s="8">
        <f t="shared" si="129"/>
        <v>193</v>
      </c>
      <c r="L1876" s="5" t="s">
        <v>216</v>
      </c>
    </row>
    <row r="1877" spans="1:12">
      <c r="A1877" s="6">
        <v>38</v>
      </c>
      <c r="B1877" s="6">
        <v>6</v>
      </c>
      <c r="C1877" s="6">
        <v>25</v>
      </c>
      <c r="D1877" s="7">
        <v>25.549632729999999</v>
      </c>
      <c r="E1877" s="8">
        <f t="shared" si="126"/>
        <v>26</v>
      </c>
      <c r="F1877" s="7">
        <v>96.927867770000006</v>
      </c>
      <c r="G1877" s="8">
        <f t="shared" si="127"/>
        <v>97</v>
      </c>
      <c r="H1877" s="9">
        <v>6.1562591040000001</v>
      </c>
      <c r="I1877" s="8">
        <f t="shared" si="128"/>
        <v>6</v>
      </c>
      <c r="J1877" s="10">
        <v>191.2996157</v>
      </c>
      <c r="K1877" s="8">
        <f t="shared" si="129"/>
        <v>191</v>
      </c>
      <c r="L1877" s="5" t="s">
        <v>216</v>
      </c>
    </row>
    <row r="1878" spans="1:12">
      <c r="A1878" s="6">
        <v>25</v>
      </c>
      <c r="B1878" s="6">
        <v>12</v>
      </c>
      <c r="C1878" s="6">
        <v>26</v>
      </c>
      <c r="D1878" s="7">
        <v>28.569735210000001</v>
      </c>
      <c r="E1878" s="8">
        <f t="shared" si="126"/>
        <v>29</v>
      </c>
      <c r="F1878" s="7">
        <v>95.679066680000005</v>
      </c>
      <c r="G1878" s="8">
        <f t="shared" si="127"/>
        <v>96</v>
      </c>
      <c r="H1878" s="9">
        <v>6.4363144060000002</v>
      </c>
      <c r="I1878" s="8">
        <f t="shared" si="128"/>
        <v>6</v>
      </c>
      <c r="J1878" s="10">
        <v>134.8370348</v>
      </c>
      <c r="K1878" s="8">
        <f t="shared" si="129"/>
        <v>135</v>
      </c>
      <c r="L1878" s="5" t="s">
        <v>216</v>
      </c>
    </row>
    <row r="1879" spans="1:12">
      <c r="A1879" s="6">
        <v>40</v>
      </c>
      <c r="B1879" s="6">
        <v>5</v>
      </c>
      <c r="C1879" s="6">
        <v>32</v>
      </c>
      <c r="D1879" s="7">
        <v>26.07010807</v>
      </c>
      <c r="E1879" s="8">
        <f t="shared" si="126"/>
        <v>26</v>
      </c>
      <c r="F1879" s="7">
        <v>96.703622300000006</v>
      </c>
      <c r="G1879" s="8">
        <f t="shared" si="127"/>
        <v>97</v>
      </c>
      <c r="H1879" s="9">
        <v>5.9811695949999999</v>
      </c>
      <c r="I1879" s="8">
        <f t="shared" si="128"/>
        <v>6</v>
      </c>
      <c r="J1879" s="10">
        <v>143.53347299999999</v>
      </c>
      <c r="K1879" s="8">
        <f t="shared" si="129"/>
        <v>144</v>
      </c>
      <c r="L1879" s="5" t="s">
        <v>216</v>
      </c>
    </row>
    <row r="1880" spans="1:12">
      <c r="A1880" s="6">
        <v>0</v>
      </c>
      <c r="B1880" s="6">
        <v>19</v>
      </c>
      <c r="C1880" s="6">
        <v>31</v>
      </c>
      <c r="D1880" s="7">
        <v>25.517913329999999</v>
      </c>
      <c r="E1880" s="8">
        <f t="shared" si="126"/>
        <v>26</v>
      </c>
      <c r="F1880" s="7">
        <v>94.384205649999998</v>
      </c>
      <c r="G1880" s="8">
        <f t="shared" si="127"/>
        <v>94</v>
      </c>
      <c r="H1880" s="9">
        <v>6.2719528330000003</v>
      </c>
      <c r="I1880" s="8">
        <f t="shared" si="128"/>
        <v>6</v>
      </c>
      <c r="J1880" s="10">
        <v>178.7297725</v>
      </c>
      <c r="K1880" s="8">
        <f t="shared" si="129"/>
        <v>179</v>
      </c>
      <c r="L1880" s="5" t="s">
        <v>216</v>
      </c>
    </row>
    <row r="1881" spans="1:12">
      <c r="A1881" s="6">
        <v>26</v>
      </c>
      <c r="B1881" s="6">
        <v>9</v>
      </c>
      <c r="C1881" s="6">
        <v>32</v>
      </c>
      <c r="D1881" s="7">
        <v>25.949036400000001</v>
      </c>
      <c r="E1881" s="8">
        <f t="shared" si="126"/>
        <v>26</v>
      </c>
      <c r="F1881" s="7">
        <v>94.738605140000004</v>
      </c>
      <c r="G1881" s="8">
        <f t="shared" si="127"/>
        <v>95</v>
      </c>
      <c r="H1881" s="9">
        <v>6.4704656140000001</v>
      </c>
      <c r="I1881" s="8">
        <f t="shared" si="128"/>
        <v>6</v>
      </c>
      <c r="J1881" s="10">
        <v>144.15711089999999</v>
      </c>
      <c r="K1881" s="8">
        <f t="shared" si="129"/>
        <v>144</v>
      </c>
      <c r="L1881" s="5" t="s">
        <v>216</v>
      </c>
    </row>
    <row r="1882" spans="1:12">
      <c r="A1882" s="6">
        <v>35</v>
      </c>
      <c r="B1882" s="6">
        <v>30</v>
      </c>
      <c r="C1882" s="6">
        <v>34</v>
      </c>
      <c r="D1882" s="7">
        <v>28.297476400000001</v>
      </c>
      <c r="E1882" s="8">
        <f t="shared" si="126"/>
        <v>28</v>
      </c>
      <c r="F1882" s="7">
        <v>95.41122824</v>
      </c>
      <c r="G1882" s="8">
        <f t="shared" si="127"/>
        <v>95</v>
      </c>
      <c r="H1882" s="9">
        <v>6.1415020010000001</v>
      </c>
      <c r="I1882" s="8">
        <f t="shared" si="128"/>
        <v>6</v>
      </c>
      <c r="J1882" s="10">
        <v>182.4482352</v>
      </c>
      <c r="K1882" s="8">
        <f t="shared" si="129"/>
        <v>182</v>
      </c>
      <c r="L1882" s="5" t="s">
        <v>216</v>
      </c>
    </row>
    <row r="1883" spans="1:12">
      <c r="A1883" s="6">
        <v>19</v>
      </c>
      <c r="B1883" s="6">
        <v>30</v>
      </c>
      <c r="C1883" s="6">
        <v>30</v>
      </c>
      <c r="D1883" s="7">
        <v>29.565491690000002</v>
      </c>
      <c r="E1883" s="8">
        <f t="shared" si="126"/>
        <v>30</v>
      </c>
      <c r="F1883" s="7">
        <v>91.408963069999999</v>
      </c>
      <c r="G1883" s="8">
        <f t="shared" si="127"/>
        <v>91</v>
      </c>
      <c r="H1883" s="9">
        <v>5.8263811639999998</v>
      </c>
      <c r="I1883" s="8">
        <f t="shared" si="128"/>
        <v>6</v>
      </c>
      <c r="J1883" s="10">
        <v>224.8315729</v>
      </c>
      <c r="K1883" s="8">
        <f t="shared" si="129"/>
        <v>225</v>
      </c>
      <c r="L1883" s="5" t="s">
        <v>216</v>
      </c>
    </row>
    <row r="1884" spans="1:12">
      <c r="A1884" s="6">
        <v>31</v>
      </c>
      <c r="B1884" s="6">
        <v>13</v>
      </c>
      <c r="C1884" s="6">
        <v>33</v>
      </c>
      <c r="D1884" s="7">
        <v>29.699523289999998</v>
      </c>
      <c r="E1884" s="8">
        <f t="shared" si="126"/>
        <v>30</v>
      </c>
      <c r="F1884" s="7">
        <v>95.212243920000006</v>
      </c>
      <c r="G1884" s="8">
        <f t="shared" si="127"/>
        <v>95</v>
      </c>
      <c r="H1884" s="9">
        <v>6.342463714</v>
      </c>
      <c r="I1884" s="8">
        <f t="shared" si="128"/>
        <v>6</v>
      </c>
      <c r="J1884" s="10">
        <v>148.30036920000001</v>
      </c>
      <c r="K1884" s="8">
        <f t="shared" si="129"/>
        <v>148</v>
      </c>
      <c r="L1884" s="5" t="s">
        <v>216</v>
      </c>
    </row>
    <row r="1885" spans="1:12">
      <c r="A1885" s="6">
        <v>17</v>
      </c>
      <c r="B1885" s="6">
        <v>29</v>
      </c>
      <c r="C1885" s="6">
        <v>26</v>
      </c>
      <c r="D1885" s="7">
        <v>26.141621440000002</v>
      </c>
      <c r="E1885" s="8">
        <f t="shared" si="126"/>
        <v>26</v>
      </c>
      <c r="F1885" s="7">
        <v>93.284152950000006</v>
      </c>
      <c r="G1885" s="8">
        <f t="shared" si="127"/>
        <v>93</v>
      </c>
      <c r="H1885" s="9">
        <v>6.0718973470000002</v>
      </c>
      <c r="I1885" s="8">
        <f t="shared" si="128"/>
        <v>6</v>
      </c>
      <c r="J1885" s="10">
        <v>195.41150250000001</v>
      </c>
      <c r="K1885" s="8">
        <f t="shared" si="129"/>
        <v>195</v>
      </c>
      <c r="L1885" s="5" t="s">
        <v>216</v>
      </c>
    </row>
    <row r="1886" spans="1:12">
      <c r="A1886" s="6">
        <v>2</v>
      </c>
      <c r="B1886" s="6">
        <v>30</v>
      </c>
      <c r="C1886" s="6">
        <v>30</v>
      </c>
      <c r="D1886" s="7">
        <v>26.001751250000002</v>
      </c>
      <c r="E1886" s="8">
        <f t="shared" si="126"/>
        <v>26</v>
      </c>
      <c r="F1886" s="7">
        <v>94.799984179999996</v>
      </c>
      <c r="G1886" s="8">
        <f t="shared" si="127"/>
        <v>95</v>
      </c>
      <c r="H1886" s="9">
        <v>6.3310517150000001</v>
      </c>
      <c r="I1886" s="8">
        <f t="shared" si="128"/>
        <v>6</v>
      </c>
      <c r="J1886" s="10">
        <v>209.54009400000001</v>
      </c>
      <c r="K1886" s="8">
        <f t="shared" si="129"/>
        <v>210</v>
      </c>
      <c r="L1886" s="5" t="s">
        <v>216</v>
      </c>
    </row>
    <row r="1887" spans="1:12">
      <c r="A1887" s="6">
        <v>30</v>
      </c>
      <c r="B1887" s="6">
        <v>13</v>
      </c>
      <c r="C1887" s="6">
        <v>25</v>
      </c>
      <c r="D1887" s="7">
        <v>27.151161420000001</v>
      </c>
      <c r="E1887" s="8">
        <f t="shared" si="126"/>
        <v>27</v>
      </c>
      <c r="F1887" s="7">
        <v>91.488894689999995</v>
      </c>
      <c r="G1887" s="8">
        <f t="shared" si="127"/>
        <v>91</v>
      </c>
      <c r="H1887" s="9">
        <v>6.4131846379999997</v>
      </c>
      <c r="I1887" s="8">
        <f t="shared" si="128"/>
        <v>6</v>
      </c>
      <c r="J1887" s="10">
        <v>164.91822250000001</v>
      </c>
      <c r="K1887" s="8">
        <f t="shared" si="129"/>
        <v>165</v>
      </c>
      <c r="L1887" s="5" t="s">
        <v>216</v>
      </c>
    </row>
    <row r="1888" spans="1:12">
      <c r="A1888" s="6">
        <v>8</v>
      </c>
      <c r="B1888" s="6">
        <v>15</v>
      </c>
      <c r="C1888" s="6">
        <v>33</v>
      </c>
      <c r="D1888" s="7">
        <v>28.973187190000001</v>
      </c>
      <c r="E1888" s="8">
        <f t="shared" si="126"/>
        <v>29</v>
      </c>
      <c r="F1888" s="7">
        <v>98.098610429999994</v>
      </c>
      <c r="G1888" s="8">
        <f t="shared" si="127"/>
        <v>98</v>
      </c>
      <c r="H1888" s="9">
        <v>5.50158009</v>
      </c>
      <c r="I1888" s="8">
        <f t="shared" si="128"/>
        <v>6</v>
      </c>
      <c r="J1888" s="10">
        <v>213.9011021</v>
      </c>
      <c r="K1888" s="8">
        <f t="shared" si="129"/>
        <v>214</v>
      </c>
      <c r="L1888" s="5" t="s">
        <v>216</v>
      </c>
    </row>
    <row r="1889" spans="1:12">
      <c r="A1889" s="6">
        <v>18</v>
      </c>
      <c r="B1889" s="6">
        <v>12</v>
      </c>
      <c r="C1889" s="6">
        <v>35</v>
      </c>
      <c r="D1889" s="7">
        <v>26.139584459999998</v>
      </c>
      <c r="E1889" s="8">
        <f t="shared" si="126"/>
        <v>26</v>
      </c>
      <c r="F1889" s="7">
        <v>96.385807689999993</v>
      </c>
      <c r="G1889" s="8">
        <f t="shared" si="127"/>
        <v>96</v>
      </c>
      <c r="H1889" s="9">
        <v>6.3387208729999998</v>
      </c>
      <c r="I1889" s="8">
        <f t="shared" si="128"/>
        <v>6</v>
      </c>
      <c r="J1889" s="10">
        <v>131.33879350000001</v>
      </c>
      <c r="K1889" s="8">
        <f t="shared" si="129"/>
        <v>131</v>
      </c>
      <c r="L1889" s="5" t="s">
        <v>216</v>
      </c>
    </row>
    <row r="1890" spans="1:12">
      <c r="A1890" s="6">
        <v>8</v>
      </c>
      <c r="B1890" s="6">
        <v>28</v>
      </c>
      <c r="C1890" s="6">
        <v>30</v>
      </c>
      <c r="D1890" s="7">
        <v>25.516184880000001</v>
      </c>
      <c r="E1890" s="8">
        <f t="shared" si="126"/>
        <v>26</v>
      </c>
      <c r="F1890" s="7">
        <v>94.334654110000002</v>
      </c>
      <c r="G1890" s="8">
        <f t="shared" si="127"/>
        <v>94</v>
      </c>
      <c r="H1890" s="9">
        <v>6.0156722389999997</v>
      </c>
      <c r="I1890" s="8">
        <f t="shared" si="128"/>
        <v>6</v>
      </c>
      <c r="J1890" s="10">
        <v>135.1272491</v>
      </c>
      <c r="K1890" s="8">
        <f t="shared" si="129"/>
        <v>135</v>
      </c>
      <c r="L1890" s="5" t="s">
        <v>216</v>
      </c>
    </row>
    <row r="1891" spans="1:12">
      <c r="A1891" s="6">
        <v>40</v>
      </c>
      <c r="B1891" s="6">
        <v>22</v>
      </c>
      <c r="C1891" s="6">
        <v>29</v>
      </c>
      <c r="D1891" s="7">
        <v>27.558218020000002</v>
      </c>
      <c r="E1891" s="8">
        <f t="shared" si="126"/>
        <v>28</v>
      </c>
      <c r="F1891" s="7">
        <v>99.981876009999993</v>
      </c>
      <c r="G1891" s="8">
        <f t="shared" si="127"/>
        <v>100</v>
      </c>
      <c r="H1891" s="9">
        <v>5.7353643070000002</v>
      </c>
      <c r="I1891" s="8">
        <f t="shared" si="128"/>
        <v>6</v>
      </c>
      <c r="J1891" s="10">
        <v>174.62564810000001</v>
      </c>
      <c r="K1891" s="8">
        <f t="shared" si="129"/>
        <v>175</v>
      </c>
      <c r="L1891" s="5" t="s">
        <v>216</v>
      </c>
    </row>
    <row r="1892" spans="1:12">
      <c r="A1892" s="6">
        <v>27</v>
      </c>
      <c r="B1892" s="6">
        <v>10</v>
      </c>
      <c r="C1892" s="6">
        <v>33</v>
      </c>
      <c r="D1892" s="7">
        <v>27.81132822</v>
      </c>
      <c r="E1892" s="8">
        <f t="shared" si="126"/>
        <v>28</v>
      </c>
      <c r="F1892" s="7">
        <v>97.484105549999995</v>
      </c>
      <c r="G1892" s="8">
        <f t="shared" si="127"/>
        <v>97</v>
      </c>
      <c r="H1892" s="9">
        <v>6.4659063330000004</v>
      </c>
      <c r="I1892" s="8">
        <f t="shared" si="128"/>
        <v>6</v>
      </c>
      <c r="J1892" s="10">
        <v>154.06212210000001</v>
      </c>
      <c r="K1892" s="8">
        <f t="shared" si="129"/>
        <v>154</v>
      </c>
      <c r="L1892" s="5" t="s">
        <v>216</v>
      </c>
    </row>
    <row r="1893" spans="1:12">
      <c r="A1893" s="6">
        <v>21</v>
      </c>
      <c r="B1893" s="6">
        <v>20</v>
      </c>
      <c r="C1893" s="6">
        <v>31</v>
      </c>
      <c r="D1893" s="7">
        <v>25.600337020000001</v>
      </c>
      <c r="E1893" s="8">
        <f t="shared" si="126"/>
        <v>26</v>
      </c>
      <c r="F1893" s="7">
        <v>99.724010399999997</v>
      </c>
      <c r="G1893" s="8">
        <f t="shared" si="127"/>
        <v>100</v>
      </c>
      <c r="H1893" s="9">
        <v>5.8554575990000002</v>
      </c>
      <c r="I1893" s="8">
        <f t="shared" si="128"/>
        <v>6</v>
      </c>
      <c r="J1893" s="10">
        <v>165.82487320000001</v>
      </c>
      <c r="K1893" s="8">
        <f t="shared" si="129"/>
        <v>166</v>
      </c>
      <c r="L1893" s="5" t="s">
        <v>216</v>
      </c>
    </row>
    <row r="1894" spans="1:12">
      <c r="A1894" s="6">
        <v>3</v>
      </c>
      <c r="B1894" s="6">
        <v>9</v>
      </c>
      <c r="C1894" s="6">
        <v>35</v>
      </c>
      <c r="D1894" s="7">
        <v>26.916419340000001</v>
      </c>
      <c r="E1894" s="8">
        <f t="shared" si="126"/>
        <v>27</v>
      </c>
      <c r="F1894" s="7">
        <v>99.846716380000004</v>
      </c>
      <c r="G1894" s="8">
        <f t="shared" si="127"/>
        <v>100</v>
      </c>
      <c r="H1894" s="9">
        <v>6.3185529730000001</v>
      </c>
      <c r="I1894" s="8">
        <f t="shared" si="128"/>
        <v>6</v>
      </c>
      <c r="J1894" s="10">
        <v>225.63236560000001</v>
      </c>
      <c r="K1894" s="8">
        <f t="shared" si="129"/>
        <v>226</v>
      </c>
      <c r="L1894" s="5" t="s">
        <v>216</v>
      </c>
    </row>
    <row r="1895" spans="1:12">
      <c r="A1895" s="6">
        <v>22</v>
      </c>
      <c r="B1895" s="6">
        <v>16</v>
      </c>
      <c r="C1895" s="6">
        <v>27</v>
      </c>
      <c r="D1895" s="7">
        <v>29.179790199999999</v>
      </c>
      <c r="E1895" s="8">
        <f t="shared" si="126"/>
        <v>29</v>
      </c>
      <c r="F1895" s="7">
        <v>90.272142880000004</v>
      </c>
      <c r="G1895" s="8">
        <f t="shared" si="127"/>
        <v>90</v>
      </c>
      <c r="H1895" s="9">
        <v>6.0067849789999999</v>
      </c>
      <c r="I1895" s="8">
        <f t="shared" si="128"/>
        <v>6</v>
      </c>
      <c r="J1895" s="10">
        <v>188.92520830000001</v>
      </c>
      <c r="K1895" s="8">
        <f t="shared" si="129"/>
        <v>189</v>
      </c>
      <c r="L1895" s="5" t="s">
        <v>216</v>
      </c>
    </row>
    <row r="1896" spans="1:12">
      <c r="A1896" s="6">
        <v>27</v>
      </c>
      <c r="B1896" s="6">
        <v>8</v>
      </c>
      <c r="C1896" s="6">
        <v>30</v>
      </c>
      <c r="D1896" s="7">
        <v>26.44600063</v>
      </c>
      <c r="E1896" s="8">
        <f t="shared" si="126"/>
        <v>26</v>
      </c>
      <c r="F1896" s="7">
        <v>98.299377820000004</v>
      </c>
      <c r="G1896" s="8">
        <f t="shared" si="127"/>
        <v>98</v>
      </c>
      <c r="H1896" s="9">
        <v>6.0083862830000001</v>
      </c>
      <c r="I1896" s="8">
        <f t="shared" si="128"/>
        <v>6</v>
      </c>
      <c r="J1896" s="10">
        <v>221.22581679999999</v>
      </c>
      <c r="K1896" s="8">
        <f t="shared" si="129"/>
        <v>221</v>
      </c>
      <c r="L1896" s="5" t="s">
        <v>216</v>
      </c>
    </row>
    <row r="1897" spans="1:12">
      <c r="A1897" s="6">
        <v>22</v>
      </c>
      <c r="B1897" s="6">
        <v>8</v>
      </c>
      <c r="C1897" s="6">
        <v>33</v>
      </c>
      <c r="D1897" s="7">
        <v>28.43572863</v>
      </c>
      <c r="E1897" s="8">
        <f t="shared" si="126"/>
        <v>28</v>
      </c>
      <c r="F1897" s="7">
        <v>95.8840407</v>
      </c>
      <c r="G1897" s="8">
        <f t="shared" si="127"/>
        <v>96</v>
      </c>
      <c r="H1897" s="9">
        <v>5.6657852020000004</v>
      </c>
      <c r="I1897" s="8">
        <f t="shared" si="128"/>
        <v>6</v>
      </c>
      <c r="J1897" s="10">
        <v>203.92837080000001</v>
      </c>
      <c r="K1897" s="8">
        <f t="shared" si="129"/>
        <v>204</v>
      </c>
      <c r="L1897" s="5" t="s">
        <v>216</v>
      </c>
    </row>
    <row r="1898" spans="1:12">
      <c r="A1898" s="6">
        <v>28</v>
      </c>
      <c r="B1898" s="6">
        <v>27</v>
      </c>
      <c r="C1898" s="6">
        <v>32</v>
      </c>
      <c r="D1898" s="7">
        <v>28.940996689999999</v>
      </c>
      <c r="E1898" s="8">
        <f t="shared" si="126"/>
        <v>29</v>
      </c>
      <c r="F1898" s="7">
        <v>93.001090120000001</v>
      </c>
      <c r="G1898" s="8">
        <f t="shared" si="127"/>
        <v>93</v>
      </c>
      <c r="H1898" s="9">
        <v>5.7646154850000002</v>
      </c>
      <c r="I1898" s="8">
        <f t="shared" si="128"/>
        <v>6</v>
      </c>
      <c r="J1898" s="10">
        <v>191.7723087</v>
      </c>
      <c r="K1898" s="8">
        <f t="shared" si="129"/>
        <v>192</v>
      </c>
      <c r="L1898" s="5" t="s">
        <v>216</v>
      </c>
    </row>
    <row r="1899" spans="1:12">
      <c r="A1899" s="6">
        <v>23</v>
      </c>
      <c r="B1899" s="6">
        <v>21</v>
      </c>
      <c r="C1899" s="6">
        <v>26</v>
      </c>
      <c r="D1899" s="7">
        <v>26.454887370000002</v>
      </c>
      <c r="E1899" s="8">
        <f t="shared" si="126"/>
        <v>26</v>
      </c>
      <c r="F1899" s="7">
        <v>93.450426359999994</v>
      </c>
      <c r="G1899" s="8">
        <f t="shared" si="127"/>
        <v>93</v>
      </c>
      <c r="H1899" s="9">
        <v>5.9014955440000003</v>
      </c>
      <c r="I1899" s="8">
        <f t="shared" si="128"/>
        <v>6</v>
      </c>
      <c r="J1899" s="10">
        <v>149.2220255</v>
      </c>
      <c r="K1899" s="8">
        <f t="shared" si="129"/>
        <v>149</v>
      </c>
      <c r="L1899" s="5" t="s">
        <v>216</v>
      </c>
    </row>
    <row r="1900" spans="1:12">
      <c r="A1900" s="6">
        <v>37</v>
      </c>
      <c r="B1900" s="6">
        <v>5</v>
      </c>
      <c r="C1900" s="6">
        <v>34</v>
      </c>
      <c r="D1900" s="7">
        <v>25.794905310000001</v>
      </c>
      <c r="E1900" s="8">
        <f t="shared" si="126"/>
        <v>26</v>
      </c>
      <c r="F1900" s="7">
        <v>93.841506179999996</v>
      </c>
      <c r="G1900" s="8">
        <f t="shared" si="127"/>
        <v>94</v>
      </c>
      <c r="H1900" s="9">
        <v>5.779032666</v>
      </c>
      <c r="I1900" s="8">
        <f t="shared" si="128"/>
        <v>6</v>
      </c>
      <c r="J1900" s="10">
        <v>152.42387120000001</v>
      </c>
      <c r="K1900" s="8">
        <f t="shared" si="129"/>
        <v>152</v>
      </c>
      <c r="L1900" s="5" t="s">
        <v>216</v>
      </c>
    </row>
    <row r="1901" spans="1:12">
      <c r="A1901" s="6">
        <v>19</v>
      </c>
      <c r="B1901" s="6">
        <v>26</v>
      </c>
      <c r="C1901" s="6">
        <v>29</v>
      </c>
      <c r="D1901" s="7">
        <v>26.93141945</v>
      </c>
      <c r="E1901" s="8">
        <f t="shared" si="126"/>
        <v>27</v>
      </c>
      <c r="F1901" s="7">
        <v>98.803136120000005</v>
      </c>
      <c r="G1901" s="8">
        <f t="shared" si="127"/>
        <v>99</v>
      </c>
      <c r="H1901" s="9">
        <v>5.6715492799999998</v>
      </c>
      <c r="I1901" s="8">
        <f t="shared" si="128"/>
        <v>6</v>
      </c>
      <c r="J1901" s="10">
        <v>166.57128789999999</v>
      </c>
      <c r="K1901" s="8">
        <f t="shared" si="129"/>
        <v>167</v>
      </c>
      <c r="L1901" s="5" t="s">
        <v>216</v>
      </c>
    </row>
    <row r="1902" spans="1:12">
      <c r="A1902" s="6">
        <v>133</v>
      </c>
      <c r="B1902" s="6">
        <v>47</v>
      </c>
      <c r="C1902" s="6">
        <v>24</v>
      </c>
      <c r="D1902" s="7">
        <v>24.402288939999998</v>
      </c>
      <c r="E1902" s="8">
        <f t="shared" si="126"/>
        <v>24</v>
      </c>
      <c r="F1902" s="7">
        <v>79.197320009999999</v>
      </c>
      <c r="G1902" s="8">
        <f t="shared" si="127"/>
        <v>79</v>
      </c>
      <c r="H1902" s="9">
        <v>7.2313247650000001</v>
      </c>
      <c r="I1902" s="8">
        <f t="shared" si="128"/>
        <v>7</v>
      </c>
      <c r="J1902" s="10">
        <v>90.802235600000003</v>
      </c>
      <c r="K1902" s="8">
        <f t="shared" si="129"/>
        <v>91</v>
      </c>
      <c r="L1902" s="5" t="s">
        <v>226</v>
      </c>
    </row>
    <row r="1903" spans="1:12">
      <c r="A1903" s="6">
        <v>136</v>
      </c>
      <c r="B1903" s="6">
        <v>36</v>
      </c>
      <c r="C1903" s="6">
        <v>20</v>
      </c>
      <c r="D1903" s="7">
        <v>23.095956309999998</v>
      </c>
      <c r="E1903" s="8">
        <f t="shared" si="126"/>
        <v>23</v>
      </c>
      <c r="F1903" s="7">
        <v>84.862757070000001</v>
      </c>
      <c r="G1903" s="8">
        <f t="shared" si="127"/>
        <v>85</v>
      </c>
      <c r="H1903" s="9">
        <v>6.9254123769999998</v>
      </c>
      <c r="I1903" s="8">
        <f t="shared" si="128"/>
        <v>7</v>
      </c>
      <c r="J1903" s="10">
        <v>71.295810709999998</v>
      </c>
      <c r="K1903" s="8">
        <f t="shared" si="129"/>
        <v>71</v>
      </c>
      <c r="L1903" s="5" t="s">
        <v>226</v>
      </c>
    </row>
    <row r="1904" spans="1:12">
      <c r="A1904" s="6">
        <v>104</v>
      </c>
      <c r="B1904" s="6">
        <v>47</v>
      </c>
      <c r="C1904" s="6">
        <v>18</v>
      </c>
      <c r="D1904" s="7">
        <v>23.965634900000001</v>
      </c>
      <c r="E1904" s="8">
        <f t="shared" si="126"/>
        <v>24</v>
      </c>
      <c r="F1904" s="7">
        <v>76.976967169999995</v>
      </c>
      <c r="G1904" s="8">
        <f t="shared" si="127"/>
        <v>77</v>
      </c>
      <c r="H1904" s="9">
        <v>7.6334374120000001</v>
      </c>
      <c r="I1904" s="8">
        <f t="shared" si="128"/>
        <v>8</v>
      </c>
      <c r="J1904" s="10">
        <v>90.756167379999994</v>
      </c>
      <c r="K1904" s="8">
        <f t="shared" si="129"/>
        <v>91</v>
      </c>
      <c r="L1904" s="5" t="s">
        <v>226</v>
      </c>
    </row>
    <row r="1905" spans="1:12">
      <c r="A1905" s="6">
        <v>133</v>
      </c>
      <c r="B1905" s="6">
        <v>47</v>
      </c>
      <c r="C1905" s="6">
        <v>23</v>
      </c>
      <c r="D1905" s="7">
        <v>24.88738107</v>
      </c>
      <c r="E1905" s="8">
        <f t="shared" si="126"/>
        <v>25</v>
      </c>
      <c r="F1905" s="7">
        <v>75.621371589999995</v>
      </c>
      <c r="G1905" s="8">
        <f t="shared" si="127"/>
        <v>76</v>
      </c>
      <c r="H1905" s="9">
        <v>6.8273546679999999</v>
      </c>
      <c r="I1905" s="8">
        <f t="shared" si="128"/>
        <v>7</v>
      </c>
      <c r="J1905" s="10">
        <v>89.760504159999996</v>
      </c>
      <c r="K1905" s="8">
        <f t="shared" si="129"/>
        <v>90</v>
      </c>
      <c r="L1905" s="5" t="s">
        <v>226</v>
      </c>
    </row>
    <row r="1906" spans="1:12">
      <c r="A1906" s="6">
        <v>126</v>
      </c>
      <c r="B1906" s="6">
        <v>38</v>
      </c>
      <c r="C1906" s="6">
        <v>23</v>
      </c>
      <c r="D1906" s="7">
        <v>25.36243778</v>
      </c>
      <c r="E1906" s="8">
        <f t="shared" si="126"/>
        <v>25</v>
      </c>
      <c r="F1906" s="7">
        <v>83.632760770000004</v>
      </c>
      <c r="G1906" s="8">
        <f t="shared" si="127"/>
        <v>84</v>
      </c>
      <c r="H1906" s="9">
        <v>6.1767164250000004</v>
      </c>
      <c r="I1906" s="8">
        <f t="shared" si="128"/>
        <v>6</v>
      </c>
      <c r="J1906" s="10">
        <v>88.43618918</v>
      </c>
      <c r="K1906" s="8">
        <f t="shared" si="129"/>
        <v>88</v>
      </c>
      <c r="L1906" s="5" t="s">
        <v>226</v>
      </c>
    </row>
    <row r="1907" spans="1:12">
      <c r="A1907" s="6">
        <v>126</v>
      </c>
      <c r="B1907" s="6">
        <v>50</v>
      </c>
      <c r="C1907" s="6">
        <v>19</v>
      </c>
      <c r="D1907" s="7">
        <v>24.694570840000001</v>
      </c>
      <c r="E1907" s="8">
        <f t="shared" si="126"/>
        <v>25</v>
      </c>
      <c r="F1907" s="7">
        <v>81.735887599999998</v>
      </c>
      <c r="G1907" s="8">
        <f t="shared" si="127"/>
        <v>82</v>
      </c>
      <c r="H1907" s="9">
        <v>6.6287228359999997</v>
      </c>
      <c r="I1907" s="8">
        <f t="shared" si="128"/>
        <v>7</v>
      </c>
      <c r="J1907" s="10">
        <v>78.584943910000007</v>
      </c>
      <c r="K1907" s="8">
        <f t="shared" si="129"/>
        <v>79</v>
      </c>
      <c r="L1907" s="5" t="s">
        <v>226</v>
      </c>
    </row>
    <row r="1908" spans="1:12">
      <c r="A1908" s="6">
        <v>113</v>
      </c>
      <c r="B1908" s="6">
        <v>41</v>
      </c>
      <c r="C1908" s="6">
        <v>20</v>
      </c>
      <c r="D1908" s="7">
        <v>25.001718799999999</v>
      </c>
      <c r="E1908" s="8">
        <f t="shared" si="126"/>
        <v>25</v>
      </c>
      <c r="F1908" s="7">
        <v>80.539658180000004</v>
      </c>
      <c r="G1908" s="8">
        <f t="shared" si="127"/>
        <v>81</v>
      </c>
      <c r="H1908" s="9">
        <v>7.2568775710000004</v>
      </c>
      <c r="I1908" s="8">
        <f t="shared" si="128"/>
        <v>7</v>
      </c>
      <c r="J1908" s="10">
        <v>96.326009920000004</v>
      </c>
      <c r="K1908" s="8">
        <f t="shared" si="129"/>
        <v>96</v>
      </c>
      <c r="L1908" s="5" t="s">
        <v>226</v>
      </c>
    </row>
    <row r="1909" spans="1:12">
      <c r="A1909" s="6">
        <v>121</v>
      </c>
      <c r="B1909" s="6">
        <v>45</v>
      </c>
      <c r="C1909" s="6">
        <v>22</v>
      </c>
      <c r="D1909" s="7">
        <v>22.459429369999999</v>
      </c>
      <c r="E1909" s="8">
        <f t="shared" si="126"/>
        <v>22</v>
      </c>
      <c r="F1909" s="7">
        <v>81.30681027</v>
      </c>
      <c r="G1909" s="8">
        <f t="shared" si="127"/>
        <v>81</v>
      </c>
      <c r="H1909" s="9">
        <v>6.443785385</v>
      </c>
      <c r="I1909" s="8">
        <f t="shared" si="128"/>
        <v>6</v>
      </c>
      <c r="J1909" s="10">
        <v>64.230266380000003</v>
      </c>
      <c r="K1909" s="8">
        <f t="shared" si="129"/>
        <v>64</v>
      </c>
      <c r="L1909" s="5" t="s">
        <v>226</v>
      </c>
    </row>
    <row r="1910" spans="1:12">
      <c r="A1910" s="6">
        <v>121</v>
      </c>
      <c r="B1910" s="6">
        <v>47</v>
      </c>
      <c r="C1910" s="6">
        <v>16</v>
      </c>
      <c r="D1910" s="7">
        <v>23.605640380000001</v>
      </c>
      <c r="E1910" s="8">
        <f t="shared" si="126"/>
        <v>24</v>
      </c>
      <c r="F1910" s="7">
        <v>79.295731489999994</v>
      </c>
      <c r="G1910" s="8">
        <f t="shared" si="127"/>
        <v>79</v>
      </c>
      <c r="H1910" s="9">
        <v>7.7232401509999997</v>
      </c>
      <c r="I1910" s="8">
        <f t="shared" si="128"/>
        <v>8</v>
      </c>
      <c r="J1910" s="10">
        <v>72.498008850000005</v>
      </c>
      <c r="K1910" s="8">
        <f t="shared" si="129"/>
        <v>72</v>
      </c>
      <c r="L1910" s="5" t="s">
        <v>226</v>
      </c>
    </row>
    <row r="1911" spans="1:12">
      <c r="A1911" s="6">
        <v>129</v>
      </c>
      <c r="B1911" s="6">
        <v>60</v>
      </c>
      <c r="C1911" s="6">
        <v>22</v>
      </c>
      <c r="D1911" s="7">
        <v>24.584531460000001</v>
      </c>
      <c r="E1911" s="8">
        <f t="shared" si="126"/>
        <v>25</v>
      </c>
      <c r="F1911" s="7">
        <v>79.12404171</v>
      </c>
      <c r="G1911" s="8">
        <f t="shared" si="127"/>
        <v>79</v>
      </c>
      <c r="H1911" s="9">
        <v>5.9474485890000004</v>
      </c>
      <c r="I1911" s="8">
        <f t="shared" si="128"/>
        <v>6</v>
      </c>
      <c r="J1911" s="10">
        <v>71.946081340000006</v>
      </c>
      <c r="K1911" s="8">
        <f t="shared" si="129"/>
        <v>72</v>
      </c>
      <c r="L1911" s="5" t="s">
        <v>226</v>
      </c>
    </row>
    <row r="1912" spans="1:12">
      <c r="A1912" s="6">
        <v>107</v>
      </c>
      <c r="B1912" s="6">
        <v>45</v>
      </c>
      <c r="C1912" s="6">
        <v>25</v>
      </c>
      <c r="D1912" s="7">
        <v>23.086593300000001</v>
      </c>
      <c r="E1912" s="8">
        <f t="shared" si="126"/>
        <v>23</v>
      </c>
      <c r="F1912" s="7">
        <v>83.555461460000004</v>
      </c>
      <c r="G1912" s="8">
        <f t="shared" si="127"/>
        <v>84</v>
      </c>
      <c r="H1912" s="9">
        <v>7.2277455159999997</v>
      </c>
      <c r="I1912" s="8">
        <f t="shared" si="128"/>
        <v>7</v>
      </c>
      <c r="J1912" s="10">
        <v>71.840807240000004</v>
      </c>
      <c r="K1912" s="8">
        <f t="shared" si="129"/>
        <v>72</v>
      </c>
      <c r="L1912" s="5" t="s">
        <v>226</v>
      </c>
    </row>
    <row r="1913" spans="1:12">
      <c r="A1913" s="6">
        <v>122</v>
      </c>
      <c r="B1913" s="6">
        <v>59</v>
      </c>
      <c r="C1913" s="6">
        <v>18</v>
      </c>
      <c r="D1913" s="7">
        <v>23.500099200000001</v>
      </c>
      <c r="E1913" s="8">
        <f t="shared" si="126"/>
        <v>24</v>
      </c>
      <c r="F1913" s="7">
        <v>83.634889520000002</v>
      </c>
      <c r="G1913" s="8">
        <f t="shared" si="127"/>
        <v>84</v>
      </c>
      <c r="H1913" s="9">
        <v>6.219469084</v>
      </c>
      <c r="I1913" s="8">
        <f t="shared" si="128"/>
        <v>6</v>
      </c>
      <c r="J1913" s="10">
        <v>79.813281829999994</v>
      </c>
      <c r="K1913" s="8">
        <f t="shared" si="129"/>
        <v>80</v>
      </c>
      <c r="L1913" s="5" t="s">
        <v>226</v>
      </c>
    </row>
    <row r="1914" spans="1:12">
      <c r="A1914" s="6">
        <v>140</v>
      </c>
      <c r="B1914" s="6">
        <v>38</v>
      </c>
      <c r="C1914" s="6">
        <v>15</v>
      </c>
      <c r="D1914" s="7">
        <v>24.1472953</v>
      </c>
      <c r="E1914" s="8">
        <f t="shared" si="126"/>
        <v>24</v>
      </c>
      <c r="F1914" s="7">
        <v>75.882985980000001</v>
      </c>
      <c r="G1914" s="8">
        <f t="shared" si="127"/>
        <v>76</v>
      </c>
      <c r="H1914" s="9">
        <v>6.0214395229999997</v>
      </c>
      <c r="I1914" s="8">
        <f t="shared" si="128"/>
        <v>6</v>
      </c>
      <c r="J1914" s="10">
        <v>69.915634670000003</v>
      </c>
      <c r="K1914" s="8">
        <f t="shared" si="129"/>
        <v>70</v>
      </c>
      <c r="L1914" s="5" t="s">
        <v>226</v>
      </c>
    </row>
    <row r="1915" spans="1:12">
      <c r="A1915" s="6">
        <v>102</v>
      </c>
      <c r="B1915" s="6">
        <v>49</v>
      </c>
      <c r="C1915" s="6">
        <v>21</v>
      </c>
      <c r="D1915" s="7">
        <v>24.69315538</v>
      </c>
      <c r="E1915" s="8">
        <f t="shared" si="126"/>
        <v>25</v>
      </c>
      <c r="F1915" s="7">
        <v>84.844224539999999</v>
      </c>
      <c r="G1915" s="8">
        <f t="shared" si="127"/>
        <v>85</v>
      </c>
      <c r="H1915" s="9">
        <v>6.2533436550000001</v>
      </c>
      <c r="I1915" s="8">
        <f t="shared" si="128"/>
        <v>6</v>
      </c>
      <c r="J1915" s="10">
        <v>89.799462000000005</v>
      </c>
      <c r="K1915" s="8">
        <f t="shared" si="129"/>
        <v>90</v>
      </c>
      <c r="L1915" s="5" t="s">
        <v>226</v>
      </c>
    </row>
    <row r="1916" spans="1:12">
      <c r="A1916" s="6">
        <v>111</v>
      </c>
      <c r="B1916" s="6">
        <v>40</v>
      </c>
      <c r="C1916" s="6">
        <v>25</v>
      </c>
      <c r="D1916" s="7">
        <v>24.484691999999999</v>
      </c>
      <c r="E1916" s="8">
        <f t="shared" si="126"/>
        <v>24</v>
      </c>
      <c r="F1916" s="7">
        <v>84.449320139999998</v>
      </c>
      <c r="G1916" s="8">
        <f t="shared" si="127"/>
        <v>84</v>
      </c>
      <c r="H1916" s="9">
        <v>6.1874557990000003</v>
      </c>
      <c r="I1916" s="8">
        <f t="shared" si="128"/>
        <v>6</v>
      </c>
      <c r="J1916" s="10">
        <v>90.943424840000006</v>
      </c>
      <c r="K1916" s="8">
        <f t="shared" si="129"/>
        <v>91</v>
      </c>
      <c r="L1916" s="5" t="s">
        <v>226</v>
      </c>
    </row>
    <row r="1917" spans="1:12">
      <c r="A1917" s="6">
        <v>131</v>
      </c>
      <c r="B1917" s="6">
        <v>35</v>
      </c>
      <c r="C1917" s="6">
        <v>18</v>
      </c>
      <c r="D1917" s="7">
        <v>24.491126090000002</v>
      </c>
      <c r="E1917" s="8">
        <f t="shared" si="126"/>
        <v>24</v>
      </c>
      <c r="F1917" s="7">
        <v>82.244158089999999</v>
      </c>
      <c r="G1917" s="8">
        <f t="shared" si="127"/>
        <v>82</v>
      </c>
      <c r="H1917" s="9">
        <v>7.0576933659999996</v>
      </c>
      <c r="I1917" s="8">
        <f t="shared" si="128"/>
        <v>7</v>
      </c>
      <c r="J1917" s="10">
        <v>64.029493790000004</v>
      </c>
      <c r="K1917" s="8">
        <f t="shared" si="129"/>
        <v>64</v>
      </c>
      <c r="L1917" s="5" t="s">
        <v>226</v>
      </c>
    </row>
    <row r="1918" spans="1:12">
      <c r="A1918" s="6">
        <v>135</v>
      </c>
      <c r="B1918" s="6">
        <v>43</v>
      </c>
      <c r="C1918" s="6">
        <v>16</v>
      </c>
      <c r="D1918" s="7">
        <v>23.479868880000001</v>
      </c>
      <c r="E1918" s="8">
        <f t="shared" si="126"/>
        <v>23</v>
      </c>
      <c r="F1918" s="7">
        <v>81.730491490000006</v>
      </c>
      <c r="G1918" s="8">
        <f t="shared" si="127"/>
        <v>82</v>
      </c>
      <c r="H1918" s="9">
        <v>6.720449769</v>
      </c>
      <c r="I1918" s="8">
        <f t="shared" si="128"/>
        <v>7</v>
      </c>
      <c r="J1918" s="10">
        <v>86.762879240000004</v>
      </c>
      <c r="K1918" s="8">
        <f t="shared" si="129"/>
        <v>87</v>
      </c>
      <c r="L1918" s="5" t="s">
        <v>226</v>
      </c>
    </row>
    <row r="1919" spans="1:12">
      <c r="A1919" s="6">
        <v>100</v>
      </c>
      <c r="B1919" s="6">
        <v>46</v>
      </c>
      <c r="C1919" s="6">
        <v>18</v>
      </c>
      <c r="D1919" s="7">
        <v>24.185862459999999</v>
      </c>
      <c r="E1919" s="8">
        <f t="shared" si="126"/>
        <v>24</v>
      </c>
      <c r="F1919" s="7">
        <v>76.042039579999994</v>
      </c>
      <c r="G1919" s="8">
        <f t="shared" si="127"/>
        <v>76</v>
      </c>
      <c r="H1919" s="9">
        <v>6.4316895059999997</v>
      </c>
      <c r="I1919" s="8">
        <f t="shared" si="128"/>
        <v>6</v>
      </c>
      <c r="J1919" s="10">
        <v>69.080567279999997</v>
      </c>
      <c r="K1919" s="8">
        <f t="shared" si="129"/>
        <v>69</v>
      </c>
      <c r="L1919" s="5" t="s">
        <v>226</v>
      </c>
    </row>
    <row r="1920" spans="1:12">
      <c r="A1920" s="6">
        <v>123</v>
      </c>
      <c r="B1920" s="6">
        <v>39</v>
      </c>
      <c r="C1920" s="6">
        <v>24</v>
      </c>
      <c r="D1920" s="7">
        <v>25.007550949999999</v>
      </c>
      <c r="E1920" s="8">
        <f t="shared" si="126"/>
        <v>25</v>
      </c>
      <c r="F1920" s="7">
        <v>78.179521260000001</v>
      </c>
      <c r="G1920" s="8">
        <f t="shared" si="127"/>
        <v>78</v>
      </c>
      <c r="H1920" s="9">
        <v>7.4531062639999996</v>
      </c>
      <c r="I1920" s="8">
        <f t="shared" si="128"/>
        <v>7</v>
      </c>
      <c r="J1920" s="10">
        <v>86.064118719999996</v>
      </c>
      <c r="K1920" s="8">
        <f t="shared" si="129"/>
        <v>86</v>
      </c>
      <c r="L1920" s="5" t="s">
        <v>226</v>
      </c>
    </row>
    <row r="1921" spans="1:12">
      <c r="A1921" s="6">
        <v>117</v>
      </c>
      <c r="B1921" s="6">
        <v>56</v>
      </c>
      <c r="C1921" s="6">
        <v>15</v>
      </c>
      <c r="D1921" s="7">
        <v>25.992374259999998</v>
      </c>
      <c r="E1921" s="8">
        <f t="shared" si="126"/>
        <v>26</v>
      </c>
      <c r="F1921" s="7">
        <v>77.054354599999996</v>
      </c>
      <c r="G1921" s="8">
        <f t="shared" si="127"/>
        <v>77</v>
      </c>
      <c r="H1921" s="9">
        <v>7.368258226</v>
      </c>
      <c r="I1921" s="8">
        <f t="shared" si="128"/>
        <v>7</v>
      </c>
      <c r="J1921" s="10">
        <v>89.118821199999999</v>
      </c>
      <c r="K1921" s="8">
        <f t="shared" si="129"/>
        <v>89</v>
      </c>
      <c r="L1921" s="5" t="s">
        <v>226</v>
      </c>
    </row>
    <row r="1922" spans="1:12">
      <c r="A1922" s="6">
        <v>121</v>
      </c>
      <c r="B1922" s="6">
        <v>36</v>
      </c>
      <c r="C1922" s="6">
        <v>24</v>
      </c>
      <c r="D1922" s="7">
        <v>23.664573470000001</v>
      </c>
      <c r="E1922" s="8">
        <f t="shared" si="126"/>
        <v>24</v>
      </c>
      <c r="F1922" s="7">
        <v>81.691050880000006</v>
      </c>
      <c r="G1922" s="8">
        <f t="shared" si="127"/>
        <v>82</v>
      </c>
      <c r="H1922" s="9">
        <v>7.3524018870000001</v>
      </c>
      <c r="I1922" s="8">
        <f t="shared" si="128"/>
        <v>7</v>
      </c>
      <c r="J1922" s="10">
        <v>99.368983729999997</v>
      </c>
      <c r="K1922" s="8">
        <f t="shared" si="129"/>
        <v>99</v>
      </c>
      <c r="L1922" s="5" t="s">
        <v>226</v>
      </c>
    </row>
    <row r="1923" spans="1:12">
      <c r="A1923" s="6">
        <v>101</v>
      </c>
      <c r="B1923" s="6">
        <v>58</v>
      </c>
      <c r="C1923" s="6">
        <v>18</v>
      </c>
      <c r="D1923" s="7">
        <v>25.668914390000001</v>
      </c>
      <c r="E1923" s="8">
        <f t="shared" ref="E1923:E1986" si="130">ROUND(D1923, 0)</f>
        <v>26</v>
      </c>
      <c r="F1923" s="7">
        <v>81.381033489999993</v>
      </c>
      <c r="G1923" s="8">
        <f t="shared" ref="G1923:G1986" si="131">ROUND(F1923, 0)</f>
        <v>81</v>
      </c>
      <c r="H1923" s="9">
        <v>6.6521436989999998</v>
      </c>
      <c r="I1923" s="8">
        <f t="shared" ref="I1923:I1986" si="132">ROUND(H1923, 0)</f>
        <v>7</v>
      </c>
      <c r="J1923" s="10">
        <v>78.595958170000003</v>
      </c>
      <c r="K1923" s="8">
        <f t="shared" ref="K1923:K1986" si="133">ROUND(J1923, 0)</f>
        <v>79</v>
      </c>
      <c r="L1923" s="5" t="s">
        <v>226</v>
      </c>
    </row>
    <row r="1924" spans="1:12">
      <c r="A1924" s="6">
        <v>107</v>
      </c>
      <c r="B1924" s="6">
        <v>42</v>
      </c>
      <c r="C1924" s="6">
        <v>24</v>
      </c>
      <c r="D1924" s="7">
        <v>22.046128759999998</v>
      </c>
      <c r="E1924" s="8">
        <f t="shared" si="130"/>
        <v>22</v>
      </c>
      <c r="F1924" s="7">
        <v>84.629783020000005</v>
      </c>
      <c r="G1924" s="8">
        <f t="shared" si="131"/>
        <v>85</v>
      </c>
      <c r="H1924" s="9">
        <v>6.1446317949999996</v>
      </c>
      <c r="I1924" s="8">
        <f t="shared" si="132"/>
        <v>6</v>
      </c>
      <c r="J1924" s="10">
        <v>86.007586779999997</v>
      </c>
      <c r="K1924" s="8">
        <f t="shared" si="133"/>
        <v>86</v>
      </c>
      <c r="L1924" s="5" t="s">
        <v>226</v>
      </c>
    </row>
    <row r="1925" spans="1:12">
      <c r="A1925" s="6">
        <v>100</v>
      </c>
      <c r="B1925" s="6">
        <v>41</v>
      </c>
      <c r="C1925" s="6">
        <v>22</v>
      </c>
      <c r="D1925" s="7">
        <v>22.420475199999998</v>
      </c>
      <c r="E1925" s="8">
        <f t="shared" si="130"/>
        <v>22</v>
      </c>
      <c r="F1925" s="7">
        <v>84.557947029999994</v>
      </c>
      <c r="G1925" s="8">
        <f t="shared" si="131"/>
        <v>85</v>
      </c>
      <c r="H1925" s="9">
        <v>7.3188021619999999</v>
      </c>
      <c r="I1925" s="8">
        <f t="shared" si="132"/>
        <v>7</v>
      </c>
      <c r="J1925" s="10">
        <v>93.465955730000005</v>
      </c>
      <c r="K1925" s="8">
        <f t="shared" si="133"/>
        <v>93</v>
      </c>
      <c r="L1925" s="5" t="s">
        <v>226</v>
      </c>
    </row>
    <row r="1926" spans="1:12">
      <c r="A1926" s="6">
        <v>125</v>
      </c>
      <c r="B1926" s="6">
        <v>39</v>
      </c>
      <c r="C1926" s="6">
        <v>21</v>
      </c>
      <c r="D1926" s="7">
        <v>25.03149561</v>
      </c>
      <c r="E1926" s="8">
        <f t="shared" si="130"/>
        <v>25</v>
      </c>
      <c r="F1926" s="7">
        <v>82.212765989999994</v>
      </c>
      <c r="G1926" s="8">
        <f t="shared" si="131"/>
        <v>82</v>
      </c>
      <c r="H1926" s="9">
        <v>7.9546293239999999</v>
      </c>
      <c r="I1926" s="8">
        <f t="shared" si="132"/>
        <v>8</v>
      </c>
      <c r="J1926" s="10">
        <v>95.019131799999997</v>
      </c>
      <c r="K1926" s="8">
        <f t="shared" si="133"/>
        <v>95</v>
      </c>
      <c r="L1926" s="5" t="s">
        <v>226</v>
      </c>
    </row>
    <row r="1927" spans="1:12">
      <c r="A1927" s="6">
        <v>105</v>
      </c>
      <c r="B1927" s="6">
        <v>60</v>
      </c>
      <c r="C1927" s="6">
        <v>23</v>
      </c>
      <c r="D1927" s="7">
        <v>23.533713859999999</v>
      </c>
      <c r="E1927" s="8">
        <f t="shared" si="130"/>
        <v>24</v>
      </c>
      <c r="F1927" s="7">
        <v>77.217055540000004</v>
      </c>
      <c r="G1927" s="8">
        <f t="shared" si="131"/>
        <v>77</v>
      </c>
      <c r="H1927" s="9">
        <v>6.2076521570000001</v>
      </c>
      <c r="I1927" s="8">
        <f t="shared" si="132"/>
        <v>6</v>
      </c>
      <c r="J1927" s="10">
        <v>87.540049429999996</v>
      </c>
      <c r="K1927" s="8">
        <f t="shared" si="133"/>
        <v>88</v>
      </c>
      <c r="L1927" s="5" t="s">
        <v>226</v>
      </c>
    </row>
    <row r="1928" spans="1:12">
      <c r="A1928" s="6">
        <v>102</v>
      </c>
      <c r="B1928" s="6">
        <v>46</v>
      </c>
      <c r="C1928" s="6">
        <v>19</v>
      </c>
      <c r="D1928" s="7">
        <v>22.770763880000001</v>
      </c>
      <c r="E1928" s="8">
        <f t="shared" si="130"/>
        <v>23</v>
      </c>
      <c r="F1928" s="7">
        <v>82.599330699999996</v>
      </c>
      <c r="G1928" s="8">
        <f t="shared" si="131"/>
        <v>83</v>
      </c>
      <c r="H1928" s="9">
        <v>6.6310052979999998</v>
      </c>
      <c r="I1928" s="8">
        <f t="shared" si="132"/>
        <v>7</v>
      </c>
      <c r="J1928" s="10">
        <v>81.495434369999998</v>
      </c>
      <c r="K1928" s="8">
        <f t="shared" si="133"/>
        <v>81</v>
      </c>
      <c r="L1928" s="5" t="s">
        <v>226</v>
      </c>
    </row>
    <row r="1929" spans="1:12">
      <c r="A1929" s="6">
        <v>131</v>
      </c>
      <c r="B1929" s="6">
        <v>49</v>
      </c>
      <c r="C1929" s="6">
        <v>22</v>
      </c>
      <c r="D1929" s="7">
        <v>25.498482360000001</v>
      </c>
      <c r="E1929" s="8">
        <f t="shared" si="130"/>
        <v>25</v>
      </c>
      <c r="F1929" s="7">
        <v>79.975157899999999</v>
      </c>
      <c r="G1929" s="8">
        <f t="shared" si="131"/>
        <v>80</v>
      </c>
      <c r="H1929" s="9">
        <v>7.3069188169999997</v>
      </c>
      <c r="I1929" s="8">
        <f t="shared" si="132"/>
        <v>7</v>
      </c>
      <c r="J1929" s="10">
        <v>67.059619490000003</v>
      </c>
      <c r="K1929" s="8">
        <f t="shared" si="133"/>
        <v>67</v>
      </c>
      <c r="L1929" s="5" t="s">
        <v>226</v>
      </c>
    </row>
    <row r="1930" spans="1:12">
      <c r="A1930" s="6">
        <v>139</v>
      </c>
      <c r="B1930" s="6">
        <v>35</v>
      </c>
      <c r="C1930" s="6">
        <v>15</v>
      </c>
      <c r="D1930" s="7">
        <v>25.248678999999999</v>
      </c>
      <c r="E1930" s="8">
        <f t="shared" si="130"/>
        <v>25</v>
      </c>
      <c r="F1930" s="7">
        <v>83.463014700000002</v>
      </c>
      <c r="G1930" s="8">
        <f t="shared" si="131"/>
        <v>83</v>
      </c>
      <c r="H1930" s="9">
        <v>5.8982930439999999</v>
      </c>
      <c r="I1930" s="8">
        <f t="shared" si="132"/>
        <v>6</v>
      </c>
      <c r="J1930" s="10">
        <v>86.555177509999993</v>
      </c>
      <c r="K1930" s="8">
        <f t="shared" si="133"/>
        <v>87</v>
      </c>
      <c r="L1930" s="5" t="s">
        <v>226</v>
      </c>
    </row>
    <row r="1931" spans="1:12">
      <c r="A1931" s="6">
        <v>108</v>
      </c>
      <c r="B1931" s="6">
        <v>36</v>
      </c>
      <c r="C1931" s="6">
        <v>19</v>
      </c>
      <c r="D1931" s="7">
        <v>22.78249615</v>
      </c>
      <c r="E1931" s="8">
        <f t="shared" si="130"/>
        <v>23</v>
      </c>
      <c r="F1931" s="7">
        <v>77.512350089999998</v>
      </c>
      <c r="G1931" s="8">
        <f t="shared" si="131"/>
        <v>78</v>
      </c>
      <c r="H1931" s="9">
        <v>7.2385668929999998</v>
      </c>
      <c r="I1931" s="8">
        <f t="shared" si="132"/>
        <v>7</v>
      </c>
      <c r="J1931" s="10">
        <v>64.614442339999997</v>
      </c>
      <c r="K1931" s="8">
        <f t="shared" si="133"/>
        <v>65</v>
      </c>
      <c r="L1931" s="5" t="s">
        <v>226</v>
      </c>
    </row>
    <row r="1932" spans="1:12">
      <c r="A1932" s="6">
        <v>118</v>
      </c>
      <c r="B1932" s="6">
        <v>45</v>
      </c>
      <c r="C1932" s="6">
        <v>23</v>
      </c>
      <c r="D1932" s="7">
        <v>23.370444240000001</v>
      </c>
      <c r="E1932" s="8">
        <f t="shared" si="130"/>
        <v>23</v>
      </c>
      <c r="F1932" s="7">
        <v>77.431989479999999</v>
      </c>
      <c r="G1932" s="8">
        <f t="shared" si="131"/>
        <v>77</v>
      </c>
      <c r="H1932" s="9">
        <v>7.9776512259999999</v>
      </c>
      <c r="I1932" s="8">
        <f t="shared" si="132"/>
        <v>8</v>
      </c>
      <c r="J1932" s="10">
        <v>71.678707009999997</v>
      </c>
      <c r="K1932" s="8">
        <f t="shared" si="133"/>
        <v>72</v>
      </c>
      <c r="L1932" s="5" t="s">
        <v>226</v>
      </c>
    </row>
    <row r="1933" spans="1:12">
      <c r="A1933" s="6">
        <v>107</v>
      </c>
      <c r="B1933" s="6">
        <v>51</v>
      </c>
      <c r="C1933" s="6">
        <v>22</v>
      </c>
      <c r="D1933" s="7">
        <v>24.86560781</v>
      </c>
      <c r="E1933" s="8">
        <f t="shared" si="130"/>
        <v>25</v>
      </c>
      <c r="F1933" s="7">
        <v>78.220808149999996</v>
      </c>
      <c r="G1933" s="8">
        <f t="shared" si="131"/>
        <v>78</v>
      </c>
      <c r="H1933" s="9">
        <v>5.9830758949999998</v>
      </c>
      <c r="I1933" s="8">
        <f t="shared" si="132"/>
        <v>6</v>
      </c>
      <c r="J1933" s="10">
        <v>79.568662680000003</v>
      </c>
      <c r="K1933" s="8">
        <f t="shared" si="133"/>
        <v>80</v>
      </c>
      <c r="L1933" s="5" t="s">
        <v>226</v>
      </c>
    </row>
    <row r="1934" spans="1:12">
      <c r="A1934" s="6">
        <v>125</v>
      </c>
      <c r="B1934" s="6">
        <v>60</v>
      </c>
      <c r="C1934" s="6">
        <v>17</v>
      </c>
      <c r="D1934" s="7">
        <v>24.143861569999999</v>
      </c>
      <c r="E1934" s="8">
        <f t="shared" si="130"/>
        <v>24</v>
      </c>
      <c r="F1934" s="7">
        <v>84.515912869999994</v>
      </c>
      <c r="G1934" s="8">
        <f t="shared" si="131"/>
        <v>85</v>
      </c>
      <c r="H1934" s="9">
        <v>6.7857239610000004</v>
      </c>
      <c r="I1934" s="8">
        <f t="shared" si="132"/>
        <v>7</v>
      </c>
      <c r="J1934" s="10">
        <v>80.361469740000004</v>
      </c>
      <c r="K1934" s="8">
        <f t="shared" si="133"/>
        <v>80</v>
      </c>
      <c r="L1934" s="5" t="s">
        <v>226</v>
      </c>
    </row>
    <row r="1935" spans="1:12">
      <c r="A1935" s="6">
        <v>113</v>
      </c>
      <c r="B1935" s="6">
        <v>37</v>
      </c>
      <c r="C1935" s="6">
        <v>20</v>
      </c>
      <c r="D1935" s="7">
        <v>25.03300222</v>
      </c>
      <c r="E1935" s="8">
        <f t="shared" si="130"/>
        <v>25</v>
      </c>
      <c r="F1935" s="7">
        <v>79.043687180000006</v>
      </c>
      <c r="G1935" s="8">
        <f t="shared" si="131"/>
        <v>79</v>
      </c>
      <c r="H1935" s="9">
        <v>7.3934411549999997</v>
      </c>
      <c r="I1935" s="8">
        <f t="shared" si="132"/>
        <v>7</v>
      </c>
      <c r="J1935" s="10">
        <v>97.100870290000003</v>
      </c>
      <c r="K1935" s="8">
        <f t="shared" si="133"/>
        <v>97</v>
      </c>
      <c r="L1935" s="5" t="s">
        <v>226</v>
      </c>
    </row>
    <row r="1936" spans="1:12">
      <c r="A1936" s="6">
        <v>131</v>
      </c>
      <c r="B1936" s="6">
        <v>52</v>
      </c>
      <c r="C1936" s="6">
        <v>16</v>
      </c>
      <c r="D1936" s="7">
        <v>23.657240789999999</v>
      </c>
      <c r="E1936" s="8">
        <f t="shared" si="130"/>
        <v>24</v>
      </c>
      <c r="F1936" s="7">
        <v>84.476014980000002</v>
      </c>
      <c r="G1936" s="8">
        <f t="shared" si="131"/>
        <v>84</v>
      </c>
      <c r="H1936" s="9">
        <v>6.486068274</v>
      </c>
      <c r="I1936" s="8">
        <f t="shared" si="132"/>
        <v>6</v>
      </c>
      <c r="J1936" s="10">
        <v>88.54479121</v>
      </c>
      <c r="K1936" s="8">
        <f t="shared" si="133"/>
        <v>89</v>
      </c>
      <c r="L1936" s="5" t="s">
        <v>226</v>
      </c>
    </row>
    <row r="1937" spans="1:12">
      <c r="A1937" s="6">
        <v>115</v>
      </c>
      <c r="B1937" s="6">
        <v>48</v>
      </c>
      <c r="C1937" s="6">
        <v>16</v>
      </c>
      <c r="D1937" s="7">
        <v>25.543597179999999</v>
      </c>
      <c r="E1937" s="8">
        <f t="shared" si="130"/>
        <v>26</v>
      </c>
      <c r="F1937" s="7">
        <v>84.092297959999996</v>
      </c>
      <c r="G1937" s="8">
        <f t="shared" si="131"/>
        <v>84</v>
      </c>
      <c r="H1937" s="9">
        <v>7.1759349620000004</v>
      </c>
      <c r="I1937" s="8">
        <f t="shared" si="132"/>
        <v>7</v>
      </c>
      <c r="J1937" s="10">
        <v>88.942454929999997</v>
      </c>
      <c r="K1937" s="8">
        <f t="shared" si="133"/>
        <v>89</v>
      </c>
      <c r="L1937" s="5" t="s">
        <v>226</v>
      </c>
    </row>
    <row r="1938" spans="1:12">
      <c r="A1938" s="6">
        <v>113</v>
      </c>
      <c r="B1938" s="6">
        <v>38</v>
      </c>
      <c r="C1938" s="6">
        <v>25</v>
      </c>
      <c r="D1938" s="7">
        <v>22.000851409999999</v>
      </c>
      <c r="E1938" s="8">
        <f t="shared" si="130"/>
        <v>22</v>
      </c>
      <c r="F1938" s="7">
        <v>79.472709839999993</v>
      </c>
      <c r="G1938" s="8">
        <f t="shared" si="131"/>
        <v>79</v>
      </c>
      <c r="H1938" s="9">
        <v>7.3882658880000003</v>
      </c>
      <c r="I1938" s="8">
        <f t="shared" si="132"/>
        <v>7</v>
      </c>
      <c r="J1938" s="10">
        <v>90.422241639999996</v>
      </c>
      <c r="K1938" s="8">
        <f t="shared" si="133"/>
        <v>90</v>
      </c>
      <c r="L1938" s="5" t="s">
        <v>226</v>
      </c>
    </row>
    <row r="1939" spans="1:12">
      <c r="A1939" s="6">
        <v>111</v>
      </c>
      <c r="B1939" s="6">
        <v>41</v>
      </c>
      <c r="C1939" s="6">
        <v>18</v>
      </c>
      <c r="D1939" s="7">
        <v>23.643284170000001</v>
      </c>
      <c r="E1939" s="8">
        <f t="shared" si="130"/>
        <v>24</v>
      </c>
      <c r="F1939" s="7">
        <v>78.125866599999995</v>
      </c>
      <c r="G1939" s="8">
        <f t="shared" si="131"/>
        <v>78</v>
      </c>
      <c r="H1939" s="9">
        <v>6.1053981899999998</v>
      </c>
      <c r="I1939" s="8">
        <f t="shared" si="132"/>
        <v>6</v>
      </c>
      <c r="J1939" s="10">
        <v>80.961573319999999</v>
      </c>
      <c r="K1939" s="8">
        <f t="shared" si="133"/>
        <v>81</v>
      </c>
      <c r="L1939" s="5" t="s">
        <v>226</v>
      </c>
    </row>
    <row r="1940" spans="1:12">
      <c r="A1940" s="6">
        <v>111</v>
      </c>
      <c r="B1940" s="6">
        <v>53</v>
      </c>
      <c r="C1940" s="6">
        <v>19</v>
      </c>
      <c r="D1940" s="7">
        <v>23.96436009</v>
      </c>
      <c r="E1940" s="8">
        <f t="shared" si="130"/>
        <v>24</v>
      </c>
      <c r="F1940" s="7">
        <v>78.027631490000005</v>
      </c>
      <c r="G1940" s="8">
        <f t="shared" si="131"/>
        <v>78</v>
      </c>
      <c r="H1940" s="9">
        <v>6.4195365549999996</v>
      </c>
      <c r="I1940" s="8">
        <f t="shared" si="132"/>
        <v>6</v>
      </c>
      <c r="J1940" s="10">
        <v>84.631488590000004</v>
      </c>
      <c r="K1940" s="8">
        <f t="shared" si="133"/>
        <v>85</v>
      </c>
      <c r="L1940" s="5" t="s">
        <v>226</v>
      </c>
    </row>
    <row r="1941" spans="1:12">
      <c r="A1941" s="6">
        <v>122</v>
      </c>
      <c r="B1941" s="6">
        <v>48</v>
      </c>
      <c r="C1941" s="6">
        <v>16</v>
      </c>
      <c r="D1941" s="7">
        <v>24.654257569999999</v>
      </c>
      <c r="E1941" s="8">
        <f t="shared" si="130"/>
        <v>25</v>
      </c>
      <c r="F1941" s="7">
        <v>75.635070799999994</v>
      </c>
      <c r="G1941" s="8">
        <f t="shared" si="131"/>
        <v>76</v>
      </c>
      <c r="H1941" s="9">
        <v>6.307585854</v>
      </c>
      <c r="I1941" s="8">
        <f t="shared" si="132"/>
        <v>6</v>
      </c>
      <c r="J1941" s="10">
        <v>61.829801330000002</v>
      </c>
      <c r="K1941" s="8">
        <f t="shared" si="133"/>
        <v>62</v>
      </c>
      <c r="L1941" s="5" t="s">
        <v>226</v>
      </c>
    </row>
    <row r="1942" spans="1:12">
      <c r="A1942" s="6">
        <v>108</v>
      </c>
      <c r="B1942" s="6">
        <v>46</v>
      </c>
      <c r="C1942" s="6">
        <v>17</v>
      </c>
      <c r="D1942" s="7">
        <v>24.301799800000001</v>
      </c>
      <c r="E1942" s="8">
        <f t="shared" si="130"/>
        <v>24</v>
      </c>
      <c r="F1942" s="7">
        <v>84.876689729999995</v>
      </c>
      <c r="G1942" s="8">
        <f t="shared" si="131"/>
        <v>85</v>
      </c>
      <c r="H1942" s="9">
        <v>6.9322148500000003</v>
      </c>
      <c r="I1942" s="8">
        <f t="shared" si="132"/>
        <v>7</v>
      </c>
      <c r="J1942" s="10">
        <v>65.024786700000007</v>
      </c>
      <c r="K1942" s="8">
        <f t="shared" si="133"/>
        <v>65</v>
      </c>
      <c r="L1942" s="5" t="s">
        <v>226</v>
      </c>
    </row>
    <row r="1943" spans="1:12">
      <c r="A1943" s="6">
        <v>132</v>
      </c>
      <c r="B1943" s="6">
        <v>41</v>
      </c>
      <c r="C1943" s="6">
        <v>22</v>
      </c>
      <c r="D1943" s="7">
        <v>24.29144926</v>
      </c>
      <c r="E1943" s="8">
        <f t="shared" si="130"/>
        <v>24</v>
      </c>
      <c r="F1943" s="7">
        <v>81.024534040000006</v>
      </c>
      <c r="G1943" s="8">
        <f t="shared" si="131"/>
        <v>81</v>
      </c>
      <c r="H1943" s="9">
        <v>7.8108657529999999</v>
      </c>
      <c r="I1943" s="8">
        <f t="shared" si="132"/>
        <v>8</v>
      </c>
      <c r="J1943" s="10">
        <v>90.416946350000003</v>
      </c>
      <c r="K1943" s="8">
        <f t="shared" si="133"/>
        <v>90</v>
      </c>
      <c r="L1943" s="5" t="s">
        <v>226</v>
      </c>
    </row>
    <row r="1944" spans="1:12">
      <c r="A1944" s="6">
        <v>103</v>
      </c>
      <c r="B1944" s="6">
        <v>42</v>
      </c>
      <c r="C1944" s="6">
        <v>17</v>
      </c>
      <c r="D1944" s="7">
        <v>24.294702319999999</v>
      </c>
      <c r="E1944" s="8">
        <f t="shared" si="130"/>
        <v>24</v>
      </c>
      <c r="F1944" s="7">
        <v>84.615276269999995</v>
      </c>
      <c r="G1944" s="8">
        <f t="shared" si="131"/>
        <v>85</v>
      </c>
      <c r="H1944" s="9">
        <v>6.5275416609999999</v>
      </c>
      <c r="I1944" s="8">
        <f t="shared" si="132"/>
        <v>7</v>
      </c>
      <c r="J1944" s="10">
        <v>81.059022850000005</v>
      </c>
      <c r="K1944" s="8">
        <f t="shared" si="133"/>
        <v>81</v>
      </c>
      <c r="L1944" s="5" t="s">
        <v>226</v>
      </c>
    </row>
    <row r="1945" spans="1:12">
      <c r="A1945" s="6">
        <v>133</v>
      </c>
      <c r="B1945" s="6">
        <v>50</v>
      </c>
      <c r="C1945" s="6">
        <v>25</v>
      </c>
      <c r="D1945" s="7">
        <v>25.721800420000001</v>
      </c>
      <c r="E1945" s="8">
        <f t="shared" si="130"/>
        <v>26</v>
      </c>
      <c r="F1945" s="7">
        <v>81.196662059999994</v>
      </c>
      <c r="G1945" s="8">
        <f t="shared" si="131"/>
        <v>81</v>
      </c>
      <c r="H1945" s="9">
        <v>7.5694546010000003</v>
      </c>
      <c r="I1945" s="8">
        <f t="shared" si="132"/>
        <v>8</v>
      </c>
      <c r="J1945" s="10">
        <v>99.931008210000002</v>
      </c>
      <c r="K1945" s="8">
        <f t="shared" si="133"/>
        <v>100</v>
      </c>
      <c r="L1945" s="5" t="s">
        <v>226</v>
      </c>
    </row>
    <row r="1946" spans="1:12">
      <c r="A1946" s="6">
        <v>127</v>
      </c>
      <c r="B1946" s="6">
        <v>37</v>
      </c>
      <c r="C1946" s="6">
        <v>18</v>
      </c>
      <c r="D1946" s="7">
        <v>24.876636640000001</v>
      </c>
      <c r="E1946" s="8">
        <f t="shared" si="130"/>
        <v>25</v>
      </c>
      <c r="F1946" s="7">
        <v>76.300503730000003</v>
      </c>
      <c r="G1946" s="8">
        <f t="shared" si="131"/>
        <v>76</v>
      </c>
      <c r="H1946" s="9">
        <v>7.0410655850000001</v>
      </c>
      <c r="I1946" s="8">
        <f t="shared" si="132"/>
        <v>7</v>
      </c>
      <c r="J1946" s="10">
        <v>91.9223468</v>
      </c>
      <c r="K1946" s="8">
        <f t="shared" si="133"/>
        <v>92</v>
      </c>
      <c r="L1946" s="5" t="s">
        <v>226</v>
      </c>
    </row>
    <row r="1947" spans="1:12">
      <c r="A1947" s="6">
        <v>110</v>
      </c>
      <c r="B1947" s="6">
        <v>39</v>
      </c>
      <c r="C1947" s="6">
        <v>25</v>
      </c>
      <c r="D1947" s="7">
        <v>22.60612115</v>
      </c>
      <c r="E1947" s="8">
        <f t="shared" si="130"/>
        <v>23</v>
      </c>
      <c r="F1947" s="7">
        <v>77.342640020000005</v>
      </c>
      <c r="G1947" s="8">
        <f t="shared" si="131"/>
        <v>77</v>
      </c>
      <c r="H1947" s="9">
        <v>7.2087954559999998</v>
      </c>
      <c r="I1947" s="8">
        <f t="shared" si="132"/>
        <v>7</v>
      </c>
      <c r="J1947" s="10">
        <v>75.136172290000005</v>
      </c>
      <c r="K1947" s="8">
        <f t="shared" si="133"/>
        <v>75</v>
      </c>
      <c r="L1947" s="5" t="s">
        <v>226</v>
      </c>
    </row>
    <row r="1948" spans="1:12">
      <c r="A1948" s="6">
        <v>131</v>
      </c>
      <c r="B1948" s="6">
        <v>38</v>
      </c>
      <c r="C1948" s="6">
        <v>19</v>
      </c>
      <c r="D1948" s="7">
        <v>23.86814008</v>
      </c>
      <c r="E1948" s="8">
        <f t="shared" si="130"/>
        <v>24</v>
      </c>
      <c r="F1948" s="7">
        <v>75.683397290000002</v>
      </c>
      <c r="G1948" s="8">
        <f t="shared" si="131"/>
        <v>76</v>
      </c>
      <c r="H1948" s="9">
        <v>6.8143419459999999</v>
      </c>
      <c r="I1948" s="8">
        <f t="shared" si="132"/>
        <v>7</v>
      </c>
      <c r="J1948" s="10">
        <v>90.454718499999998</v>
      </c>
      <c r="K1948" s="8">
        <f t="shared" si="133"/>
        <v>90</v>
      </c>
      <c r="L1948" s="5" t="s">
        <v>226</v>
      </c>
    </row>
    <row r="1949" spans="1:12">
      <c r="A1949" s="6">
        <v>108</v>
      </c>
      <c r="B1949" s="6">
        <v>38</v>
      </c>
      <c r="C1949" s="6">
        <v>24</v>
      </c>
      <c r="D1949" s="7">
        <v>23.410224960000001</v>
      </c>
      <c r="E1949" s="8">
        <f t="shared" si="130"/>
        <v>23</v>
      </c>
      <c r="F1949" s="7">
        <v>76.438369570000006</v>
      </c>
      <c r="G1949" s="8">
        <f t="shared" si="131"/>
        <v>76</v>
      </c>
      <c r="H1949" s="9">
        <v>7.442217061</v>
      </c>
      <c r="I1949" s="8">
        <f t="shared" si="132"/>
        <v>7</v>
      </c>
      <c r="J1949" s="10">
        <v>78.821996029999994</v>
      </c>
      <c r="K1949" s="8">
        <f t="shared" si="133"/>
        <v>79</v>
      </c>
      <c r="L1949" s="5" t="s">
        <v>226</v>
      </c>
    </row>
    <row r="1950" spans="1:12">
      <c r="A1950" s="6">
        <v>122</v>
      </c>
      <c r="B1950" s="6">
        <v>40</v>
      </c>
      <c r="C1950" s="6">
        <v>17</v>
      </c>
      <c r="D1950" s="7">
        <v>24.964407680000001</v>
      </c>
      <c r="E1950" s="8">
        <f t="shared" si="130"/>
        <v>25</v>
      </c>
      <c r="F1950" s="7">
        <v>81.316776180000005</v>
      </c>
      <c r="G1950" s="8">
        <f t="shared" si="131"/>
        <v>81</v>
      </c>
      <c r="H1950" s="9">
        <v>6.8545589570000001</v>
      </c>
      <c r="I1950" s="8">
        <f t="shared" si="132"/>
        <v>7</v>
      </c>
      <c r="J1950" s="10">
        <v>80.039958290000001</v>
      </c>
      <c r="K1950" s="8">
        <f t="shared" si="133"/>
        <v>80</v>
      </c>
      <c r="L1950" s="5" t="s">
        <v>226</v>
      </c>
    </row>
    <row r="1951" spans="1:12">
      <c r="A1951" s="6">
        <v>111</v>
      </c>
      <c r="B1951" s="6">
        <v>50</v>
      </c>
      <c r="C1951" s="6">
        <v>15</v>
      </c>
      <c r="D1951" s="7">
        <v>25.168201289999999</v>
      </c>
      <c r="E1951" s="8">
        <f t="shared" si="130"/>
        <v>25</v>
      </c>
      <c r="F1951" s="7">
        <v>80.303518150000002</v>
      </c>
      <c r="G1951" s="8">
        <f t="shared" si="131"/>
        <v>80</v>
      </c>
      <c r="H1951" s="9">
        <v>7.8845504750000002</v>
      </c>
      <c r="I1951" s="8">
        <f t="shared" si="132"/>
        <v>8</v>
      </c>
      <c r="J1951" s="10">
        <v>84.624190319999997</v>
      </c>
      <c r="K1951" s="8">
        <f t="shared" si="133"/>
        <v>85</v>
      </c>
      <c r="L1951" s="5" t="s">
        <v>226</v>
      </c>
    </row>
    <row r="1952" spans="1:12">
      <c r="A1952" s="6">
        <v>140</v>
      </c>
      <c r="B1952" s="6">
        <v>40</v>
      </c>
      <c r="C1952" s="6">
        <v>17</v>
      </c>
      <c r="D1952" s="7">
        <v>22.727671709999999</v>
      </c>
      <c r="E1952" s="8">
        <f t="shared" si="130"/>
        <v>23</v>
      </c>
      <c r="F1952" s="7">
        <v>77.075980650000005</v>
      </c>
      <c r="G1952" s="8">
        <f t="shared" si="131"/>
        <v>77</v>
      </c>
      <c r="H1952" s="9">
        <v>6.0060857859999999</v>
      </c>
      <c r="I1952" s="8">
        <f t="shared" si="132"/>
        <v>6</v>
      </c>
      <c r="J1952" s="10">
        <v>77.551763179999995</v>
      </c>
      <c r="K1952" s="8">
        <f t="shared" si="133"/>
        <v>78</v>
      </c>
      <c r="L1952" s="5" t="s">
        <v>226</v>
      </c>
    </row>
    <row r="1953" spans="1:12">
      <c r="A1953" s="6">
        <v>100</v>
      </c>
      <c r="B1953" s="6">
        <v>40</v>
      </c>
      <c r="C1953" s="6">
        <v>20</v>
      </c>
      <c r="D1953" s="7">
        <v>22.451459809999999</v>
      </c>
      <c r="E1953" s="8">
        <f t="shared" si="130"/>
        <v>22</v>
      </c>
      <c r="F1953" s="7">
        <v>76.256748740000006</v>
      </c>
      <c r="G1953" s="8">
        <f t="shared" si="131"/>
        <v>76</v>
      </c>
      <c r="H1953" s="9">
        <v>7.4320437349999997</v>
      </c>
      <c r="I1953" s="8">
        <f t="shared" si="132"/>
        <v>7</v>
      </c>
      <c r="J1953" s="10">
        <v>86.84998693</v>
      </c>
      <c r="K1953" s="8">
        <f t="shared" si="133"/>
        <v>87</v>
      </c>
      <c r="L1953" s="5" t="s">
        <v>226</v>
      </c>
    </row>
    <row r="1954" spans="1:12">
      <c r="A1954" s="6">
        <v>123</v>
      </c>
      <c r="B1954" s="6">
        <v>50</v>
      </c>
      <c r="C1954" s="6">
        <v>16</v>
      </c>
      <c r="D1954" s="7">
        <v>23.04920461</v>
      </c>
      <c r="E1954" s="8">
        <f t="shared" si="130"/>
        <v>23</v>
      </c>
      <c r="F1954" s="7">
        <v>75.538352140000001</v>
      </c>
      <c r="G1954" s="8">
        <f t="shared" si="131"/>
        <v>76</v>
      </c>
      <c r="H1954" s="9">
        <v>6.4980521080000004</v>
      </c>
      <c r="I1954" s="8">
        <f t="shared" si="132"/>
        <v>6</v>
      </c>
      <c r="J1954" s="10">
        <v>70.656442960000007</v>
      </c>
      <c r="K1954" s="8">
        <f t="shared" si="133"/>
        <v>71</v>
      </c>
      <c r="L1954" s="5" t="s">
        <v>226</v>
      </c>
    </row>
    <row r="1955" spans="1:12">
      <c r="A1955" s="6">
        <v>107</v>
      </c>
      <c r="B1955" s="6">
        <v>36</v>
      </c>
      <c r="C1955" s="6">
        <v>21</v>
      </c>
      <c r="D1955" s="7">
        <v>25.292501479999999</v>
      </c>
      <c r="E1955" s="8">
        <f t="shared" si="130"/>
        <v>25</v>
      </c>
      <c r="F1955" s="7">
        <v>75.666533349999995</v>
      </c>
      <c r="G1955" s="8">
        <f t="shared" si="131"/>
        <v>76</v>
      </c>
      <c r="H1955" s="9">
        <v>6.2052635340000002</v>
      </c>
      <c r="I1955" s="8">
        <f t="shared" si="132"/>
        <v>6</v>
      </c>
      <c r="J1955" s="10">
        <v>62.641742270000002</v>
      </c>
      <c r="K1955" s="8">
        <f t="shared" si="133"/>
        <v>63</v>
      </c>
      <c r="L1955" s="5" t="s">
        <v>226</v>
      </c>
    </row>
    <row r="1956" spans="1:12">
      <c r="A1956" s="6">
        <v>118</v>
      </c>
      <c r="B1956" s="6">
        <v>50</v>
      </c>
      <c r="C1956" s="6">
        <v>19</v>
      </c>
      <c r="D1956" s="7">
        <v>22.956040640000001</v>
      </c>
      <c r="E1956" s="8">
        <f t="shared" si="130"/>
        <v>23</v>
      </c>
      <c r="F1956" s="7">
        <v>82.337336780000001</v>
      </c>
      <c r="G1956" s="8">
        <f t="shared" si="131"/>
        <v>82</v>
      </c>
      <c r="H1956" s="9">
        <v>6.3608122270000003</v>
      </c>
      <c r="I1956" s="8">
        <f t="shared" si="132"/>
        <v>6</v>
      </c>
      <c r="J1956" s="10">
        <v>66.483393030000002</v>
      </c>
      <c r="K1956" s="8">
        <f t="shared" si="133"/>
        <v>66</v>
      </c>
      <c r="L1956" s="5" t="s">
        <v>226</v>
      </c>
    </row>
    <row r="1957" spans="1:12">
      <c r="A1957" s="6">
        <v>103</v>
      </c>
      <c r="B1957" s="6">
        <v>51</v>
      </c>
      <c r="C1957" s="6">
        <v>20</v>
      </c>
      <c r="D1957" s="7">
        <v>22.802131320000001</v>
      </c>
      <c r="E1957" s="8">
        <f t="shared" si="130"/>
        <v>23</v>
      </c>
      <c r="F1957" s="7">
        <v>84.146684469999997</v>
      </c>
      <c r="G1957" s="8">
        <f t="shared" si="131"/>
        <v>84</v>
      </c>
      <c r="H1957" s="9">
        <v>7.0466074340000002</v>
      </c>
      <c r="I1957" s="8">
        <f t="shared" si="132"/>
        <v>7</v>
      </c>
      <c r="J1957" s="10">
        <v>91.638956500000006</v>
      </c>
      <c r="K1957" s="8">
        <f t="shared" si="133"/>
        <v>92</v>
      </c>
      <c r="L1957" s="5" t="s">
        <v>226</v>
      </c>
    </row>
    <row r="1958" spans="1:12">
      <c r="A1958" s="6">
        <v>133</v>
      </c>
      <c r="B1958" s="6">
        <v>57</v>
      </c>
      <c r="C1958" s="6">
        <v>19</v>
      </c>
      <c r="D1958" s="7">
        <v>23.542347150000001</v>
      </c>
      <c r="E1958" s="8">
        <f t="shared" si="130"/>
        <v>24</v>
      </c>
      <c r="F1958" s="7">
        <v>75.982033290000004</v>
      </c>
      <c r="G1958" s="8">
        <f t="shared" si="131"/>
        <v>76</v>
      </c>
      <c r="H1958" s="9">
        <v>7.9470113659999999</v>
      </c>
      <c r="I1958" s="8">
        <f t="shared" si="132"/>
        <v>8</v>
      </c>
      <c r="J1958" s="10">
        <v>84.125367440000005</v>
      </c>
      <c r="K1958" s="8">
        <f t="shared" si="133"/>
        <v>84</v>
      </c>
      <c r="L1958" s="5" t="s">
        <v>226</v>
      </c>
    </row>
    <row r="1959" spans="1:12">
      <c r="A1959" s="6">
        <v>129</v>
      </c>
      <c r="B1959" s="6">
        <v>47</v>
      </c>
      <c r="C1959" s="6">
        <v>20</v>
      </c>
      <c r="D1959" s="7">
        <v>24.41212325</v>
      </c>
      <c r="E1959" s="8">
        <f t="shared" si="130"/>
        <v>24</v>
      </c>
      <c r="F1959" s="7">
        <v>80.803437860000003</v>
      </c>
      <c r="G1959" s="8">
        <f t="shared" si="131"/>
        <v>81</v>
      </c>
      <c r="H1959" s="9">
        <v>6.2819138580000002</v>
      </c>
      <c r="I1959" s="8">
        <f t="shared" si="132"/>
        <v>6</v>
      </c>
      <c r="J1959" s="10">
        <v>98.604573729999998</v>
      </c>
      <c r="K1959" s="8">
        <f t="shared" si="133"/>
        <v>99</v>
      </c>
      <c r="L1959" s="5" t="s">
        <v>226</v>
      </c>
    </row>
    <row r="1960" spans="1:12">
      <c r="A1960" s="6">
        <v>116</v>
      </c>
      <c r="B1960" s="6">
        <v>52</v>
      </c>
      <c r="C1960" s="6">
        <v>19</v>
      </c>
      <c r="D1960" s="7">
        <v>22.94276687</v>
      </c>
      <c r="E1960" s="8">
        <f t="shared" si="130"/>
        <v>23</v>
      </c>
      <c r="F1960" s="7">
        <v>75.371706119999999</v>
      </c>
      <c r="G1960" s="8">
        <f t="shared" si="131"/>
        <v>75</v>
      </c>
      <c r="H1960" s="9">
        <v>6.1145258770000002</v>
      </c>
      <c r="I1960" s="8">
        <f t="shared" si="132"/>
        <v>6</v>
      </c>
      <c r="J1960" s="10">
        <v>67.080225740000003</v>
      </c>
      <c r="K1960" s="8">
        <f t="shared" si="133"/>
        <v>67</v>
      </c>
      <c r="L1960" s="5" t="s">
        <v>226</v>
      </c>
    </row>
    <row r="1961" spans="1:12">
      <c r="A1961" s="6">
        <v>114</v>
      </c>
      <c r="B1961" s="6">
        <v>40</v>
      </c>
      <c r="C1961" s="6">
        <v>23</v>
      </c>
      <c r="D1961" s="7">
        <v>25.53676123</v>
      </c>
      <c r="E1961" s="8">
        <f t="shared" si="130"/>
        <v>26</v>
      </c>
      <c r="F1961" s="7">
        <v>81.136687159999994</v>
      </c>
      <c r="G1961" s="8">
        <f t="shared" si="131"/>
        <v>81</v>
      </c>
      <c r="H1961" s="9">
        <v>6.7539780609999998</v>
      </c>
      <c r="I1961" s="8">
        <f t="shared" si="132"/>
        <v>7</v>
      </c>
      <c r="J1961" s="10">
        <v>95.426259900000005</v>
      </c>
      <c r="K1961" s="8">
        <f t="shared" si="133"/>
        <v>95</v>
      </c>
      <c r="L1961" s="5" t="s">
        <v>226</v>
      </c>
    </row>
    <row r="1962" spans="1:12">
      <c r="A1962" s="6">
        <v>131</v>
      </c>
      <c r="B1962" s="6">
        <v>60</v>
      </c>
      <c r="C1962" s="6">
        <v>17</v>
      </c>
      <c r="D1962" s="7">
        <v>25.320237169999999</v>
      </c>
      <c r="E1962" s="8">
        <f t="shared" si="130"/>
        <v>25</v>
      </c>
      <c r="F1962" s="7">
        <v>81.794759170000006</v>
      </c>
      <c r="G1962" s="8">
        <f t="shared" si="131"/>
        <v>82</v>
      </c>
      <c r="H1962" s="9">
        <v>7.4250413159999997</v>
      </c>
      <c r="I1962" s="8">
        <f t="shared" si="132"/>
        <v>7</v>
      </c>
      <c r="J1962" s="10">
        <v>83.465325469999996</v>
      </c>
      <c r="K1962" s="8">
        <f t="shared" si="133"/>
        <v>83</v>
      </c>
      <c r="L1962" s="5" t="s">
        <v>226</v>
      </c>
    </row>
    <row r="1963" spans="1:12">
      <c r="A1963" s="6">
        <v>107</v>
      </c>
      <c r="B1963" s="6">
        <v>43</v>
      </c>
      <c r="C1963" s="6">
        <v>18</v>
      </c>
      <c r="D1963" s="7">
        <v>22.426732999999999</v>
      </c>
      <c r="E1963" s="8">
        <f t="shared" si="130"/>
        <v>22</v>
      </c>
      <c r="F1963" s="7">
        <v>81.534807990000004</v>
      </c>
      <c r="G1963" s="8">
        <f t="shared" si="131"/>
        <v>82</v>
      </c>
      <c r="H1963" s="9">
        <v>6.7451043940000002</v>
      </c>
      <c r="I1963" s="8">
        <f t="shared" si="132"/>
        <v>7</v>
      </c>
      <c r="J1963" s="10">
        <v>65.544758119999997</v>
      </c>
      <c r="K1963" s="8">
        <f t="shared" si="133"/>
        <v>66</v>
      </c>
      <c r="L1963" s="5" t="s">
        <v>226</v>
      </c>
    </row>
    <row r="1964" spans="1:12">
      <c r="A1964" s="6">
        <v>123</v>
      </c>
      <c r="B1964" s="6">
        <v>44</v>
      </c>
      <c r="C1964" s="6">
        <v>21</v>
      </c>
      <c r="D1964" s="7">
        <v>25.78544484</v>
      </c>
      <c r="E1964" s="8">
        <f t="shared" si="130"/>
        <v>26</v>
      </c>
      <c r="F1964" s="7">
        <v>75.005393240000004</v>
      </c>
      <c r="G1964" s="8">
        <f t="shared" si="131"/>
        <v>75</v>
      </c>
      <c r="H1964" s="9">
        <v>7.6411165690000002</v>
      </c>
      <c r="I1964" s="8">
        <f t="shared" si="132"/>
        <v>8</v>
      </c>
      <c r="J1964" s="10">
        <v>91.395788609999997</v>
      </c>
      <c r="K1964" s="8">
        <f t="shared" si="133"/>
        <v>91</v>
      </c>
      <c r="L1964" s="5" t="s">
        <v>226</v>
      </c>
    </row>
    <row r="1965" spans="1:12">
      <c r="A1965" s="6">
        <v>112</v>
      </c>
      <c r="B1965" s="6">
        <v>49</v>
      </c>
      <c r="C1965" s="6">
        <v>25</v>
      </c>
      <c r="D1965" s="7">
        <v>25.689595319999999</v>
      </c>
      <c r="E1965" s="8">
        <f t="shared" si="130"/>
        <v>26</v>
      </c>
      <c r="F1965" s="7">
        <v>77.906210479999999</v>
      </c>
      <c r="G1965" s="8">
        <f t="shared" si="131"/>
        <v>78</v>
      </c>
      <c r="H1965" s="9">
        <v>6.4701354780000004</v>
      </c>
      <c r="I1965" s="8">
        <f t="shared" si="132"/>
        <v>6</v>
      </c>
      <c r="J1965" s="10">
        <v>66.194267870000004</v>
      </c>
      <c r="K1965" s="8">
        <f t="shared" si="133"/>
        <v>66</v>
      </c>
      <c r="L1965" s="5" t="s">
        <v>226</v>
      </c>
    </row>
    <row r="1966" spans="1:12">
      <c r="A1966" s="6">
        <v>119</v>
      </c>
      <c r="B1966" s="6">
        <v>44</v>
      </c>
      <c r="C1966" s="6">
        <v>15</v>
      </c>
      <c r="D1966" s="7">
        <v>22.145936880000001</v>
      </c>
      <c r="E1966" s="8">
        <f t="shared" si="130"/>
        <v>22</v>
      </c>
      <c r="F1966" s="7">
        <v>82.859754899999999</v>
      </c>
      <c r="G1966" s="8">
        <f t="shared" si="131"/>
        <v>83</v>
      </c>
      <c r="H1966" s="9">
        <v>7.0919923650000003</v>
      </c>
      <c r="I1966" s="8">
        <f t="shared" si="132"/>
        <v>7</v>
      </c>
      <c r="J1966" s="10">
        <v>60.653817189999998</v>
      </c>
      <c r="K1966" s="8">
        <f t="shared" si="133"/>
        <v>61</v>
      </c>
      <c r="L1966" s="5" t="s">
        <v>226</v>
      </c>
    </row>
    <row r="1967" spans="1:12">
      <c r="A1967" s="6">
        <v>130</v>
      </c>
      <c r="B1967" s="6">
        <v>59</v>
      </c>
      <c r="C1967" s="6">
        <v>19</v>
      </c>
      <c r="D1967" s="7">
        <v>25.072787120000001</v>
      </c>
      <c r="E1967" s="8">
        <f t="shared" si="130"/>
        <v>25</v>
      </c>
      <c r="F1967" s="7">
        <v>82.502579089999998</v>
      </c>
      <c r="G1967" s="8">
        <f t="shared" si="131"/>
        <v>83</v>
      </c>
      <c r="H1967" s="9">
        <v>6.5204037939999999</v>
      </c>
      <c r="I1967" s="8">
        <f t="shared" si="132"/>
        <v>7</v>
      </c>
      <c r="J1967" s="10">
        <v>93.510426839999994</v>
      </c>
      <c r="K1967" s="8">
        <f t="shared" si="133"/>
        <v>94</v>
      </c>
      <c r="L1967" s="5" t="s">
        <v>226</v>
      </c>
    </row>
    <row r="1968" spans="1:12">
      <c r="A1968" s="6">
        <v>127</v>
      </c>
      <c r="B1968" s="6">
        <v>53</v>
      </c>
      <c r="C1968" s="6">
        <v>24</v>
      </c>
      <c r="D1968" s="7">
        <v>22.21506982</v>
      </c>
      <c r="E1968" s="8">
        <f t="shared" si="130"/>
        <v>22</v>
      </c>
      <c r="F1968" s="7">
        <v>76.178519320000007</v>
      </c>
      <c r="G1968" s="8">
        <f t="shared" si="131"/>
        <v>76</v>
      </c>
      <c r="H1968" s="9">
        <v>6.127939628</v>
      </c>
      <c r="I1968" s="8">
        <f t="shared" si="132"/>
        <v>6</v>
      </c>
      <c r="J1968" s="10">
        <v>70.405576120000006</v>
      </c>
      <c r="K1968" s="8">
        <f t="shared" si="133"/>
        <v>70</v>
      </c>
      <c r="L1968" s="5" t="s">
        <v>226</v>
      </c>
    </row>
    <row r="1969" spans="1:12">
      <c r="A1969" s="6">
        <v>134</v>
      </c>
      <c r="B1969" s="6">
        <v>52</v>
      </c>
      <c r="C1969" s="6">
        <v>18</v>
      </c>
      <c r="D1969" s="7">
        <v>23.964312899999999</v>
      </c>
      <c r="E1969" s="8">
        <f t="shared" si="130"/>
        <v>24</v>
      </c>
      <c r="F1969" s="7">
        <v>76.591759370000005</v>
      </c>
      <c r="G1969" s="8">
        <f t="shared" si="131"/>
        <v>77</v>
      </c>
      <c r="H1969" s="9">
        <v>7.9946795069999999</v>
      </c>
      <c r="I1969" s="8">
        <f t="shared" si="132"/>
        <v>8</v>
      </c>
      <c r="J1969" s="10">
        <v>76.130906449999998</v>
      </c>
      <c r="K1969" s="8">
        <f t="shared" si="133"/>
        <v>76</v>
      </c>
      <c r="L1969" s="5" t="s">
        <v>226</v>
      </c>
    </row>
    <row r="1970" spans="1:12">
      <c r="A1970" s="6">
        <v>109</v>
      </c>
      <c r="B1970" s="6">
        <v>36</v>
      </c>
      <c r="C1970" s="6">
        <v>18</v>
      </c>
      <c r="D1970" s="7">
        <v>25.400592270000001</v>
      </c>
      <c r="E1970" s="8">
        <f t="shared" si="130"/>
        <v>25</v>
      </c>
      <c r="F1970" s="7">
        <v>76.532379649999996</v>
      </c>
      <c r="G1970" s="8">
        <f t="shared" si="131"/>
        <v>77</v>
      </c>
      <c r="H1970" s="9">
        <v>7.524707577</v>
      </c>
      <c r="I1970" s="8">
        <f t="shared" si="132"/>
        <v>8</v>
      </c>
      <c r="J1970" s="10">
        <v>62.5138867</v>
      </c>
      <c r="K1970" s="8">
        <f t="shared" si="133"/>
        <v>63</v>
      </c>
      <c r="L1970" s="5" t="s">
        <v>226</v>
      </c>
    </row>
    <row r="1971" spans="1:12">
      <c r="A1971" s="6">
        <v>100</v>
      </c>
      <c r="B1971" s="6">
        <v>48</v>
      </c>
      <c r="C1971" s="6">
        <v>17</v>
      </c>
      <c r="D1971" s="7">
        <v>23.780512300000002</v>
      </c>
      <c r="E1971" s="8">
        <f t="shared" si="130"/>
        <v>24</v>
      </c>
      <c r="F1971" s="7">
        <v>83.03878838</v>
      </c>
      <c r="G1971" s="8">
        <f t="shared" si="131"/>
        <v>83</v>
      </c>
      <c r="H1971" s="9">
        <v>7.8278778180000002</v>
      </c>
      <c r="I1971" s="8">
        <f t="shared" si="132"/>
        <v>8</v>
      </c>
      <c r="J1971" s="10">
        <v>66.265559039999999</v>
      </c>
      <c r="K1971" s="8">
        <f t="shared" si="133"/>
        <v>66</v>
      </c>
      <c r="L1971" s="5" t="s">
        <v>226</v>
      </c>
    </row>
    <row r="1972" spans="1:12">
      <c r="A1972" s="6">
        <v>132</v>
      </c>
      <c r="B1972" s="6">
        <v>52</v>
      </c>
      <c r="C1972" s="6">
        <v>19</v>
      </c>
      <c r="D1972" s="7">
        <v>24.164023220000001</v>
      </c>
      <c r="E1972" s="8">
        <f t="shared" si="130"/>
        <v>24</v>
      </c>
      <c r="F1972" s="7">
        <v>76.743389699999994</v>
      </c>
      <c r="G1972" s="8">
        <f t="shared" si="131"/>
        <v>77</v>
      </c>
      <c r="H1972" s="9">
        <v>6.4366917639999999</v>
      </c>
      <c r="I1972" s="8">
        <f t="shared" si="132"/>
        <v>6</v>
      </c>
      <c r="J1972" s="10">
        <v>61.946260510000002</v>
      </c>
      <c r="K1972" s="8">
        <f t="shared" si="133"/>
        <v>62</v>
      </c>
      <c r="L1972" s="5" t="s">
        <v>226</v>
      </c>
    </row>
    <row r="1973" spans="1:12">
      <c r="A1973" s="6">
        <v>102</v>
      </c>
      <c r="B1973" s="6">
        <v>37</v>
      </c>
      <c r="C1973" s="6">
        <v>25</v>
      </c>
      <c r="D1973" s="7">
        <v>25.314684629999999</v>
      </c>
      <c r="E1973" s="8">
        <f t="shared" si="130"/>
        <v>25</v>
      </c>
      <c r="F1973" s="7">
        <v>77.917571210000006</v>
      </c>
      <c r="G1973" s="8">
        <f t="shared" si="131"/>
        <v>78</v>
      </c>
      <c r="H1973" s="9">
        <v>5.9079308990000001</v>
      </c>
      <c r="I1973" s="8">
        <f t="shared" si="132"/>
        <v>6</v>
      </c>
      <c r="J1973" s="10">
        <v>72.829021089999998</v>
      </c>
      <c r="K1973" s="8">
        <f t="shared" si="133"/>
        <v>73</v>
      </c>
      <c r="L1973" s="5" t="s">
        <v>226</v>
      </c>
    </row>
    <row r="1974" spans="1:12">
      <c r="A1974" s="6">
        <v>111</v>
      </c>
      <c r="B1974" s="6">
        <v>39</v>
      </c>
      <c r="C1974" s="6">
        <v>22</v>
      </c>
      <c r="D1974" s="7">
        <v>22.603615569999999</v>
      </c>
      <c r="E1974" s="8">
        <f t="shared" si="130"/>
        <v>23</v>
      </c>
      <c r="F1974" s="7">
        <v>80.350904600000007</v>
      </c>
      <c r="G1974" s="8">
        <f t="shared" si="131"/>
        <v>80</v>
      </c>
      <c r="H1974" s="9">
        <v>6.1350250060000002</v>
      </c>
      <c r="I1974" s="8">
        <f t="shared" si="132"/>
        <v>6</v>
      </c>
      <c r="J1974" s="10">
        <v>88.573955049999995</v>
      </c>
      <c r="K1974" s="8">
        <f t="shared" si="133"/>
        <v>89</v>
      </c>
      <c r="L1974" s="5" t="s">
        <v>226</v>
      </c>
    </row>
    <row r="1975" spans="1:12">
      <c r="A1975" s="6">
        <v>117</v>
      </c>
      <c r="B1975" s="6">
        <v>51</v>
      </c>
      <c r="C1975" s="6">
        <v>15</v>
      </c>
      <c r="D1975" s="7">
        <v>22.953571499999999</v>
      </c>
      <c r="E1975" s="8">
        <f t="shared" si="130"/>
        <v>23</v>
      </c>
      <c r="F1975" s="7">
        <v>78.71555832</v>
      </c>
      <c r="G1975" s="8">
        <f t="shared" si="131"/>
        <v>79</v>
      </c>
      <c r="H1975" s="9">
        <v>6.0445565940000003</v>
      </c>
      <c r="I1975" s="8">
        <f t="shared" si="132"/>
        <v>6</v>
      </c>
      <c r="J1975" s="10">
        <v>99.75336197</v>
      </c>
      <c r="K1975" s="8">
        <f t="shared" si="133"/>
        <v>100</v>
      </c>
      <c r="L1975" s="5" t="s">
        <v>226</v>
      </c>
    </row>
    <row r="1976" spans="1:12">
      <c r="A1976" s="6">
        <v>136</v>
      </c>
      <c r="B1976" s="6">
        <v>36</v>
      </c>
      <c r="C1976" s="6">
        <v>24</v>
      </c>
      <c r="D1976" s="7">
        <v>22.744469760000001</v>
      </c>
      <c r="E1976" s="8">
        <f t="shared" si="130"/>
        <v>23</v>
      </c>
      <c r="F1976" s="7">
        <v>80.411984579999995</v>
      </c>
      <c r="G1976" s="8">
        <f t="shared" si="131"/>
        <v>80</v>
      </c>
      <c r="H1976" s="9">
        <v>7.5978195800000004</v>
      </c>
      <c r="I1976" s="8">
        <f t="shared" si="132"/>
        <v>8</v>
      </c>
      <c r="J1976" s="10">
        <v>90.073266329999996</v>
      </c>
      <c r="K1976" s="8">
        <f t="shared" si="133"/>
        <v>90</v>
      </c>
      <c r="L1976" s="5" t="s">
        <v>226</v>
      </c>
    </row>
    <row r="1977" spans="1:12">
      <c r="A1977" s="6">
        <v>134</v>
      </c>
      <c r="B1977" s="6">
        <v>56</v>
      </c>
      <c r="C1977" s="6">
        <v>18</v>
      </c>
      <c r="D1977" s="7">
        <v>23.808346109999999</v>
      </c>
      <c r="E1977" s="8">
        <f t="shared" si="130"/>
        <v>24</v>
      </c>
      <c r="F1977" s="7">
        <v>83.919026049999999</v>
      </c>
      <c r="G1977" s="8">
        <f t="shared" si="131"/>
        <v>84</v>
      </c>
      <c r="H1977" s="9">
        <v>6.6912681039999997</v>
      </c>
      <c r="I1977" s="8">
        <f t="shared" si="132"/>
        <v>7</v>
      </c>
      <c r="J1977" s="10">
        <v>70.97358303</v>
      </c>
      <c r="K1977" s="8">
        <f t="shared" si="133"/>
        <v>71</v>
      </c>
      <c r="L1977" s="5" t="s">
        <v>226</v>
      </c>
    </row>
    <row r="1978" spans="1:12">
      <c r="A1978" s="6">
        <v>112</v>
      </c>
      <c r="B1978" s="6">
        <v>54</v>
      </c>
      <c r="C1978" s="6">
        <v>15</v>
      </c>
      <c r="D1978" s="7">
        <v>25.462287920000001</v>
      </c>
      <c r="E1978" s="8">
        <f t="shared" si="130"/>
        <v>25</v>
      </c>
      <c r="F1978" s="7">
        <v>81.566418909999996</v>
      </c>
      <c r="G1978" s="8">
        <f t="shared" si="131"/>
        <v>82</v>
      </c>
      <c r="H1978" s="9">
        <v>6.1754923059999998</v>
      </c>
      <c r="I1978" s="8">
        <f t="shared" si="132"/>
        <v>6</v>
      </c>
      <c r="J1978" s="10">
        <v>76.885824839999998</v>
      </c>
      <c r="K1978" s="8">
        <f t="shared" si="133"/>
        <v>77</v>
      </c>
      <c r="L1978" s="5" t="s">
        <v>226</v>
      </c>
    </row>
    <row r="1979" spans="1:12">
      <c r="A1979" s="6">
        <v>105</v>
      </c>
      <c r="B1979" s="6">
        <v>56</v>
      </c>
      <c r="C1979" s="6">
        <v>15</v>
      </c>
      <c r="D1979" s="7">
        <v>25.96779712</v>
      </c>
      <c r="E1979" s="8">
        <f t="shared" si="130"/>
        <v>26</v>
      </c>
      <c r="F1979" s="7">
        <v>81.979042820000004</v>
      </c>
      <c r="G1979" s="8">
        <f t="shared" si="131"/>
        <v>82</v>
      </c>
      <c r="H1979" s="9">
        <v>7.2723162090000004</v>
      </c>
      <c r="I1979" s="8">
        <f t="shared" si="132"/>
        <v>7</v>
      </c>
      <c r="J1979" s="10">
        <v>74.141690429999997</v>
      </c>
      <c r="K1979" s="8">
        <f t="shared" si="133"/>
        <v>74</v>
      </c>
      <c r="L1979" s="5" t="s">
        <v>226</v>
      </c>
    </row>
    <row r="1980" spans="1:12">
      <c r="A1980" s="6">
        <v>140</v>
      </c>
      <c r="B1980" s="6">
        <v>45</v>
      </c>
      <c r="C1980" s="6">
        <v>15</v>
      </c>
      <c r="D1980" s="7">
        <v>25.5308271</v>
      </c>
      <c r="E1980" s="8">
        <f t="shared" si="130"/>
        <v>26</v>
      </c>
      <c r="F1980" s="7">
        <v>80.046627560000005</v>
      </c>
      <c r="G1980" s="8">
        <f t="shared" si="131"/>
        <v>80</v>
      </c>
      <c r="H1980" s="9">
        <v>5.8010475450000003</v>
      </c>
      <c r="I1980" s="8">
        <f t="shared" si="132"/>
        <v>6</v>
      </c>
      <c r="J1980" s="10">
        <v>99.395571509999996</v>
      </c>
      <c r="K1980" s="8">
        <f t="shared" si="133"/>
        <v>99</v>
      </c>
      <c r="L1980" s="5" t="s">
        <v>226</v>
      </c>
    </row>
    <row r="1981" spans="1:12">
      <c r="A1981" s="6">
        <v>126</v>
      </c>
      <c r="B1981" s="6">
        <v>46</v>
      </c>
      <c r="C1981" s="6">
        <v>25</v>
      </c>
      <c r="D1981" s="7">
        <v>24.438473989999999</v>
      </c>
      <c r="E1981" s="8">
        <f t="shared" si="130"/>
        <v>24</v>
      </c>
      <c r="F1981" s="7">
        <v>81.698017289999996</v>
      </c>
      <c r="G1981" s="8">
        <f t="shared" si="131"/>
        <v>82</v>
      </c>
      <c r="H1981" s="9">
        <v>6.7574579430000004</v>
      </c>
      <c r="I1981" s="8">
        <f t="shared" si="132"/>
        <v>7</v>
      </c>
      <c r="J1981" s="10">
        <v>60.796458520000002</v>
      </c>
      <c r="K1981" s="8">
        <f t="shared" si="133"/>
        <v>61</v>
      </c>
      <c r="L1981" s="5" t="s">
        <v>226</v>
      </c>
    </row>
    <row r="1982" spans="1:12">
      <c r="A1982" s="6">
        <v>106</v>
      </c>
      <c r="B1982" s="6">
        <v>49</v>
      </c>
      <c r="C1982" s="6">
        <v>24</v>
      </c>
      <c r="D1982" s="7">
        <v>23.038878650000001</v>
      </c>
      <c r="E1982" s="8">
        <f t="shared" si="130"/>
        <v>23</v>
      </c>
      <c r="F1982" s="7">
        <v>76.470397719999994</v>
      </c>
      <c r="G1982" s="8">
        <f t="shared" si="131"/>
        <v>76</v>
      </c>
      <c r="H1982" s="9">
        <v>6.9833955730000001</v>
      </c>
      <c r="I1982" s="8">
        <f t="shared" si="132"/>
        <v>7</v>
      </c>
      <c r="J1982" s="10">
        <v>90.647706990000003</v>
      </c>
      <c r="K1982" s="8">
        <f t="shared" si="133"/>
        <v>91</v>
      </c>
      <c r="L1982" s="5" t="s">
        <v>226</v>
      </c>
    </row>
    <row r="1983" spans="1:12">
      <c r="A1983" s="6">
        <v>121</v>
      </c>
      <c r="B1983" s="6">
        <v>53</v>
      </c>
      <c r="C1983" s="6">
        <v>19</v>
      </c>
      <c r="D1983" s="7">
        <v>23.513086529999999</v>
      </c>
      <c r="E1983" s="8">
        <f t="shared" si="130"/>
        <v>24</v>
      </c>
      <c r="F1983" s="7">
        <v>76.726214290000001</v>
      </c>
      <c r="G1983" s="8">
        <f t="shared" si="131"/>
        <v>77</v>
      </c>
      <c r="H1983" s="9">
        <v>7.9768894980000002</v>
      </c>
      <c r="I1983" s="8">
        <f t="shared" si="132"/>
        <v>8</v>
      </c>
      <c r="J1983" s="10">
        <v>80.11272117</v>
      </c>
      <c r="K1983" s="8">
        <f t="shared" si="133"/>
        <v>80</v>
      </c>
      <c r="L1983" s="5" t="s">
        <v>226</v>
      </c>
    </row>
    <row r="1984" spans="1:12">
      <c r="A1984" s="6">
        <v>108</v>
      </c>
      <c r="B1984" s="6">
        <v>60</v>
      </c>
      <c r="C1984" s="6">
        <v>17</v>
      </c>
      <c r="D1984" s="7">
        <v>22.75805656</v>
      </c>
      <c r="E1984" s="8">
        <f t="shared" si="130"/>
        <v>23</v>
      </c>
      <c r="F1984" s="7">
        <v>76.757683560000004</v>
      </c>
      <c r="G1984" s="8">
        <f t="shared" si="131"/>
        <v>77</v>
      </c>
      <c r="H1984" s="9">
        <v>6.5589025879999996</v>
      </c>
      <c r="I1984" s="8">
        <f t="shared" si="132"/>
        <v>7</v>
      </c>
      <c r="J1984" s="10">
        <v>97.766006189999999</v>
      </c>
      <c r="K1984" s="8">
        <f t="shared" si="133"/>
        <v>98</v>
      </c>
      <c r="L1984" s="5" t="s">
        <v>226</v>
      </c>
    </row>
    <row r="1985" spans="1:12">
      <c r="A1985" s="6">
        <v>116</v>
      </c>
      <c r="B1985" s="6">
        <v>56</v>
      </c>
      <c r="C1985" s="6">
        <v>17</v>
      </c>
      <c r="D1985" s="7">
        <v>24.71252544</v>
      </c>
      <c r="E1985" s="8">
        <f t="shared" si="130"/>
        <v>25</v>
      </c>
      <c r="F1985" s="7">
        <v>77.7293114</v>
      </c>
      <c r="G1985" s="8">
        <f t="shared" si="131"/>
        <v>78</v>
      </c>
      <c r="H1985" s="9">
        <v>7.9790903650000002</v>
      </c>
      <c r="I1985" s="8">
        <f t="shared" si="132"/>
        <v>8</v>
      </c>
      <c r="J1985" s="10">
        <v>85.249633020000005</v>
      </c>
      <c r="K1985" s="8">
        <f t="shared" si="133"/>
        <v>85</v>
      </c>
      <c r="L1985" s="5" t="s">
        <v>226</v>
      </c>
    </row>
    <row r="1986" spans="1:12">
      <c r="A1986" s="6">
        <v>100</v>
      </c>
      <c r="B1986" s="6">
        <v>52</v>
      </c>
      <c r="C1986" s="6">
        <v>19</v>
      </c>
      <c r="D1986" s="7">
        <v>23.459690930000001</v>
      </c>
      <c r="E1986" s="8">
        <f t="shared" si="130"/>
        <v>23</v>
      </c>
      <c r="F1986" s="7">
        <v>82.447774679999995</v>
      </c>
      <c r="G1986" s="8">
        <f t="shared" si="131"/>
        <v>82</v>
      </c>
      <c r="H1986" s="9">
        <v>7.9035286730000003</v>
      </c>
      <c r="I1986" s="8">
        <f t="shared" si="132"/>
        <v>8</v>
      </c>
      <c r="J1986" s="10">
        <v>93.50153555</v>
      </c>
      <c r="K1986" s="8">
        <f t="shared" si="133"/>
        <v>94</v>
      </c>
      <c r="L1986" s="5" t="s">
        <v>226</v>
      </c>
    </row>
    <row r="1987" spans="1:12">
      <c r="A1987" s="6">
        <v>129</v>
      </c>
      <c r="B1987" s="6">
        <v>43</v>
      </c>
      <c r="C1987" s="6">
        <v>16</v>
      </c>
      <c r="D1987" s="7">
        <v>25.550370399999998</v>
      </c>
      <c r="E1987" s="8">
        <f t="shared" ref="E1987:E2050" si="134">ROUND(D1987, 0)</f>
        <v>26</v>
      </c>
      <c r="F1987" s="7">
        <v>77.850556209999993</v>
      </c>
      <c r="G1987" s="8">
        <f t="shared" ref="G1987:G2050" si="135">ROUND(F1987, 0)</f>
        <v>78</v>
      </c>
      <c r="H1987" s="9">
        <v>6.7321094800000001</v>
      </c>
      <c r="I1987" s="8">
        <f t="shared" ref="I1987:I2050" si="136">ROUND(H1987, 0)</f>
        <v>7</v>
      </c>
      <c r="J1987" s="10">
        <v>78.584884840000001</v>
      </c>
      <c r="K1987" s="8">
        <f t="shared" ref="K1987:K2050" si="137">ROUND(J1987, 0)</f>
        <v>79</v>
      </c>
      <c r="L1987" s="5" t="s">
        <v>226</v>
      </c>
    </row>
    <row r="1988" spans="1:12">
      <c r="A1988" s="6">
        <v>118</v>
      </c>
      <c r="B1988" s="6">
        <v>44</v>
      </c>
      <c r="C1988" s="6">
        <v>23</v>
      </c>
      <c r="D1988" s="7">
        <v>22.08458267</v>
      </c>
      <c r="E1988" s="8">
        <f t="shared" si="134"/>
        <v>22</v>
      </c>
      <c r="F1988" s="7">
        <v>82.829041430000004</v>
      </c>
      <c r="G1988" s="8">
        <f t="shared" si="135"/>
        <v>83</v>
      </c>
      <c r="H1988" s="9">
        <v>6.6916904759999998</v>
      </c>
      <c r="I1988" s="8">
        <f t="shared" si="136"/>
        <v>7</v>
      </c>
      <c r="J1988" s="10">
        <v>67.064597770000006</v>
      </c>
      <c r="K1988" s="8">
        <f t="shared" si="137"/>
        <v>67</v>
      </c>
      <c r="L1988" s="5" t="s">
        <v>226</v>
      </c>
    </row>
    <row r="1989" spans="1:12">
      <c r="A1989" s="6">
        <v>117</v>
      </c>
      <c r="B1989" s="6">
        <v>43</v>
      </c>
      <c r="C1989" s="6">
        <v>25</v>
      </c>
      <c r="D1989" s="7">
        <v>24.68854799</v>
      </c>
      <c r="E1989" s="8">
        <f t="shared" si="134"/>
        <v>25</v>
      </c>
      <c r="F1989" s="7">
        <v>78.51206972</v>
      </c>
      <c r="G1989" s="8">
        <f t="shared" si="135"/>
        <v>79</v>
      </c>
      <c r="H1989" s="9">
        <v>7.8398492979999999</v>
      </c>
      <c r="I1989" s="8">
        <f t="shared" si="136"/>
        <v>8</v>
      </c>
      <c r="J1989" s="10">
        <v>69.311535660000004</v>
      </c>
      <c r="K1989" s="8">
        <f t="shared" si="137"/>
        <v>69</v>
      </c>
      <c r="L1989" s="5" t="s">
        <v>226</v>
      </c>
    </row>
    <row r="1990" spans="1:12">
      <c r="A1990" s="6">
        <v>126</v>
      </c>
      <c r="B1990" s="6">
        <v>37</v>
      </c>
      <c r="C1990" s="6">
        <v>21</v>
      </c>
      <c r="D1990" s="7">
        <v>25.849972690000001</v>
      </c>
      <c r="E1990" s="8">
        <f t="shared" si="134"/>
        <v>26</v>
      </c>
      <c r="F1990" s="7">
        <v>84.168552309999995</v>
      </c>
      <c r="G1990" s="8">
        <f t="shared" si="135"/>
        <v>84</v>
      </c>
      <c r="H1990" s="9">
        <v>6.6144858800000002</v>
      </c>
      <c r="I1990" s="8">
        <f t="shared" si="136"/>
        <v>7</v>
      </c>
      <c r="J1990" s="10">
        <v>77.034212490000002</v>
      </c>
      <c r="K1990" s="8">
        <f t="shared" si="137"/>
        <v>77</v>
      </c>
      <c r="L1990" s="5" t="s">
        <v>226</v>
      </c>
    </row>
    <row r="1991" spans="1:12">
      <c r="A1991" s="6">
        <v>120</v>
      </c>
      <c r="B1991" s="6">
        <v>48</v>
      </c>
      <c r="C1991" s="6">
        <v>16</v>
      </c>
      <c r="D1991" s="7">
        <v>22.460544779999999</v>
      </c>
      <c r="E1991" s="8">
        <f t="shared" si="134"/>
        <v>22</v>
      </c>
      <c r="F1991" s="7">
        <v>75.409892450000001</v>
      </c>
      <c r="G1991" s="8">
        <f t="shared" si="135"/>
        <v>75</v>
      </c>
      <c r="H1991" s="9">
        <v>7.4569718160000003</v>
      </c>
      <c r="I1991" s="8">
        <f t="shared" si="136"/>
        <v>7</v>
      </c>
      <c r="J1991" s="10">
        <v>71.854360779999993</v>
      </c>
      <c r="K1991" s="8">
        <f t="shared" si="137"/>
        <v>72</v>
      </c>
      <c r="L1991" s="5" t="s">
        <v>226</v>
      </c>
    </row>
    <row r="1992" spans="1:12">
      <c r="A1992" s="6">
        <v>102</v>
      </c>
      <c r="B1992" s="6">
        <v>45</v>
      </c>
      <c r="C1992" s="6">
        <v>16</v>
      </c>
      <c r="D1992" s="7">
        <v>23.65629976</v>
      </c>
      <c r="E1992" s="8">
        <f t="shared" si="134"/>
        <v>24</v>
      </c>
      <c r="F1992" s="7">
        <v>77.524259869999995</v>
      </c>
      <c r="G1992" s="8">
        <f t="shared" si="135"/>
        <v>78</v>
      </c>
      <c r="H1992" s="9">
        <v>7.2942193</v>
      </c>
      <c r="I1992" s="8">
        <f t="shared" si="136"/>
        <v>7</v>
      </c>
      <c r="J1992" s="10">
        <v>74.898499400000006</v>
      </c>
      <c r="K1992" s="8">
        <f t="shared" si="137"/>
        <v>75</v>
      </c>
      <c r="L1992" s="5" t="s">
        <v>226</v>
      </c>
    </row>
    <row r="1993" spans="1:12">
      <c r="A1993" s="6">
        <v>131</v>
      </c>
      <c r="B1993" s="6">
        <v>56</v>
      </c>
      <c r="C1993" s="6">
        <v>20</v>
      </c>
      <c r="D1993" s="7">
        <v>22.008170880000002</v>
      </c>
      <c r="E1993" s="8">
        <f t="shared" si="134"/>
        <v>22</v>
      </c>
      <c r="F1993" s="7">
        <v>81.83896111</v>
      </c>
      <c r="G1993" s="8">
        <f t="shared" si="135"/>
        <v>82</v>
      </c>
      <c r="H1993" s="9">
        <v>7.7626478749999999</v>
      </c>
      <c r="I1993" s="8">
        <f t="shared" si="136"/>
        <v>8</v>
      </c>
      <c r="J1993" s="10">
        <v>92.236452490000005</v>
      </c>
      <c r="K1993" s="8">
        <f t="shared" si="137"/>
        <v>92</v>
      </c>
      <c r="L1993" s="5" t="s">
        <v>226</v>
      </c>
    </row>
    <row r="1994" spans="1:12">
      <c r="A1994" s="6">
        <v>114</v>
      </c>
      <c r="B1994" s="6">
        <v>40</v>
      </c>
      <c r="C1994" s="6">
        <v>17</v>
      </c>
      <c r="D1994" s="7">
        <v>24.326304610000001</v>
      </c>
      <c r="E1994" s="8">
        <f t="shared" si="134"/>
        <v>24</v>
      </c>
      <c r="F1994" s="7">
        <v>80.134564040000001</v>
      </c>
      <c r="G1994" s="8">
        <f t="shared" si="135"/>
        <v>80</v>
      </c>
      <c r="H1994" s="9">
        <v>6.3634061019999999</v>
      </c>
      <c r="I1994" s="8">
        <f t="shared" si="136"/>
        <v>6</v>
      </c>
      <c r="J1994" s="10">
        <v>69.45072055</v>
      </c>
      <c r="K1994" s="8">
        <f t="shared" si="137"/>
        <v>69</v>
      </c>
      <c r="L1994" s="5" t="s">
        <v>226</v>
      </c>
    </row>
    <row r="1995" spans="1:12">
      <c r="A1995" s="6">
        <v>101</v>
      </c>
      <c r="B1995" s="6">
        <v>37</v>
      </c>
      <c r="C1995" s="6">
        <v>18</v>
      </c>
      <c r="D1995" s="7">
        <v>22.923609840000001</v>
      </c>
      <c r="E1995" s="8">
        <f t="shared" si="134"/>
        <v>23</v>
      </c>
      <c r="F1995" s="7">
        <v>82.68738535</v>
      </c>
      <c r="G1995" s="8">
        <f t="shared" si="135"/>
        <v>83</v>
      </c>
      <c r="H1995" s="9">
        <v>7.6373784100000002</v>
      </c>
      <c r="I1995" s="8">
        <f t="shared" si="136"/>
        <v>8</v>
      </c>
      <c r="J1995" s="10">
        <v>92.919150740000006</v>
      </c>
      <c r="K1995" s="8">
        <f t="shared" si="137"/>
        <v>93</v>
      </c>
      <c r="L1995" s="5" t="s">
        <v>226</v>
      </c>
    </row>
    <row r="1996" spans="1:12">
      <c r="A1996" s="6">
        <v>106</v>
      </c>
      <c r="B1996" s="6">
        <v>46</v>
      </c>
      <c r="C1996" s="6">
        <v>20</v>
      </c>
      <c r="D1996" s="7">
        <v>23.438217250000001</v>
      </c>
      <c r="E1996" s="8">
        <f t="shared" si="134"/>
        <v>23</v>
      </c>
      <c r="F1996" s="7">
        <v>78.633888240000005</v>
      </c>
      <c r="G1996" s="8">
        <f t="shared" si="135"/>
        <v>79</v>
      </c>
      <c r="H1996" s="9">
        <v>6.2006719759999998</v>
      </c>
      <c r="I1996" s="8">
        <f t="shared" si="136"/>
        <v>6</v>
      </c>
      <c r="J1996" s="10">
        <v>81.150721050000001</v>
      </c>
      <c r="K1996" s="8">
        <f t="shared" si="137"/>
        <v>81</v>
      </c>
      <c r="L1996" s="5" t="s">
        <v>226</v>
      </c>
    </row>
    <row r="1997" spans="1:12">
      <c r="A1997" s="6">
        <v>113</v>
      </c>
      <c r="B1997" s="6">
        <v>38</v>
      </c>
      <c r="C1997" s="6">
        <v>20</v>
      </c>
      <c r="D1997" s="7">
        <v>22.10718988</v>
      </c>
      <c r="E1997" s="8">
        <f t="shared" si="134"/>
        <v>22</v>
      </c>
      <c r="F1997" s="7">
        <v>78.583201160000002</v>
      </c>
      <c r="G1997" s="8">
        <f t="shared" si="135"/>
        <v>79</v>
      </c>
      <c r="H1997" s="9">
        <v>6.3647299339999996</v>
      </c>
      <c r="I1997" s="8">
        <f t="shared" si="136"/>
        <v>6</v>
      </c>
      <c r="J1997" s="10">
        <v>74.941365669999996</v>
      </c>
      <c r="K1997" s="8">
        <f t="shared" si="137"/>
        <v>75</v>
      </c>
      <c r="L1997" s="5" t="s">
        <v>226</v>
      </c>
    </row>
    <row r="1998" spans="1:12">
      <c r="A1998" s="6">
        <v>102</v>
      </c>
      <c r="B1998" s="6">
        <v>53</v>
      </c>
      <c r="C1998" s="6">
        <v>21</v>
      </c>
      <c r="D1998" s="7">
        <v>23.03814028</v>
      </c>
      <c r="E1998" s="8">
        <f t="shared" si="134"/>
        <v>23</v>
      </c>
      <c r="F1998" s="7">
        <v>76.110215289999999</v>
      </c>
      <c r="G1998" s="8">
        <f t="shared" si="135"/>
        <v>76</v>
      </c>
      <c r="H1998" s="9">
        <v>6.9136786839999997</v>
      </c>
      <c r="I1998" s="8">
        <f t="shared" si="136"/>
        <v>7</v>
      </c>
      <c r="J1998" s="10">
        <v>91.496974809999998</v>
      </c>
      <c r="K1998" s="8">
        <f t="shared" si="137"/>
        <v>91</v>
      </c>
      <c r="L1998" s="5" t="s">
        <v>226</v>
      </c>
    </row>
    <row r="1999" spans="1:12">
      <c r="A1999" s="6">
        <v>110</v>
      </c>
      <c r="B1999" s="6">
        <v>39</v>
      </c>
      <c r="C1999" s="6">
        <v>18</v>
      </c>
      <c r="D1999" s="7">
        <v>24.54795322</v>
      </c>
      <c r="E1999" s="8">
        <f t="shared" si="134"/>
        <v>25</v>
      </c>
      <c r="F1999" s="7">
        <v>75.397527049999994</v>
      </c>
      <c r="G1999" s="8">
        <f t="shared" si="135"/>
        <v>75</v>
      </c>
      <c r="H1999" s="9">
        <v>7.7662597690000004</v>
      </c>
      <c r="I1999" s="8">
        <f t="shared" si="136"/>
        <v>8</v>
      </c>
      <c r="J1999" s="10">
        <v>63.880798660000004</v>
      </c>
      <c r="K1999" s="8">
        <f t="shared" si="137"/>
        <v>64</v>
      </c>
      <c r="L1999" s="5" t="s">
        <v>226</v>
      </c>
    </row>
    <row r="2000" spans="1:12">
      <c r="A2000" s="6">
        <v>107</v>
      </c>
      <c r="B2000" s="6">
        <v>58</v>
      </c>
      <c r="C2000" s="6">
        <v>15</v>
      </c>
      <c r="D2000" s="7">
        <v>23.738680410000001</v>
      </c>
      <c r="E2000" s="8">
        <f t="shared" si="134"/>
        <v>24</v>
      </c>
      <c r="F2000" s="7">
        <v>75.775038080000002</v>
      </c>
      <c r="G2000" s="8">
        <f t="shared" si="135"/>
        <v>76</v>
      </c>
      <c r="H2000" s="9">
        <v>7.5560639900000002</v>
      </c>
      <c r="I2000" s="8">
        <f t="shared" si="136"/>
        <v>8</v>
      </c>
      <c r="J2000" s="10">
        <v>76.636691949999999</v>
      </c>
      <c r="K2000" s="8">
        <f t="shared" si="137"/>
        <v>77</v>
      </c>
      <c r="L2000" s="5" t="s">
        <v>226</v>
      </c>
    </row>
    <row r="2001" spans="1:12">
      <c r="A2001" s="6">
        <v>120</v>
      </c>
      <c r="B2001" s="6">
        <v>60</v>
      </c>
      <c r="C2001" s="6">
        <v>15</v>
      </c>
      <c r="D2001" s="7">
        <v>22.318719139999999</v>
      </c>
      <c r="E2001" s="8">
        <f t="shared" si="134"/>
        <v>22</v>
      </c>
      <c r="F2001" s="7">
        <v>83.861299979999998</v>
      </c>
      <c r="G2001" s="8">
        <f t="shared" si="135"/>
        <v>84</v>
      </c>
      <c r="H2001" s="9">
        <v>7.2883772410000001</v>
      </c>
      <c r="I2001" s="8">
        <f t="shared" si="136"/>
        <v>7</v>
      </c>
      <c r="J2001" s="10">
        <v>65.357470109999994</v>
      </c>
      <c r="K2001" s="8">
        <f t="shared" si="137"/>
        <v>65</v>
      </c>
      <c r="L2001" s="5" t="s">
        <v>226</v>
      </c>
    </row>
    <row r="2002" spans="1:12">
      <c r="A2002" s="6">
        <v>89</v>
      </c>
      <c r="B2002" s="6">
        <v>47</v>
      </c>
      <c r="C2002" s="6">
        <v>38</v>
      </c>
      <c r="D2002" s="7">
        <v>25.524689649999999</v>
      </c>
      <c r="E2002" s="8">
        <f t="shared" si="134"/>
        <v>26</v>
      </c>
      <c r="F2002" s="7">
        <v>72.248508290000004</v>
      </c>
      <c r="G2002" s="8">
        <f t="shared" si="135"/>
        <v>72</v>
      </c>
      <c r="H2002" s="9">
        <v>6.0025248710000003</v>
      </c>
      <c r="I2002" s="8">
        <f t="shared" si="136"/>
        <v>6</v>
      </c>
      <c r="J2002" s="10">
        <v>151.8869972</v>
      </c>
      <c r="K2002" s="8">
        <f t="shared" si="137"/>
        <v>152</v>
      </c>
      <c r="L2002" s="5" t="s">
        <v>236</v>
      </c>
    </row>
    <row r="2003" spans="1:12">
      <c r="A2003" s="6">
        <v>60</v>
      </c>
      <c r="B2003" s="6">
        <v>37</v>
      </c>
      <c r="C2003" s="6">
        <v>39</v>
      </c>
      <c r="D2003" s="7">
        <v>26.59104992</v>
      </c>
      <c r="E2003" s="8">
        <f t="shared" si="134"/>
        <v>27</v>
      </c>
      <c r="F2003" s="7">
        <v>82.94164078</v>
      </c>
      <c r="G2003" s="8">
        <f t="shared" si="135"/>
        <v>83</v>
      </c>
      <c r="H2003" s="9">
        <v>6.0334852569999997</v>
      </c>
      <c r="I2003" s="8">
        <f t="shared" si="136"/>
        <v>6</v>
      </c>
      <c r="J2003" s="10">
        <v>161.2469997</v>
      </c>
      <c r="K2003" s="8">
        <f t="shared" si="137"/>
        <v>161</v>
      </c>
      <c r="L2003" s="5" t="s">
        <v>236</v>
      </c>
    </row>
    <row r="2004" spans="1:12">
      <c r="A2004" s="6">
        <v>63</v>
      </c>
      <c r="B2004" s="6">
        <v>41</v>
      </c>
      <c r="C2004" s="6">
        <v>45</v>
      </c>
      <c r="D2004" s="7">
        <v>25.297817909999999</v>
      </c>
      <c r="E2004" s="8">
        <f t="shared" si="134"/>
        <v>25</v>
      </c>
      <c r="F2004" s="7">
        <v>86.887053499999993</v>
      </c>
      <c r="G2004" s="8">
        <f t="shared" si="135"/>
        <v>87</v>
      </c>
      <c r="H2004" s="9">
        <v>7.1219335790000002</v>
      </c>
      <c r="I2004" s="8">
        <f t="shared" si="136"/>
        <v>7</v>
      </c>
      <c r="J2004" s="10">
        <v>196.6249511</v>
      </c>
      <c r="K2004" s="8">
        <f t="shared" si="137"/>
        <v>197</v>
      </c>
      <c r="L2004" s="5" t="s">
        <v>236</v>
      </c>
    </row>
    <row r="2005" spans="1:12">
      <c r="A2005" s="6">
        <v>86</v>
      </c>
      <c r="B2005" s="6">
        <v>40</v>
      </c>
      <c r="C2005" s="6">
        <v>39</v>
      </c>
      <c r="D2005" s="7">
        <v>25.721008680000001</v>
      </c>
      <c r="E2005" s="8">
        <f t="shared" si="134"/>
        <v>26</v>
      </c>
      <c r="F2005" s="7">
        <v>88.165135789999994</v>
      </c>
      <c r="G2005" s="8">
        <f t="shared" si="135"/>
        <v>88</v>
      </c>
      <c r="H2005" s="9">
        <v>6.2074596370000004</v>
      </c>
      <c r="I2005" s="8">
        <f t="shared" si="136"/>
        <v>6</v>
      </c>
      <c r="J2005" s="10">
        <v>175.60866970000001</v>
      </c>
      <c r="K2005" s="8">
        <f t="shared" si="137"/>
        <v>176</v>
      </c>
      <c r="L2005" s="5" t="s">
        <v>236</v>
      </c>
    </row>
    <row r="2006" spans="1:12">
      <c r="A2006" s="6">
        <v>96</v>
      </c>
      <c r="B2006" s="6">
        <v>41</v>
      </c>
      <c r="C2006" s="6">
        <v>40</v>
      </c>
      <c r="D2006" s="7">
        <v>23.584192770000001</v>
      </c>
      <c r="E2006" s="8">
        <f t="shared" si="134"/>
        <v>24</v>
      </c>
      <c r="F2006" s="7">
        <v>72.004608480000002</v>
      </c>
      <c r="G2006" s="8">
        <f t="shared" si="135"/>
        <v>72</v>
      </c>
      <c r="H2006" s="9">
        <v>6.0900604779999998</v>
      </c>
      <c r="I2006" s="8">
        <f t="shared" si="136"/>
        <v>6</v>
      </c>
      <c r="J2006" s="10">
        <v>190.42421569999999</v>
      </c>
      <c r="K2006" s="8">
        <f t="shared" si="137"/>
        <v>190</v>
      </c>
      <c r="L2006" s="5" t="s">
        <v>236</v>
      </c>
    </row>
    <row r="2007" spans="1:12">
      <c r="A2007" s="6">
        <v>100</v>
      </c>
      <c r="B2007" s="6">
        <v>35</v>
      </c>
      <c r="C2007" s="6">
        <v>36</v>
      </c>
      <c r="D2007" s="7">
        <v>25.310423369999999</v>
      </c>
      <c r="E2007" s="8">
        <f t="shared" si="134"/>
        <v>25</v>
      </c>
      <c r="F2007" s="7">
        <v>72.013644110000001</v>
      </c>
      <c r="G2007" s="8">
        <f t="shared" si="135"/>
        <v>72</v>
      </c>
      <c r="H2007" s="9">
        <v>6.3467152090000001</v>
      </c>
      <c r="I2007" s="8">
        <f t="shared" si="136"/>
        <v>6</v>
      </c>
      <c r="J2007" s="10">
        <v>190.55776180000001</v>
      </c>
      <c r="K2007" s="8">
        <f t="shared" si="137"/>
        <v>191</v>
      </c>
      <c r="L2007" s="5" t="s">
        <v>236</v>
      </c>
    </row>
    <row r="2008" spans="1:12">
      <c r="A2008" s="6">
        <v>63</v>
      </c>
      <c r="B2008" s="6">
        <v>37</v>
      </c>
      <c r="C2008" s="6">
        <v>43</v>
      </c>
      <c r="D2008" s="7">
        <v>23.41798979</v>
      </c>
      <c r="E2008" s="8">
        <f t="shared" si="134"/>
        <v>23</v>
      </c>
      <c r="F2008" s="7">
        <v>85.086404759999994</v>
      </c>
      <c r="G2008" s="8">
        <f t="shared" si="135"/>
        <v>85</v>
      </c>
      <c r="H2008" s="9">
        <v>6.6619578969999997</v>
      </c>
      <c r="I2008" s="8">
        <f t="shared" si="136"/>
        <v>7</v>
      </c>
      <c r="J2008" s="10">
        <v>185.74467279999999</v>
      </c>
      <c r="K2008" s="8">
        <f t="shared" si="137"/>
        <v>186</v>
      </c>
      <c r="L2008" s="5" t="s">
        <v>236</v>
      </c>
    </row>
    <row r="2009" spans="1:12">
      <c r="A2009" s="6">
        <v>70</v>
      </c>
      <c r="B2009" s="6">
        <v>43</v>
      </c>
      <c r="C2009" s="6">
        <v>40</v>
      </c>
      <c r="D2009" s="7">
        <v>24.355641339999998</v>
      </c>
      <c r="E2009" s="8">
        <f t="shared" si="134"/>
        <v>24</v>
      </c>
      <c r="F2009" s="7">
        <v>88.803910209999998</v>
      </c>
      <c r="G2009" s="8">
        <f t="shared" si="135"/>
        <v>89</v>
      </c>
      <c r="H2009" s="9">
        <v>6.1768601920000004</v>
      </c>
      <c r="I2009" s="8">
        <f t="shared" si="136"/>
        <v>6</v>
      </c>
      <c r="J2009" s="10">
        <v>169.11680279999999</v>
      </c>
      <c r="K2009" s="8">
        <f t="shared" si="137"/>
        <v>169</v>
      </c>
      <c r="L2009" s="5" t="s">
        <v>236</v>
      </c>
    </row>
    <row r="2010" spans="1:12">
      <c r="A2010" s="6">
        <v>67</v>
      </c>
      <c r="B2010" s="6">
        <v>55</v>
      </c>
      <c r="C2010" s="6">
        <v>44</v>
      </c>
      <c r="D2010" s="7">
        <v>26.284016999999999</v>
      </c>
      <c r="E2010" s="8">
        <f t="shared" si="134"/>
        <v>26</v>
      </c>
      <c r="F2010" s="7">
        <v>75.146401979999993</v>
      </c>
      <c r="G2010" s="8">
        <f t="shared" si="135"/>
        <v>75</v>
      </c>
      <c r="H2010" s="9">
        <v>7.2518472960000002</v>
      </c>
      <c r="I2010" s="8">
        <f t="shared" si="136"/>
        <v>7</v>
      </c>
      <c r="J2010" s="10">
        <v>182.26854470000001</v>
      </c>
      <c r="K2010" s="8">
        <f t="shared" si="137"/>
        <v>182</v>
      </c>
      <c r="L2010" s="5" t="s">
        <v>236</v>
      </c>
    </row>
    <row r="2011" spans="1:12">
      <c r="A2011" s="6">
        <v>74</v>
      </c>
      <c r="B2011" s="6">
        <v>40</v>
      </c>
      <c r="C2011" s="6">
        <v>40</v>
      </c>
      <c r="D2011" s="7">
        <v>25.13842773</v>
      </c>
      <c r="E2011" s="8">
        <f t="shared" si="134"/>
        <v>25</v>
      </c>
      <c r="F2011" s="7">
        <v>83.120538879999998</v>
      </c>
      <c r="G2011" s="8">
        <f t="shared" si="135"/>
        <v>83</v>
      </c>
      <c r="H2011" s="9">
        <v>6.386259978</v>
      </c>
      <c r="I2011" s="8">
        <f t="shared" si="136"/>
        <v>6</v>
      </c>
      <c r="J2011" s="10">
        <v>169.33884649999999</v>
      </c>
      <c r="K2011" s="8">
        <f t="shared" si="137"/>
        <v>169</v>
      </c>
      <c r="L2011" s="5" t="s">
        <v>236</v>
      </c>
    </row>
    <row r="2012" spans="1:12">
      <c r="A2012" s="6">
        <v>89</v>
      </c>
      <c r="B2012" s="6">
        <v>53</v>
      </c>
      <c r="C2012" s="6">
        <v>44</v>
      </c>
      <c r="D2012" s="7">
        <v>24.886928109999999</v>
      </c>
      <c r="E2012" s="8">
        <f t="shared" si="134"/>
        <v>25</v>
      </c>
      <c r="F2012" s="7">
        <v>71.917115229999993</v>
      </c>
      <c r="G2012" s="8">
        <f t="shared" si="135"/>
        <v>72</v>
      </c>
      <c r="H2012" s="9">
        <v>7.3197354749999999</v>
      </c>
      <c r="I2012" s="8">
        <f t="shared" si="136"/>
        <v>7</v>
      </c>
      <c r="J2012" s="10">
        <v>150.24986749999999</v>
      </c>
      <c r="K2012" s="8">
        <f t="shared" si="137"/>
        <v>150</v>
      </c>
      <c r="L2012" s="5" t="s">
        <v>236</v>
      </c>
    </row>
    <row r="2013" spans="1:12">
      <c r="A2013" s="6">
        <v>74</v>
      </c>
      <c r="B2013" s="6">
        <v>46</v>
      </c>
      <c r="C2013" s="6">
        <v>45</v>
      </c>
      <c r="D2013" s="7">
        <v>25.757349090000002</v>
      </c>
      <c r="E2013" s="8">
        <f t="shared" si="134"/>
        <v>26</v>
      </c>
      <c r="F2013" s="7">
        <v>88.366685219999994</v>
      </c>
      <c r="G2013" s="8">
        <f t="shared" si="135"/>
        <v>88</v>
      </c>
      <c r="H2013" s="9">
        <v>6.0250289969999997</v>
      </c>
      <c r="I2013" s="8">
        <f t="shared" si="136"/>
        <v>6</v>
      </c>
      <c r="J2013" s="10">
        <v>189.42634849999999</v>
      </c>
      <c r="K2013" s="8">
        <f t="shared" si="137"/>
        <v>189</v>
      </c>
      <c r="L2013" s="5" t="s">
        <v>236</v>
      </c>
    </row>
    <row r="2014" spans="1:12">
      <c r="A2014" s="6">
        <v>89</v>
      </c>
      <c r="B2014" s="6">
        <v>41</v>
      </c>
      <c r="C2014" s="6">
        <v>38</v>
      </c>
      <c r="D2014" s="7">
        <v>23.12844351</v>
      </c>
      <c r="E2014" s="8">
        <f t="shared" si="134"/>
        <v>23</v>
      </c>
      <c r="F2014" s="7">
        <v>74.68322732</v>
      </c>
      <c r="G2014" s="8">
        <f t="shared" si="135"/>
        <v>75</v>
      </c>
      <c r="H2014" s="9">
        <v>6.3447519469999998</v>
      </c>
      <c r="I2014" s="8">
        <f t="shared" si="136"/>
        <v>6</v>
      </c>
      <c r="J2014" s="10">
        <v>199.8362913</v>
      </c>
      <c r="K2014" s="8">
        <f t="shared" si="137"/>
        <v>200</v>
      </c>
      <c r="L2014" s="5" t="s">
        <v>236</v>
      </c>
    </row>
    <row r="2015" spans="1:12">
      <c r="A2015" s="6">
        <v>60</v>
      </c>
      <c r="B2015" s="6">
        <v>55</v>
      </c>
      <c r="C2015" s="6">
        <v>40</v>
      </c>
      <c r="D2015" s="7">
        <v>24.9949957</v>
      </c>
      <c r="E2015" s="8">
        <f t="shared" si="134"/>
        <v>25</v>
      </c>
      <c r="F2015" s="7">
        <v>88.956927829999998</v>
      </c>
      <c r="G2015" s="8">
        <f t="shared" si="135"/>
        <v>89</v>
      </c>
      <c r="H2015" s="9">
        <v>7.0277795599999999</v>
      </c>
      <c r="I2015" s="8">
        <f t="shared" si="136"/>
        <v>7</v>
      </c>
      <c r="J2015" s="10">
        <v>151.49356349999999</v>
      </c>
      <c r="K2015" s="8">
        <f t="shared" si="137"/>
        <v>151</v>
      </c>
      <c r="L2015" s="5" t="s">
        <v>236</v>
      </c>
    </row>
    <row r="2016" spans="1:12">
      <c r="A2016" s="6">
        <v>67</v>
      </c>
      <c r="B2016" s="6">
        <v>43</v>
      </c>
      <c r="C2016" s="6">
        <v>38</v>
      </c>
      <c r="D2016" s="7">
        <v>25.21622704</v>
      </c>
      <c r="E2016" s="8">
        <f t="shared" si="134"/>
        <v>25</v>
      </c>
      <c r="F2016" s="7">
        <v>70.882596320000005</v>
      </c>
      <c r="G2016" s="8">
        <f t="shared" si="135"/>
        <v>71</v>
      </c>
      <c r="H2016" s="9">
        <v>7.2993047149999999</v>
      </c>
      <c r="I2016" s="8">
        <f t="shared" si="136"/>
        <v>7</v>
      </c>
      <c r="J2016" s="10">
        <v>195.86455520000001</v>
      </c>
      <c r="K2016" s="8">
        <f t="shared" si="137"/>
        <v>196</v>
      </c>
      <c r="L2016" s="5" t="s">
        <v>236</v>
      </c>
    </row>
    <row r="2017" spans="1:12">
      <c r="A2017" s="6">
        <v>70</v>
      </c>
      <c r="B2017" s="6">
        <v>38</v>
      </c>
      <c r="C2017" s="6">
        <v>35</v>
      </c>
      <c r="D2017" s="7">
        <v>24.397362409999999</v>
      </c>
      <c r="E2017" s="8">
        <f t="shared" si="134"/>
        <v>24</v>
      </c>
      <c r="F2017" s="7">
        <v>79.268617379999995</v>
      </c>
      <c r="G2017" s="8">
        <f t="shared" si="135"/>
        <v>79</v>
      </c>
      <c r="H2017" s="9">
        <v>7.0140639440000001</v>
      </c>
      <c r="I2017" s="8">
        <f t="shared" si="136"/>
        <v>7</v>
      </c>
      <c r="J2017" s="10">
        <v>164.26970109999999</v>
      </c>
      <c r="K2017" s="8">
        <f t="shared" si="137"/>
        <v>164</v>
      </c>
      <c r="L2017" s="5" t="s">
        <v>236</v>
      </c>
    </row>
    <row r="2018" spans="1:12">
      <c r="A2018" s="6">
        <v>74</v>
      </c>
      <c r="B2018" s="6">
        <v>49</v>
      </c>
      <c r="C2018" s="6">
        <v>38</v>
      </c>
      <c r="D2018" s="7">
        <v>23.31410442</v>
      </c>
      <c r="E2018" s="8">
        <f t="shared" si="134"/>
        <v>23</v>
      </c>
      <c r="F2018" s="7">
        <v>71.450905300000002</v>
      </c>
      <c r="G2018" s="8">
        <f t="shared" si="135"/>
        <v>71</v>
      </c>
      <c r="H2018" s="9">
        <v>7.4880144040000003</v>
      </c>
      <c r="I2018" s="8">
        <f t="shared" si="136"/>
        <v>7</v>
      </c>
      <c r="J2018" s="10">
        <v>164.49703729999999</v>
      </c>
      <c r="K2018" s="8">
        <f t="shared" si="137"/>
        <v>164</v>
      </c>
      <c r="L2018" s="5" t="s">
        <v>236</v>
      </c>
    </row>
    <row r="2019" spans="1:12">
      <c r="A2019" s="6">
        <v>90</v>
      </c>
      <c r="B2019" s="6">
        <v>40</v>
      </c>
      <c r="C2019" s="6">
        <v>39</v>
      </c>
      <c r="D2019" s="7">
        <v>25.726688849999999</v>
      </c>
      <c r="E2019" s="8">
        <f t="shared" si="134"/>
        <v>26</v>
      </c>
      <c r="F2019" s="7">
        <v>81.861715630000006</v>
      </c>
      <c r="G2019" s="8">
        <f t="shared" si="135"/>
        <v>82</v>
      </c>
      <c r="H2019" s="9">
        <v>6.6265038929999998</v>
      </c>
      <c r="I2019" s="8">
        <f t="shared" si="136"/>
        <v>7</v>
      </c>
      <c r="J2019" s="10">
        <v>191.96493889999999</v>
      </c>
      <c r="K2019" s="8">
        <f t="shared" si="137"/>
        <v>192</v>
      </c>
      <c r="L2019" s="5" t="s">
        <v>236</v>
      </c>
    </row>
    <row r="2020" spans="1:12">
      <c r="A2020" s="6">
        <v>82</v>
      </c>
      <c r="B2020" s="6">
        <v>35</v>
      </c>
      <c r="C2020" s="6">
        <v>44</v>
      </c>
      <c r="D2020" s="7">
        <v>26.966563780000001</v>
      </c>
      <c r="E2020" s="8">
        <f t="shared" si="134"/>
        <v>27</v>
      </c>
      <c r="F2020" s="7">
        <v>78.210476929999999</v>
      </c>
      <c r="G2020" s="8">
        <f t="shared" si="135"/>
        <v>78</v>
      </c>
      <c r="H2020" s="9">
        <v>6.2390109999999996</v>
      </c>
      <c r="I2020" s="8">
        <f t="shared" si="136"/>
        <v>6</v>
      </c>
      <c r="J2020" s="10">
        <v>169.8391177</v>
      </c>
      <c r="K2020" s="8">
        <f t="shared" si="137"/>
        <v>170</v>
      </c>
      <c r="L2020" s="5" t="s">
        <v>236</v>
      </c>
    </row>
    <row r="2021" spans="1:12">
      <c r="A2021" s="6">
        <v>73</v>
      </c>
      <c r="B2021" s="6">
        <v>45</v>
      </c>
      <c r="C2021" s="6">
        <v>37</v>
      </c>
      <c r="D2021" s="7">
        <v>23.70467146</v>
      </c>
      <c r="E2021" s="8">
        <f t="shared" si="134"/>
        <v>24</v>
      </c>
      <c r="F2021" s="7">
        <v>74.637453550000004</v>
      </c>
      <c r="G2021" s="8">
        <f t="shared" si="135"/>
        <v>75</v>
      </c>
      <c r="H2021" s="9">
        <v>6.742688094</v>
      </c>
      <c r="I2021" s="8">
        <f t="shared" si="136"/>
        <v>7</v>
      </c>
      <c r="J2021" s="10">
        <v>181.27839639999999</v>
      </c>
      <c r="K2021" s="8">
        <f t="shared" si="137"/>
        <v>181</v>
      </c>
      <c r="L2021" s="5" t="s">
        <v>236</v>
      </c>
    </row>
    <row r="2022" spans="1:12">
      <c r="A2022" s="6">
        <v>85</v>
      </c>
      <c r="B2022" s="6">
        <v>53</v>
      </c>
      <c r="C2022" s="6">
        <v>38</v>
      </c>
      <c r="D2022" s="7">
        <v>24.900757089999999</v>
      </c>
      <c r="E2022" s="8">
        <f t="shared" si="134"/>
        <v>25</v>
      </c>
      <c r="F2022" s="7">
        <v>73.841864490000006</v>
      </c>
      <c r="G2022" s="8">
        <f t="shared" si="135"/>
        <v>74</v>
      </c>
      <c r="H2022" s="9">
        <v>6.5880173080000004</v>
      </c>
      <c r="I2022" s="8">
        <f t="shared" si="136"/>
        <v>7</v>
      </c>
      <c r="J2022" s="10">
        <v>153.89909840000001</v>
      </c>
      <c r="K2022" s="8">
        <f t="shared" si="137"/>
        <v>154</v>
      </c>
      <c r="L2022" s="5" t="s">
        <v>236</v>
      </c>
    </row>
    <row r="2023" spans="1:12">
      <c r="A2023" s="6">
        <v>81</v>
      </c>
      <c r="B2023" s="6">
        <v>56</v>
      </c>
      <c r="C2023" s="6">
        <v>36</v>
      </c>
      <c r="D2023" s="7">
        <v>23.396057429999999</v>
      </c>
      <c r="E2023" s="8">
        <f t="shared" si="134"/>
        <v>23</v>
      </c>
      <c r="F2023" s="7">
        <v>72.605128539999995</v>
      </c>
      <c r="G2023" s="8">
        <f t="shared" si="135"/>
        <v>73</v>
      </c>
      <c r="H2023" s="9">
        <v>7.0975864150000003</v>
      </c>
      <c r="I2023" s="8">
        <f t="shared" si="136"/>
        <v>7</v>
      </c>
      <c r="J2023" s="10">
        <v>174.7876411</v>
      </c>
      <c r="K2023" s="8">
        <f t="shared" si="137"/>
        <v>175</v>
      </c>
      <c r="L2023" s="5" t="s">
        <v>236</v>
      </c>
    </row>
    <row r="2024" spans="1:12">
      <c r="A2024" s="6">
        <v>84</v>
      </c>
      <c r="B2024" s="6">
        <v>55</v>
      </c>
      <c r="C2024" s="6">
        <v>38</v>
      </c>
      <c r="D2024" s="7">
        <v>26.8748389</v>
      </c>
      <c r="E2024" s="8">
        <f t="shared" si="134"/>
        <v>27</v>
      </c>
      <c r="F2024" s="7">
        <v>79.787251519999998</v>
      </c>
      <c r="G2024" s="8">
        <f t="shared" si="135"/>
        <v>80</v>
      </c>
      <c r="H2024" s="9">
        <v>6.956682743</v>
      </c>
      <c r="I2024" s="8">
        <f t="shared" si="136"/>
        <v>7</v>
      </c>
      <c r="J2024" s="10">
        <v>173.10170969999999</v>
      </c>
      <c r="K2024" s="8">
        <f t="shared" si="137"/>
        <v>173</v>
      </c>
      <c r="L2024" s="5" t="s">
        <v>236</v>
      </c>
    </row>
    <row r="2025" spans="1:12">
      <c r="A2025" s="6">
        <v>80</v>
      </c>
      <c r="B2025" s="6">
        <v>45</v>
      </c>
      <c r="C2025" s="6">
        <v>42</v>
      </c>
      <c r="D2025" s="7">
        <v>23.142649800000001</v>
      </c>
      <c r="E2025" s="8">
        <f t="shared" si="134"/>
        <v>23</v>
      </c>
      <c r="F2025" s="7">
        <v>74.997397739999997</v>
      </c>
      <c r="G2025" s="8">
        <f t="shared" si="135"/>
        <v>75</v>
      </c>
      <c r="H2025" s="9">
        <v>7.3803962619999997</v>
      </c>
      <c r="I2025" s="8">
        <f t="shared" si="136"/>
        <v>7</v>
      </c>
      <c r="J2025" s="10">
        <v>151.90354769999999</v>
      </c>
      <c r="K2025" s="8">
        <f t="shared" si="137"/>
        <v>152</v>
      </c>
      <c r="L2025" s="5" t="s">
        <v>236</v>
      </c>
    </row>
    <row r="2026" spans="1:12">
      <c r="A2026" s="6">
        <v>76</v>
      </c>
      <c r="B2026" s="6">
        <v>54</v>
      </c>
      <c r="C2026" s="6">
        <v>45</v>
      </c>
      <c r="D2026" s="7">
        <v>24.294966349999999</v>
      </c>
      <c r="E2026" s="8">
        <f t="shared" si="134"/>
        <v>24</v>
      </c>
      <c r="F2026" s="7">
        <v>77.629760129999994</v>
      </c>
      <c r="G2026" s="8">
        <f t="shared" si="135"/>
        <v>78</v>
      </c>
      <c r="H2026" s="9">
        <v>6.1766188309999999</v>
      </c>
      <c r="I2026" s="8">
        <f t="shared" si="136"/>
        <v>6</v>
      </c>
      <c r="J2026" s="10">
        <v>184.9800516</v>
      </c>
      <c r="K2026" s="8">
        <f t="shared" si="137"/>
        <v>185</v>
      </c>
      <c r="L2026" s="5" t="s">
        <v>236</v>
      </c>
    </row>
    <row r="2027" spans="1:12">
      <c r="A2027" s="6">
        <v>76</v>
      </c>
      <c r="B2027" s="6">
        <v>56</v>
      </c>
      <c r="C2027" s="6">
        <v>39</v>
      </c>
      <c r="D2027" s="7">
        <v>24.394594980000001</v>
      </c>
      <c r="E2027" s="8">
        <f t="shared" si="134"/>
        <v>24</v>
      </c>
      <c r="F2027" s="7">
        <v>89.891065060000003</v>
      </c>
      <c r="G2027" s="8">
        <f t="shared" si="135"/>
        <v>90</v>
      </c>
      <c r="H2027" s="9">
        <v>6.5511304450000001</v>
      </c>
      <c r="I2027" s="8">
        <f t="shared" si="136"/>
        <v>7</v>
      </c>
      <c r="J2027" s="10">
        <v>197.12200490000001</v>
      </c>
      <c r="K2027" s="8">
        <f t="shared" si="137"/>
        <v>197</v>
      </c>
      <c r="L2027" s="5" t="s">
        <v>236</v>
      </c>
    </row>
    <row r="2028" spans="1:12">
      <c r="A2028" s="6">
        <v>81</v>
      </c>
      <c r="B2028" s="6">
        <v>40</v>
      </c>
      <c r="C2028" s="6">
        <v>45</v>
      </c>
      <c r="D2028" s="7">
        <v>25.762942899999999</v>
      </c>
      <c r="E2028" s="8">
        <f t="shared" si="134"/>
        <v>26</v>
      </c>
      <c r="F2028" s="7">
        <v>80.762382149999993</v>
      </c>
      <c r="G2028" s="8">
        <f t="shared" si="135"/>
        <v>81</v>
      </c>
      <c r="H2028" s="9">
        <v>6.4277265650000004</v>
      </c>
      <c r="I2028" s="8">
        <f t="shared" si="136"/>
        <v>6</v>
      </c>
      <c r="J2028" s="10">
        <v>174.50718430000001</v>
      </c>
      <c r="K2028" s="8">
        <f t="shared" si="137"/>
        <v>175</v>
      </c>
      <c r="L2028" s="5" t="s">
        <v>236</v>
      </c>
    </row>
    <row r="2029" spans="1:12">
      <c r="A2029" s="6">
        <v>76</v>
      </c>
      <c r="B2029" s="6">
        <v>44</v>
      </c>
      <c r="C2029" s="6">
        <v>45</v>
      </c>
      <c r="D2029" s="7">
        <v>25.4879684</v>
      </c>
      <c r="E2029" s="8">
        <f t="shared" si="134"/>
        <v>25</v>
      </c>
      <c r="F2029" s="7">
        <v>84.482358779999998</v>
      </c>
      <c r="G2029" s="8">
        <f t="shared" si="135"/>
        <v>84</v>
      </c>
      <c r="H2029" s="9">
        <v>6.7409476350000004</v>
      </c>
      <c r="I2029" s="8">
        <f t="shared" si="136"/>
        <v>7</v>
      </c>
      <c r="J2029" s="10">
        <v>168.78488859999999</v>
      </c>
      <c r="K2029" s="8">
        <f t="shared" si="137"/>
        <v>169</v>
      </c>
      <c r="L2029" s="5" t="s">
        <v>236</v>
      </c>
    </row>
    <row r="2030" spans="1:12">
      <c r="A2030" s="6">
        <v>69</v>
      </c>
      <c r="B2030" s="6">
        <v>47</v>
      </c>
      <c r="C2030" s="6">
        <v>40</v>
      </c>
      <c r="D2030" s="7">
        <v>25.37122686</v>
      </c>
      <c r="E2030" s="8">
        <f t="shared" si="134"/>
        <v>25</v>
      </c>
      <c r="F2030" s="7">
        <v>76.240366600000002</v>
      </c>
      <c r="G2030" s="8">
        <f t="shared" si="135"/>
        <v>76</v>
      </c>
      <c r="H2030" s="9">
        <v>6.130136384</v>
      </c>
      <c r="I2030" s="8">
        <f t="shared" si="136"/>
        <v>6</v>
      </c>
      <c r="J2030" s="10">
        <v>183.82707909999999</v>
      </c>
      <c r="K2030" s="8">
        <f t="shared" si="137"/>
        <v>184</v>
      </c>
      <c r="L2030" s="5" t="s">
        <v>236</v>
      </c>
    </row>
    <row r="2031" spans="1:12">
      <c r="A2031" s="6">
        <v>82</v>
      </c>
      <c r="B2031" s="6">
        <v>40</v>
      </c>
      <c r="C2031" s="6">
        <v>45</v>
      </c>
      <c r="D2031" s="7">
        <v>26.21312799</v>
      </c>
      <c r="E2031" s="8">
        <f t="shared" si="134"/>
        <v>26</v>
      </c>
      <c r="F2031" s="7">
        <v>81.704763679999999</v>
      </c>
      <c r="G2031" s="8">
        <f t="shared" si="135"/>
        <v>82</v>
      </c>
      <c r="H2031" s="9">
        <v>6.6676333550000004</v>
      </c>
      <c r="I2031" s="8">
        <f t="shared" si="136"/>
        <v>7</v>
      </c>
      <c r="J2031" s="10">
        <v>180.12377649999999</v>
      </c>
      <c r="K2031" s="8">
        <f t="shared" si="137"/>
        <v>180</v>
      </c>
      <c r="L2031" s="5" t="s">
        <v>236</v>
      </c>
    </row>
    <row r="2032" spans="1:12">
      <c r="A2032" s="6">
        <v>69</v>
      </c>
      <c r="B2032" s="6">
        <v>57</v>
      </c>
      <c r="C2032" s="6">
        <v>35</v>
      </c>
      <c r="D2032" s="7">
        <v>24.30748599</v>
      </c>
      <c r="E2032" s="8">
        <f t="shared" si="134"/>
        <v>24</v>
      </c>
      <c r="F2032" s="7">
        <v>78.543409870000005</v>
      </c>
      <c r="G2032" s="8">
        <f t="shared" si="135"/>
        <v>79</v>
      </c>
      <c r="H2032" s="9">
        <v>6.1868143919999996</v>
      </c>
      <c r="I2032" s="8">
        <f t="shared" si="136"/>
        <v>6</v>
      </c>
      <c r="J2032" s="10">
        <v>186.23375709999999</v>
      </c>
      <c r="K2032" s="8">
        <f t="shared" si="137"/>
        <v>186</v>
      </c>
      <c r="L2032" s="5" t="s">
        <v>236</v>
      </c>
    </row>
    <row r="2033" spans="1:12">
      <c r="A2033" s="6">
        <v>81</v>
      </c>
      <c r="B2033" s="6">
        <v>36</v>
      </c>
      <c r="C2033" s="6">
        <v>38</v>
      </c>
      <c r="D2033" s="7">
        <v>23.765547489999999</v>
      </c>
      <c r="E2033" s="8">
        <f t="shared" si="134"/>
        <v>24</v>
      </c>
      <c r="F2033" s="7">
        <v>87.983299009999996</v>
      </c>
      <c r="G2033" s="8">
        <f t="shared" si="135"/>
        <v>88</v>
      </c>
      <c r="H2033" s="9">
        <v>6.3348378649999999</v>
      </c>
      <c r="I2033" s="8">
        <f t="shared" si="136"/>
        <v>6</v>
      </c>
      <c r="J2033" s="10">
        <v>150.3166152</v>
      </c>
      <c r="K2033" s="8">
        <f t="shared" si="137"/>
        <v>150</v>
      </c>
      <c r="L2033" s="5" t="s">
        <v>236</v>
      </c>
    </row>
    <row r="2034" spans="1:12">
      <c r="A2034" s="6">
        <v>67</v>
      </c>
      <c r="B2034" s="6">
        <v>60</v>
      </c>
      <c r="C2034" s="6">
        <v>38</v>
      </c>
      <c r="D2034" s="7">
        <v>24.798530230000001</v>
      </c>
      <c r="E2034" s="8">
        <f t="shared" si="134"/>
        <v>25</v>
      </c>
      <c r="F2034" s="7">
        <v>78.530370590000004</v>
      </c>
      <c r="G2034" s="8">
        <f t="shared" si="135"/>
        <v>79</v>
      </c>
      <c r="H2034" s="9">
        <v>7.1621428399999996</v>
      </c>
      <c r="I2034" s="8">
        <f t="shared" si="136"/>
        <v>7</v>
      </c>
      <c r="J2034" s="10">
        <v>162.2847429</v>
      </c>
      <c r="K2034" s="8">
        <f t="shared" si="137"/>
        <v>162</v>
      </c>
      <c r="L2034" s="5" t="s">
        <v>236</v>
      </c>
    </row>
    <row r="2035" spans="1:12">
      <c r="A2035" s="6">
        <v>72</v>
      </c>
      <c r="B2035" s="6">
        <v>51</v>
      </c>
      <c r="C2035" s="6">
        <v>40</v>
      </c>
      <c r="D2035" s="7">
        <v>23.206835040000001</v>
      </c>
      <c r="E2035" s="8">
        <f t="shared" si="134"/>
        <v>23</v>
      </c>
      <c r="F2035" s="7">
        <v>74.099569579999994</v>
      </c>
      <c r="G2035" s="8">
        <f t="shared" si="135"/>
        <v>74</v>
      </c>
      <c r="H2035" s="9">
        <v>7.4223184990000002</v>
      </c>
      <c r="I2035" s="8">
        <f t="shared" si="136"/>
        <v>7</v>
      </c>
      <c r="J2035" s="10">
        <v>199.4766779</v>
      </c>
      <c r="K2035" s="8">
        <f t="shared" si="137"/>
        <v>199</v>
      </c>
      <c r="L2035" s="5" t="s">
        <v>236</v>
      </c>
    </row>
    <row r="2036" spans="1:12">
      <c r="A2036" s="6">
        <v>65</v>
      </c>
      <c r="B2036" s="6">
        <v>39</v>
      </c>
      <c r="C2036" s="6">
        <v>45</v>
      </c>
      <c r="D2036" s="7">
        <v>23.668054290000001</v>
      </c>
      <c r="E2036" s="8">
        <f t="shared" si="134"/>
        <v>24</v>
      </c>
      <c r="F2036" s="7">
        <v>70.890007440000005</v>
      </c>
      <c r="G2036" s="8">
        <f t="shared" si="135"/>
        <v>71</v>
      </c>
      <c r="H2036" s="9">
        <v>6.7680013089999997</v>
      </c>
      <c r="I2036" s="8">
        <f t="shared" si="136"/>
        <v>7</v>
      </c>
      <c r="J2036" s="10">
        <v>184.46332810000001</v>
      </c>
      <c r="K2036" s="8">
        <f t="shared" si="137"/>
        <v>184</v>
      </c>
      <c r="L2036" s="5" t="s">
        <v>236</v>
      </c>
    </row>
    <row r="2037" spans="1:12">
      <c r="A2037" s="6">
        <v>78</v>
      </c>
      <c r="B2037" s="6">
        <v>50</v>
      </c>
      <c r="C2037" s="6">
        <v>43</v>
      </c>
      <c r="D2037" s="7">
        <v>25.124176729999999</v>
      </c>
      <c r="E2037" s="8">
        <f t="shared" si="134"/>
        <v>25</v>
      </c>
      <c r="F2037" s="7">
        <v>85.725306410000002</v>
      </c>
      <c r="G2037" s="8">
        <f t="shared" si="135"/>
        <v>86</v>
      </c>
      <c r="H2037" s="9">
        <v>6.3484414689999999</v>
      </c>
      <c r="I2037" s="8">
        <f t="shared" si="136"/>
        <v>6</v>
      </c>
      <c r="J2037" s="10">
        <v>159.57180869999999</v>
      </c>
      <c r="K2037" s="8">
        <f t="shared" si="137"/>
        <v>160</v>
      </c>
      <c r="L2037" s="5" t="s">
        <v>236</v>
      </c>
    </row>
    <row r="2038" spans="1:12">
      <c r="A2038" s="6">
        <v>77</v>
      </c>
      <c r="B2038" s="6">
        <v>52</v>
      </c>
      <c r="C2038" s="6">
        <v>41</v>
      </c>
      <c r="D2038" s="7">
        <v>23.890690410000001</v>
      </c>
      <c r="E2038" s="8">
        <f t="shared" si="134"/>
        <v>24</v>
      </c>
      <c r="F2038" s="7">
        <v>83.464090749999997</v>
      </c>
      <c r="G2038" s="8">
        <f t="shared" si="135"/>
        <v>83</v>
      </c>
      <c r="H2038" s="9">
        <v>6.0972940610000004</v>
      </c>
      <c r="I2038" s="8">
        <f t="shared" si="136"/>
        <v>6</v>
      </c>
      <c r="J2038" s="10">
        <v>167.72306320000001</v>
      </c>
      <c r="K2038" s="8">
        <f t="shared" si="137"/>
        <v>168</v>
      </c>
      <c r="L2038" s="5" t="s">
        <v>236</v>
      </c>
    </row>
    <row r="2039" spans="1:12">
      <c r="A2039" s="6">
        <v>89</v>
      </c>
      <c r="B2039" s="6">
        <v>52</v>
      </c>
      <c r="C2039" s="6">
        <v>42</v>
      </c>
      <c r="D2039" s="7">
        <v>23.094337849999999</v>
      </c>
      <c r="E2039" s="8">
        <f t="shared" si="134"/>
        <v>23</v>
      </c>
      <c r="F2039" s="7">
        <v>81.451392949999999</v>
      </c>
      <c r="G2039" s="8">
        <f t="shared" si="135"/>
        <v>81</v>
      </c>
      <c r="H2039" s="9">
        <v>6.1413290199999997</v>
      </c>
      <c r="I2039" s="8">
        <f t="shared" si="136"/>
        <v>6</v>
      </c>
      <c r="J2039" s="10">
        <v>196.65870129999999</v>
      </c>
      <c r="K2039" s="8">
        <f t="shared" si="137"/>
        <v>197</v>
      </c>
      <c r="L2039" s="5" t="s">
        <v>236</v>
      </c>
    </row>
    <row r="2040" spans="1:12">
      <c r="A2040" s="6">
        <v>62</v>
      </c>
      <c r="B2040" s="6">
        <v>49</v>
      </c>
      <c r="C2040" s="6">
        <v>37</v>
      </c>
      <c r="D2040" s="7">
        <v>24.21744605</v>
      </c>
      <c r="E2040" s="8">
        <f t="shared" si="134"/>
        <v>24</v>
      </c>
      <c r="F2040" s="7">
        <v>82.852840450000002</v>
      </c>
      <c r="G2040" s="8">
        <f t="shared" si="135"/>
        <v>83</v>
      </c>
      <c r="H2040" s="9">
        <v>7.4792481239999997</v>
      </c>
      <c r="I2040" s="8">
        <f t="shared" si="136"/>
        <v>7</v>
      </c>
      <c r="J2040" s="10">
        <v>166.13658860000001</v>
      </c>
      <c r="K2040" s="8">
        <f t="shared" si="137"/>
        <v>166</v>
      </c>
      <c r="L2040" s="5" t="s">
        <v>236</v>
      </c>
    </row>
    <row r="2041" spans="1:12">
      <c r="A2041" s="6">
        <v>90</v>
      </c>
      <c r="B2041" s="6">
        <v>48</v>
      </c>
      <c r="C2041" s="6">
        <v>45</v>
      </c>
      <c r="D2041" s="7">
        <v>24.064757270000001</v>
      </c>
      <c r="E2041" s="8">
        <f t="shared" si="134"/>
        <v>24</v>
      </c>
      <c r="F2041" s="7">
        <v>71.313428509999994</v>
      </c>
      <c r="G2041" s="8">
        <f t="shared" si="135"/>
        <v>71</v>
      </c>
      <c r="H2041" s="9">
        <v>6.5091747890000002</v>
      </c>
      <c r="I2041" s="8">
        <f t="shared" si="136"/>
        <v>7</v>
      </c>
      <c r="J2041" s="10">
        <v>153.6390212</v>
      </c>
      <c r="K2041" s="8">
        <f t="shared" si="137"/>
        <v>154</v>
      </c>
      <c r="L2041" s="5" t="s">
        <v>236</v>
      </c>
    </row>
    <row r="2042" spans="1:12">
      <c r="A2042" s="6">
        <v>66</v>
      </c>
      <c r="B2042" s="6">
        <v>47</v>
      </c>
      <c r="C2042" s="6">
        <v>36</v>
      </c>
      <c r="D2042" s="7">
        <v>24.85441411</v>
      </c>
      <c r="E2042" s="8">
        <f t="shared" si="134"/>
        <v>25</v>
      </c>
      <c r="F2042" s="7">
        <v>74.440704800000006</v>
      </c>
      <c r="G2042" s="8">
        <f t="shared" si="135"/>
        <v>74</v>
      </c>
      <c r="H2042" s="9">
        <v>6.57256106</v>
      </c>
      <c r="I2042" s="8">
        <f t="shared" si="136"/>
        <v>7</v>
      </c>
      <c r="J2042" s="10">
        <v>175.572958</v>
      </c>
      <c r="K2042" s="8">
        <f t="shared" si="137"/>
        <v>176</v>
      </c>
      <c r="L2042" s="5" t="s">
        <v>236</v>
      </c>
    </row>
    <row r="2043" spans="1:12">
      <c r="A2043" s="6">
        <v>80</v>
      </c>
      <c r="B2043" s="6">
        <v>52</v>
      </c>
      <c r="C2043" s="6">
        <v>39</v>
      </c>
      <c r="D2043" s="7">
        <v>26.41915161</v>
      </c>
      <c r="E2043" s="8">
        <f t="shared" si="134"/>
        <v>26</v>
      </c>
      <c r="F2043" s="7">
        <v>76.856912480000005</v>
      </c>
      <c r="G2043" s="8">
        <f t="shared" si="135"/>
        <v>77</v>
      </c>
      <c r="H2043" s="9">
        <v>7.1656968479999996</v>
      </c>
      <c r="I2043" s="8">
        <f t="shared" si="136"/>
        <v>7</v>
      </c>
      <c r="J2043" s="10">
        <v>197.2101782</v>
      </c>
      <c r="K2043" s="8">
        <f t="shared" si="137"/>
        <v>197</v>
      </c>
      <c r="L2043" s="5" t="s">
        <v>236</v>
      </c>
    </row>
    <row r="2044" spans="1:12">
      <c r="A2044" s="6">
        <v>89</v>
      </c>
      <c r="B2044" s="6">
        <v>52</v>
      </c>
      <c r="C2044" s="6">
        <v>45</v>
      </c>
      <c r="D2044" s="7">
        <v>24.893263180000002</v>
      </c>
      <c r="E2044" s="8">
        <f t="shared" si="134"/>
        <v>25</v>
      </c>
      <c r="F2044" s="7">
        <v>77.012225849999993</v>
      </c>
      <c r="G2044" s="8">
        <f t="shared" si="135"/>
        <v>77</v>
      </c>
      <c r="H2044" s="9">
        <v>7.2074572080000001</v>
      </c>
      <c r="I2044" s="8">
        <f t="shared" si="136"/>
        <v>7</v>
      </c>
      <c r="J2044" s="10">
        <v>196.46998400000001</v>
      </c>
      <c r="K2044" s="8">
        <f t="shared" si="137"/>
        <v>196</v>
      </c>
      <c r="L2044" s="5" t="s">
        <v>236</v>
      </c>
    </row>
    <row r="2045" spans="1:12">
      <c r="A2045" s="6">
        <v>77</v>
      </c>
      <c r="B2045" s="6">
        <v>51</v>
      </c>
      <c r="C2045" s="6">
        <v>44</v>
      </c>
      <c r="D2045" s="7">
        <v>23.255834020000002</v>
      </c>
      <c r="E2045" s="8">
        <f t="shared" si="134"/>
        <v>23</v>
      </c>
      <c r="F2045" s="7">
        <v>82.701593200000005</v>
      </c>
      <c r="G2045" s="8">
        <f t="shared" si="135"/>
        <v>83</v>
      </c>
      <c r="H2045" s="9">
        <v>7.124333547</v>
      </c>
      <c r="I2045" s="8">
        <f t="shared" si="136"/>
        <v>7</v>
      </c>
      <c r="J2045" s="10">
        <v>166.21608459999999</v>
      </c>
      <c r="K2045" s="8">
        <f t="shared" si="137"/>
        <v>166</v>
      </c>
      <c r="L2045" s="5" t="s">
        <v>236</v>
      </c>
    </row>
    <row r="2046" spans="1:12">
      <c r="A2046" s="6">
        <v>94</v>
      </c>
      <c r="B2046" s="6">
        <v>37</v>
      </c>
      <c r="C2046" s="6">
        <v>41</v>
      </c>
      <c r="D2046" s="7">
        <v>24.763451799999999</v>
      </c>
      <c r="E2046" s="8">
        <f t="shared" si="134"/>
        <v>25</v>
      </c>
      <c r="F2046" s="7">
        <v>87.060711150000003</v>
      </c>
      <c r="G2046" s="8">
        <f t="shared" si="135"/>
        <v>87</v>
      </c>
      <c r="H2046" s="9">
        <v>6.4635387069999997</v>
      </c>
      <c r="I2046" s="8">
        <f t="shared" si="136"/>
        <v>6</v>
      </c>
      <c r="J2046" s="10">
        <v>179.16308649999999</v>
      </c>
      <c r="K2046" s="8">
        <f t="shared" si="137"/>
        <v>179</v>
      </c>
      <c r="L2046" s="5" t="s">
        <v>236</v>
      </c>
    </row>
    <row r="2047" spans="1:12">
      <c r="A2047" s="6">
        <v>75</v>
      </c>
      <c r="B2047" s="6">
        <v>41</v>
      </c>
      <c r="C2047" s="6">
        <v>35</v>
      </c>
      <c r="D2047" s="7">
        <v>24.970425989999999</v>
      </c>
      <c r="E2047" s="8">
        <f t="shared" si="134"/>
        <v>25</v>
      </c>
      <c r="F2047" s="7">
        <v>78.626976990000003</v>
      </c>
      <c r="G2047" s="8">
        <f t="shared" si="135"/>
        <v>79</v>
      </c>
      <c r="H2047" s="9">
        <v>6.8568330639999999</v>
      </c>
      <c r="I2047" s="8">
        <f t="shared" si="136"/>
        <v>7</v>
      </c>
      <c r="J2047" s="10">
        <v>166.64152540000001</v>
      </c>
      <c r="K2047" s="8">
        <f t="shared" si="137"/>
        <v>167</v>
      </c>
      <c r="L2047" s="5" t="s">
        <v>236</v>
      </c>
    </row>
    <row r="2048" spans="1:12">
      <c r="A2048" s="6">
        <v>60</v>
      </c>
      <c r="B2048" s="6">
        <v>55</v>
      </c>
      <c r="C2048" s="6">
        <v>36</v>
      </c>
      <c r="D2048" s="7">
        <v>26.12797248</v>
      </c>
      <c r="E2048" s="8">
        <f t="shared" si="134"/>
        <v>26</v>
      </c>
      <c r="F2048" s="7">
        <v>80.491725970000005</v>
      </c>
      <c r="G2048" s="8">
        <f t="shared" si="135"/>
        <v>80</v>
      </c>
      <c r="H2048" s="9">
        <v>7.1323892989999997</v>
      </c>
      <c r="I2048" s="8">
        <f t="shared" si="136"/>
        <v>7</v>
      </c>
      <c r="J2048" s="10">
        <v>150.63268740000001</v>
      </c>
      <c r="K2048" s="8">
        <f t="shared" si="137"/>
        <v>151</v>
      </c>
      <c r="L2048" s="5" t="s">
        <v>236</v>
      </c>
    </row>
    <row r="2049" spans="1:12">
      <c r="A2049" s="6">
        <v>62</v>
      </c>
      <c r="B2049" s="6">
        <v>56</v>
      </c>
      <c r="C2049" s="6">
        <v>35</v>
      </c>
      <c r="D2049" s="7">
        <v>25.978258069999999</v>
      </c>
      <c r="E2049" s="8">
        <f t="shared" si="134"/>
        <v>26</v>
      </c>
      <c r="F2049" s="7">
        <v>81.657695880000006</v>
      </c>
      <c r="G2049" s="8">
        <f t="shared" si="135"/>
        <v>82</v>
      </c>
      <c r="H2049" s="9">
        <v>6.235357638</v>
      </c>
      <c r="I2049" s="8">
        <f t="shared" si="136"/>
        <v>6</v>
      </c>
      <c r="J2049" s="10">
        <v>163.34880910000001</v>
      </c>
      <c r="K2049" s="8">
        <f t="shared" si="137"/>
        <v>163</v>
      </c>
      <c r="L2049" s="5" t="s">
        <v>236</v>
      </c>
    </row>
    <row r="2050" spans="1:12">
      <c r="A2050" s="6">
        <v>84</v>
      </c>
      <c r="B2050" s="6">
        <v>40</v>
      </c>
      <c r="C2050" s="6">
        <v>42</v>
      </c>
      <c r="D2050" s="7">
        <v>26.283057100000001</v>
      </c>
      <c r="E2050" s="8">
        <f t="shared" si="134"/>
        <v>26</v>
      </c>
      <c r="F2050" s="7">
        <v>73.357635369999997</v>
      </c>
      <c r="G2050" s="8">
        <f t="shared" si="135"/>
        <v>73</v>
      </c>
      <c r="H2050" s="9">
        <v>6.7042738389999998</v>
      </c>
      <c r="I2050" s="8">
        <f t="shared" si="136"/>
        <v>7</v>
      </c>
      <c r="J2050" s="10">
        <v>186.68982819999999</v>
      </c>
      <c r="K2050" s="8">
        <f t="shared" si="137"/>
        <v>187</v>
      </c>
      <c r="L2050" s="5" t="s">
        <v>236</v>
      </c>
    </row>
    <row r="2051" spans="1:12">
      <c r="A2051" s="6">
        <v>100</v>
      </c>
      <c r="B2051" s="6">
        <v>56</v>
      </c>
      <c r="C2051" s="6">
        <v>40</v>
      </c>
      <c r="D2051" s="7">
        <v>26.389054059999999</v>
      </c>
      <c r="E2051" s="8">
        <f t="shared" ref="E2051:E2114" si="138">ROUND(D2051, 0)</f>
        <v>26</v>
      </c>
      <c r="F2051" s="7">
        <v>83.312403459999999</v>
      </c>
      <c r="G2051" s="8">
        <f t="shared" ref="G2051:G2114" si="139">ROUND(F2051, 0)</f>
        <v>83</v>
      </c>
      <c r="H2051" s="9">
        <v>7.4333134090000001</v>
      </c>
      <c r="I2051" s="8">
        <f t="shared" ref="I2051:I2114" si="140">ROUND(H2051, 0)</f>
        <v>7</v>
      </c>
      <c r="J2051" s="10">
        <v>176.15164089999999</v>
      </c>
      <c r="K2051" s="8">
        <f t="shared" ref="K2051:K2114" si="141">ROUND(J2051, 0)</f>
        <v>176</v>
      </c>
      <c r="L2051" s="5" t="s">
        <v>236</v>
      </c>
    </row>
    <row r="2052" spans="1:12">
      <c r="A2052" s="6">
        <v>75</v>
      </c>
      <c r="B2052" s="6">
        <v>56</v>
      </c>
      <c r="C2052" s="6">
        <v>44</v>
      </c>
      <c r="D2052" s="7">
        <v>25.2746335</v>
      </c>
      <c r="E2052" s="8">
        <f t="shared" si="138"/>
        <v>25</v>
      </c>
      <c r="F2052" s="7">
        <v>73.745958099999996</v>
      </c>
      <c r="G2052" s="8">
        <f t="shared" si="139"/>
        <v>74</v>
      </c>
      <c r="H2052" s="9">
        <v>6.1094780589999997</v>
      </c>
      <c r="I2052" s="8">
        <f t="shared" si="140"/>
        <v>6</v>
      </c>
      <c r="J2052" s="10">
        <v>168.04322819999999</v>
      </c>
      <c r="K2052" s="8">
        <f t="shared" si="141"/>
        <v>168</v>
      </c>
      <c r="L2052" s="5" t="s">
        <v>236</v>
      </c>
    </row>
    <row r="2053" spans="1:12">
      <c r="A2053" s="6">
        <v>78</v>
      </c>
      <c r="B2053" s="6">
        <v>46</v>
      </c>
      <c r="C2053" s="6">
        <v>42</v>
      </c>
      <c r="D2053" s="7">
        <v>23.09499564</v>
      </c>
      <c r="E2053" s="8">
        <f t="shared" si="138"/>
        <v>23</v>
      </c>
      <c r="F2053" s="7">
        <v>78.459596970000007</v>
      </c>
      <c r="G2053" s="8">
        <f t="shared" si="139"/>
        <v>78</v>
      </c>
      <c r="H2053" s="9">
        <v>7.0954132940000001</v>
      </c>
      <c r="I2053" s="8">
        <f t="shared" si="140"/>
        <v>7</v>
      </c>
      <c r="J2053" s="10">
        <v>155.38515330000001</v>
      </c>
      <c r="K2053" s="8">
        <f t="shared" si="141"/>
        <v>155</v>
      </c>
      <c r="L2053" s="5" t="s">
        <v>236</v>
      </c>
    </row>
    <row r="2054" spans="1:12">
      <c r="A2054" s="6">
        <v>82</v>
      </c>
      <c r="B2054" s="6">
        <v>48</v>
      </c>
      <c r="C2054" s="6">
        <v>36</v>
      </c>
      <c r="D2054" s="7">
        <v>25.793519570000001</v>
      </c>
      <c r="E2054" s="8">
        <f t="shared" si="138"/>
        <v>26</v>
      </c>
      <c r="F2054" s="7">
        <v>81.769040059999995</v>
      </c>
      <c r="G2054" s="8">
        <f t="shared" si="139"/>
        <v>82</v>
      </c>
      <c r="H2054" s="9">
        <v>6.3520767830000002</v>
      </c>
      <c r="I2054" s="8">
        <f t="shared" si="140"/>
        <v>6</v>
      </c>
      <c r="J2054" s="10">
        <v>193.24183819999999</v>
      </c>
      <c r="K2054" s="8">
        <f t="shared" si="141"/>
        <v>193</v>
      </c>
      <c r="L2054" s="5" t="s">
        <v>236</v>
      </c>
    </row>
    <row r="2055" spans="1:12">
      <c r="A2055" s="6">
        <v>100</v>
      </c>
      <c r="B2055" s="6">
        <v>58</v>
      </c>
      <c r="C2055" s="6">
        <v>41</v>
      </c>
      <c r="D2055" s="7">
        <v>23.174033229999999</v>
      </c>
      <c r="E2055" s="8">
        <f t="shared" si="138"/>
        <v>23</v>
      </c>
      <c r="F2055" s="7">
        <v>87.882553450000003</v>
      </c>
      <c r="G2055" s="8">
        <f t="shared" si="139"/>
        <v>88</v>
      </c>
      <c r="H2055" s="9">
        <v>6.6587699909999998</v>
      </c>
      <c r="I2055" s="8">
        <f t="shared" si="140"/>
        <v>7</v>
      </c>
      <c r="J2055" s="10">
        <v>160.62173419999999</v>
      </c>
      <c r="K2055" s="8">
        <f t="shared" si="141"/>
        <v>161</v>
      </c>
      <c r="L2055" s="5" t="s">
        <v>236</v>
      </c>
    </row>
    <row r="2056" spans="1:12">
      <c r="A2056" s="6">
        <v>88</v>
      </c>
      <c r="B2056" s="6">
        <v>50</v>
      </c>
      <c r="C2056" s="6">
        <v>40</v>
      </c>
      <c r="D2056" s="7">
        <v>25.632150379999999</v>
      </c>
      <c r="E2056" s="8">
        <f t="shared" si="138"/>
        <v>26</v>
      </c>
      <c r="F2056" s="7">
        <v>79.951509169999994</v>
      </c>
      <c r="G2056" s="8">
        <f t="shared" si="139"/>
        <v>80</v>
      </c>
      <c r="H2056" s="9">
        <v>7.0518224719999996</v>
      </c>
      <c r="I2056" s="8">
        <f t="shared" si="140"/>
        <v>7</v>
      </c>
      <c r="J2056" s="10">
        <v>182.25822769999999</v>
      </c>
      <c r="K2056" s="8">
        <f t="shared" si="141"/>
        <v>182</v>
      </c>
      <c r="L2056" s="5" t="s">
        <v>236</v>
      </c>
    </row>
    <row r="2057" spans="1:12">
      <c r="A2057" s="6">
        <v>67</v>
      </c>
      <c r="B2057" s="6">
        <v>41</v>
      </c>
      <c r="C2057" s="6">
        <v>40</v>
      </c>
      <c r="D2057" s="7">
        <v>25.848794999999999</v>
      </c>
      <c r="E2057" s="8">
        <f t="shared" si="138"/>
        <v>26</v>
      </c>
      <c r="F2057" s="7">
        <v>87.816616830000001</v>
      </c>
      <c r="G2057" s="8">
        <f t="shared" si="139"/>
        <v>88</v>
      </c>
      <c r="H2057" s="9">
        <v>7.3331432049999998</v>
      </c>
      <c r="I2057" s="8">
        <f t="shared" si="140"/>
        <v>7</v>
      </c>
      <c r="J2057" s="10">
        <v>152.61944030000001</v>
      </c>
      <c r="K2057" s="8">
        <f t="shared" si="141"/>
        <v>153</v>
      </c>
      <c r="L2057" s="5" t="s">
        <v>236</v>
      </c>
    </row>
    <row r="2058" spans="1:12">
      <c r="A2058" s="6">
        <v>72</v>
      </c>
      <c r="B2058" s="6">
        <v>42</v>
      </c>
      <c r="C2058" s="6">
        <v>43</v>
      </c>
      <c r="D2058" s="7">
        <v>26.567672770000001</v>
      </c>
      <c r="E2058" s="8">
        <f t="shared" si="138"/>
        <v>27</v>
      </c>
      <c r="F2058" s="7">
        <v>80.904245430000003</v>
      </c>
      <c r="G2058" s="8">
        <f t="shared" si="139"/>
        <v>81</v>
      </c>
      <c r="H2058" s="9">
        <v>6.3527710370000001</v>
      </c>
      <c r="I2058" s="8">
        <f t="shared" si="140"/>
        <v>6</v>
      </c>
      <c r="J2058" s="10">
        <v>181.2915605</v>
      </c>
      <c r="K2058" s="8">
        <f t="shared" si="141"/>
        <v>181</v>
      </c>
      <c r="L2058" s="5" t="s">
        <v>236</v>
      </c>
    </row>
    <row r="2059" spans="1:12">
      <c r="A2059" s="6">
        <v>89</v>
      </c>
      <c r="B2059" s="6">
        <v>40</v>
      </c>
      <c r="C2059" s="6">
        <v>43</v>
      </c>
      <c r="D2059" s="7">
        <v>26.245320849999999</v>
      </c>
      <c r="E2059" s="8">
        <f t="shared" si="138"/>
        <v>26</v>
      </c>
      <c r="F2059" s="7">
        <v>72.971983750000007</v>
      </c>
      <c r="G2059" s="8">
        <f t="shared" si="139"/>
        <v>73</v>
      </c>
      <c r="H2059" s="9">
        <v>7.124050134</v>
      </c>
      <c r="I2059" s="8">
        <f t="shared" si="140"/>
        <v>7</v>
      </c>
      <c r="J2059" s="10">
        <v>189.97111839999999</v>
      </c>
      <c r="K2059" s="8">
        <f t="shared" si="141"/>
        <v>190</v>
      </c>
      <c r="L2059" s="5" t="s">
        <v>236</v>
      </c>
    </row>
    <row r="2060" spans="1:12">
      <c r="A2060" s="6">
        <v>89</v>
      </c>
      <c r="B2060" s="6">
        <v>57</v>
      </c>
      <c r="C2060" s="6">
        <v>43</v>
      </c>
      <c r="D2060" s="7">
        <v>26.915150430000001</v>
      </c>
      <c r="E2060" s="8">
        <f t="shared" si="138"/>
        <v>27</v>
      </c>
      <c r="F2060" s="7">
        <v>73.198975349999998</v>
      </c>
      <c r="G2060" s="8">
        <f t="shared" si="139"/>
        <v>73</v>
      </c>
      <c r="H2060" s="9">
        <v>6.998787171</v>
      </c>
      <c r="I2060" s="8">
        <f t="shared" si="140"/>
        <v>7</v>
      </c>
      <c r="J2060" s="10">
        <v>177.22330479999999</v>
      </c>
      <c r="K2060" s="8">
        <f t="shared" si="141"/>
        <v>177</v>
      </c>
      <c r="L2060" s="5" t="s">
        <v>236</v>
      </c>
    </row>
    <row r="2061" spans="1:12">
      <c r="A2061" s="6">
        <v>61</v>
      </c>
      <c r="B2061" s="6">
        <v>41</v>
      </c>
      <c r="C2061" s="6">
        <v>44</v>
      </c>
      <c r="D2061" s="7">
        <v>24.36972377</v>
      </c>
      <c r="E2061" s="8">
        <f t="shared" si="138"/>
        <v>24</v>
      </c>
      <c r="F2061" s="7">
        <v>82.113197909999997</v>
      </c>
      <c r="G2061" s="8">
        <f t="shared" si="139"/>
        <v>82</v>
      </c>
      <c r="H2061" s="9">
        <v>6.537914958</v>
      </c>
      <c r="I2061" s="8">
        <f t="shared" si="140"/>
        <v>7</v>
      </c>
      <c r="J2061" s="10">
        <v>159.92109339999999</v>
      </c>
      <c r="K2061" s="8">
        <f t="shared" si="141"/>
        <v>160</v>
      </c>
      <c r="L2061" s="5" t="s">
        <v>236</v>
      </c>
    </row>
    <row r="2062" spans="1:12">
      <c r="A2062" s="6">
        <v>79</v>
      </c>
      <c r="B2062" s="6">
        <v>45</v>
      </c>
      <c r="C2062" s="6">
        <v>43</v>
      </c>
      <c r="D2062" s="7">
        <v>25.71901283</v>
      </c>
      <c r="E2062" s="8">
        <f t="shared" si="138"/>
        <v>26</v>
      </c>
      <c r="F2062" s="7">
        <v>79.155323980000006</v>
      </c>
      <c r="G2062" s="8">
        <f t="shared" si="139"/>
        <v>79</v>
      </c>
      <c r="H2062" s="9">
        <v>7.1710542390000001</v>
      </c>
      <c r="I2062" s="8">
        <f t="shared" si="140"/>
        <v>7</v>
      </c>
      <c r="J2062" s="10">
        <v>187.1735424</v>
      </c>
      <c r="K2062" s="8">
        <f t="shared" si="141"/>
        <v>187</v>
      </c>
      <c r="L2062" s="5" t="s">
        <v>236</v>
      </c>
    </row>
    <row r="2063" spans="1:12">
      <c r="A2063" s="6">
        <v>84</v>
      </c>
      <c r="B2063" s="6">
        <v>40</v>
      </c>
      <c r="C2063" s="6">
        <v>43</v>
      </c>
      <c r="D2063" s="7">
        <v>25.01157559</v>
      </c>
      <c r="E2063" s="8">
        <f t="shared" si="138"/>
        <v>25</v>
      </c>
      <c r="F2063" s="7">
        <v>88.331302300000004</v>
      </c>
      <c r="G2063" s="8">
        <f t="shared" si="139"/>
        <v>88</v>
      </c>
      <c r="H2063" s="9">
        <v>7.2282682280000001</v>
      </c>
      <c r="I2063" s="8">
        <f t="shared" si="140"/>
        <v>7</v>
      </c>
      <c r="J2063" s="10">
        <v>169.4168014</v>
      </c>
      <c r="K2063" s="8">
        <f t="shared" si="141"/>
        <v>169</v>
      </c>
      <c r="L2063" s="5" t="s">
        <v>236</v>
      </c>
    </row>
    <row r="2064" spans="1:12">
      <c r="A2064" s="6">
        <v>98</v>
      </c>
      <c r="B2064" s="6">
        <v>43</v>
      </c>
      <c r="C2064" s="6">
        <v>35</v>
      </c>
      <c r="D2064" s="7">
        <v>25.40785911</v>
      </c>
      <c r="E2064" s="8">
        <f t="shared" si="138"/>
        <v>25</v>
      </c>
      <c r="F2064" s="7">
        <v>76.440486250000006</v>
      </c>
      <c r="G2064" s="8">
        <f t="shared" si="139"/>
        <v>76</v>
      </c>
      <c r="H2064" s="9">
        <v>7.319952206</v>
      </c>
      <c r="I2064" s="8">
        <f t="shared" si="140"/>
        <v>7</v>
      </c>
      <c r="J2064" s="10">
        <v>188.63728259999999</v>
      </c>
      <c r="K2064" s="8">
        <f t="shared" si="141"/>
        <v>189</v>
      </c>
      <c r="L2064" s="5" t="s">
        <v>236</v>
      </c>
    </row>
    <row r="2065" spans="1:12">
      <c r="A2065" s="6">
        <v>75</v>
      </c>
      <c r="B2065" s="6">
        <v>36</v>
      </c>
      <c r="C2065" s="6">
        <v>44</v>
      </c>
      <c r="D2065" s="7">
        <v>23.280809999999999</v>
      </c>
      <c r="E2065" s="8">
        <f t="shared" si="138"/>
        <v>23</v>
      </c>
      <c r="F2065" s="7">
        <v>74.276074750000006</v>
      </c>
      <c r="G2065" s="8">
        <f t="shared" si="139"/>
        <v>74</v>
      </c>
      <c r="H2065" s="9">
        <v>6.6133413430000001</v>
      </c>
      <c r="I2065" s="8">
        <f t="shared" si="140"/>
        <v>7</v>
      </c>
      <c r="J2065" s="10">
        <v>153.74473979999999</v>
      </c>
      <c r="K2065" s="8">
        <f t="shared" si="141"/>
        <v>154</v>
      </c>
      <c r="L2065" s="5" t="s">
        <v>236</v>
      </c>
    </row>
    <row r="2066" spans="1:12">
      <c r="A2066" s="6">
        <v>89</v>
      </c>
      <c r="B2066" s="6">
        <v>58</v>
      </c>
      <c r="C2066" s="6">
        <v>35</v>
      </c>
      <c r="D2066" s="7">
        <v>23.986517190000001</v>
      </c>
      <c r="E2066" s="8">
        <f t="shared" si="138"/>
        <v>24</v>
      </c>
      <c r="F2066" s="7">
        <v>82.090533789999995</v>
      </c>
      <c r="G2066" s="8">
        <f t="shared" si="139"/>
        <v>82</v>
      </c>
      <c r="H2066" s="9">
        <v>6.096838784</v>
      </c>
      <c r="I2066" s="8">
        <f t="shared" si="140"/>
        <v>6</v>
      </c>
      <c r="J2066" s="10">
        <v>167.0576456</v>
      </c>
      <c r="K2066" s="8">
        <f t="shared" si="141"/>
        <v>167</v>
      </c>
      <c r="L2066" s="5" t="s">
        <v>236</v>
      </c>
    </row>
    <row r="2067" spans="1:12">
      <c r="A2067" s="6">
        <v>91</v>
      </c>
      <c r="B2067" s="6">
        <v>41</v>
      </c>
      <c r="C2067" s="6">
        <v>37</v>
      </c>
      <c r="D2067" s="7">
        <v>24.48556447</v>
      </c>
      <c r="E2067" s="8">
        <f t="shared" si="138"/>
        <v>24</v>
      </c>
      <c r="F2067" s="7">
        <v>83.206300069999998</v>
      </c>
      <c r="G2067" s="8">
        <f t="shared" si="139"/>
        <v>83</v>
      </c>
      <c r="H2067" s="9">
        <v>6.1325705230000001</v>
      </c>
      <c r="I2067" s="8">
        <f t="shared" si="140"/>
        <v>6</v>
      </c>
      <c r="J2067" s="10">
        <v>192.23162210000001</v>
      </c>
      <c r="K2067" s="8">
        <f t="shared" si="141"/>
        <v>192</v>
      </c>
      <c r="L2067" s="5" t="s">
        <v>236</v>
      </c>
    </row>
    <row r="2068" spans="1:12">
      <c r="A2068" s="6">
        <v>77</v>
      </c>
      <c r="B2068" s="6">
        <v>48</v>
      </c>
      <c r="C2068" s="6">
        <v>36</v>
      </c>
      <c r="D2068" s="7">
        <v>25.867050089999999</v>
      </c>
      <c r="E2068" s="8">
        <f t="shared" si="138"/>
        <v>26</v>
      </c>
      <c r="F2068" s="7">
        <v>84.099852839999997</v>
      </c>
      <c r="G2068" s="8">
        <f t="shared" si="139"/>
        <v>84</v>
      </c>
      <c r="H2068" s="9">
        <v>7.3600849799999999</v>
      </c>
      <c r="I2068" s="8">
        <f t="shared" si="140"/>
        <v>7</v>
      </c>
      <c r="J2068" s="10">
        <v>154.8390847</v>
      </c>
      <c r="K2068" s="8">
        <f t="shared" si="141"/>
        <v>155</v>
      </c>
      <c r="L2068" s="5" t="s">
        <v>236</v>
      </c>
    </row>
    <row r="2069" spans="1:12">
      <c r="A2069" s="6">
        <v>66</v>
      </c>
      <c r="B2069" s="6">
        <v>58</v>
      </c>
      <c r="C2069" s="6">
        <v>35</v>
      </c>
      <c r="D2069" s="7">
        <v>23.564383100000001</v>
      </c>
      <c r="E2069" s="8">
        <f t="shared" si="138"/>
        <v>24</v>
      </c>
      <c r="F2069" s="7">
        <v>79.46283115</v>
      </c>
      <c r="G2069" s="8">
        <f t="shared" si="139"/>
        <v>79</v>
      </c>
      <c r="H2069" s="9">
        <v>7.3216190409999999</v>
      </c>
      <c r="I2069" s="8">
        <f t="shared" si="140"/>
        <v>7</v>
      </c>
      <c r="J2069" s="10">
        <v>185.25946999999999</v>
      </c>
      <c r="K2069" s="8">
        <f t="shared" si="141"/>
        <v>185</v>
      </c>
      <c r="L2069" s="5" t="s">
        <v>236</v>
      </c>
    </row>
    <row r="2070" spans="1:12">
      <c r="A2070" s="6">
        <v>62</v>
      </c>
      <c r="B2070" s="6">
        <v>59</v>
      </c>
      <c r="C2070" s="6">
        <v>41</v>
      </c>
      <c r="D2070" s="7">
        <v>24.2248758</v>
      </c>
      <c r="E2070" s="8">
        <f t="shared" si="138"/>
        <v>24</v>
      </c>
      <c r="F2070" s="7">
        <v>74.894654259999996</v>
      </c>
      <c r="G2070" s="8">
        <f t="shared" si="139"/>
        <v>75</v>
      </c>
      <c r="H2070" s="9">
        <v>7.1751706569999998</v>
      </c>
      <c r="I2070" s="8">
        <f t="shared" si="140"/>
        <v>7</v>
      </c>
      <c r="J2070" s="10">
        <v>192.49312570000001</v>
      </c>
      <c r="K2070" s="8">
        <f t="shared" si="141"/>
        <v>192</v>
      </c>
      <c r="L2070" s="5" t="s">
        <v>236</v>
      </c>
    </row>
    <row r="2071" spans="1:12">
      <c r="A2071" s="6">
        <v>82</v>
      </c>
      <c r="B2071" s="6">
        <v>35</v>
      </c>
      <c r="C2071" s="6">
        <v>35</v>
      </c>
      <c r="D2071" s="7">
        <v>25.493867819999998</v>
      </c>
      <c r="E2071" s="8">
        <f t="shared" si="138"/>
        <v>25</v>
      </c>
      <c r="F2071" s="7">
        <v>86.970614810000001</v>
      </c>
      <c r="G2071" s="8">
        <f t="shared" si="139"/>
        <v>87</v>
      </c>
      <c r="H2071" s="9">
        <v>7.2990761629999996</v>
      </c>
      <c r="I2071" s="8">
        <f t="shared" si="140"/>
        <v>7</v>
      </c>
      <c r="J2071" s="10">
        <v>176.52682669999999</v>
      </c>
      <c r="K2071" s="8">
        <f t="shared" si="141"/>
        <v>177</v>
      </c>
      <c r="L2071" s="5" t="s">
        <v>236</v>
      </c>
    </row>
    <row r="2072" spans="1:12">
      <c r="A2072" s="6">
        <v>61</v>
      </c>
      <c r="B2072" s="6">
        <v>41</v>
      </c>
      <c r="C2072" s="6">
        <v>35</v>
      </c>
      <c r="D2072" s="7">
        <v>24.97178693</v>
      </c>
      <c r="E2072" s="8">
        <f t="shared" si="138"/>
        <v>25</v>
      </c>
      <c r="F2072" s="7">
        <v>79.475579310000001</v>
      </c>
      <c r="G2072" s="8">
        <f t="shared" si="139"/>
        <v>79</v>
      </c>
      <c r="H2072" s="9">
        <v>6.8429664790000002</v>
      </c>
      <c r="I2072" s="8">
        <f t="shared" si="140"/>
        <v>7</v>
      </c>
      <c r="J2072" s="10">
        <v>195.75716220000001</v>
      </c>
      <c r="K2072" s="8">
        <f t="shared" si="141"/>
        <v>196</v>
      </c>
      <c r="L2072" s="5" t="s">
        <v>236</v>
      </c>
    </row>
    <row r="2073" spans="1:12">
      <c r="A2073" s="6">
        <v>99</v>
      </c>
      <c r="B2073" s="6">
        <v>57</v>
      </c>
      <c r="C2073" s="6">
        <v>38</v>
      </c>
      <c r="D2073" s="7">
        <v>24.80624984</v>
      </c>
      <c r="E2073" s="8">
        <f t="shared" si="138"/>
        <v>25</v>
      </c>
      <c r="F2073" s="7">
        <v>82.092816740000004</v>
      </c>
      <c r="G2073" s="8">
        <f t="shared" si="139"/>
        <v>82</v>
      </c>
      <c r="H2073" s="9">
        <v>6.3562955680000002</v>
      </c>
      <c r="I2073" s="8">
        <f t="shared" si="140"/>
        <v>6</v>
      </c>
      <c r="J2073" s="10">
        <v>156.3616174</v>
      </c>
      <c r="K2073" s="8">
        <f t="shared" si="141"/>
        <v>156</v>
      </c>
      <c r="L2073" s="5" t="s">
        <v>236</v>
      </c>
    </row>
    <row r="2074" spans="1:12">
      <c r="A2074" s="6">
        <v>70</v>
      </c>
      <c r="B2074" s="6">
        <v>42</v>
      </c>
      <c r="C2074" s="6">
        <v>43</v>
      </c>
      <c r="D2074" s="7">
        <v>23.168149769999999</v>
      </c>
      <c r="E2074" s="8">
        <f t="shared" si="138"/>
        <v>23</v>
      </c>
      <c r="F2074" s="7">
        <v>76.667249690000006</v>
      </c>
      <c r="G2074" s="8">
        <f t="shared" si="139"/>
        <v>77</v>
      </c>
      <c r="H2074" s="9">
        <v>6.508342839</v>
      </c>
      <c r="I2074" s="8">
        <f t="shared" si="140"/>
        <v>7</v>
      </c>
      <c r="J2074" s="10">
        <v>157.1215052</v>
      </c>
      <c r="K2074" s="8">
        <f t="shared" si="141"/>
        <v>157</v>
      </c>
      <c r="L2074" s="5" t="s">
        <v>236</v>
      </c>
    </row>
    <row r="2075" spans="1:12">
      <c r="A2075" s="6">
        <v>90</v>
      </c>
      <c r="B2075" s="6">
        <v>59</v>
      </c>
      <c r="C2075" s="6">
        <v>35</v>
      </c>
      <c r="D2075" s="7">
        <v>24.251334929999999</v>
      </c>
      <c r="E2075" s="8">
        <f t="shared" si="138"/>
        <v>24</v>
      </c>
      <c r="F2075" s="7">
        <v>89.864540529999999</v>
      </c>
      <c r="G2075" s="8">
        <f t="shared" si="139"/>
        <v>90</v>
      </c>
      <c r="H2075" s="9">
        <v>7.0982279259999999</v>
      </c>
      <c r="I2075" s="8">
        <f t="shared" si="140"/>
        <v>7</v>
      </c>
      <c r="J2075" s="10">
        <v>175.1742112</v>
      </c>
      <c r="K2075" s="8">
        <f t="shared" si="141"/>
        <v>175</v>
      </c>
      <c r="L2075" s="5" t="s">
        <v>236</v>
      </c>
    </row>
    <row r="2076" spans="1:12">
      <c r="A2076" s="6">
        <v>73</v>
      </c>
      <c r="B2076" s="6">
        <v>43</v>
      </c>
      <c r="C2076" s="6">
        <v>42</v>
      </c>
      <c r="D2076" s="7">
        <v>26.583610109999999</v>
      </c>
      <c r="E2076" s="8">
        <f t="shared" si="138"/>
        <v>27</v>
      </c>
      <c r="F2076" s="7">
        <v>78.007747719999998</v>
      </c>
      <c r="G2076" s="8">
        <f t="shared" si="139"/>
        <v>78</v>
      </c>
      <c r="H2076" s="9">
        <v>6.3106999679999998</v>
      </c>
      <c r="I2076" s="8">
        <f t="shared" si="140"/>
        <v>6</v>
      </c>
      <c r="J2076" s="10">
        <v>154.82388639999999</v>
      </c>
      <c r="K2076" s="8">
        <f t="shared" si="141"/>
        <v>155</v>
      </c>
      <c r="L2076" s="5" t="s">
        <v>236</v>
      </c>
    </row>
    <row r="2077" spans="1:12">
      <c r="A2077" s="6">
        <v>67</v>
      </c>
      <c r="B2077" s="6">
        <v>46</v>
      </c>
      <c r="C2077" s="6">
        <v>44</v>
      </c>
      <c r="D2077" s="7">
        <v>26.824892439999999</v>
      </c>
      <c r="E2077" s="8">
        <f t="shared" si="138"/>
        <v>27</v>
      </c>
      <c r="F2077" s="7">
        <v>78.203927739999997</v>
      </c>
      <c r="G2077" s="8">
        <f t="shared" si="139"/>
        <v>78</v>
      </c>
      <c r="H2077" s="9">
        <v>7.0933286310000003</v>
      </c>
      <c r="I2077" s="8">
        <f t="shared" si="140"/>
        <v>7</v>
      </c>
      <c r="J2077" s="10">
        <v>153.9199807</v>
      </c>
      <c r="K2077" s="8">
        <f t="shared" si="141"/>
        <v>154</v>
      </c>
      <c r="L2077" s="5" t="s">
        <v>236</v>
      </c>
    </row>
    <row r="2078" spans="1:12">
      <c r="A2078" s="6">
        <v>84</v>
      </c>
      <c r="B2078" s="6">
        <v>37</v>
      </c>
      <c r="C2078" s="6">
        <v>42</v>
      </c>
      <c r="D2078" s="7">
        <v>25.496747859999999</v>
      </c>
      <c r="E2078" s="8">
        <f t="shared" si="138"/>
        <v>25</v>
      </c>
      <c r="F2078" s="7">
        <v>81.134490970000002</v>
      </c>
      <c r="G2078" s="8">
        <f t="shared" si="139"/>
        <v>81</v>
      </c>
      <c r="H2078" s="9">
        <v>6.6910742489999997</v>
      </c>
      <c r="I2078" s="8">
        <f t="shared" si="140"/>
        <v>7</v>
      </c>
      <c r="J2078" s="10">
        <v>169.9288234</v>
      </c>
      <c r="K2078" s="8">
        <f t="shared" si="141"/>
        <v>170</v>
      </c>
      <c r="L2078" s="5" t="s">
        <v>236</v>
      </c>
    </row>
    <row r="2079" spans="1:12">
      <c r="A2079" s="6">
        <v>72</v>
      </c>
      <c r="B2079" s="6">
        <v>41</v>
      </c>
      <c r="C2079" s="6">
        <v>36</v>
      </c>
      <c r="D2079" s="7">
        <v>24.09874353</v>
      </c>
      <c r="E2079" s="8">
        <f t="shared" si="138"/>
        <v>24</v>
      </c>
      <c r="F2079" s="7">
        <v>80.572267609999997</v>
      </c>
      <c r="G2079" s="8">
        <f t="shared" si="139"/>
        <v>81</v>
      </c>
      <c r="H2079" s="9">
        <v>6.187746776</v>
      </c>
      <c r="I2079" s="8">
        <f t="shared" si="140"/>
        <v>6</v>
      </c>
      <c r="J2079" s="10">
        <v>176.86041090000001</v>
      </c>
      <c r="K2079" s="8">
        <f t="shared" si="141"/>
        <v>177</v>
      </c>
      <c r="L2079" s="5" t="s">
        <v>236</v>
      </c>
    </row>
    <row r="2080" spans="1:12">
      <c r="A2080" s="6">
        <v>71</v>
      </c>
      <c r="B2080" s="6">
        <v>56</v>
      </c>
      <c r="C2080" s="6">
        <v>37</v>
      </c>
      <c r="D2080" s="7">
        <v>23.18866654</v>
      </c>
      <c r="E2080" s="8">
        <f t="shared" si="138"/>
        <v>23</v>
      </c>
      <c r="F2080" s="7">
        <v>86.208997339999996</v>
      </c>
      <c r="G2080" s="8">
        <f t="shared" si="139"/>
        <v>86</v>
      </c>
      <c r="H2080" s="9">
        <v>6.4915062450000001</v>
      </c>
      <c r="I2080" s="8">
        <f t="shared" si="140"/>
        <v>6</v>
      </c>
      <c r="J2080" s="10">
        <v>176.103677</v>
      </c>
      <c r="K2080" s="8">
        <f t="shared" si="141"/>
        <v>176</v>
      </c>
      <c r="L2080" s="5" t="s">
        <v>236</v>
      </c>
    </row>
    <row r="2081" spans="1:12">
      <c r="A2081" s="6">
        <v>64</v>
      </c>
      <c r="B2081" s="6">
        <v>53</v>
      </c>
      <c r="C2081" s="6">
        <v>38</v>
      </c>
      <c r="D2081" s="7">
        <v>26.243474710000001</v>
      </c>
      <c r="E2081" s="8">
        <f t="shared" si="138"/>
        <v>26</v>
      </c>
      <c r="F2081" s="7">
        <v>78.510637540000005</v>
      </c>
      <c r="G2081" s="8">
        <f t="shared" si="139"/>
        <v>79</v>
      </c>
      <c r="H2081" s="9">
        <v>6.855362875</v>
      </c>
      <c r="I2081" s="8">
        <f t="shared" si="140"/>
        <v>7</v>
      </c>
      <c r="J2081" s="10">
        <v>183.4065252</v>
      </c>
      <c r="K2081" s="8">
        <f t="shared" si="141"/>
        <v>183</v>
      </c>
      <c r="L2081" s="5" t="s">
        <v>236</v>
      </c>
    </row>
    <row r="2082" spans="1:12">
      <c r="A2082" s="6">
        <v>65</v>
      </c>
      <c r="B2082" s="6">
        <v>54</v>
      </c>
      <c r="C2082" s="6">
        <v>39</v>
      </c>
      <c r="D2082" s="7">
        <v>23.750915719999998</v>
      </c>
      <c r="E2082" s="8">
        <f t="shared" si="138"/>
        <v>24</v>
      </c>
      <c r="F2082" s="7">
        <v>71.147825850000004</v>
      </c>
      <c r="G2082" s="8">
        <f t="shared" si="139"/>
        <v>71</v>
      </c>
      <c r="H2082" s="9">
        <v>7.1245715929999998</v>
      </c>
      <c r="I2082" s="8">
        <f t="shared" si="140"/>
        <v>7</v>
      </c>
      <c r="J2082" s="10">
        <v>160.08895530000001</v>
      </c>
      <c r="K2082" s="8">
        <f t="shared" si="141"/>
        <v>160</v>
      </c>
      <c r="L2082" s="5" t="s">
        <v>236</v>
      </c>
    </row>
    <row r="2083" spans="1:12">
      <c r="A2083" s="6">
        <v>60</v>
      </c>
      <c r="B2083" s="6">
        <v>58</v>
      </c>
      <c r="C2083" s="6">
        <v>37</v>
      </c>
      <c r="D2083" s="7">
        <v>26.13871511</v>
      </c>
      <c r="E2083" s="8">
        <f t="shared" si="138"/>
        <v>26</v>
      </c>
      <c r="F2083" s="7">
        <v>79.118894299999994</v>
      </c>
      <c r="G2083" s="8">
        <f t="shared" si="139"/>
        <v>79</v>
      </c>
      <c r="H2083" s="9">
        <v>6.0673021089999999</v>
      </c>
      <c r="I2083" s="8">
        <f t="shared" si="140"/>
        <v>6</v>
      </c>
      <c r="J2083" s="10">
        <v>171.4892533</v>
      </c>
      <c r="K2083" s="8">
        <f t="shared" si="141"/>
        <v>171</v>
      </c>
      <c r="L2083" s="5" t="s">
        <v>236</v>
      </c>
    </row>
    <row r="2084" spans="1:12">
      <c r="A2084" s="6">
        <v>86</v>
      </c>
      <c r="B2084" s="6">
        <v>39</v>
      </c>
      <c r="C2084" s="6">
        <v>43</v>
      </c>
      <c r="D2084" s="7">
        <v>26.145766479999999</v>
      </c>
      <c r="E2084" s="8">
        <f t="shared" si="138"/>
        <v>26</v>
      </c>
      <c r="F2084" s="7">
        <v>71.236908510000006</v>
      </c>
      <c r="G2084" s="8">
        <f t="shared" si="139"/>
        <v>71</v>
      </c>
      <c r="H2084" s="9">
        <v>6.4320515120000001</v>
      </c>
      <c r="I2084" s="8">
        <f t="shared" si="140"/>
        <v>6</v>
      </c>
      <c r="J2084" s="10">
        <v>193.10075979999999</v>
      </c>
      <c r="K2084" s="8">
        <f t="shared" si="141"/>
        <v>193</v>
      </c>
      <c r="L2084" s="5" t="s">
        <v>236</v>
      </c>
    </row>
    <row r="2085" spans="1:12">
      <c r="A2085" s="6">
        <v>90</v>
      </c>
      <c r="B2085" s="6">
        <v>50</v>
      </c>
      <c r="C2085" s="6">
        <v>44</v>
      </c>
      <c r="D2085" s="7">
        <v>26.91643698</v>
      </c>
      <c r="E2085" s="8">
        <f t="shared" si="138"/>
        <v>27</v>
      </c>
      <c r="F2085" s="7">
        <v>73.48655995</v>
      </c>
      <c r="G2085" s="8">
        <f t="shared" si="139"/>
        <v>73</v>
      </c>
      <c r="H2085" s="9">
        <v>6.2534088519999997</v>
      </c>
      <c r="I2085" s="8">
        <f t="shared" si="140"/>
        <v>6</v>
      </c>
      <c r="J2085" s="10">
        <v>171.47163750000001</v>
      </c>
      <c r="K2085" s="8">
        <f t="shared" si="141"/>
        <v>171</v>
      </c>
      <c r="L2085" s="5" t="s">
        <v>236</v>
      </c>
    </row>
    <row r="2086" spans="1:12">
      <c r="A2086" s="6">
        <v>91</v>
      </c>
      <c r="B2086" s="6">
        <v>38</v>
      </c>
      <c r="C2086" s="6">
        <v>36</v>
      </c>
      <c r="D2086" s="7">
        <v>26.523296899999998</v>
      </c>
      <c r="E2086" s="8">
        <f t="shared" si="138"/>
        <v>27</v>
      </c>
      <c r="F2086" s="7">
        <v>77.173318469999998</v>
      </c>
      <c r="G2086" s="8">
        <f t="shared" si="139"/>
        <v>77</v>
      </c>
      <c r="H2086" s="9">
        <v>7.2873187230000003</v>
      </c>
      <c r="I2086" s="8">
        <f t="shared" si="140"/>
        <v>7</v>
      </c>
      <c r="J2086" s="10">
        <v>157.8548562</v>
      </c>
      <c r="K2086" s="8">
        <f t="shared" si="141"/>
        <v>158</v>
      </c>
      <c r="L2086" s="5" t="s">
        <v>236</v>
      </c>
    </row>
    <row r="2087" spans="1:12">
      <c r="A2087" s="6">
        <v>87</v>
      </c>
      <c r="B2087" s="6">
        <v>48</v>
      </c>
      <c r="C2087" s="6">
        <v>38</v>
      </c>
      <c r="D2087" s="7">
        <v>23.81579631</v>
      </c>
      <c r="E2087" s="8">
        <f t="shared" si="138"/>
        <v>24</v>
      </c>
      <c r="F2087" s="7">
        <v>80.940235520000002</v>
      </c>
      <c r="G2087" s="8">
        <f t="shared" si="139"/>
        <v>81</v>
      </c>
      <c r="H2087" s="9">
        <v>7.161865733</v>
      </c>
      <c r="I2087" s="8">
        <f t="shared" si="140"/>
        <v>7</v>
      </c>
      <c r="J2087" s="10">
        <v>190.31221600000001</v>
      </c>
      <c r="K2087" s="8">
        <f t="shared" si="141"/>
        <v>190</v>
      </c>
      <c r="L2087" s="5" t="s">
        <v>236</v>
      </c>
    </row>
    <row r="2088" spans="1:12">
      <c r="A2088" s="6">
        <v>72</v>
      </c>
      <c r="B2088" s="6">
        <v>41</v>
      </c>
      <c r="C2088" s="6">
        <v>36</v>
      </c>
      <c r="D2088" s="7">
        <v>26.50838667</v>
      </c>
      <c r="E2088" s="8">
        <f t="shared" si="138"/>
        <v>27</v>
      </c>
      <c r="F2088" s="7">
        <v>86.84264005</v>
      </c>
      <c r="G2088" s="8">
        <f t="shared" si="139"/>
        <v>87</v>
      </c>
      <c r="H2088" s="9">
        <v>6.0658982830000001</v>
      </c>
      <c r="I2088" s="8">
        <f t="shared" si="140"/>
        <v>6</v>
      </c>
      <c r="J2088" s="10">
        <v>152.9801697</v>
      </c>
      <c r="K2088" s="8">
        <f t="shared" si="141"/>
        <v>153</v>
      </c>
      <c r="L2088" s="5" t="s">
        <v>236</v>
      </c>
    </row>
    <row r="2089" spans="1:12">
      <c r="A2089" s="6">
        <v>71</v>
      </c>
      <c r="B2089" s="6">
        <v>54</v>
      </c>
      <c r="C2089" s="6">
        <v>35</v>
      </c>
      <c r="D2089" s="7">
        <v>26.63952463</v>
      </c>
      <c r="E2089" s="8">
        <f t="shared" si="138"/>
        <v>27</v>
      </c>
      <c r="F2089" s="7">
        <v>70.957059959999995</v>
      </c>
      <c r="G2089" s="8">
        <f t="shared" si="139"/>
        <v>71</v>
      </c>
      <c r="H2089" s="9">
        <v>7.311077075</v>
      </c>
      <c r="I2089" s="8">
        <f t="shared" si="140"/>
        <v>7</v>
      </c>
      <c r="J2089" s="10">
        <v>199.33557440000001</v>
      </c>
      <c r="K2089" s="8">
        <f t="shared" si="141"/>
        <v>199</v>
      </c>
      <c r="L2089" s="5" t="s">
        <v>236</v>
      </c>
    </row>
    <row r="2090" spans="1:12">
      <c r="A2090" s="6">
        <v>82</v>
      </c>
      <c r="B2090" s="6">
        <v>46</v>
      </c>
      <c r="C2090" s="6">
        <v>41</v>
      </c>
      <c r="D2090" s="7">
        <v>23.3250131</v>
      </c>
      <c r="E2090" s="8">
        <f t="shared" si="138"/>
        <v>23</v>
      </c>
      <c r="F2090" s="7">
        <v>79.796094479999994</v>
      </c>
      <c r="G2090" s="8">
        <f t="shared" si="139"/>
        <v>80</v>
      </c>
      <c r="H2090" s="9">
        <v>6.5816937720000004</v>
      </c>
      <c r="I2090" s="8">
        <f t="shared" si="140"/>
        <v>7</v>
      </c>
      <c r="J2090" s="10">
        <v>187.30961479999999</v>
      </c>
      <c r="K2090" s="8">
        <f t="shared" si="141"/>
        <v>187</v>
      </c>
      <c r="L2090" s="5" t="s">
        <v>236</v>
      </c>
    </row>
    <row r="2091" spans="1:12">
      <c r="A2091" s="6">
        <v>71</v>
      </c>
      <c r="B2091" s="6">
        <v>52</v>
      </c>
      <c r="C2091" s="6">
        <v>43</v>
      </c>
      <c r="D2091" s="7">
        <v>26.475495429999999</v>
      </c>
      <c r="E2091" s="8">
        <f t="shared" si="138"/>
        <v>26</v>
      </c>
      <c r="F2091" s="7">
        <v>73.961645689999997</v>
      </c>
      <c r="G2091" s="8">
        <f t="shared" si="139"/>
        <v>74</v>
      </c>
      <c r="H2091" s="9">
        <v>6.732826127</v>
      </c>
      <c r="I2091" s="8">
        <f t="shared" si="140"/>
        <v>7</v>
      </c>
      <c r="J2091" s="10">
        <v>180.2513601</v>
      </c>
      <c r="K2091" s="8">
        <f t="shared" si="141"/>
        <v>180</v>
      </c>
      <c r="L2091" s="5" t="s">
        <v>236</v>
      </c>
    </row>
    <row r="2092" spans="1:12">
      <c r="A2092" s="6">
        <v>80</v>
      </c>
      <c r="B2092" s="6">
        <v>43</v>
      </c>
      <c r="C2092" s="6">
        <v>43</v>
      </c>
      <c r="D2092" s="7">
        <v>23.787560360000001</v>
      </c>
      <c r="E2092" s="8">
        <f t="shared" si="138"/>
        <v>24</v>
      </c>
      <c r="F2092" s="7">
        <v>74.367940790000006</v>
      </c>
      <c r="G2092" s="8">
        <f t="shared" si="139"/>
        <v>74</v>
      </c>
      <c r="H2092" s="9">
        <v>6.0145720750000002</v>
      </c>
      <c r="I2092" s="8">
        <f t="shared" si="140"/>
        <v>6</v>
      </c>
      <c r="J2092" s="10">
        <v>172.64426539999999</v>
      </c>
      <c r="K2092" s="8">
        <f t="shared" si="141"/>
        <v>173</v>
      </c>
      <c r="L2092" s="5" t="s">
        <v>236</v>
      </c>
    </row>
    <row r="2093" spans="1:12">
      <c r="A2093" s="6">
        <v>77</v>
      </c>
      <c r="B2093" s="6">
        <v>55</v>
      </c>
      <c r="C2093" s="6">
        <v>43</v>
      </c>
      <c r="D2093" s="7">
        <v>25.49941707</v>
      </c>
      <c r="E2093" s="8">
        <f t="shared" si="138"/>
        <v>25</v>
      </c>
      <c r="F2093" s="7">
        <v>75.999875880000005</v>
      </c>
      <c r="G2093" s="8">
        <f t="shared" si="139"/>
        <v>76</v>
      </c>
      <c r="H2093" s="9">
        <v>6.6635594510000002</v>
      </c>
      <c r="I2093" s="8">
        <f t="shared" si="140"/>
        <v>7</v>
      </c>
      <c r="J2093" s="10">
        <v>193.7141828</v>
      </c>
      <c r="K2093" s="8">
        <f t="shared" si="141"/>
        <v>194</v>
      </c>
      <c r="L2093" s="5" t="s">
        <v>236</v>
      </c>
    </row>
    <row r="2094" spans="1:12">
      <c r="A2094" s="6">
        <v>95</v>
      </c>
      <c r="B2094" s="6">
        <v>57</v>
      </c>
      <c r="C2094" s="6">
        <v>41</v>
      </c>
      <c r="D2094" s="7">
        <v>23.249255550000001</v>
      </c>
      <c r="E2094" s="8">
        <f t="shared" si="138"/>
        <v>23</v>
      </c>
      <c r="F2094" s="7">
        <v>73.653468380000007</v>
      </c>
      <c r="G2094" s="8">
        <f t="shared" si="139"/>
        <v>74</v>
      </c>
      <c r="H2094" s="9">
        <v>6.4346109949999999</v>
      </c>
      <c r="I2094" s="8">
        <f t="shared" si="140"/>
        <v>6</v>
      </c>
      <c r="J2094" s="10">
        <v>184.7674863</v>
      </c>
      <c r="K2094" s="8">
        <f t="shared" si="141"/>
        <v>185</v>
      </c>
      <c r="L2094" s="5" t="s">
        <v>236</v>
      </c>
    </row>
    <row r="2095" spans="1:12">
      <c r="A2095" s="6">
        <v>63</v>
      </c>
      <c r="B2095" s="6">
        <v>47</v>
      </c>
      <c r="C2095" s="6">
        <v>35</v>
      </c>
      <c r="D2095" s="7">
        <v>26.985821820000002</v>
      </c>
      <c r="E2095" s="8">
        <f t="shared" si="138"/>
        <v>27</v>
      </c>
      <c r="F2095" s="7">
        <v>89.055878860000007</v>
      </c>
      <c r="G2095" s="8">
        <f t="shared" si="139"/>
        <v>89</v>
      </c>
      <c r="H2095" s="9">
        <v>7.432768147</v>
      </c>
      <c r="I2095" s="8">
        <f t="shared" si="140"/>
        <v>7</v>
      </c>
      <c r="J2095" s="10">
        <v>193.87787130000001</v>
      </c>
      <c r="K2095" s="8">
        <f t="shared" si="141"/>
        <v>194</v>
      </c>
      <c r="L2095" s="5" t="s">
        <v>236</v>
      </c>
    </row>
    <row r="2096" spans="1:12">
      <c r="A2096" s="6">
        <v>93</v>
      </c>
      <c r="B2096" s="6">
        <v>43</v>
      </c>
      <c r="C2096" s="6">
        <v>38</v>
      </c>
      <c r="D2096" s="7">
        <v>23.614753360000002</v>
      </c>
      <c r="E2096" s="8">
        <f t="shared" si="138"/>
        <v>24</v>
      </c>
      <c r="F2096" s="7">
        <v>86.142902669999998</v>
      </c>
      <c r="G2096" s="8">
        <f t="shared" si="139"/>
        <v>86</v>
      </c>
      <c r="H2096" s="9">
        <v>6.9873329269999997</v>
      </c>
      <c r="I2096" s="8">
        <f t="shared" si="140"/>
        <v>7</v>
      </c>
      <c r="J2096" s="10">
        <v>150.23552380000001</v>
      </c>
      <c r="K2096" s="8">
        <f t="shared" si="141"/>
        <v>150</v>
      </c>
      <c r="L2096" s="5" t="s">
        <v>236</v>
      </c>
    </row>
    <row r="2097" spans="1:12">
      <c r="A2097" s="6">
        <v>87</v>
      </c>
      <c r="B2097" s="6">
        <v>44</v>
      </c>
      <c r="C2097" s="6">
        <v>43</v>
      </c>
      <c r="D2097" s="7">
        <v>23.87484465</v>
      </c>
      <c r="E2097" s="8">
        <f t="shared" si="138"/>
        <v>24</v>
      </c>
      <c r="F2097" s="7">
        <v>86.792613439999997</v>
      </c>
      <c r="G2097" s="8">
        <f t="shared" si="139"/>
        <v>87</v>
      </c>
      <c r="H2097" s="9">
        <v>6.7187251889999997</v>
      </c>
      <c r="I2097" s="8">
        <f t="shared" si="140"/>
        <v>7</v>
      </c>
      <c r="J2097" s="10">
        <v>177.51473129999999</v>
      </c>
      <c r="K2097" s="8">
        <f t="shared" si="141"/>
        <v>178</v>
      </c>
      <c r="L2097" s="5" t="s">
        <v>236</v>
      </c>
    </row>
    <row r="2098" spans="1:12">
      <c r="A2098" s="6">
        <v>88</v>
      </c>
      <c r="B2098" s="6">
        <v>52</v>
      </c>
      <c r="C2098" s="6">
        <v>39</v>
      </c>
      <c r="D2098" s="7">
        <v>23.92887902</v>
      </c>
      <c r="E2098" s="8">
        <f t="shared" si="138"/>
        <v>24</v>
      </c>
      <c r="F2098" s="7">
        <v>88.071122779999996</v>
      </c>
      <c r="G2098" s="8">
        <f t="shared" si="139"/>
        <v>88</v>
      </c>
      <c r="H2098" s="9">
        <v>6.8802046170000004</v>
      </c>
      <c r="I2098" s="8">
        <f t="shared" si="140"/>
        <v>7</v>
      </c>
      <c r="J2098" s="10">
        <v>154.6608736</v>
      </c>
      <c r="K2098" s="8">
        <f t="shared" si="141"/>
        <v>155</v>
      </c>
      <c r="L2098" s="5" t="s">
        <v>236</v>
      </c>
    </row>
    <row r="2099" spans="1:12">
      <c r="A2099" s="6">
        <v>90</v>
      </c>
      <c r="B2099" s="6">
        <v>39</v>
      </c>
      <c r="C2099" s="6">
        <v>37</v>
      </c>
      <c r="D2099" s="7">
        <v>24.81441246</v>
      </c>
      <c r="E2099" s="8">
        <f t="shared" si="138"/>
        <v>25</v>
      </c>
      <c r="F2099" s="7">
        <v>81.686888789999998</v>
      </c>
      <c r="G2099" s="8">
        <f t="shared" si="139"/>
        <v>82</v>
      </c>
      <c r="H2099" s="9">
        <v>6.8610691099999999</v>
      </c>
      <c r="I2099" s="8">
        <f t="shared" si="140"/>
        <v>7</v>
      </c>
      <c r="J2099" s="10">
        <v>190.78863860000001</v>
      </c>
      <c r="K2099" s="8">
        <f t="shared" si="141"/>
        <v>191</v>
      </c>
      <c r="L2099" s="5" t="s">
        <v>236</v>
      </c>
    </row>
    <row r="2100" spans="1:12">
      <c r="A2100" s="6">
        <v>90</v>
      </c>
      <c r="B2100" s="6">
        <v>39</v>
      </c>
      <c r="C2100" s="6">
        <v>43</v>
      </c>
      <c r="D2100" s="7">
        <v>24.44743944</v>
      </c>
      <c r="E2100" s="8">
        <f t="shared" si="138"/>
        <v>24</v>
      </c>
      <c r="F2100" s="7">
        <v>82.286484000000002</v>
      </c>
      <c r="G2100" s="8">
        <f t="shared" si="139"/>
        <v>82</v>
      </c>
      <c r="H2100" s="9">
        <v>6.7693455</v>
      </c>
      <c r="I2100" s="8">
        <f t="shared" si="140"/>
        <v>7</v>
      </c>
      <c r="J2100" s="10">
        <v>190.96848850000001</v>
      </c>
      <c r="K2100" s="8">
        <f t="shared" si="141"/>
        <v>191</v>
      </c>
      <c r="L2100" s="5" t="s">
        <v>236</v>
      </c>
    </row>
    <row r="2101" spans="1:12">
      <c r="A2101" s="6">
        <v>84</v>
      </c>
      <c r="B2101" s="6">
        <v>38</v>
      </c>
      <c r="C2101" s="6">
        <v>43</v>
      </c>
      <c r="D2101" s="7">
        <v>26.574216790000001</v>
      </c>
      <c r="E2101" s="8">
        <f t="shared" si="138"/>
        <v>27</v>
      </c>
      <c r="F2101" s="7">
        <v>73.819948960000005</v>
      </c>
      <c r="G2101" s="8">
        <f t="shared" si="139"/>
        <v>74</v>
      </c>
      <c r="H2101" s="9">
        <v>7.2615808499999996</v>
      </c>
      <c r="I2101" s="8">
        <f t="shared" si="140"/>
        <v>7</v>
      </c>
      <c r="J2101" s="10">
        <v>159.32230749999999</v>
      </c>
      <c r="K2101" s="8">
        <f t="shared" si="141"/>
        <v>159</v>
      </c>
      <c r="L2101" s="5" t="s">
        <v>236</v>
      </c>
    </row>
    <row r="2102" spans="1:12">
      <c r="A2102" s="6">
        <v>91</v>
      </c>
      <c r="B2102" s="6">
        <v>21</v>
      </c>
      <c r="C2102" s="6">
        <v>26</v>
      </c>
      <c r="D2102" s="7">
        <v>26.333779830000001</v>
      </c>
      <c r="E2102" s="8">
        <f t="shared" si="138"/>
        <v>26</v>
      </c>
      <c r="F2102" s="7">
        <v>57.364699549999997</v>
      </c>
      <c r="G2102" s="8">
        <f t="shared" si="139"/>
        <v>57</v>
      </c>
      <c r="H2102" s="9">
        <v>7.261313694</v>
      </c>
      <c r="I2102" s="8">
        <f t="shared" si="140"/>
        <v>7</v>
      </c>
      <c r="J2102" s="10">
        <v>191.6549412</v>
      </c>
      <c r="K2102" s="8">
        <f t="shared" si="141"/>
        <v>192</v>
      </c>
      <c r="L2102" s="5" t="s">
        <v>246</v>
      </c>
    </row>
    <row r="2103" spans="1:12">
      <c r="A2103" s="6">
        <v>107</v>
      </c>
      <c r="B2103" s="6">
        <v>21</v>
      </c>
      <c r="C2103" s="6">
        <v>26</v>
      </c>
      <c r="D2103" s="7">
        <v>26.452884579999999</v>
      </c>
      <c r="E2103" s="8">
        <f t="shared" si="138"/>
        <v>26</v>
      </c>
      <c r="F2103" s="7">
        <v>55.322226780000001</v>
      </c>
      <c r="G2103" s="8">
        <f t="shared" si="139"/>
        <v>55</v>
      </c>
      <c r="H2103" s="9">
        <v>7.235070264</v>
      </c>
      <c r="I2103" s="8">
        <f t="shared" si="140"/>
        <v>7</v>
      </c>
      <c r="J2103" s="10">
        <v>144.68613360000001</v>
      </c>
      <c r="K2103" s="8">
        <f t="shared" si="141"/>
        <v>145</v>
      </c>
      <c r="L2103" s="5" t="s">
        <v>246</v>
      </c>
    </row>
    <row r="2104" spans="1:12">
      <c r="A2104" s="6">
        <v>83</v>
      </c>
      <c r="B2104" s="6">
        <v>38</v>
      </c>
      <c r="C2104" s="6">
        <v>35</v>
      </c>
      <c r="D2104" s="7">
        <v>25.708226839999998</v>
      </c>
      <c r="E2104" s="8">
        <f t="shared" si="138"/>
        <v>26</v>
      </c>
      <c r="F2104" s="7">
        <v>52.886671149999998</v>
      </c>
      <c r="G2104" s="8">
        <f t="shared" si="139"/>
        <v>53</v>
      </c>
      <c r="H2104" s="9">
        <v>7.1891555800000004</v>
      </c>
      <c r="I2104" s="8">
        <f t="shared" si="140"/>
        <v>7</v>
      </c>
      <c r="J2104" s="10">
        <v>136.73250920000001</v>
      </c>
      <c r="K2104" s="8">
        <f t="shared" si="141"/>
        <v>137</v>
      </c>
      <c r="L2104" s="5" t="s">
        <v>246</v>
      </c>
    </row>
    <row r="2105" spans="1:12">
      <c r="A2105" s="6">
        <v>108</v>
      </c>
      <c r="B2105" s="6">
        <v>24</v>
      </c>
      <c r="C2105" s="6">
        <v>31</v>
      </c>
      <c r="D2105" s="7">
        <v>24.128325459999999</v>
      </c>
      <c r="E2105" s="8">
        <f t="shared" si="138"/>
        <v>24</v>
      </c>
      <c r="F2105" s="7">
        <v>56.18107663</v>
      </c>
      <c r="G2105" s="8">
        <f t="shared" si="139"/>
        <v>56</v>
      </c>
      <c r="H2105" s="9">
        <v>6.4318997480000002</v>
      </c>
      <c r="I2105" s="8">
        <f t="shared" si="140"/>
        <v>6</v>
      </c>
      <c r="J2105" s="10">
        <v>147.2757818</v>
      </c>
      <c r="K2105" s="8">
        <f t="shared" si="141"/>
        <v>147</v>
      </c>
      <c r="L2105" s="5" t="s">
        <v>246</v>
      </c>
    </row>
    <row r="2106" spans="1:12">
      <c r="A2106" s="6">
        <v>116</v>
      </c>
      <c r="B2106" s="6">
        <v>28</v>
      </c>
      <c r="C2106" s="6">
        <v>34</v>
      </c>
      <c r="D2106" s="7">
        <v>23.443723339999998</v>
      </c>
      <c r="E2106" s="8">
        <f t="shared" si="138"/>
        <v>23</v>
      </c>
      <c r="F2106" s="7">
        <v>60.395232659999998</v>
      </c>
      <c r="G2106" s="8">
        <f t="shared" si="139"/>
        <v>60</v>
      </c>
      <c r="H2106" s="9">
        <v>6.4232110499999999</v>
      </c>
      <c r="I2106" s="8">
        <f t="shared" si="140"/>
        <v>6</v>
      </c>
      <c r="J2106" s="10">
        <v>122.2103248</v>
      </c>
      <c r="K2106" s="8">
        <f t="shared" si="141"/>
        <v>122</v>
      </c>
      <c r="L2106" s="5" t="s">
        <v>246</v>
      </c>
    </row>
    <row r="2107" spans="1:12">
      <c r="A2107" s="6">
        <v>116</v>
      </c>
      <c r="B2107" s="6">
        <v>23</v>
      </c>
      <c r="C2107" s="6">
        <v>25</v>
      </c>
      <c r="D2107" s="7">
        <v>23.4123707</v>
      </c>
      <c r="E2107" s="8">
        <f t="shared" si="138"/>
        <v>23</v>
      </c>
      <c r="F2107" s="7">
        <v>52.269946740000002</v>
      </c>
      <c r="G2107" s="8">
        <f t="shared" si="139"/>
        <v>52</v>
      </c>
      <c r="H2107" s="9">
        <v>6.8697201960000003</v>
      </c>
      <c r="I2107" s="8">
        <f t="shared" si="140"/>
        <v>7</v>
      </c>
      <c r="J2107" s="10">
        <v>139.36707530000001</v>
      </c>
      <c r="K2107" s="8">
        <f t="shared" si="141"/>
        <v>139</v>
      </c>
      <c r="L2107" s="5" t="s">
        <v>246</v>
      </c>
    </row>
    <row r="2108" spans="1:12">
      <c r="A2108" s="6">
        <v>109</v>
      </c>
      <c r="B2108" s="6">
        <v>31</v>
      </c>
      <c r="C2108" s="6">
        <v>27</v>
      </c>
      <c r="D2108" s="7">
        <v>23.059518959999998</v>
      </c>
      <c r="E2108" s="8">
        <f t="shared" si="138"/>
        <v>23</v>
      </c>
      <c r="F2108" s="7">
        <v>50.406094359999997</v>
      </c>
      <c r="G2108" s="8">
        <f t="shared" si="139"/>
        <v>50</v>
      </c>
      <c r="H2108" s="9">
        <v>6.9738397069999998</v>
      </c>
      <c r="I2108" s="8">
        <f t="shared" si="140"/>
        <v>7</v>
      </c>
      <c r="J2108" s="10">
        <v>164.4971875</v>
      </c>
      <c r="K2108" s="8">
        <f t="shared" si="141"/>
        <v>164</v>
      </c>
      <c r="L2108" s="5" t="s">
        <v>246</v>
      </c>
    </row>
    <row r="2109" spans="1:12">
      <c r="A2109" s="6">
        <v>89</v>
      </c>
      <c r="B2109" s="6">
        <v>25</v>
      </c>
      <c r="C2109" s="6">
        <v>34</v>
      </c>
      <c r="D2109" s="7">
        <v>23.078954469999999</v>
      </c>
      <c r="E2109" s="8">
        <f t="shared" si="138"/>
        <v>23</v>
      </c>
      <c r="F2109" s="7">
        <v>63.658614829999998</v>
      </c>
      <c r="G2109" s="8">
        <f t="shared" si="139"/>
        <v>64</v>
      </c>
      <c r="H2109" s="9">
        <v>7.1848016269999997</v>
      </c>
      <c r="I2109" s="8">
        <f t="shared" si="140"/>
        <v>7</v>
      </c>
      <c r="J2109" s="10">
        <v>129.87654430000001</v>
      </c>
      <c r="K2109" s="8">
        <f t="shared" si="141"/>
        <v>130</v>
      </c>
      <c r="L2109" s="5" t="s">
        <v>246</v>
      </c>
    </row>
    <row r="2110" spans="1:12">
      <c r="A2110" s="6">
        <v>118</v>
      </c>
      <c r="B2110" s="6">
        <v>18</v>
      </c>
      <c r="C2110" s="6">
        <v>32</v>
      </c>
      <c r="D2110" s="7">
        <v>27.649611400000001</v>
      </c>
      <c r="E2110" s="8">
        <f t="shared" si="138"/>
        <v>28</v>
      </c>
      <c r="F2110" s="7">
        <v>51.110440230000002</v>
      </c>
      <c r="G2110" s="8">
        <f t="shared" si="139"/>
        <v>51</v>
      </c>
      <c r="H2110" s="9">
        <v>6.3518237830000004</v>
      </c>
      <c r="I2110" s="8">
        <f t="shared" si="140"/>
        <v>6</v>
      </c>
      <c r="J2110" s="10">
        <v>122.8392822</v>
      </c>
      <c r="K2110" s="8">
        <f t="shared" si="141"/>
        <v>123</v>
      </c>
      <c r="L2110" s="5" t="s">
        <v>246</v>
      </c>
    </row>
    <row r="2111" spans="1:12">
      <c r="A2111" s="6">
        <v>111</v>
      </c>
      <c r="B2111" s="6">
        <v>32</v>
      </c>
      <c r="C2111" s="6">
        <v>34</v>
      </c>
      <c r="D2111" s="7">
        <v>25.467436889999998</v>
      </c>
      <c r="E2111" s="8">
        <f t="shared" si="138"/>
        <v>25</v>
      </c>
      <c r="F2111" s="7">
        <v>69.351612059999994</v>
      </c>
      <c r="G2111" s="8">
        <f t="shared" si="139"/>
        <v>69</v>
      </c>
      <c r="H2111" s="9">
        <v>6.3920480179999997</v>
      </c>
      <c r="I2111" s="8">
        <f t="shared" si="140"/>
        <v>6</v>
      </c>
      <c r="J2111" s="10">
        <v>171.3764462</v>
      </c>
      <c r="K2111" s="8">
        <f t="shared" si="141"/>
        <v>171</v>
      </c>
      <c r="L2111" s="5" t="s">
        <v>246</v>
      </c>
    </row>
    <row r="2112" spans="1:12">
      <c r="A2112" s="6">
        <v>84</v>
      </c>
      <c r="B2112" s="6">
        <v>36</v>
      </c>
      <c r="C2112" s="6">
        <v>28</v>
      </c>
      <c r="D2112" s="7">
        <v>26.735062200000002</v>
      </c>
      <c r="E2112" s="8">
        <f t="shared" si="138"/>
        <v>27</v>
      </c>
      <c r="F2112" s="7">
        <v>55.551648190000002</v>
      </c>
      <c r="G2112" s="8">
        <f t="shared" si="139"/>
        <v>56</v>
      </c>
      <c r="H2112" s="9">
        <v>6.1198923470000004</v>
      </c>
      <c r="I2112" s="8">
        <f t="shared" si="140"/>
        <v>6</v>
      </c>
      <c r="J2112" s="10">
        <v>140.6305213</v>
      </c>
      <c r="K2112" s="8">
        <f t="shared" si="141"/>
        <v>141</v>
      </c>
      <c r="L2112" s="5" t="s">
        <v>246</v>
      </c>
    </row>
    <row r="2113" spans="1:12">
      <c r="A2113" s="6">
        <v>85</v>
      </c>
      <c r="B2113" s="6">
        <v>33</v>
      </c>
      <c r="C2113" s="6">
        <v>25</v>
      </c>
      <c r="D2113" s="7">
        <v>26.208114170000002</v>
      </c>
      <c r="E2113" s="8">
        <f t="shared" si="138"/>
        <v>26</v>
      </c>
      <c r="F2113" s="7">
        <v>52.509879660000003</v>
      </c>
      <c r="G2113" s="8">
        <f t="shared" si="139"/>
        <v>53</v>
      </c>
      <c r="H2113" s="9">
        <v>6.9108239449999997</v>
      </c>
      <c r="I2113" s="8">
        <f t="shared" si="140"/>
        <v>7</v>
      </c>
      <c r="J2113" s="10">
        <v>189.0944824</v>
      </c>
      <c r="K2113" s="8">
        <f t="shared" si="141"/>
        <v>189</v>
      </c>
      <c r="L2113" s="5" t="s">
        <v>246</v>
      </c>
    </row>
    <row r="2114" spans="1:12">
      <c r="A2114" s="6">
        <v>99</v>
      </c>
      <c r="B2114" s="6">
        <v>15</v>
      </c>
      <c r="C2114" s="6">
        <v>27</v>
      </c>
      <c r="D2114" s="7">
        <v>27.0424167</v>
      </c>
      <c r="E2114" s="8">
        <f t="shared" si="138"/>
        <v>27</v>
      </c>
      <c r="F2114" s="7">
        <v>57.279274749999999</v>
      </c>
      <c r="G2114" s="8">
        <f t="shared" si="139"/>
        <v>57</v>
      </c>
      <c r="H2114" s="9">
        <v>6.5011572080000004</v>
      </c>
      <c r="I2114" s="8">
        <f t="shared" si="140"/>
        <v>7</v>
      </c>
      <c r="J2114" s="10">
        <v>165.68721189999999</v>
      </c>
      <c r="K2114" s="8">
        <f t="shared" si="141"/>
        <v>166</v>
      </c>
      <c r="L2114" s="5" t="s">
        <v>246</v>
      </c>
    </row>
    <row r="2115" spans="1:12">
      <c r="A2115" s="6">
        <v>81</v>
      </c>
      <c r="B2115" s="6">
        <v>30</v>
      </c>
      <c r="C2115" s="6">
        <v>31</v>
      </c>
      <c r="D2115" s="7">
        <v>24.65090184</v>
      </c>
      <c r="E2115" s="8">
        <f t="shared" ref="E2115:E2178" si="142">ROUND(D2115, 0)</f>
        <v>25</v>
      </c>
      <c r="F2115" s="7">
        <v>51.939523569999999</v>
      </c>
      <c r="G2115" s="8">
        <f t="shared" ref="G2115:G2178" si="143">ROUND(F2115, 0)</f>
        <v>52</v>
      </c>
      <c r="H2115" s="9">
        <v>7.0275855590000003</v>
      </c>
      <c r="I2115" s="8">
        <f t="shared" ref="I2115:I2178" si="144">ROUND(H2115, 0)</f>
        <v>7</v>
      </c>
      <c r="J2115" s="10">
        <v>135.13865369999999</v>
      </c>
      <c r="K2115" s="8">
        <f t="shared" ref="K2115:K2178" si="145">ROUND(J2115, 0)</f>
        <v>135</v>
      </c>
      <c r="L2115" s="5" t="s">
        <v>246</v>
      </c>
    </row>
    <row r="2116" spans="1:12">
      <c r="A2116" s="6">
        <v>95</v>
      </c>
      <c r="B2116" s="6">
        <v>39</v>
      </c>
      <c r="C2116" s="6">
        <v>29</v>
      </c>
      <c r="D2116" s="7">
        <v>27.35152643</v>
      </c>
      <c r="E2116" s="8">
        <f t="shared" si="142"/>
        <v>27</v>
      </c>
      <c r="F2116" s="7">
        <v>55.993750120000001</v>
      </c>
      <c r="G2116" s="8">
        <f t="shared" si="143"/>
        <v>56</v>
      </c>
      <c r="H2116" s="9">
        <v>7.1341140899999997</v>
      </c>
      <c r="I2116" s="8">
        <f t="shared" si="144"/>
        <v>7</v>
      </c>
      <c r="J2116" s="10">
        <v>148.98125250000001</v>
      </c>
      <c r="K2116" s="8">
        <f t="shared" si="145"/>
        <v>149</v>
      </c>
      <c r="L2116" s="5" t="s">
        <v>246</v>
      </c>
    </row>
    <row r="2117" spans="1:12">
      <c r="A2117" s="6">
        <v>81</v>
      </c>
      <c r="B2117" s="6">
        <v>34</v>
      </c>
      <c r="C2117" s="6">
        <v>30</v>
      </c>
      <c r="D2117" s="7">
        <v>25.177877240000001</v>
      </c>
      <c r="E2117" s="8">
        <f t="shared" si="142"/>
        <v>25</v>
      </c>
      <c r="F2117" s="7">
        <v>62.262445810000003</v>
      </c>
      <c r="G2117" s="8">
        <f t="shared" si="143"/>
        <v>62</v>
      </c>
      <c r="H2117" s="9">
        <v>6.6477659969999996</v>
      </c>
      <c r="I2117" s="8">
        <f t="shared" si="144"/>
        <v>7</v>
      </c>
      <c r="J2117" s="10">
        <v>135.01196490000001</v>
      </c>
      <c r="K2117" s="8">
        <f t="shared" si="145"/>
        <v>135</v>
      </c>
      <c r="L2117" s="5" t="s">
        <v>246</v>
      </c>
    </row>
    <row r="2118" spans="1:12">
      <c r="A2118" s="6">
        <v>80</v>
      </c>
      <c r="B2118" s="6">
        <v>15</v>
      </c>
      <c r="C2118" s="6">
        <v>28</v>
      </c>
      <c r="D2118" s="7">
        <v>23.114387310000001</v>
      </c>
      <c r="E2118" s="8">
        <f t="shared" si="142"/>
        <v>23</v>
      </c>
      <c r="F2118" s="7">
        <v>68.000960430000006</v>
      </c>
      <c r="G2118" s="8">
        <f t="shared" si="143"/>
        <v>68</v>
      </c>
      <c r="H2118" s="9">
        <v>6.703270635</v>
      </c>
      <c r="I2118" s="8">
        <f t="shared" si="144"/>
        <v>7</v>
      </c>
      <c r="J2118" s="10">
        <v>161.89446240000001</v>
      </c>
      <c r="K2118" s="8">
        <f t="shared" si="145"/>
        <v>162</v>
      </c>
      <c r="L2118" s="5" t="s">
        <v>246</v>
      </c>
    </row>
    <row r="2119" spans="1:12">
      <c r="A2119" s="6">
        <v>104</v>
      </c>
      <c r="B2119" s="6">
        <v>20</v>
      </c>
      <c r="C2119" s="6">
        <v>26</v>
      </c>
      <c r="D2119" s="7">
        <v>27.22783677</v>
      </c>
      <c r="E2119" s="8">
        <f t="shared" si="142"/>
        <v>27</v>
      </c>
      <c r="F2119" s="7">
        <v>52.952617510000003</v>
      </c>
      <c r="G2119" s="8">
        <f t="shared" si="143"/>
        <v>53</v>
      </c>
      <c r="H2119" s="9">
        <v>7.4931919679999996</v>
      </c>
      <c r="I2119" s="8">
        <f t="shared" si="144"/>
        <v>7</v>
      </c>
      <c r="J2119" s="10">
        <v>175.7260273</v>
      </c>
      <c r="K2119" s="8">
        <f t="shared" si="145"/>
        <v>176</v>
      </c>
      <c r="L2119" s="5" t="s">
        <v>246</v>
      </c>
    </row>
    <row r="2120" spans="1:12">
      <c r="A2120" s="6">
        <v>109</v>
      </c>
      <c r="B2120" s="6">
        <v>29</v>
      </c>
      <c r="C2120" s="6">
        <v>28</v>
      </c>
      <c r="D2120" s="7">
        <v>23.263169909999998</v>
      </c>
      <c r="E2120" s="8">
        <f t="shared" si="142"/>
        <v>23</v>
      </c>
      <c r="F2120" s="7">
        <v>60.516002100000001</v>
      </c>
      <c r="G2120" s="8">
        <f t="shared" si="143"/>
        <v>61</v>
      </c>
      <c r="H2120" s="9">
        <v>6.7246885030000003</v>
      </c>
      <c r="I2120" s="8">
        <f t="shared" si="144"/>
        <v>7</v>
      </c>
      <c r="J2120" s="10">
        <v>194.17554709999999</v>
      </c>
      <c r="K2120" s="8">
        <f t="shared" si="145"/>
        <v>194</v>
      </c>
      <c r="L2120" s="5" t="s">
        <v>246</v>
      </c>
    </row>
    <row r="2121" spans="1:12">
      <c r="A2121" s="6">
        <v>100</v>
      </c>
      <c r="B2121" s="6">
        <v>32</v>
      </c>
      <c r="C2121" s="6">
        <v>26</v>
      </c>
      <c r="D2121" s="7">
        <v>25.234660999999999</v>
      </c>
      <c r="E2121" s="8">
        <f t="shared" si="142"/>
        <v>25</v>
      </c>
      <c r="F2121" s="7">
        <v>57.531614689999998</v>
      </c>
      <c r="G2121" s="8">
        <f t="shared" si="143"/>
        <v>58</v>
      </c>
      <c r="H2121" s="9">
        <v>6.0434856850000003</v>
      </c>
      <c r="I2121" s="8">
        <f t="shared" si="144"/>
        <v>6</v>
      </c>
      <c r="J2121" s="10">
        <v>124.2261737</v>
      </c>
      <c r="K2121" s="8">
        <f t="shared" si="145"/>
        <v>124</v>
      </c>
      <c r="L2121" s="5" t="s">
        <v>246</v>
      </c>
    </row>
    <row r="2122" spans="1:12">
      <c r="A2122" s="6">
        <v>100</v>
      </c>
      <c r="B2122" s="6">
        <v>24</v>
      </c>
      <c r="C2122" s="6">
        <v>28</v>
      </c>
      <c r="D2122" s="7">
        <v>25.59535262</v>
      </c>
      <c r="E2122" s="8">
        <f t="shared" si="142"/>
        <v>26</v>
      </c>
      <c r="F2122" s="7">
        <v>57.729208460000002</v>
      </c>
      <c r="G2122" s="8">
        <f t="shared" si="143"/>
        <v>58</v>
      </c>
      <c r="H2122" s="9">
        <v>7.101661011</v>
      </c>
      <c r="I2122" s="8">
        <f t="shared" si="144"/>
        <v>7</v>
      </c>
      <c r="J2122" s="10">
        <v>195.77332509999999</v>
      </c>
      <c r="K2122" s="8">
        <f t="shared" si="145"/>
        <v>196</v>
      </c>
      <c r="L2122" s="5" t="s">
        <v>246</v>
      </c>
    </row>
    <row r="2123" spans="1:12">
      <c r="A2123" s="6">
        <v>83</v>
      </c>
      <c r="B2123" s="6">
        <v>21</v>
      </c>
      <c r="C2123" s="6">
        <v>28</v>
      </c>
      <c r="D2123" s="7">
        <v>25.567483200000002</v>
      </c>
      <c r="E2123" s="8">
        <f t="shared" si="142"/>
        <v>26</v>
      </c>
      <c r="F2123" s="7">
        <v>60.492446020000003</v>
      </c>
      <c r="G2123" s="8">
        <f t="shared" si="143"/>
        <v>60</v>
      </c>
      <c r="H2123" s="9">
        <v>7.4669006830000004</v>
      </c>
      <c r="I2123" s="8">
        <f t="shared" si="144"/>
        <v>7</v>
      </c>
      <c r="J2123" s="10">
        <v>190.22578429999999</v>
      </c>
      <c r="K2123" s="8">
        <f t="shared" si="145"/>
        <v>190</v>
      </c>
      <c r="L2123" s="5" t="s">
        <v>246</v>
      </c>
    </row>
    <row r="2124" spans="1:12">
      <c r="A2124" s="6">
        <v>120</v>
      </c>
      <c r="B2124" s="6">
        <v>23</v>
      </c>
      <c r="C2124" s="6">
        <v>28</v>
      </c>
      <c r="D2124" s="7">
        <v>25.67324193</v>
      </c>
      <c r="E2124" s="8">
        <f t="shared" si="142"/>
        <v>26</v>
      </c>
      <c r="F2124" s="7">
        <v>51.290436319999998</v>
      </c>
      <c r="G2124" s="8">
        <f t="shared" si="143"/>
        <v>51</v>
      </c>
      <c r="H2124" s="9">
        <v>6.8777992640000001</v>
      </c>
      <c r="I2124" s="8">
        <f t="shared" si="144"/>
        <v>7</v>
      </c>
      <c r="J2124" s="10">
        <v>196.2736367</v>
      </c>
      <c r="K2124" s="8">
        <f t="shared" si="145"/>
        <v>196</v>
      </c>
      <c r="L2124" s="5" t="s">
        <v>246</v>
      </c>
    </row>
    <row r="2125" spans="1:12">
      <c r="A2125" s="6">
        <v>104</v>
      </c>
      <c r="B2125" s="6">
        <v>26</v>
      </c>
      <c r="C2125" s="6">
        <v>30</v>
      </c>
      <c r="D2125" s="7">
        <v>24.407267239999999</v>
      </c>
      <c r="E2125" s="8">
        <f t="shared" si="142"/>
        <v>24</v>
      </c>
      <c r="F2125" s="7">
        <v>62.656926380000002</v>
      </c>
      <c r="G2125" s="8">
        <f t="shared" si="143"/>
        <v>63</v>
      </c>
      <c r="H2125" s="9">
        <v>6.4109928329999999</v>
      </c>
      <c r="I2125" s="8">
        <f t="shared" si="144"/>
        <v>6</v>
      </c>
      <c r="J2125" s="10">
        <v>148.6977358</v>
      </c>
      <c r="K2125" s="8">
        <f t="shared" si="145"/>
        <v>149</v>
      </c>
      <c r="L2125" s="5" t="s">
        <v>246</v>
      </c>
    </row>
    <row r="2126" spans="1:12">
      <c r="A2126" s="6">
        <v>108</v>
      </c>
      <c r="B2126" s="6">
        <v>33</v>
      </c>
      <c r="C2126" s="6">
        <v>31</v>
      </c>
      <c r="D2126" s="7">
        <v>23.692870689999999</v>
      </c>
      <c r="E2126" s="8">
        <f t="shared" si="142"/>
        <v>24</v>
      </c>
      <c r="F2126" s="7">
        <v>66.760901230000002</v>
      </c>
      <c r="G2126" s="8">
        <f t="shared" si="143"/>
        <v>67</v>
      </c>
      <c r="H2126" s="9">
        <v>7.3938257040000002</v>
      </c>
      <c r="I2126" s="8">
        <f t="shared" si="144"/>
        <v>7</v>
      </c>
      <c r="J2126" s="10">
        <v>144.65764239999999</v>
      </c>
      <c r="K2126" s="8">
        <f t="shared" si="145"/>
        <v>145</v>
      </c>
      <c r="L2126" s="5" t="s">
        <v>246</v>
      </c>
    </row>
    <row r="2127" spans="1:12">
      <c r="A2127" s="6">
        <v>91</v>
      </c>
      <c r="B2127" s="6">
        <v>25</v>
      </c>
      <c r="C2127" s="6">
        <v>26</v>
      </c>
      <c r="D2127" s="7">
        <v>24.53460016</v>
      </c>
      <c r="E2127" s="8">
        <f t="shared" si="142"/>
        <v>25</v>
      </c>
      <c r="F2127" s="7">
        <v>66.997653749999998</v>
      </c>
      <c r="G2127" s="8">
        <f t="shared" si="143"/>
        <v>67</v>
      </c>
      <c r="H2127" s="9">
        <v>7.4824142250000003</v>
      </c>
      <c r="I2127" s="8">
        <f t="shared" si="144"/>
        <v>7</v>
      </c>
      <c r="J2127" s="10">
        <v>180.50592570000001</v>
      </c>
      <c r="K2127" s="8">
        <f t="shared" si="145"/>
        <v>181</v>
      </c>
      <c r="L2127" s="5" t="s">
        <v>246</v>
      </c>
    </row>
    <row r="2128" spans="1:12">
      <c r="A2128" s="6">
        <v>86</v>
      </c>
      <c r="B2128" s="6">
        <v>26</v>
      </c>
      <c r="C2128" s="6">
        <v>27</v>
      </c>
      <c r="D2128" s="7">
        <v>27.131404029999999</v>
      </c>
      <c r="E2128" s="8">
        <f t="shared" si="142"/>
        <v>27</v>
      </c>
      <c r="F2128" s="7">
        <v>52.893682990000002</v>
      </c>
      <c r="G2128" s="8">
        <f t="shared" si="143"/>
        <v>53</v>
      </c>
      <c r="H2128" s="9">
        <v>6.0811729809999999</v>
      </c>
      <c r="I2128" s="8">
        <f t="shared" si="144"/>
        <v>6</v>
      </c>
      <c r="J2128" s="10">
        <v>192.42803810000001</v>
      </c>
      <c r="K2128" s="8">
        <f t="shared" si="145"/>
        <v>192</v>
      </c>
      <c r="L2128" s="5" t="s">
        <v>246</v>
      </c>
    </row>
    <row r="2129" spans="1:12">
      <c r="A2129" s="6">
        <v>98</v>
      </c>
      <c r="B2129" s="6">
        <v>18</v>
      </c>
      <c r="C2129" s="6">
        <v>27</v>
      </c>
      <c r="D2129" s="7">
        <v>27.56088634</v>
      </c>
      <c r="E2129" s="8">
        <f t="shared" si="142"/>
        <v>28</v>
      </c>
      <c r="F2129" s="7">
        <v>68.492998970000002</v>
      </c>
      <c r="G2129" s="8">
        <f t="shared" si="143"/>
        <v>68</v>
      </c>
      <c r="H2129" s="9">
        <v>6.5163121479999999</v>
      </c>
      <c r="I2129" s="8">
        <f t="shared" si="144"/>
        <v>7</v>
      </c>
      <c r="J2129" s="10">
        <v>167.43580750000001</v>
      </c>
      <c r="K2129" s="8">
        <f t="shared" si="145"/>
        <v>167</v>
      </c>
      <c r="L2129" s="5" t="s">
        <v>246</v>
      </c>
    </row>
    <row r="2130" spans="1:12">
      <c r="A2130" s="6">
        <v>111</v>
      </c>
      <c r="B2130" s="6">
        <v>27</v>
      </c>
      <c r="C2130" s="6">
        <v>31</v>
      </c>
      <c r="D2130" s="7">
        <v>23.593023129999999</v>
      </c>
      <c r="E2130" s="8">
        <f t="shared" si="142"/>
        <v>24</v>
      </c>
      <c r="F2130" s="7">
        <v>55.275649770000001</v>
      </c>
      <c r="G2130" s="8">
        <f t="shared" si="143"/>
        <v>55</v>
      </c>
      <c r="H2130" s="9">
        <v>6.0433309509999997</v>
      </c>
      <c r="I2130" s="8">
        <f t="shared" si="144"/>
        <v>6</v>
      </c>
      <c r="J2130" s="10">
        <v>191.3980675</v>
      </c>
      <c r="K2130" s="8">
        <f t="shared" si="145"/>
        <v>191</v>
      </c>
      <c r="L2130" s="5" t="s">
        <v>246</v>
      </c>
    </row>
    <row r="2131" spans="1:12">
      <c r="A2131" s="6">
        <v>84</v>
      </c>
      <c r="B2131" s="6">
        <v>39</v>
      </c>
      <c r="C2131" s="6">
        <v>35</v>
      </c>
      <c r="D2131" s="7">
        <v>23.17714381</v>
      </c>
      <c r="E2131" s="8">
        <f t="shared" si="142"/>
        <v>23</v>
      </c>
      <c r="F2131" s="7">
        <v>52.138640340000002</v>
      </c>
      <c r="G2131" s="8">
        <f t="shared" si="143"/>
        <v>52</v>
      </c>
      <c r="H2131" s="9">
        <v>6.9594041349999998</v>
      </c>
      <c r="I2131" s="8">
        <f t="shared" si="144"/>
        <v>7</v>
      </c>
      <c r="J2131" s="10">
        <v>117.31135620000001</v>
      </c>
      <c r="K2131" s="8">
        <f t="shared" si="145"/>
        <v>117</v>
      </c>
      <c r="L2131" s="5" t="s">
        <v>246</v>
      </c>
    </row>
    <row r="2132" spans="1:12">
      <c r="A2132" s="6">
        <v>98</v>
      </c>
      <c r="B2132" s="6">
        <v>27</v>
      </c>
      <c r="C2132" s="6">
        <v>27</v>
      </c>
      <c r="D2132" s="7">
        <v>24.713840650000002</v>
      </c>
      <c r="E2132" s="8">
        <f t="shared" si="142"/>
        <v>25</v>
      </c>
      <c r="F2132" s="7">
        <v>51.291425340000004</v>
      </c>
      <c r="G2132" s="8">
        <f t="shared" si="143"/>
        <v>51</v>
      </c>
      <c r="H2132" s="9">
        <v>7.2381095560000004</v>
      </c>
      <c r="I2132" s="8">
        <f t="shared" si="144"/>
        <v>7</v>
      </c>
      <c r="J2132" s="10">
        <v>197.64397109999999</v>
      </c>
      <c r="K2132" s="8">
        <f t="shared" si="145"/>
        <v>198</v>
      </c>
      <c r="L2132" s="5" t="s">
        <v>246</v>
      </c>
    </row>
    <row r="2133" spans="1:12">
      <c r="A2133" s="6">
        <v>118</v>
      </c>
      <c r="B2133" s="6">
        <v>21</v>
      </c>
      <c r="C2133" s="6">
        <v>34</v>
      </c>
      <c r="D2133" s="7">
        <v>24.385346439999999</v>
      </c>
      <c r="E2133" s="8">
        <f t="shared" si="142"/>
        <v>24</v>
      </c>
      <c r="F2133" s="7">
        <v>64.725430729999999</v>
      </c>
      <c r="G2133" s="8">
        <f t="shared" si="143"/>
        <v>65</v>
      </c>
      <c r="H2133" s="9">
        <v>7.2342583749999996</v>
      </c>
      <c r="I2133" s="8">
        <f t="shared" si="144"/>
        <v>7</v>
      </c>
      <c r="J2133" s="10">
        <v>119.6324109</v>
      </c>
      <c r="K2133" s="8">
        <f t="shared" si="145"/>
        <v>120</v>
      </c>
      <c r="L2133" s="5" t="s">
        <v>246</v>
      </c>
    </row>
    <row r="2134" spans="1:12">
      <c r="A2134" s="6">
        <v>103</v>
      </c>
      <c r="B2134" s="6">
        <v>27</v>
      </c>
      <c r="C2134" s="6">
        <v>31</v>
      </c>
      <c r="D2134" s="7">
        <v>27.159985379999998</v>
      </c>
      <c r="E2134" s="8">
        <f t="shared" si="142"/>
        <v>27</v>
      </c>
      <c r="F2134" s="7">
        <v>51.591007529999999</v>
      </c>
      <c r="G2134" s="8">
        <f t="shared" si="143"/>
        <v>52</v>
      </c>
      <c r="H2134" s="9">
        <v>6.6915412329999997</v>
      </c>
      <c r="I2134" s="8">
        <f t="shared" si="144"/>
        <v>7</v>
      </c>
      <c r="J2134" s="10">
        <v>126.1752206</v>
      </c>
      <c r="K2134" s="8">
        <f t="shared" si="145"/>
        <v>126</v>
      </c>
      <c r="L2134" s="5" t="s">
        <v>246</v>
      </c>
    </row>
    <row r="2135" spans="1:12">
      <c r="A2135" s="6">
        <v>82</v>
      </c>
      <c r="B2135" s="6">
        <v>24</v>
      </c>
      <c r="C2135" s="6">
        <v>33</v>
      </c>
      <c r="D2135" s="7">
        <v>26.535431679999999</v>
      </c>
      <c r="E2135" s="8">
        <f t="shared" si="142"/>
        <v>27</v>
      </c>
      <c r="F2135" s="7">
        <v>67.096080990000004</v>
      </c>
      <c r="G2135" s="8">
        <f t="shared" si="143"/>
        <v>67</v>
      </c>
      <c r="H2135" s="9">
        <v>6.8095935540000001</v>
      </c>
      <c r="I2135" s="8">
        <f t="shared" si="144"/>
        <v>7</v>
      </c>
      <c r="J2135" s="10">
        <v>120.6494434</v>
      </c>
      <c r="K2135" s="8">
        <f t="shared" si="145"/>
        <v>121</v>
      </c>
      <c r="L2135" s="5" t="s">
        <v>246</v>
      </c>
    </row>
    <row r="2136" spans="1:12">
      <c r="A2136" s="6">
        <v>86</v>
      </c>
      <c r="B2136" s="6">
        <v>31</v>
      </c>
      <c r="C2136" s="6">
        <v>35</v>
      </c>
      <c r="D2136" s="7">
        <v>27.012072839999998</v>
      </c>
      <c r="E2136" s="8">
        <f t="shared" si="142"/>
        <v>27</v>
      </c>
      <c r="F2136" s="7">
        <v>60.766452559999998</v>
      </c>
      <c r="G2136" s="8">
        <f t="shared" si="143"/>
        <v>61</v>
      </c>
      <c r="H2136" s="9">
        <v>6.4857614190000001</v>
      </c>
      <c r="I2136" s="8">
        <f t="shared" si="144"/>
        <v>6</v>
      </c>
      <c r="J2136" s="10">
        <v>191.4508931</v>
      </c>
      <c r="K2136" s="8">
        <f t="shared" si="145"/>
        <v>191</v>
      </c>
      <c r="L2136" s="5" t="s">
        <v>246</v>
      </c>
    </row>
    <row r="2137" spans="1:12">
      <c r="A2137" s="6">
        <v>88</v>
      </c>
      <c r="B2137" s="6">
        <v>35</v>
      </c>
      <c r="C2137" s="6">
        <v>35</v>
      </c>
      <c r="D2137" s="7">
        <v>27.559064750000001</v>
      </c>
      <c r="E2137" s="8">
        <f t="shared" si="142"/>
        <v>28</v>
      </c>
      <c r="F2137" s="7">
        <v>58.457429070000003</v>
      </c>
      <c r="G2137" s="8">
        <f t="shared" si="143"/>
        <v>58</v>
      </c>
      <c r="H2137" s="9">
        <v>6.7844606020000002</v>
      </c>
      <c r="I2137" s="8">
        <f t="shared" si="144"/>
        <v>7</v>
      </c>
      <c r="J2137" s="10">
        <v>117.93899930000001</v>
      </c>
      <c r="K2137" s="8">
        <f t="shared" si="145"/>
        <v>118</v>
      </c>
      <c r="L2137" s="5" t="s">
        <v>246</v>
      </c>
    </row>
    <row r="2138" spans="1:12">
      <c r="A2138" s="6">
        <v>84</v>
      </c>
      <c r="B2138" s="6">
        <v>27</v>
      </c>
      <c r="C2138" s="6">
        <v>29</v>
      </c>
      <c r="D2138" s="7">
        <v>23.322931610000001</v>
      </c>
      <c r="E2138" s="8">
        <f t="shared" si="142"/>
        <v>23</v>
      </c>
      <c r="F2138" s="7">
        <v>53.003663340000003</v>
      </c>
      <c r="G2138" s="8">
        <f t="shared" si="143"/>
        <v>53</v>
      </c>
      <c r="H2138" s="9">
        <v>7.1670925859999999</v>
      </c>
      <c r="I2138" s="8">
        <f t="shared" si="144"/>
        <v>7</v>
      </c>
      <c r="J2138" s="10">
        <v>168.2644287</v>
      </c>
      <c r="K2138" s="8">
        <f t="shared" si="145"/>
        <v>168</v>
      </c>
      <c r="L2138" s="5" t="s">
        <v>246</v>
      </c>
    </row>
    <row r="2139" spans="1:12">
      <c r="A2139" s="6">
        <v>120</v>
      </c>
      <c r="B2139" s="6">
        <v>40</v>
      </c>
      <c r="C2139" s="6">
        <v>33</v>
      </c>
      <c r="D2139" s="7">
        <v>24.238506080000001</v>
      </c>
      <c r="E2139" s="8">
        <f t="shared" si="142"/>
        <v>24</v>
      </c>
      <c r="F2139" s="7">
        <v>54.303296320000001</v>
      </c>
      <c r="G2139" s="8">
        <f t="shared" si="143"/>
        <v>54</v>
      </c>
      <c r="H2139" s="9">
        <v>6.7341053899999999</v>
      </c>
      <c r="I2139" s="8">
        <f t="shared" si="144"/>
        <v>7</v>
      </c>
      <c r="J2139" s="10">
        <v>115.1564012</v>
      </c>
      <c r="K2139" s="8">
        <f t="shared" si="145"/>
        <v>115</v>
      </c>
      <c r="L2139" s="5" t="s">
        <v>246</v>
      </c>
    </row>
    <row r="2140" spans="1:12">
      <c r="A2140" s="6">
        <v>106</v>
      </c>
      <c r="B2140" s="6">
        <v>40</v>
      </c>
      <c r="C2140" s="6">
        <v>30</v>
      </c>
      <c r="D2140" s="7">
        <v>23.426116440000001</v>
      </c>
      <c r="E2140" s="8">
        <f t="shared" si="142"/>
        <v>23</v>
      </c>
      <c r="F2140" s="7">
        <v>64.106515279999996</v>
      </c>
      <c r="G2140" s="8">
        <f t="shared" si="143"/>
        <v>64</v>
      </c>
      <c r="H2140" s="9">
        <v>6.7799843839999996</v>
      </c>
      <c r="I2140" s="8">
        <f t="shared" si="144"/>
        <v>7</v>
      </c>
      <c r="J2140" s="10">
        <v>122.6847408</v>
      </c>
      <c r="K2140" s="8">
        <f t="shared" si="145"/>
        <v>123</v>
      </c>
      <c r="L2140" s="5" t="s">
        <v>246</v>
      </c>
    </row>
    <row r="2141" spans="1:12">
      <c r="A2141" s="6">
        <v>113</v>
      </c>
      <c r="B2141" s="6">
        <v>21</v>
      </c>
      <c r="C2141" s="6">
        <v>33</v>
      </c>
      <c r="D2141" s="7">
        <v>26.022414439999999</v>
      </c>
      <c r="E2141" s="8">
        <f t="shared" si="142"/>
        <v>26</v>
      </c>
      <c r="F2141" s="7">
        <v>55.83288958</v>
      </c>
      <c r="G2141" s="8">
        <f t="shared" si="143"/>
        <v>56</v>
      </c>
      <c r="H2141" s="9">
        <v>7.2774227380000003</v>
      </c>
      <c r="I2141" s="8">
        <f t="shared" si="144"/>
        <v>7</v>
      </c>
      <c r="J2141" s="10">
        <v>176.90209239999999</v>
      </c>
      <c r="K2141" s="8">
        <f t="shared" si="145"/>
        <v>177</v>
      </c>
      <c r="L2141" s="5" t="s">
        <v>246</v>
      </c>
    </row>
    <row r="2142" spans="1:12">
      <c r="A2142" s="6">
        <v>117</v>
      </c>
      <c r="B2142" s="6">
        <v>34</v>
      </c>
      <c r="C2142" s="6">
        <v>25</v>
      </c>
      <c r="D2142" s="7">
        <v>24.838461779999999</v>
      </c>
      <c r="E2142" s="8">
        <f t="shared" si="142"/>
        <v>25</v>
      </c>
      <c r="F2142" s="7">
        <v>56.768531600000003</v>
      </c>
      <c r="G2142" s="8">
        <f t="shared" si="143"/>
        <v>57</v>
      </c>
      <c r="H2142" s="9">
        <v>7.2127004799999996</v>
      </c>
      <c r="I2142" s="8">
        <f t="shared" si="144"/>
        <v>7</v>
      </c>
      <c r="J2142" s="10">
        <v>124.4135035</v>
      </c>
      <c r="K2142" s="8">
        <f t="shared" si="145"/>
        <v>124</v>
      </c>
      <c r="L2142" s="5" t="s">
        <v>246</v>
      </c>
    </row>
    <row r="2143" spans="1:12">
      <c r="A2143" s="6">
        <v>80</v>
      </c>
      <c r="B2143" s="6">
        <v>30</v>
      </c>
      <c r="C2143" s="6">
        <v>25</v>
      </c>
      <c r="D2143" s="7">
        <v>26.240921740000001</v>
      </c>
      <c r="E2143" s="8">
        <f t="shared" si="142"/>
        <v>26</v>
      </c>
      <c r="F2143" s="7">
        <v>65.643813570000006</v>
      </c>
      <c r="G2143" s="8">
        <f t="shared" si="143"/>
        <v>66</v>
      </c>
      <c r="H2143" s="9">
        <v>7.4872669910000003</v>
      </c>
      <c r="I2143" s="8">
        <f t="shared" si="144"/>
        <v>7</v>
      </c>
      <c r="J2143" s="10">
        <v>148.37712020000001</v>
      </c>
      <c r="K2143" s="8">
        <f t="shared" si="145"/>
        <v>148</v>
      </c>
      <c r="L2143" s="5" t="s">
        <v>246</v>
      </c>
    </row>
    <row r="2144" spans="1:12">
      <c r="A2144" s="6">
        <v>88</v>
      </c>
      <c r="B2144" s="6">
        <v>21</v>
      </c>
      <c r="C2144" s="6">
        <v>27</v>
      </c>
      <c r="D2144" s="7">
        <v>24.430119250000001</v>
      </c>
      <c r="E2144" s="8">
        <f t="shared" si="142"/>
        <v>24</v>
      </c>
      <c r="F2144" s="7">
        <v>66.024111869999999</v>
      </c>
      <c r="G2144" s="8">
        <f t="shared" si="143"/>
        <v>66</v>
      </c>
      <c r="H2144" s="9">
        <v>7.2311665459999999</v>
      </c>
      <c r="I2144" s="8">
        <f t="shared" si="144"/>
        <v>7</v>
      </c>
      <c r="J2144" s="10">
        <v>181.63682739999999</v>
      </c>
      <c r="K2144" s="8">
        <f t="shared" si="145"/>
        <v>182</v>
      </c>
      <c r="L2144" s="5" t="s">
        <v>246</v>
      </c>
    </row>
    <row r="2145" spans="1:12">
      <c r="A2145" s="6">
        <v>113</v>
      </c>
      <c r="B2145" s="6">
        <v>33</v>
      </c>
      <c r="C2145" s="6">
        <v>34</v>
      </c>
      <c r="D2145" s="7">
        <v>26.003739639999999</v>
      </c>
      <c r="E2145" s="8">
        <f t="shared" si="142"/>
        <v>26</v>
      </c>
      <c r="F2145" s="7">
        <v>62.144510199999999</v>
      </c>
      <c r="G2145" s="8">
        <f t="shared" si="143"/>
        <v>62</v>
      </c>
      <c r="H2145" s="9">
        <v>6.5598171609999998</v>
      </c>
      <c r="I2145" s="8">
        <f t="shared" si="144"/>
        <v>7</v>
      </c>
      <c r="J2145" s="10">
        <v>153.47777600000001</v>
      </c>
      <c r="K2145" s="8">
        <f t="shared" si="145"/>
        <v>153</v>
      </c>
      <c r="L2145" s="5" t="s">
        <v>246</v>
      </c>
    </row>
    <row r="2146" spans="1:12">
      <c r="A2146" s="6">
        <v>87</v>
      </c>
      <c r="B2146" s="6">
        <v>23</v>
      </c>
      <c r="C2146" s="6">
        <v>28</v>
      </c>
      <c r="D2146" s="7">
        <v>26.223674039999999</v>
      </c>
      <c r="E2146" s="8">
        <f t="shared" si="142"/>
        <v>26</v>
      </c>
      <c r="F2146" s="7">
        <v>62.265945590000001</v>
      </c>
      <c r="G2146" s="8">
        <f t="shared" si="143"/>
        <v>62</v>
      </c>
      <c r="H2146" s="9">
        <v>6.9795906270000003</v>
      </c>
      <c r="I2146" s="8">
        <f t="shared" si="144"/>
        <v>7</v>
      </c>
      <c r="J2146" s="10">
        <v>193.74619680000001</v>
      </c>
      <c r="K2146" s="8">
        <f t="shared" si="145"/>
        <v>194</v>
      </c>
      <c r="L2146" s="5" t="s">
        <v>246</v>
      </c>
    </row>
    <row r="2147" spans="1:12">
      <c r="A2147" s="6">
        <v>113</v>
      </c>
      <c r="B2147" s="6">
        <v>15</v>
      </c>
      <c r="C2147" s="6">
        <v>29</v>
      </c>
      <c r="D2147" s="7">
        <v>27.096171550000001</v>
      </c>
      <c r="E2147" s="8">
        <f t="shared" si="142"/>
        <v>27</v>
      </c>
      <c r="F2147" s="7">
        <v>63.553242619999999</v>
      </c>
      <c r="G2147" s="8">
        <f t="shared" si="143"/>
        <v>64</v>
      </c>
      <c r="H2147" s="9">
        <v>6.7792300409999999</v>
      </c>
      <c r="I2147" s="8">
        <f t="shared" si="144"/>
        <v>7</v>
      </c>
      <c r="J2147" s="10">
        <v>190.24405659999999</v>
      </c>
      <c r="K2147" s="8">
        <f t="shared" si="145"/>
        <v>190</v>
      </c>
      <c r="L2147" s="5" t="s">
        <v>246</v>
      </c>
    </row>
    <row r="2148" spans="1:12">
      <c r="A2148" s="6">
        <v>98</v>
      </c>
      <c r="B2148" s="6">
        <v>29</v>
      </c>
      <c r="C2148" s="6">
        <v>30</v>
      </c>
      <c r="D2148" s="7">
        <v>25.64004392</v>
      </c>
      <c r="E2148" s="8">
        <f t="shared" si="142"/>
        <v>26</v>
      </c>
      <c r="F2148" s="7">
        <v>61.032734810000001</v>
      </c>
      <c r="G2148" s="8">
        <f t="shared" si="143"/>
        <v>61</v>
      </c>
      <c r="H2148" s="9">
        <v>6.2179743490000003</v>
      </c>
      <c r="I2148" s="8">
        <f t="shared" si="144"/>
        <v>6</v>
      </c>
      <c r="J2148" s="10">
        <v>199.47356360000001</v>
      </c>
      <c r="K2148" s="8">
        <f t="shared" si="145"/>
        <v>199</v>
      </c>
      <c r="L2148" s="5" t="s">
        <v>246</v>
      </c>
    </row>
    <row r="2149" spans="1:12">
      <c r="A2149" s="6">
        <v>97</v>
      </c>
      <c r="B2149" s="6">
        <v>29</v>
      </c>
      <c r="C2149" s="6">
        <v>27</v>
      </c>
      <c r="D2149" s="7">
        <v>27.74576987</v>
      </c>
      <c r="E2149" s="8">
        <f t="shared" si="142"/>
        <v>28</v>
      </c>
      <c r="F2149" s="7">
        <v>54.369760749999998</v>
      </c>
      <c r="G2149" s="8">
        <f t="shared" si="143"/>
        <v>54</v>
      </c>
      <c r="H2149" s="9">
        <v>7.2050787850000004</v>
      </c>
      <c r="I2149" s="8">
        <f t="shared" si="144"/>
        <v>7</v>
      </c>
      <c r="J2149" s="10">
        <v>139.86194309999999</v>
      </c>
      <c r="K2149" s="8">
        <f t="shared" si="145"/>
        <v>140</v>
      </c>
      <c r="L2149" s="5" t="s">
        <v>246</v>
      </c>
    </row>
    <row r="2150" spans="1:12">
      <c r="A2150" s="6">
        <v>85</v>
      </c>
      <c r="B2150" s="6">
        <v>35</v>
      </c>
      <c r="C2150" s="6">
        <v>32</v>
      </c>
      <c r="D2150" s="7">
        <v>26.249281979999999</v>
      </c>
      <c r="E2150" s="8">
        <f t="shared" si="142"/>
        <v>26</v>
      </c>
      <c r="F2150" s="7">
        <v>54.286178190000001</v>
      </c>
      <c r="G2150" s="8">
        <f t="shared" si="143"/>
        <v>54</v>
      </c>
      <c r="H2150" s="9">
        <v>6.8540112649999996</v>
      </c>
      <c r="I2150" s="8">
        <f t="shared" si="144"/>
        <v>7</v>
      </c>
      <c r="J2150" s="10">
        <v>133.11202320000001</v>
      </c>
      <c r="K2150" s="8">
        <f t="shared" si="145"/>
        <v>133</v>
      </c>
      <c r="L2150" s="5" t="s">
        <v>246</v>
      </c>
    </row>
    <row r="2151" spans="1:12">
      <c r="A2151" s="6">
        <v>82</v>
      </c>
      <c r="B2151" s="6">
        <v>29</v>
      </c>
      <c r="C2151" s="6">
        <v>35</v>
      </c>
      <c r="D2151" s="7">
        <v>26.673771590000001</v>
      </c>
      <c r="E2151" s="8">
        <f t="shared" si="142"/>
        <v>27</v>
      </c>
      <c r="F2151" s="7">
        <v>52.242262850000003</v>
      </c>
      <c r="G2151" s="8">
        <f t="shared" si="143"/>
        <v>52</v>
      </c>
      <c r="H2151" s="9">
        <v>6.2468723940000004</v>
      </c>
      <c r="I2151" s="8">
        <f t="shared" si="144"/>
        <v>6</v>
      </c>
      <c r="J2151" s="10">
        <v>156.15438979999999</v>
      </c>
      <c r="K2151" s="8">
        <f t="shared" si="145"/>
        <v>156</v>
      </c>
      <c r="L2151" s="5" t="s">
        <v>246</v>
      </c>
    </row>
    <row r="2152" spans="1:12">
      <c r="A2152" s="6">
        <v>103</v>
      </c>
      <c r="B2152" s="6">
        <v>33</v>
      </c>
      <c r="C2152" s="6">
        <v>25</v>
      </c>
      <c r="D2152" s="7">
        <v>27.102103970000002</v>
      </c>
      <c r="E2152" s="8">
        <f t="shared" si="142"/>
        <v>27</v>
      </c>
      <c r="F2152" s="7">
        <v>55.749733200000001</v>
      </c>
      <c r="G2152" s="8">
        <f t="shared" si="143"/>
        <v>56</v>
      </c>
      <c r="H2152" s="9">
        <v>6.911066044</v>
      </c>
      <c r="I2152" s="8">
        <f t="shared" si="144"/>
        <v>7</v>
      </c>
      <c r="J2152" s="10">
        <v>139.50131709999999</v>
      </c>
      <c r="K2152" s="8">
        <f t="shared" si="145"/>
        <v>140</v>
      </c>
      <c r="L2152" s="5" t="s">
        <v>246</v>
      </c>
    </row>
    <row r="2153" spans="1:12">
      <c r="A2153" s="6">
        <v>112</v>
      </c>
      <c r="B2153" s="6">
        <v>17</v>
      </c>
      <c r="C2153" s="6">
        <v>28</v>
      </c>
      <c r="D2153" s="7">
        <v>27.62975458</v>
      </c>
      <c r="E2153" s="8">
        <f t="shared" si="142"/>
        <v>28</v>
      </c>
      <c r="F2153" s="7">
        <v>61.260025980000002</v>
      </c>
      <c r="G2153" s="8">
        <f t="shared" si="143"/>
        <v>61</v>
      </c>
      <c r="H2153" s="9">
        <v>6.7774179889999999</v>
      </c>
      <c r="I2153" s="8">
        <f t="shared" si="144"/>
        <v>7</v>
      </c>
      <c r="J2153" s="10">
        <v>196.64926639999999</v>
      </c>
      <c r="K2153" s="8">
        <f t="shared" si="145"/>
        <v>197</v>
      </c>
      <c r="L2153" s="5" t="s">
        <v>246</v>
      </c>
    </row>
    <row r="2154" spans="1:12">
      <c r="A2154" s="6">
        <v>99</v>
      </c>
      <c r="B2154" s="6">
        <v>19</v>
      </c>
      <c r="C2154" s="6">
        <v>33</v>
      </c>
      <c r="D2154" s="7">
        <v>27.5364547</v>
      </c>
      <c r="E2154" s="8">
        <f t="shared" si="142"/>
        <v>28</v>
      </c>
      <c r="F2154" s="7">
        <v>55.51673151</v>
      </c>
      <c r="G2154" s="8">
        <f t="shared" si="143"/>
        <v>56</v>
      </c>
      <c r="H2154" s="9">
        <v>6.2737419829999999</v>
      </c>
      <c r="I2154" s="8">
        <f t="shared" si="144"/>
        <v>6</v>
      </c>
      <c r="J2154" s="10">
        <v>130.6377143</v>
      </c>
      <c r="K2154" s="8">
        <f t="shared" si="145"/>
        <v>131</v>
      </c>
      <c r="L2154" s="5" t="s">
        <v>246</v>
      </c>
    </row>
    <row r="2155" spans="1:12">
      <c r="A2155" s="6">
        <v>120</v>
      </c>
      <c r="B2155" s="6">
        <v>20</v>
      </c>
      <c r="C2155" s="6">
        <v>34</v>
      </c>
      <c r="D2155" s="7">
        <v>23.56960509</v>
      </c>
      <c r="E2155" s="8">
        <f t="shared" si="142"/>
        <v>24</v>
      </c>
      <c r="F2155" s="7">
        <v>50.563397270000003</v>
      </c>
      <c r="G2155" s="8">
        <f t="shared" si="143"/>
        <v>51</v>
      </c>
      <c r="H2155" s="9">
        <v>6.9061245869999999</v>
      </c>
      <c r="I2155" s="8">
        <f t="shared" si="144"/>
        <v>7</v>
      </c>
      <c r="J2155" s="10">
        <v>130.37971189999999</v>
      </c>
      <c r="K2155" s="8">
        <f t="shared" si="145"/>
        <v>130</v>
      </c>
      <c r="L2155" s="5" t="s">
        <v>246</v>
      </c>
    </row>
    <row r="2156" spans="1:12">
      <c r="A2156" s="6">
        <v>114</v>
      </c>
      <c r="B2156" s="6">
        <v>27</v>
      </c>
      <c r="C2156" s="6">
        <v>28</v>
      </c>
      <c r="D2156" s="7">
        <v>24.994517590000001</v>
      </c>
      <c r="E2156" s="8">
        <f t="shared" si="142"/>
        <v>25</v>
      </c>
      <c r="F2156" s="7">
        <v>57.932502020000001</v>
      </c>
      <c r="G2156" s="8">
        <f t="shared" si="143"/>
        <v>58</v>
      </c>
      <c r="H2156" s="9">
        <v>7.1628023570000003</v>
      </c>
      <c r="I2156" s="8">
        <f t="shared" si="144"/>
        <v>7</v>
      </c>
      <c r="J2156" s="10">
        <v>192.87368219999999</v>
      </c>
      <c r="K2156" s="8">
        <f t="shared" si="145"/>
        <v>193</v>
      </c>
      <c r="L2156" s="5" t="s">
        <v>246</v>
      </c>
    </row>
    <row r="2157" spans="1:12">
      <c r="A2157" s="6">
        <v>100</v>
      </c>
      <c r="B2157" s="6">
        <v>40</v>
      </c>
      <c r="C2157" s="6">
        <v>35</v>
      </c>
      <c r="D2157" s="7">
        <v>27.564417880000001</v>
      </c>
      <c r="E2157" s="8">
        <f t="shared" si="142"/>
        <v>28</v>
      </c>
      <c r="F2157" s="7">
        <v>54.410940789999998</v>
      </c>
      <c r="G2157" s="8">
        <f t="shared" si="143"/>
        <v>54</v>
      </c>
      <c r="H2157" s="9">
        <v>6.9557873509999997</v>
      </c>
      <c r="I2157" s="8">
        <f t="shared" si="144"/>
        <v>7</v>
      </c>
      <c r="J2157" s="10">
        <v>177.816092</v>
      </c>
      <c r="K2157" s="8">
        <f t="shared" si="145"/>
        <v>178</v>
      </c>
      <c r="L2157" s="5" t="s">
        <v>246</v>
      </c>
    </row>
    <row r="2158" spans="1:12">
      <c r="A2158" s="6">
        <v>108</v>
      </c>
      <c r="B2158" s="6">
        <v>35</v>
      </c>
      <c r="C2158" s="6">
        <v>25</v>
      </c>
      <c r="D2158" s="7">
        <v>23.981433379999999</v>
      </c>
      <c r="E2158" s="8">
        <f t="shared" si="142"/>
        <v>24</v>
      </c>
      <c r="F2158" s="7">
        <v>61.109350839999998</v>
      </c>
      <c r="G2158" s="8">
        <f t="shared" si="143"/>
        <v>61</v>
      </c>
      <c r="H2158" s="9">
        <v>6.9719631690000003</v>
      </c>
      <c r="I2158" s="8">
        <f t="shared" si="144"/>
        <v>7</v>
      </c>
      <c r="J2158" s="10">
        <v>161.52790949999999</v>
      </c>
      <c r="K2158" s="8">
        <f t="shared" si="145"/>
        <v>162</v>
      </c>
      <c r="L2158" s="5" t="s">
        <v>246</v>
      </c>
    </row>
    <row r="2159" spans="1:12">
      <c r="A2159" s="6">
        <v>115</v>
      </c>
      <c r="B2159" s="6">
        <v>31</v>
      </c>
      <c r="C2159" s="6">
        <v>30</v>
      </c>
      <c r="D2159" s="7">
        <v>24.229846590000001</v>
      </c>
      <c r="E2159" s="8">
        <f t="shared" si="142"/>
        <v>24</v>
      </c>
      <c r="F2159" s="7">
        <v>67.377683529999999</v>
      </c>
      <c r="G2159" s="8">
        <f t="shared" si="143"/>
        <v>67</v>
      </c>
      <c r="H2159" s="9">
        <v>6.8409279669999998</v>
      </c>
      <c r="I2159" s="8">
        <f t="shared" si="144"/>
        <v>7</v>
      </c>
      <c r="J2159" s="10">
        <v>122.4073418</v>
      </c>
      <c r="K2159" s="8">
        <f t="shared" si="145"/>
        <v>122</v>
      </c>
      <c r="L2159" s="5" t="s">
        <v>246</v>
      </c>
    </row>
    <row r="2160" spans="1:12">
      <c r="A2160" s="6">
        <v>87</v>
      </c>
      <c r="B2160" s="6">
        <v>28</v>
      </c>
      <c r="C2160" s="6">
        <v>30</v>
      </c>
      <c r="D2160" s="7">
        <v>25.601539689999999</v>
      </c>
      <c r="E2160" s="8">
        <f t="shared" si="142"/>
        <v>26</v>
      </c>
      <c r="F2160" s="7">
        <v>68.662579769999994</v>
      </c>
      <c r="G2160" s="8">
        <f t="shared" si="143"/>
        <v>69</v>
      </c>
      <c r="H2160" s="9">
        <v>6.5366766529999998</v>
      </c>
      <c r="I2160" s="8">
        <f t="shared" si="144"/>
        <v>7</v>
      </c>
      <c r="J2160" s="10">
        <v>168.83836049999999</v>
      </c>
      <c r="K2160" s="8">
        <f t="shared" si="145"/>
        <v>169</v>
      </c>
      <c r="L2160" s="5" t="s">
        <v>246</v>
      </c>
    </row>
    <row r="2161" spans="1:12">
      <c r="A2161" s="6">
        <v>82</v>
      </c>
      <c r="B2161" s="6">
        <v>24</v>
      </c>
      <c r="C2161" s="6">
        <v>26</v>
      </c>
      <c r="D2161" s="7">
        <v>24.31274458</v>
      </c>
      <c r="E2161" s="8">
        <f t="shared" si="142"/>
        <v>24</v>
      </c>
      <c r="F2161" s="7">
        <v>53.572855580000002</v>
      </c>
      <c r="G2161" s="8">
        <f t="shared" si="143"/>
        <v>54</v>
      </c>
      <c r="H2161" s="9">
        <v>6.0894436030000003</v>
      </c>
      <c r="I2161" s="8">
        <f t="shared" si="144"/>
        <v>6</v>
      </c>
      <c r="J2161" s="10">
        <v>184.41039309999999</v>
      </c>
      <c r="K2161" s="8">
        <f t="shared" si="145"/>
        <v>184</v>
      </c>
      <c r="L2161" s="5" t="s">
        <v>246</v>
      </c>
    </row>
    <row r="2162" spans="1:12">
      <c r="A2162" s="6">
        <v>94</v>
      </c>
      <c r="B2162" s="6">
        <v>26</v>
      </c>
      <c r="C2162" s="6">
        <v>27</v>
      </c>
      <c r="D2162" s="7">
        <v>26.366298610000001</v>
      </c>
      <c r="E2162" s="8">
        <f t="shared" si="142"/>
        <v>26</v>
      </c>
      <c r="F2162" s="7">
        <v>52.257384950000002</v>
      </c>
      <c r="G2162" s="8">
        <f t="shared" si="143"/>
        <v>52</v>
      </c>
      <c r="H2162" s="9">
        <v>7.4564603749999998</v>
      </c>
      <c r="I2162" s="8">
        <f t="shared" si="144"/>
        <v>7</v>
      </c>
      <c r="J2162" s="10">
        <v>177.31761610000001</v>
      </c>
      <c r="K2162" s="8">
        <f t="shared" si="145"/>
        <v>177</v>
      </c>
      <c r="L2162" s="5" t="s">
        <v>246</v>
      </c>
    </row>
    <row r="2163" spans="1:12">
      <c r="A2163" s="6">
        <v>87</v>
      </c>
      <c r="B2163" s="6">
        <v>28</v>
      </c>
      <c r="C2163" s="6">
        <v>35</v>
      </c>
      <c r="D2163" s="7">
        <v>26.5602777</v>
      </c>
      <c r="E2163" s="8">
        <f t="shared" si="142"/>
        <v>27</v>
      </c>
      <c r="F2163" s="7">
        <v>57.162181400000001</v>
      </c>
      <c r="G2163" s="8">
        <f t="shared" si="143"/>
        <v>57</v>
      </c>
      <c r="H2163" s="9">
        <v>6.7592119110000004</v>
      </c>
      <c r="I2163" s="8">
        <f t="shared" si="144"/>
        <v>7</v>
      </c>
      <c r="J2163" s="10">
        <v>152.06162269999999</v>
      </c>
      <c r="K2163" s="8">
        <f t="shared" si="145"/>
        <v>152</v>
      </c>
      <c r="L2163" s="5" t="s">
        <v>246</v>
      </c>
    </row>
    <row r="2164" spans="1:12">
      <c r="A2164" s="6">
        <v>118</v>
      </c>
      <c r="B2164" s="6">
        <v>40</v>
      </c>
      <c r="C2164" s="6">
        <v>35</v>
      </c>
      <c r="D2164" s="7">
        <v>26.350342080000001</v>
      </c>
      <c r="E2164" s="8">
        <f t="shared" si="142"/>
        <v>26</v>
      </c>
      <c r="F2164" s="7">
        <v>58.506502380000001</v>
      </c>
      <c r="G2164" s="8">
        <f t="shared" si="143"/>
        <v>59</v>
      </c>
      <c r="H2164" s="9">
        <v>7.460174812</v>
      </c>
      <c r="I2164" s="8">
        <f t="shared" si="144"/>
        <v>7</v>
      </c>
      <c r="J2164" s="10">
        <v>121.5586297</v>
      </c>
      <c r="K2164" s="8">
        <f t="shared" si="145"/>
        <v>122</v>
      </c>
      <c r="L2164" s="5" t="s">
        <v>246</v>
      </c>
    </row>
    <row r="2165" spans="1:12">
      <c r="A2165" s="6">
        <v>87</v>
      </c>
      <c r="B2165" s="6">
        <v>38</v>
      </c>
      <c r="C2165" s="6">
        <v>29</v>
      </c>
      <c r="D2165" s="7">
        <v>25.204068079999999</v>
      </c>
      <c r="E2165" s="8">
        <f t="shared" si="142"/>
        <v>25</v>
      </c>
      <c r="F2165" s="7">
        <v>57.883704559999998</v>
      </c>
      <c r="G2165" s="8">
        <f t="shared" si="143"/>
        <v>58</v>
      </c>
      <c r="H2165" s="9">
        <v>6.6526425790000001</v>
      </c>
      <c r="I2165" s="8">
        <f t="shared" si="144"/>
        <v>7</v>
      </c>
      <c r="J2165" s="10">
        <v>156.1457255</v>
      </c>
      <c r="K2165" s="8">
        <f t="shared" si="145"/>
        <v>156</v>
      </c>
      <c r="L2165" s="5" t="s">
        <v>246</v>
      </c>
    </row>
    <row r="2166" spans="1:12">
      <c r="A2166" s="6">
        <v>92</v>
      </c>
      <c r="B2166" s="6">
        <v>40</v>
      </c>
      <c r="C2166" s="6">
        <v>30</v>
      </c>
      <c r="D2166" s="7">
        <v>23.357232079999999</v>
      </c>
      <c r="E2166" s="8">
        <f t="shared" si="142"/>
        <v>23</v>
      </c>
      <c r="F2166" s="7">
        <v>55.187921660000001</v>
      </c>
      <c r="G2166" s="8">
        <f t="shared" si="143"/>
        <v>55</v>
      </c>
      <c r="H2166" s="9">
        <v>6.0262874479999997</v>
      </c>
      <c r="I2166" s="8">
        <f t="shared" si="144"/>
        <v>6</v>
      </c>
      <c r="J2166" s="10">
        <v>171.69769460000001</v>
      </c>
      <c r="K2166" s="8">
        <f t="shared" si="145"/>
        <v>172</v>
      </c>
      <c r="L2166" s="5" t="s">
        <v>246</v>
      </c>
    </row>
    <row r="2167" spans="1:12">
      <c r="A2167" s="6">
        <v>97</v>
      </c>
      <c r="B2167" s="6">
        <v>22</v>
      </c>
      <c r="C2167" s="6">
        <v>26</v>
      </c>
      <c r="D2167" s="7">
        <v>23.60567546</v>
      </c>
      <c r="E2167" s="8">
        <f t="shared" si="142"/>
        <v>24</v>
      </c>
      <c r="F2167" s="7">
        <v>59.688491450000001</v>
      </c>
      <c r="G2167" s="8">
        <f t="shared" si="143"/>
        <v>60</v>
      </c>
      <c r="H2167" s="9">
        <v>6.074190142</v>
      </c>
      <c r="I2167" s="8">
        <f t="shared" si="144"/>
        <v>6</v>
      </c>
      <c r="J2167" s="10">
        <v>185.15680589999999</v>
      </c>
      <c r="K2167" s="8">
        <f t="shared" si="145"/>
        <v>185</v>
      </c>
      <c r="L2167" s="5" t="s">
        <v>246</v>
      </c>
    </row>
    <row r="2168" spans="1:12">
      <c r="A2168" s="6">
        <v>99</v>
      </c>
      <c r="B2168" s="6">
        <v>40</v>
      </c>
      <c r="C2168" s="6">
        <v>32</v>
      </c>
      <c r="D2168" s="7">
        <v>24.18471151</v>
      </c>
      <c r="E2168" s="8">
        <f t="shared" si="142"/>
        <v>24</v>
      </c>
      <c r="F2168" s="7">
        <v>69.948073449999995</v>
      </c>
      <c r="G2168" s="8">
        <f t="shared" si="143"/>
        <v>70</v>
      </c>
      <c r="H2168" s="9">
        <v>7.0455430559999996</v>
      </c>
      <c r="I2168" s="8">
        <f t="shared" si="144"/>
        <v>7</v>
      </c>
      <c r="J2168" s="10">
        <v>163.27087320000001</v>
      </c>
      <c r="K2168" s="8">
        <f t="shared" si="145"/>
        <v>163</v>
      </c>
      <c r="L2168" s="5" t="s">
        <v>246</v>
      </c>
    </row>
    <row r="2169" spans="1:12">
      <c r="A2169" s="6">
        <v>89</v>
      </c>
      <c r="B2169" s="6">
        <v>28</v>
      </c>
      <c r="C2169" s="6">
        <v>33</v>
      </c>
      <c r="D2169" s="7">
        <v>26.444140969999999</v>
      </c>
      <c r="E2169" s="8">
        <f t="shared" si="142"/>
        <v>26</v>
      </c>
      <c r="F2169" s="7">
        <v>53.838761890000001</v>
      </c>
      <c r="G2169" s="8">
        <f t="shared" si="143"/>
        <v>54</v>
      </c>
      <c r="H2169" s="9">
        <v>6.9932360009999996</v>
      </c>
      <c r="I2169" s="8">
        <f t="shared" si="144"/>
        <v>7</v>
      </c>
      <c r="J2169" s="10">
        <v>175.37233140000001</v>
      </c>
      <c r="K2169" s="8">
        <f t="shared" si="145"/>
        <v>175</v>
      </c>
      <c r="L2169" s="5" t="s">
        <v>246</v>
      </c>
    </row>
    <row r="2170" spans="1:12">
      <c r="A2170" s="6">
        <v>112</v>
      </c>
      <c r="B2170" s="6">
        <v>39</v>
      </c>
      <c r="C2170" s="6">
        <v>29</v>
      </c>
      <c r="D2170" s="7">
        <v>26.12492233</v>
      </c>
      <c r="E2170" s="8">
        <f t="shared" si="142"/>
        <v>26</v>
      </c>
      <c r="F2170" s="7">
        <v>63.374792290000002</v>
      </c>
      <c r="G2170" s="8">
        <f t="shared" si="143"/>
        <v>63</v>
      </c>
      <c r="H2170" s="9">
        <v>6.7265288950000004</v>
      </c>
      <c r="I2170" s="8">
        <f t="shared" si="144"/>
        <v>7</v>
      </c>
      <c r="J2170" s="10">
        <v>147.80353049999999</v>
      </c>
      <c r="K2170" s="8">
        <f t="shared" si="145"/>
        <v>148</v>
      </c>
      <c r="L2170" s="5" t="s">
        <v>246</v>
      </c>
    </row>
    <row r="2171" spans="1:12">
      <c r="A2171" s="6">
        <v>111</v>
      </c>
      <c r="B2171" s="6">
        <v>28</v>
      </c>
      <c r="C2171" s="6">
        <v>26</v>
      </c>
      <c r="D2171" s="7">
        <v>27.77363343</v>
      </c>
      <c r="E2171" s="8">
        <f t="shared" si="142"/>
        <v>28</v>
      </c>
      <c r="F2171" s="7">
        <v>64.478586980000003</v>
      </c>
      <c r="G2171" s="8">
        <f t="shared" si="143"/>
        <v>64</v>
      </c>
      <c r="H2171" s="9">
        <v>6.9373528450000004</v>
      </c>
      <c r="I2171" s="8">
        <f t="shared" si="144"/>
        <v>7</v>
      </c>
      <c r="J2171" s="10">
        <v>192.71212360000001</v>
      </c>
      <c r="K2171" s="8">
        <f t="shared" si="145"/>
        <v>193</v>
      </c>
      <c r="L2171" s="5" t="s">
        <v>246</v>
      </c>
    </row>
    <row r="2172" spans="1:12">
      <c r="A2172" s="6">
        <v>114</v>
      </c>
      <c r="B2172" s="6">
        <v>20</v>
      </c>
      <c r="C2172" s="6">
        <v>26</v>
      </c>
      <c r="D2172" s="7">
        <v>25.556566669999999</v>
      </c>
      <c r="E2172" s="8">
        <f t="shared" si="142"/>
        <v>26</v>
      </c>
      <c r="F2172" s="7">
        <v>62.670878379999998</v>
      </c>
      <c r="G2172" s="8">
        <f t="shared" si="143"/>
        <v>63</v>
      </c>
      <c r="H2172" s="9">
        <v>7.2790568899999997</v>
      </c>
      <c r="I2172" s="8">
        <f t="shared" si="144"/>
        <v>7</v>
      </c>
      <c r="J2172" s="10">
        <v>193.58662330000001</v>
      </c>
      <c r="K2172" s="8">
        <f t="shared" si="145"/>
        <v>194</v>
      </c>
      <c r="L2172" s="5" t="s">
        <v>246</v>
      </c>
    </row>
    <row r="2173" spans="1:12">
      <c r="A2173" s="6">
        <v>117</v>
      </c>
      <c r="B2173" s="6">
        <v>26</v>
      </c>
      <c r="C2173" s="6">
        <v>30</v>
      </c>
      <c r="D2173" s="7">
        <v>27.923744370000001</v>
      </c>
      <c r="E2173" s="8">
        <f t="shared" si="142"/>
        <v>28</v>
      </c>
      <c r="F2173" s="7">
        <v>67.969108520000006</v>
      </c>
      <c r="G2173" s="8">
        <f t="shared" si="143"/>
        <v>68</v>
      </c>
      <c r="H2173" s="9">
        <v>7.0798509220000003</v>
      </c>
      <c r="I2173" s="8">
        <f t="shared" si="144"/>
        <v>7</v>
      </c>
      <c r="J2173" s="10">
        <v>115.2325531</v>
      </c>
      <c r="K2173" s="8">
        <f t="shared" si="145"/>
        <v>115</v>
      </c>
      <c r="L2173" s="5" t="s">
        <v>246</v>
      </c>
    </row>
    <row r="2174" spans="1:12">
      <c r="A2174" s="6">
        <v>111</v>
      </c>
      <c r="B2174" s="6">
        <v>29</v>
      </c>
      <c r="C2174" s="6">
        <v>31</v>
      </c>
      <c r="D2174" s="7">
        <v>26.05968403</v>
      </c>
      <c r="E2174" s="8">
        <f t="shared" si="142"/>
        <v>26</v>
      </c>
      <c r="F2174" s="7">
        <v>52.310985389999999</v>
      </c>
      <c r="G2174" s="8">
        <f t="shared" si="143"/>
        <v>52</v>
      </c>
      <c r="H2174" s="9">
        <v>6.1362865180000004</v>
      </c>
      <c r="I2174" s="8">
        <f t="shared" si="144"/>
        <v>6</v>
      </c>
      <c r="J2174" s="10">
        <v>161.3432535</v>
      </c>
      <c r="K2174" s="8">
        <f t="shared" si="145"/>
        <v>161</v>
      </c>
      <c r="L2174" s="5" t="s">
        <v>246</v>
      </c>
    </row>
    <row r="2175" spans="1:12">
      <c r="A2175" s="6">
        <v>119</v>
      </c>
      <c r="B2175" s="6">
        <v>30</v>
      </c>
      <c r="C2175" s="6">
        <v>28</v>
      </c>
      <c r="D2175" s="7">
        <v>26.357709060000001</v>
      </c>
      <c r="E2175" s="8">
        <f t="shared" si="142"/>
        <v>26</v>
      </c>
      <c r="F2175" s="7">
        <v>64.575780339999994</v>
      </c>
      <c r="G2175" s="8">
        <f t="shared" si="143"/>
        <v>65</v>
      </c>
      <c r="H2175" s="9">
        <v>6.5052036959999997</v>
      </c>
      <c r="I2175" s="8">
        <f t="shared" si="144"/>
        <v>7</v>
      </c>
      <c r="J2175" s="10">
        <v>163.62694959999999</v>
      </c>
      <c r="K2175" s="8">
        <f t="shared" si="145"/>
        <v>164</v>
      </c>
      <c r="L2175" s="5" t="s">
        <v>246</v>
      </c>
    </row>
    <row r="2176" spans="1:12">
      <c r="A2176" s="6">
        <v>116</v>
      </c>
      <c r="B2176" s="6">
        <v>40</v>
      </c>
      <c r="C2176" s="6">
        <v>33</v>
      </c>
      <c r="D2176" s="7">
        <v>24.91370487</v>
      </c>
      <c r="E2176" s="8">
        <f t="shared" si="142"/>
        <v>25</v>
      </c>
      <c r="F2176" s="7">
        <v>54.153192420000003</v>
      </c>
      <c r="G2176" s="8">
        <f t="shared" si="143"/>
        <v>54</v>
      </c>
      <c r="H2176" s="9">
        <v>7.0420894919999997</v>
      </c>
      <c r="I2176" s="8">
        <f t="shared" si="144"/>
        <v>7</v>
      </c>
      <c r="J2176" s="10">
        <v>129.5481144</v>
      </c>
      <c r="K2176" s="8">
        <f t="shared" si="145"/>
        <v>130</v>
      </c>
      <c r="L2176" s="5" t="s">
        <v>246</v>
      </c>
    </row>
    <row r="2177" spans="1:12">
      <c r="A2177" s="6">
        <v>95</v>
      </c>
      <c r="B2177" s="6">
        <v>37</v>
      </c>
      <c r="C2177" s="6">
        <v>35</v>
      </c>
      <c r="D2177" s="7">
        <v>27.31317116</v>
      </c>
      <c r="E2177" s="8">
        <f t="shared" si="142"/>
        <v>27</v>
      </c>
      <c r="F2177" s="7">
        <v>68.423339100000007</v>
      </c>
      <c r="G2177" s="8">
        <f t="shared" si="143"/>
        <v>68</v>
      </c>
      <c r="H2177" s="9">
        <v>6.3483375190000002</v>
      </c>
      <c r="I2177" s="8">
        <f t="shared" si="144"/>
        <v>6</v>
      </c>
      <c r="J2177" s="10">
        <v>192.42881389999999</v>
      </c>
      <c r="K2177" s="8">
        <f t="shared" si="145"/>
        <v>192</v>
      </c>
      <c r="L2177" s="5" t="s">
        <v>246</v>
      </c>
    </row>
    <row r="2178" spans="1:12">
      <c r="A2178" s="6">
        <v>86</v>
      </c>
      <c r="B2178" s="6">
        <v>40</v>
      </c>
      <c r="C2178" s="6">
        <v>33</v>
      </c>
      <c r="D2178" s="7">
        <v>26.138786899999999</v>
      </c>
      <c r="E2178" s="8">
        <f t="shared" si="142"/>
        <v>26</v>
      </c>
      <c r="F2178" s="7">
        <v>52.263116910000001</v>
      </c>
      <c r="G2178" s="8">
        <f t="shared" si="143"/>
        <v>52</v>
      </c>
      <c r="H2178" s="9">
        <v>7.4323222339999999</v>
      </c>
      <c r="I2178" s="8">
        <f t="shared" si="144"/>
        <v>7</v>
      </c>
      <c r="J2178" s="10">
        <v>136.30277659999999</v>
      </c>
      <c r="K2178" s="8">
        <f t="shared" si="145"/>
        <v>136</v>
      </c>
      <c r="L2178" s="5" t="s">
        <v>246</v>
      </c>
    </row>
    <row r="2179" spans="1:12">
      <c r="A2179" s="6">
        <v>117</v>
      </c>
      <c r="B2179" s="6">
        <v>37</v>
      </c>
      <c r="C2179" s="6">
        <v>32</v>
      </c>
      <c r="D2179" s="7">
        <v>23.106938499999998</v>
      </c>
      <c r="E2179" s="8">
        <f t="shared" ref="E2179:E2201" si="146">ROUND(D2179, 0)</f>
        <v>23</v>
      </c>
      <c r="F2179" s="7">
        <v>67.062305390000006</v>
      </c>
      <c r="G2179" s="8">
        <f t="shared" ref="G2179:G2201" si="147">ROUND(F2179, 0)</f>
        <v>67</v>
      </c>
      <c r="H2179" s="9">
        <v>6.7876589220000003</v>
      </c>
      <c r="I2179" s="8">
        <f t="shared" ref="I2179:I2201" si="148">ROUND(H2179, 0)</f>
        <v>7</v>
      </c>
      <c r="J2179" s="10">
        <v>162.57696060000001</v>
      </c>
      <c r="K2179" s="8">
        <f t="shared" ref="K2179:K2201" si="149">ROUND(J2179, 0)</f>
        <v>163</v>
      </c>
      <c r="L2179" s="5" t="s">
        <v>246</v>
      </c>
    </row>
    <row r="2180" spans="1:12">
      <c r="A2180" s="6">
        <v>105</v>
      </c>
      <c r="B2180" s="6">
        <v>18</v>
      </c>
      <c r="C2180" s="6">
        <v>35</v>
      </c>
      <c r="D2180" s="7">
        <v>23.526480859999999</v>
      </c>
      <c r="E2180" s="8">
        <f t="shared" si="146"/>
        <v>24</v>
      </c>
      <c r="F2180" s="7">
        <v>68.440306860000007</v>
      </c>
      <c r="G2180" s="8">
        <f t="shared" si="147"/>
        <v>68</v>
      </c>
      <c r="H2180" s="9">
        <v>6.7434171210000002</v>
      </c>
      <c r="I2180" s="8">
        <f t="shared" si="148"/>
        <v>7</v>
      </c>
      <c r="J2180" s="10">
        <v>171.88399380000001</v>
      </c>
      <c r="K2180" s="8">
        <f t="shared" si="149"/>
        <v>172</v>
      </c>
      <c r="L2180" s="5" t="s">
        <v>246</v>
      </c>
    </row>
    <row r="2181" spans="1:12">
      <c r="A2181" s="6">
        <v>109</v>
      </c>
      <c r="B2181" s="6">
        <v>23</v>
      </c>
      <c r="C2181" s="6">
        <v>25</v>
      </c>
      <c r="D2181" s="7">
        <v>25.117110459999999</v>
      </c>
      <c r="E2181" s="8">
        <f t="shared" si="146"/>
        <v>25</v>
      </c>
      <c r="F2181" s="7">
        <v>68.480304079999996</v>
      </c>
      <c r="G2181" s="8">
        <f t="shared" si="147"/>
        <v>68</v>
      </c>
      <c r="H2181" s="9">
        <v>7.0073316300000004</v>
      </c>
      <c r="I2181" s="8">
        <f t="shared" si="148"/>
        <v>7</v>
      </c>
      <c r="J2181" s="10">
        <v>194.87734789999999</v>
      </c>
      <c r="K2181" s="8">
        <f t="shared" si="149"/>
        <v>195</v>
      </c>
      <c r="L2181" s="5" t="s">
        <v>246</v>
      </c>
    </row>
    <row r="2182" spans="1:12">
      <c r="A2182" s="6">
        <v>80</v>
      </c>
      <c r="B2182" s="6">
        <v>18</v>
      </c>
      <c r="C2182" s="6">
        <v>31</v>
      </c>
      <c r="D2182" s="7">
        <v>24.02952505</v>
      </c>
      <c r="E2182" s="8">
        <f t="shared" si="146"/>
        <v>24</v>
      </c>
      <c r="F2182" s="7">
        <v>58.848805990000002</v>
      </c>
      <c r="G2182" s="8">
        <f t="shared" si="147"/>
        <v>59</v>
      </c>
      <c r="H2182" s="9">
        <v>7.3030332170000003</v>
      </c>
      <c r="I2182" s="8">
        <f t="shared" si="148"/>
        <v>7</v>
      </c>
      <c r="J2182" s="10">
        <v>134.68039690000001</v>
      </c>
      <c r="K2182" s="8">
        <f t="shared" si="149"/>
        <v>135</v>
      </c>
      <c r="L2182" s="5" t="s">
        <v>246</v>
      </c>
    </row>
    <row r="2183" spans="1:12">
      <c r="A2183" s="6">
        <v>101</v>
      </c>
      <c r="B2183" s="6">
        <v>31</v>
      </c>
      <c r="C2183" s="6">
        <v>26</v>
      </c>
      <c r="D2183" s="7">
        <v>26.708975479999999</v>
      </c>
      <c r="E2183" s="8">
        <f t="shared" si="146"/>
        <v>27</v>
      </c>
      <c r="F2183" s="7">
        <v>69.711841109999995</v>
      </c>
      <c r="G2183" s="8">
        <f t="shared" si="147"/>
        <v>70</v>
      </c>
      <c r="H2183" s="9">
        <v>6.8612351839999999</v>
      </c>
      <c r="I2183" s="8">
        <f t="shared" si="148"/>
        <v>7</v>
      </c>
      <c r="J2183" s="10">
        <v>158.8608887</v>
      </c>
      <c r="K2183" s="8">
        <f t="shared" si="149"/>
        <v>159</v>
      </c>
      <c r="L2183" s="5" t="s">
        <v>246</v>
      </c>
    </row>
    <row r="2184" spans="1:12">
      <c r="A2184" s="6">
        <v>103</v>
      </c>
      <c r="B2184" s="6">
        <v>33</v>
      </c>
      <c r="C2184" s="6">
        <v>33</v>
      </c>
      <c r="D2184" s="7">
        <v>26.717173930000001</v>
      </c>
      <c r="E2184" s="8">
        <f t="shared" si="146"/>
        <v>27</v>
      </c>
      <c r="F2184" s="7">
        <v>50.501485279999997</v>
      </c>
      <c r="G2184" s="8">
        <f t="shared" si="147"/>
        <v>51</v>
      </c>
      <c r="H2184" s="9">
        <v>7.1314358579999997</v>
      </c>
      <c r="I2184" s="8">
        <f t="shared" si="148"/>
        <v>7</v>
      </c>
      <c r="J2184" s="10">
        <v>126.8073984</v>
      </c>
      <c r="K2184" s="8">
        <f t="shared" si="149"/>
        <v>127</v>
      </c>
      <c r="L2184" s="5" t="s">
        <v>246</v>
      </c>
    </row>
    <row r="2185" spans="1:12">
      <c r="A2185" s="6">
        <v>93</v>
      </c>
      <c r="B2185" s="6">
        <v>26</v>
      </c>
      <c r="C2185" s="6">
        <v>27</v>
      </c>
      <c r="D2185" s="7">
        <v>24.592456840000001</v>
      </c>
      <c r="E2185" s="8">
        <f t="shared" si="146"/>
        <v>25</v>
      </c>
      <c r="F2185" s="7">
        <v>56.468296410000001</v>
      </c>
      <c r="G2185" s="8">
        <f t="shared" si="147"/>
        <v>56</v>
      </c>
      <c r="H2185" s="9">
        <v>7.2882119940000001</v>
      </c>
      <c r="I2185" s="8">
        <f t="shared" si="148"/>
        <v>7</v>
      </c>
      <c r="J2185" s="10">
        <v>137.7044047</v>
      </c>
      <c r="K2185" s="8">
        <f t="shared" si="149"/>
        <v>138</v>
      </c>
      <c r="L2185" s="5" t="s">
        <v>246</v>
      </c>
    </row>
    <row r="2186" spans="1:12">
      <c r="A2186" s="6">
        <v>104</v>
      </c>
      <c r="B2186" s="6">
        <v>35</v>
      </c>
      <c r="C2186" s="6">
        <v>28</v>
      </c>
      <c r="D2186" s="7">
        <v>27.510060549999999</v>
      </c>
      <c r="E2186" s="8">
        <f t="shared" si="146"/>
        <v>28</v>
      </c>
      <c r="F2186" s="7">
        <v>50.666872150000003</v>
      </c>
      <c r="G2186" s="8">
        <f t="shared" si="147"/>
        <v>51</v>
      </c>
      <c r="H2186" s="9">
        <v>6.9837323930000004</v>
      </c>
      <c r="I2186" s="8">
        <f t="shared" si="148"/>
        <v>7</v>
      </c>
      <c r="J2186" s="10">
        <v>143.99555480000001</v>
      </c>
      <c r="K2186" s="8">
        <f t="shared" si="149"/>
        <v>144</v>
      </c>
      <c r="L2186" s="5" t="s">
        <v>246</v>
      </c>
    </row>
    <row r="2187" spans="1:12">
      <c r="A2187" s="6">
        <v>116</v>
      </c>
      <c r="B2187" s="6">
        <v>36</v>
      </c>
      <c r="C2187" s="6">
        <v>25</v>
      </c>
      <c r="D2187" s="7">
        <v>27.57847581</v>
      </c>
      <c r="E2187" s="8">
        <f t="shared" si="146"/>
        <v>28</v>
      </c>
      <c r="F2187" s="7">
        <v>58.525342629999997</v>
      </c>
      <c r="G2187" s="8">
        <f t="shared" si="147"/>
        <v>59</v>
      </c>
      <c r="H2187" s="9">
        <v>6.1720902049999999</v>
      </c>
      <c r="I2187" s="8">
        <f t="shared" si="148"/>
        <v>6</v>
      </c>
      <c r="J2187" s="10">
        <v>156.68103740000001</v>
      </c>
      <c r="K2187" s="8">
        <f t="shared" si="149"/>
        <v>157</v>
      </c>
      <c r="L2187" s="5" t="s">
        <v>246</v>
      </c>
    </row>
    <row r="2188" spans="1:12">
      <c r="A2188" s="6">
        <v>107</v>
      </c>
      <c r="B2188" s="6">
        <v>38</v>
      </c>
      <c r="C2188" s="6">
        <v>29</v>
      </c>
      <c r="D2188" s="7">
        <v>26.650693019999999</v>
      </c>
      <c r="E2188" s="8">
        <f t="shared" si="146"/>
        <v>27</v>
      </c>
      <c r="F2188" s="7">
        <v>57.566957189999997</v>
      </c>
      <c r="G2188" s="8">
        <f t="shared" si="147"/>
        <v>58</v>
      </c>
      <c r="H2188" s="9">
        <v>6.3511817700000002</v>
      </c>
      <c r="I2188" s="8">
        <f t="shared" si="148"/>
        <v>6</v>
      </c>
      <c r="J2188" s="10">
        <v>145.105065</v>
      </c>
      <c r="K2188" s="8">
        <f t="shared" si="149"/>
        <v>145</v>
      </c>
      <c r="L2188" s="5" t="s">
        <v>246</v>
      </c>
    </row>
    <row r="2189" spans="1:12">
      <c r="A2189" s="6">
        <v>101</v>
      </c>
      <c r="B2189" s="6">
        <v>33</v>
      </c>
      <c r="C2189" s="6">
        <v>33</v>
      </c>
      <c r="D2189" s="7">
        <v>26.972515619999999</v>
      </c>
      <c r="E2189" s="8">
        <f t="shared" si="146"/>
        <v>27</v>
      </c>
      <c r="F2189" s="7">
        <v>62.018362699999997</v>
      </c>
      <c r="G2189" s="8">
        <f t="shared" si="147"/>
        <v>62</v>
      </c>
      <c r="H2189" s="9">
        <v>6.9086713790000003</v>
      </c>
      <c r="I2189" s="8">
        <f t="shared" si="148"/>
        <v>7</v>
      </c>
      <c r="J2189" s="10">
        <v>142.8610793</v>
      </c>
      <c r="K2189" s="8">
        <f t="shared" si="149"/>
        <v>143</v>
      </c>
      <c r="L2189" s="5" t="s">
        <v>246</v>
      </c>
    </row>
    <row r="2190" spans="1:12">
      <c r="A2190" s="6">
        <v>107</v>
      </c>
      <c r="B2190" s="6">
        <v>31</v>
      </c>
      <c r="C2190" s="6">
        <v>31</v>
      </c>
      <c r="D2190" s="7">
        <v>23.171245509999999</v>
      </c>
      <c r="E2190" s="8">
        <f t="shared" si="146"/>
        <v>23</v>
      </c>
      <c r="F2190" s="7">
        <v>52.978411620000003</v>
      </c>
      <c r="G2190" s="8">
        <f t="shared" si="147"/>
        <v>53</v>
      </c>
      <c r="H2190" s="9">
        <v>6.7661844679999996</v>
      </c>
      <c r="I2190" s="8">
        <f t="shared" si="148"/>
        <v>7</v>
      </c>
      <c r="J2190" s="10">
        <v>153.12016439999999</v>
      </c>
      <c r="K2190" s="8">
        <f t="shared" si="149"/>
        <v>153</v>
      </c>
      <c r="L2190" s="5" t="s">
        <v>246</v>
      </c>
    </row>
    <row r="2191" spans="1:12">
      <c r="A2191" s="6">
        <v>99</v>
      </c>
      <c r="B2191" s="6">
        <v>16</v>
      </c>
      <c r="C2191" s="6">
        <v>30</v>
      </c>
      <c r="D2191" s="7">
        <v>23.52652084</v>
      </c>
      <c r="E2191" s="8">
        <f t="shared" si="146"/>
        <v>24</v>
      </c>
      <c r="F2191" s="7">
        <v>65.443409209999999</v>
      </c>
      <c r="G2191" s="8">
        <f t="shared" si="147"/>
        <v>65</v>
      </c>
      <c r="H2191" s="9">
        <v>6.3927916539999998</v>
      </c>
      <c r="I2191" s="8">
        <f t="shared" si="148"/>
        <v>6</v>
      </c>
      <c r="J2191" s="10">
        <v>186.17282030000001</v>
      </c>
      <c r="K2191" s="8">
        <f t="shared" si="149"/>
        <v>186</v>
      </c>
      <c r="L2191" s="5" t="s">
        <v>246</v>
      </c>
    </row>
    <row r="2192" spans="1:12">
      <c r="A2192" s="6">
        <v>103</v>
      </c>
      <c r="B2192" s="6">
        <v>40</v>
      </c>
      <c r="C2192" s="6">
        <v>30</v>
      </c>
      <c r="D2192" s="7">
        <v>27.309018139999999</v>
      </c>
      <c r="E2192" s="8">
        <f t="shared" si="146"/>
        <v>27</v>
      </c>
      <c r="F2192" s="7">
        <v>55.196224000000001</v>
      </c>
      <c r="G2192" s="8">
        <f t="shared" si="147"/>
        <v>55</v>
      </c>
      <c r="H2192" s="9">
        <v>6.3483162569999996</v>
      </c>
      <c r="I2192" s="8">
        <f t="shared" si="148"/>
        <v>6</v>
      </c>
      <c r="J2192" s="10">
        <v>141.48316439999999</v>
      </c>
      <c r="K2192" s="8">
        <f t="shared" si="149"/>
        <v>141</v>
      </c>
      <c r="L2192" s="5" t="s">
        <v>246</v>
      </c>
    </row>
    <row r="2193" spans="1:12">
      <c r="A2193" s="6">
        <v>118</v>
      </c>
      <c r="B2193" s="6">
        <v>31</v>
      </c>
      <c r="C2193" s="6">
        <v>34</v>
      </c>
      <c r="D2193" s="7">
        <v>27.548230360000002</v>
      </c>
      <c r="E2193" s="8">
        <f t="shared" si="146"/>
        <v>28</v>
      </c>
      <c r="F2193" s="7">
        <v>62.881791980000003</v>
      </c>
      <c r="G2193" s="8">
        <f t="shared" si="147"/>
        <v>63</v>
      </c>
      <c r="H2193" s="9">
        <v>6.1237960569999998</v>
      </c>
      <c r="I2193" s="8">
        <f t="shared" si="148"/>
        <v>6</v>
      </c>
      <c r="J2193" s="10">
        <v>181.41708120000001</v>
      </c>
      <c r="K2193" s="8">
        <f t="shared" si="149"/>
        <v>181</v>
      </c>
      <c r="L2193" s="5" t="s">
        <v>246</v>
      </c>
    </row>
    <row r="2194" spans="1:12">
      <c r="A2194" s="6">
        <v>106</v>
      </c>
      <c r="B2194" s="6">
        <v>21</v>
      </c>
      <c r="C2194" s="6">
        <v>35</v>
      </c>
      <c r="D2194" s="7">
        <v>25.627355000000001</v>
      </c>
      <c r="E2194" s="8">
        <f t="shared" si="146"/>
        <v>26</v>
      </c>
      <c r="F2194" s="7">
        <v>57.041511190000001</v>
      </c>
      <c r="G2194" s="8">
        <f t="shared" si="147"/>
        <v>57</v>
      </c>
      <c r="H2194" s="9">
        <v>7.4285236340000003</v>
      </c>
      <c r="I2194" s="8">
        <f t="shared" si="148"/>
        <v>7</v>
      </c>
      <c r="J2194" s="10">
        <v>188.5506536</v>
      </c>
      <c r="K2194" s="8">
        <f t="shared" si="149"/>
        <v>189</v>
      </c>
      <c r="L2194" s="5" t="s">
        <v>246</v>
      </c>
    </row>
    <row r="2195" spans="1:12">
      <c r="A2195" s="6">
        <v>116</v>
      </c>
      <c r="B2195" s="6">
        <v>38</v>
      </c>
      <c r="C2195" s="6">
        <v>34</v>
      </c>
      <c r="D2195" s="7">
        <v>23.292503180000001</v>
      </c>
      <c r="E2195" s="8">
        <f t="shared" si="146"/>
        <v>23</v>
      </c>
      <c r="F2195" s="7">
        <v>50.045570089999998</v>
      </c>
      <c r="G2195" s="8">
        <f t="shared" si="147"/>
        <v>50</v>
      </c>
      <c r="H2195" s="9">
        <v>6.0209471790000002</v>
      </c>
      <c r="I2195" s="8">
        <f t="shared" si="148"/>
        <v>6</v>
      </c>
      <c r="J2195" s="10">
        <v>183.46858499999999</v>
      </c>
      <c r="K2195" s="8">
        <f t="shared" si="149"/>
        <v>183</v>
      </c>
      <c r="L2195" s="5" t="s">
        <v>246</v>
      </c>
    </row>
    <row r="2196" spans="1:12">
      <c r="A2196" s="6">
        <v>97</v>
      </c>
      <c r="B2196" s="6">
        <v>35</v>
      </c>
      <c r="C2196" s="6">
        <v>26</v>
      </c>
      <c r="D2196" s="7">
        <v>24.914610079999999</v>
      </c>
      <c r="E2196" s="8">
        <f t="shared" si="146"/>
        <v>25</v>
      </c>
      <c r="F2196" s="7">
        <v>53.741447430000001</v>
      </c>
      <c r="G2196" s="8">
        <f t="shared" si="147"/>
        <v>54</v>
      </c>
      <c r="H2196" s="9">
        <v>6.3346102489999998</v>
      </c>
      <c r="I2196" s="8">
        <f t="shared" si="148"/>
        <v>6</v>
      </c>
      <c r="J2196" s="10">
        <v>166.25493069999999</v>
      </c>
      <c r="K2196" s="8">
        <f t="shared" si="149"/>
        <v>166</v>
      </c>
      <c r="L2196" s="5" t="s">
        <v>246</v>
      </c>
    </row>
    <row r="2197" spans="1:12">
      <c r="A2197" s="6">
        <v>107</v>
      </c>
      <c r="B2197" s="6">
        <v>34</v>
      </c>
      <c r="C2197" s="6">
        <v>32</v>
      </c>
      <c r="D2197" s="7">
        <v>26.774637080000002</v>
      </c>
      <c r="E2197" s="8">
        <f t="shared" si="146"/>
        <v>27</v>
      </c>
      <c r="F2197" s="7">
        <v>66.413268599999995</v>
      </c>
      <c r="G2197" s="8">
        <f t="shared" si="147"/>
        <v>66</v>
      </c>
      <c r="H2197" s="9">
        <v>6.7800638600000003</v>
      </c>
      <c r="I2197" s="8">
        <f t="shared" si="148"/>
        <v>7</v>
      </c>
      <c r="J2197" s="10">
        <v>177.7745075</v>
      </c>
      <c r="K2197" s="8">
        <f t="shared" si="149"/>
        <v>178</v>
      </c>
      <c r="L2197" s="5" t="s">
        <v>246</v>
      </c>
    </row>
    <row r="2198" spans="1:12">
      <c r="A2198" s="6">
        <v>99</v>
      </c>
      <c r="B2198" s="6">
        <v>15</v>
      </c>
      <c r="C2198" s="6">
        <v>27</v>
      </c>
      <c r="D2198" s="7">
        <v>27.417112379999999</v>
      </c>
      <c r="E2198" s="8">
        <f t="shared" si="146"/>
        <v>27</v>
      </c>
      <c r="F2198" s="7">
        <v>56.636362480000003</v>
      </c>
      <c r="G2198" s="8">
        <f t="shared" si="147"/>
        <v>57</v>
      </c>
      <c r="H2198" s="9">
        <v>6.0869223589999999</v>
      </c>
      <c r="I2198" s="8">
        <f t="shared" si="148"/>
        <v>6</v>
      </c>
      <c r="J2198" s="10">
        <v>127.92461</v>
      </c>
      <c r="K2198" s="8">
        <f t="shared" si="149"/>
        <v>128</v>
      </c>
      <c r="L2198" s="5" t="s">
        <v>246</v>
      </c>
    </row>
    <row r="2199" spans="1:12">
      <c r="A2199" s="6">
        <v>118</v>
      </c>
      <c r="B2199" s="6">
        <v>33</v>
      </c>
      <c r="C2199" s="6">
        <v>30</v>
      </c>
      <c r="D2199" s="7">
        <v>24.131796909999998</v>
      </c>
      <c r="E2199" s="8">
        <f t="shared" si="146"/>
        <v>24</v>
      </c>
      <c r="F2199" s="7">
        <v>67.225123289999999</v>
      </c>
      <c r="G2199" s="8">
        <f t="shared" si="147"/>
        <v>67</v>
      </c>
      <c r="H2199" s="9">
        <v>6.3626078509999999</v>
      </c>
      <c r="I2199" s="8">
        <f t="shared" si="148"/>
        <v>6</v>
      </c>
      <c r="J2199" s="10">
        <v>173.32283860000001</v>
      </c>
      <c r="K2199" s="8">
        <f t="shared" si="149"/>
        <v>173</v>
      </c>
      <c r="L2199" s="5" t="s">
        <v>246</v>
      </c>
    </row>
    <row r="2200" spans="1:12">
      <c r="A2200" s="6">
        <v>117</v>
      </c>
      <c r="B2200" s="6">
        <v>32</v>
      </c>
      <c r="C2200" s="6">
        <v>34</v>
      </c>
      <c r="D2200" s="7">
        <v>26.272418399999999</v>
      </c>
      <c r="E2200" s="8">
        <f t="shared" si="146"/>
        <v>26</v>
      </c>
      <c r="F2200" s="7">
        <v>52.127394209999999</v>
      </c>
      <c r="G2200" s="8">
        <f t="shared" si="147"/>
        <v>52</v>
      </c>
      <c r="H2200" s="9">
        <v>6.7587925520000001</v>
      </c>
      <c r="I2200" s="8">
        <f t="shared" si="148"/>
        <v>7</v>
      </c>
      <c r="J2200" s="10">
        <v>127.17529279999999</v>
      </c>
      <c r="K2200" s="8">
        <f t="shared" si="149"/>
        <v>127</v>
      </c>
      <c r="L2200" s="5" t="s">
        <v>246</v>
      </c>
    </row>
    <row r="2201" spans="1:12">
      <c r="A2201" s="6">
        <v>104</v>
      </c>
      <c r="B2201" s="6">
        <v>18</v>
      </c>
      <c r="C2201" s="6">
        <v>30</v>
      </c>
      <c r="D2201" s="7">
        <v>23.603015710000001</v>
      </c>
      <c r="E2201" s="8">
        <f t="shared" si="146"/>
        <v>24</v>
      </c>
      <c r="F2201" s="7">
        <v>60.396474740000002</v>
      </c>
      <c r="G2201" s="8">
        <f t="shared" si="147"/>
        <v>60</v>
      </c>
      <c r="H2201" s="9">
        <v>6.7798326109999998</v>
      </c>
      <c r="I2201" s="8">
        <f t="shared" si="148"/>
        <v>7</v>
      </c>
      <c r="J2201" s="10">
        <v>140.93704149999999</v>
      </c>
      <c r="K2201" s="8">
        <f t="shared" si="149"/>
        <v>141</v>
      </c>
      <c r="L2201" s="5" t="s">
        <v>246</v>
      </c>
    </row>
  </sheetData>
  <sheetProtection formatCells="0" formatColumns="0" formatRows="0" insertColumns="0" insertRows="0" insertHyperlinks="0" deleteColumns="0" deleteRows="0" sort="0" autoFilter="0" pivotTables="0"/>
  <mergeCells count="11">
    <mergeCell ref="AF1:AG1"/>
    <mergeCell ref="Q1:R1"/>
    <mergeCell ref="T1:U1"/>
    <mergeCell ref="W1:X1"/>
    <mergeCell ref="Z1:AA1"/>
    <mergeCell ref="AC1:AD1"/>
    <mergeCell ref="AI1:AJ1"/>
    <mergeCell ref="AL1:AM1"/>
    <mergeCell ref="AO1:AP1"/>
    <mergeCell ref="AR1:AS1"/>
    <mergeCell ref="AU1:AX1"/>
  </mergeCells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Q2201"/>
  <sheetViews>
    <sheetView topLeftCell="IX14" zoomScale="85" zoomScaleNormal="85" workbookViewId="0">
      <selection activeCell="HG20" sqref="HG20"/>
    </sheetView>
  </sheetViews>
  <sheetFormatPr defaultRowHeight="15"/>
  <cols>
    <col min="4" max="4" width="13.42578125" style="3" customWidth="1"/>
    <col min="5" max="5" width="19.42578125" style="3" customWidth="1"/>
    <col min="6" max="6" width="14.28515625" style="3" customWidth="1"/>
    <col min="7" max="7" width="18.7109375" style="3" customWidth="1"/>
    <col min="8" max="8" width="13.28515625" style="2" customWidth="1"/>
    <col min="9" max="9" width="16.5703125" style="2" customWidth="1"/>
    <col min="10" max="10" width="14.140625" style="4" customWidth="1"/>
    <col min="11" max="11" width="21.140625" style="4" customWidth="1"/>
    <col min="12" max="12" width="14" customWidth="1"/>
    <col min="14" max="14" width="26.42578125" customWidth="1"/>
    <col min="16" max="16" width="19.85546875" customWidth="1"/>
    <col min="17" max="17" width="8.42578125" customWidth="1"/>
    <col min="19" max="19" width="6.140625" style="27" customWidth="1"/>
    <col min="20" max="20" width="9.5703125" customWidth="1"/>
    <col min="21" max="21" width="10.85546875" customWidth="1"/>
    <col min="22" max="22" width="12.28515625" customWidth="1"/>
    <col min="23" max="23" width="16.85546875" customWidth="1"/>
    <col min="24" max="24" width="15.140625" customWidth="1"/>
    <col min="25" max="25" width="13.5703125" customWidth="1"/>
    <col min="26" max="26" width="12.5703125" customWidth="1"/>
    <col min="27" max="27" width="12" customWidth="1"/>
    <col min="28" max="28" width="11.28515625" customWidth="1"/>
    <col min="29" max="29" width="14.7109375" customWidth="1"/>
    <col min="30" max="30" width="11.42578125" bestFit="1" customWidth="1"/>
    <col min="31" max="31" width="11.140625" customWidth="1"/>
    <col min="32" max="32" width="11.42578125" customWidth="1"/>
    <col min="33" max="33" width="13.85546875" customWidth="1"/>
    <col min="34" max="34" width="14" customWidth="1"/>
    <col min="35" max="35" width="11" customWidth="1"/>
    <col min="36" max="36" width="11.7109375" customWidth="1"/>
    <col min="37" max="37" width="12.28515625" customWidth="1"/>
    <col min="38" max="38" width="10.28515625" customWidth="1"/>
    <col min="40" max="40" width="8.85546875" customWidth="1"/>
    <col min="42" max="43" width="9.140625" style="31"/>
    <col min="44" max="44" width="15.85546875" style="31" customWidth="1"/>
    <col min="46" max="46" width="10.7109375" customWidth="1"/>
    <col min="47" max="47" width="10.5703125" style="29" customWidth="1"/>
    <col min="49" max="49" width="18" customWidth="1"/>
    <col min="50" max="50" width="13.28515625" customWidth="1"/>
    <col min="51" max="51" width="16.42578125" customWidth="1"/>
    <col min="52" max="52" width="15.5703125" customWidth="1"/>
    <col min="53" max="53" width="14" customWidth="1"/>
    <col min="54" max="54" width="14.42578125" customWidth="1"/>
    <col min="55" max="55" width="13.28515625" customWidth="1"/>
    <col min="57" max="57" width="16.85546875" customWidth="1"/>
    <col min="58" max="58" width="10.7109375" customWidth="1"/>
    <col min="60" max="60" width="10.7109375" customWidth="1"/>
    <col min="61" max="61" width="15.28515625" customWidth="1"/>
    <col min="62" max="62" width="14.7109375" customWidth="1"/>
    <col min="65" max="65" width="10.5703125" customWidth="1"/>
    <col min="66" max="66" width="11.42578125" customWidth="1"/>
    <col min="71" max="71" width="12.5703125" customWidth="1"/>
    <col min="72" max="72" width="14.140625" customWidth="1"/>
    <col min="75" max="75" width="14.42578125" customWidth="1"/>
    <col min="100" max="100" width="13.140625" customWidth="1"/>
    <col min="103" max="103" width="15.85546875" customWidth="1"/>
    <col min="128" max="128" width="13.5703125" customWidth="1"/>
    <col min="131" max="131" width="11.42578125" customWidth="1"/>
    <col min="155" max="155" width="13.140625" customWidth="1"/>
    <col min="156" max="156" width="13.85546875" customWidth="1"/>
    <col min="184" max="184" width="13.85546875" customWidth="1"/>
    <col min="211" max="211" width="15.140625" customWidth="1"/>
    <col min="212" max="212" width="18" customWidth="1"/>
    <col min="214" max="214" width="17.5703125" customWidth="1"/>
    <col min="215" max="215" width="14.28515625" customWidth="1"/>
    <col min="219" max="219" width="15.7109375" customWidth="1"/>
    <col min="220" max="220" width="17.42578125" customWidth="1"/>
    <col min="221" max="221" width="14.28515625" customWidth="1"/>
    <col min="224" max="224" width="17.140625" customWidth="1"/>
    <col min="229" max="229" width="14.85546875" customWidth="1"/>
    <col min="234" max="234" width="14.85546875" customWidth="1"/>
    <col min="239" max="239" width="13.5703125" bestFit="1" customWidth="1"/>
    <col min="244" max="244" width="15.42578125" customWidth="1"/>
    <col min="249" max="249" width="15.28515625" customWidth="1"/>
    <col min="254" max="254" width="16.28515625" customWidth="1"/>
    <col min="259" max="259" width="13.5703125" customWidth="1"/>
    <col min="264" max="264" width="15.42578125" customWidth="1"/>
  </cols>
  <sheetData>
    <row r="1" spans="1:277" ht="21" customHeight="1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2" t="s">
        <v>11</v>
      </c>
      <c r="N1" s="13" t="s">
        <v>12</v>
      </c>
      <c r="P1" s="23" t="s">
        <v>13</v>
      </c>
      <c r="R1" s="24"/>
      <c r="S1" s="13" t="s">
        <v>0</v>
      </c>
      <c r="T1" s="13" t="str">
        <f>$P2</f>
        <v>rice</v>
      </c>
      <c r="U1" s="13" t="str">
        <f>$P3</f>
        <v>maize</v>
      </c>
      <c r="V1" s="13" t="str">
        <f>$P4</f>
        <v>chickpea</v>
      </c>
      <c r="W1" s="13" t="str">
        <f>$P5</f>
        <v>kidneybeans</v>
      </c>
      <c r="X1" s="13" t="str">
        <f>$P6</f>
        <v>pigeonpeas</v>
      </c>
      <c r="Y1" s="13" t="str">
        <f>$P7</f>
        <v>mothbeans</v>
      </c>
      <c r="Z1" s="13" t="str">
        <f>$P8</f>
        <v>mungbean</v>
      </c>
      <c r="AA1" s="13" t="str">
        <f>$P9</f>
        <v>blackgram</v>
      </c>
      <c r="AB1" s="13" t="str">
        <f>$P10</f>
        <v>lentil</v>
      </c>
      <c r="AC1" s="13" t="str">
        <f>$P11</f>
        <v>pomegranate</v>
      </c>
      <c r="AD1" s="13" t="str">
        <f>$P12</f>
        <v>banana</v>
      </c>
      <c r="AE1" s="13" t="str">
        <f>$P13</f>
        <v>mango</v>
      </c>
      <c r="AF1" s="13" t="str">
        <f>$P14</f>
        <v>grapes</v>
      </c>
      <c r="AG1" s="13" t="str">
        <f>$P15</f>
        <v>watermelon</v>
      </c>
      <c r="AH1" s="13" t="str">
        <f>$P16</f>
        <v>muskmelon</v>
      </c>
      <c r="AI1" s="13" t="str">
        <f>$P17</f>
        <v>apple</v>
      </c>
      <c r="AJ1" s="13" t="str">
        <f>$P18</f>
        <v>orange</v>
      </c>
      <c r="AK1" s="13" t="str">
        <f>$P19</f>
        <v>papaya</v>
      </c>
      <c r="AL1" s="13" t="str">
        <f>$P20</f>
        <v>coconut</v>
      </c>
      <c r="AM1" s="13" t="str">
        <f>$P21</f>
        <v>cotton</v>
      </c>
      <c r="AN1" s="13" t="str">
        <f>$P22</f>
        <v>jute</v>
      </c>
      <c r="AO1" s="13" t="str">
        <f>$P23</f>
        <v>coffee</v>
      </c>
      <c r="AP1" s="32" t="s">
        <v>256</v>
      </c>
      <c r="AQ1" s="32" t="s">
        <v>257</v>
      </c>
      <c r="AR1" s="32" t="s">
        <v>258</v>
      </c>
      <c r="AS1" s="1"/>
      <c r="AT1" s="24"/>
      <c r="AU1" s="13" t="s">
        <v>1</v>
      </c>
      <c r="AV1" s="13" t="str">
        <f>$P2</f>
        <v>rice</v>
      </c>
      <c r="AW1" s="13" t="str">
        <f>$P3</f>
        <v>maize</v>
      </c>
      <c r="AX1" s="13" t="str">
        <f>$P4</f>
        <v>chickpea</v>
      </c>
      <c r="AY1" s="13" t="str">
        <f>$P5</f>
        <v>kidneybeans</v>
      </c>
      <c r="AZ1" s="13" t="str">
        <f>$P6</f>
        <v>pigeonpeas</v>
      </c>
      <c r="BA1" s="13" t="str">
        <f>$P7</f>
        <v>mothbeans</v>
      </c>
      <c r="BB1" s="13" t="str">
        <f>$P8</f>
        <v>mungbean</v>
      </c>
      <c r="BC1" s="13" t="str">
        <f>$P9</f>
        <v>blackgram</v>
      </c>
      <c r="BD1" s="13" t="str">
        <f>$P10</f>
        <v>lentil</v>
      </c>
      <c r="BE1" s="13" t="str">
        <f>$P11</f>
        <v>pomegranate</v>
      </c>
      <c r="BF1" s="13" t="str">
        <f>$P12</f>
        <v>banana</v>
      </c>
      <c r="BG1" s="13" t="str">
        <f>$P13</f>
        <v>mango</v>
      </c>
      <c r="BH1" s="13" t="str">
        <f>$P14</f>
        <v>grapes</v>
      </c>
      <c r="BI1" s="13" t="str">
        <f>$P15</f>
        <v>watermelon</v>
      </c>
      <c r="BJ1" s="13" t="str">
        <f>$P16</f>
        <v>muskmelon</v>
      </c>
      <c r="BK1" s="13" t="str">
        <f>$P17</f>
        <v>apple</v>
      </c>
      <c r="BL1" s="13" t="str">
        <f>$P18</f>
        <v>orange</v>
      </c>
      <c r="BM1" s="13" t="str">
        <f>$P19</f>
        <v>papaya</v>
      </c>
      <c r="BN1" s="13" t="str">
        <f>$P20</f>
        <v>coconut</v>
      </c>
      <c r="BO1" s="13" t="str">
        <f>$P21</f>
        <v>cotton</v>
      </c>
      <c r="BP1" s="13" t="str">
        <f>$P22</f>
        <v>jute</v>
      </c>
      <c r="BQ1" s="13" t="str">
        <f>$P23</f>
        <v>coffee</v>
      </c>
      <c r="BR1" s="32" t="s">
        <v>256</v>
      </c>
      <c r="BS1" s="32" t="s">
        <v>257</v>
      </c>
      <c r="BT1" s="32" t="s">
        <v>258</v>
      </c>
      <c r="BV1" s="24"/>
      <c r="BW1" s="13" t="s">
        <v>2</v>
      </c>
      <c r="BX1" s="13" t="str">
        <f>$P2</f>
        <v>rice</v>
      </c>
      <c r="BY1" s="13" t="str">
        <f>$P3</f>
        <v>maize</v>
      </c>
      <c r="BZ1" s="13" t="str">
        <f>$P4</f>
        <v>chickpea</v>
      </c>
      <c r="CA1" s="13" t="str">
        <f>$P5</f>
        <v>kidneybeans</v>
      </c>
      <c r="CB1" s="13" t="str">
        <f>$P6</f>
        <v>pigeonpeas</v>
      </c>
      <c r="CC1" s="13" t="str">
        <f>$P7</f>
        <v>mothbeans</v>
      </c>
      <c r="CD1" s="13" t="str">
        <f>$P8</f>
        <v>mungbean</v>
      </c>
      <c r="CE1" s="13" t="str">
        <f>$P9</f>
        <v>blackgram</v>
      </c>
      <c r="CF1" s="13" t="str">
        <f>$P10</f>
        <v>lentil</v>
      </c>
      <c r="CG1" s="13" t="str">
        <f>$P11</f>
        <v>pomegranate</v>
      </c>
      <c r="CH1" s="13" t="str">
        <f>$P12</f>
        <v>banana</v>
      </c>
      <c r="CI1" s="13" t="str">
        <f>$P13</f>
        <v>mango</v>
      </c>
      <c r="CJ1" s="13" t="str">
        <f>$P14</f>
        <v>grapes</v>
      </c>
      <c r="CK1" s="13" t="str">
        <f>$P15</f>
        <v>watermelon</v>
      </c>
      <c r="CL1" s="13" t="str">
        <f>$P16</f>
        <v>muskmelon</v>
      </c>
      <c r="CM1" s="13" t="str">
        <f>$P17</f>
        <v>apple</v>
      </c>
      <c r="CN1" s="13" t="str">
        <f>$P18</f>
        <v>orange</v>
      </c>
      <c r="CO1" s="13" t="str">
        <f>$P19</f>
        <v>papaya</v>
      </c>
      <c r="CP1" s="13" t="str">
        <f>$P20</f>
        <v>coconut</v>
      </c>
      <c r="CQ1" s="13" t="str">
        <f>$P21</f>
        <v>cotton</v>
      </c>
      <c r="CR1" s="13" t="str">
        <f>$P22</f>
        <v>jute</v>
      </c>
      <c r="CS1" s="13" t="str">
        <f>$P23</f>
        <v>coffee</v>
      </c>
      <c r="CT1" s="32" t="s">
        <v>256</v>
      </c>
      <c r="CU1" s="32" t="s">
        <v>257</v>
      </c>
      <c r="CV1" s="32" t="s">
        <v>259</v>
      </c>
      <c r="CX1" s="24"/>
      <c r="CY1" s="13" t="s">
        <v>3</v>
      </c>
      <c r="CZ1" s="13" t="str">
        <f>$P2</f>
        <v>rice</v>
      </c>
      <c r="DA1" s="13" t="str">
        <f>$P3</f>
        <v>maize</v>
      </c>
      <c r="DB1" s="13" t="str">
        <f>$P4</f>
        <v>chickpea</v>
      </c>
      <c r="DC1" s="13" t="str">
        <f>$P5</f>
        <v>kidneybeans</v>
      </c>
      <c r="DD1" s="13" t="str">
        <f>$P6</f>
        <v>pigeonpeas</v>
      </c>
      <c r="DE1" s="13" t="str">
        <f>$P7</f>
        <v>mothbeans</v>
      </c>
      <c r="DF1" s="13" t="str">
        <f>$P8</f>
        <v>mungbean</v>
      </c>
      <c r="DG1" s="13" t="str">
        <f>$P9</f>
        <v>blackgram</v>
      </c>
      <c r="DH1" s="13" t="str">
        <f>$P10</f>
        <v>lentil</v>
      </c>
      <c r="DI1" s="13" t="str">
        <f>$P11</f>
        <v>pomegranate</v>
      </c>
      <c r="DJ1" s="13" t="str">
        <f>$P12</f>
        <v>banana</v>
      </c>
      <c r="DK1" s="13" t="str">
        <f>$P13</f>
        <v>mango</v>
      </c>
      <c r="DL1" s="13" t="str">
        <f>$P14</f>
        <v>grapes</v>
      </c>
      <c r="DM1" s="13" t="str">
        <f>$P15</f>
        <v>watermelon</v>
      </c>
      <c r="DN1" s="13" t="str">
        <f>$P16</f>
        <v>muskmelon</v>
      </c>
      <c r="DO1" s="13" t="str">
        <f>$P17</f>
        <v>apple</v>
      </c>
      <c r="DP1" s="13" t="str">
        <f>$P18</f>
        <v>orange</v>
      </c>
      <c r="DQ1" s="13" t="str">
        <f>$P19</f>
        <v>papaya</v>
      </c>
      <c r="DR1" s="13" t="str">
        <f>$P20</f>
        <v>coconut</v>
      </c>
      <c r="DS1" s="13" t="str">
        <f>$P21</f>
        <v>cotton</v>
      </c>
      <c r="DT1" s="13" t="str">
        <f>$P22</f>
        <v>jute</v>
      </c>
      <c r="DU1" s="13" t="str">
        <f>$P23</f>
        <v>coffee</v>
      </c>
      <c r="DV1" s="32" t="s">
        <v>256</v>
      </c>
      <c r="DW1" s="32" t="s">
        <v>257</v>
      </c>
      <c r="DX1" s="32" t="s">
        <v>260</v>
      </c>
      <c r="DZ1" s="24"/>
      <c r="EA1" s="13" t="s">
        <v>5</v>
      </c>
      <c r="EB1" s="13" t="str">
        <f>$P2</f>
        <v>rice</v>
      </c>
      <c r="EC1" s="13" t="str">
        <f>$P3</f>
        <v>maize</v>
      </c>
      <c r="ED1" s="13" t="str">
        <f>$P4</f>
        <v>chickpea</v>
      </c>
      <c r="EE1" s="13" t="str">
        <f>$P5</f>
        <v>kidneybeans</v>
      </c>
      <c r="EF1" s="13" t="str">
        <f>$P6</f>
        <v>pigeonpeas</v>
      </c>
      <c r="EG1" s="13" t="str">
        <f>$P7</f>
        <v>mothbeans</v>
      </c>
      <c r="EH1" s="13" t="str">
        <f>$P8</f>
        <v>mungbean</v>
      </c>
      <c r="EI1" s="13" t="str">
        <f>$P9</f>
        <v>blackgram</v>
      </c>
      <c r="EJ1" s="13" t="str">
        <f>$P10</f>
        <v>lentil</v>
      </c>
      <c r="EK1" s="13" t="str">
        <f>$P11</f>
        <v>pomegranate</v>
      </c>
      <c r="EL1" s="13" t="str">
        <f>$P12</f>
        <v>banana</v>
      </c>
      <c r="EM1" s="13" t="str">
        <f>$P13</f>
        <v>mango</v>
      </c>
      <c r="EN1" s="13" t="str">
        <f>$P14</f>
        <v>grapes</v>
      </c>
      <c r="EO1" s="13" t="str">
        <f>$P15</f>
        <v>watermelon</v>
      </c>
      <c r="EP1" s="13" t="str">
        <f>$P16</f>
        <v>muskmelon</v>
      </c>
      <c r="EQ1" s="13" t="str">
        <f>$P17</f>
        <v>apple</v>
      </c>
      <c r="ER1" s="13" t="str">
        <f>$P18</f>
        <v>orange</v>
      </c>
      <c r="ES1" s="13" t="str">
        <f>$P19</f>
        <v>papaya</v>
      </c>
      <c r="ET1" s="13" t="str">
        <f>$P20</f>
        <v>coconut</v>
      </c>
      <c r="EU1" s="13" t="str">
        <f>$P21</f>
        <v>cotton</v>
      </c>
      <c r="EV1" s="13" t="str">
        <f>$P22</f>
        <v>jute</v>
      </c>
      <c r="EW1" s="13" t="str">
        <f>$P23</f>
        <v>coffee</v>
      </c>
      <c r="EX1" s="32" t="s">
        <v>256</v>
      </c>
      <c r="EY1" s="32" t="s">
        <v>257</v>
      </c>
      <c r="EZ1" s="32" t="s">
        <v>258</v>
      </c>
      <c r="FB1" s="24"/>
      <c r="FC1" s="13" t="s">
        <v>7</v>
      </c>
      <c r="FD1" s="13" t="str">
        <f>$P2</f>
        <v>rice</v>
      </c>
      <c r="FE1" s="13" t="str">
        <f>$P3</f>
        <v>maize</v>
      </c>
      <c r="FF1" s="13" t="str">
        <f>$P4</f>
        <v>chickpea</v>
      </c>
      <c r="FG1" s="13" t="str">
        <f>$P5</f>
        <v>kidneybeans</v>
      </c>
      <c r="FH1" s="13" t="str">
        <f>$P6</f>
        <v>pigeonpeas</v>
      </c>
      <c r="FI1" s="13" t="str">
        <f>$P7</f>
        <v>mothbeans</v>
      </c>
      <c r="FJ1" s="13" t="str">
        <f>$P8</f>
        <v>mungbean</v>
      </c>
      <c r="FK1" s="13" t="str">
        <f>$P9</f>
        <v>blackgram</v>
      </c>
      <c r="FL1" s="13" t="str">
        <f>$P10</f>
        <v>lentil</v>
      </c>
      <c r="FM1" s="13" t="str">
        <f>$P11</f>
        <v>pomegranate</v>
      </c>
      <c r="FN1" s="13" t="str">
        <f>$P12</f>
        <v>banana</v>
      </c>
      <c r="FO1" s="13" t="str">
        <f>$P13</f>
        <v>mango</v>
      </c>
      <c r="FP1" s="13" t="str">
        <f>$P14</f>
        <v>grapes</v>
      </c>
      <c r="FQ1" s="13" t="str">
        <f>$P15</f>
        <v>watermelon</v>
      </c>
      <c r="FR1" s="13" t="str">
        <f>$P16</f>
        <v>muskmelon</v>
      </c>
      <c r="FS1" s="13" t="str">
        <f>$P17</f>
        <v>apple</v>
      </c>
      <c r="FT1" s="13" t="str">
        <f>$P18</f>
        <v>orange</v>
      </c>
      <c r="FU1" s="13" t="str">
        <f>$P19</f>
        <v>papaya</v>
      </c>
      <c r="FV1" s="13" t="str">
        <f>$P20</f>
        <v>coconut</v>
      </c>
      <c r="FW1" s="13" t="str">
        <f>$P21</f>
        <v>cotton</v>
      </c>
      <c r="FX1" s="13" t="str">
        <f>$P22</f>
        <v>jute</v>
      </c>
      <c r="FY1" s="13" t="str">
        <f>$P23</f>
        <v>coffee</v>
      </c>
      <c r="FZ1" s="32" t="s">
        <v>256</v>
      </c>
      <c r="GA1" s="32" t="s">
        <v>257</v>
      </c>
      <c r="GB1" s="32" t="s">
        <v>258</v>
      </c>
      <c r="GD1" s="24"/>
      <c r="GE1" s="13" t="s">
        <v>261</v>
      </c>
      <c r="GF1" s="13" t="str">
        <f>$P2</f>
        <v>rice</v>
      </c>
      <c r="GG1" s="13" t="str">
        <f>$P3</f>
        <v>maize</v>
      </c>
      <c r="GH1" s="13" t="str">
        <f>$P4</f>
        <v>chickpea</v>
      </c>
      <c r="GI1" s="13" t="str">
        <f>$P5</f>
        <v>kidneybeans</v>
      </c>
      <c r="GJ1" s="13" t="str">
        <f>$P6</f>
        <v>pigeonpeas</v>
      </c>
      <c r="GK1" s="13" t="str">
        <f>$P7</f>
        <v>mothbeans</v>
      </c>
      <c r="GL1" s="13" t="str">
        <f>$P8</f>
        <v>mungbean</v>
      </c>
      <c r="GM1" s="13" t="str">
        <f>$P9</f>
        <v>blackgram</v>
      </c>
      <c r="GN1" s="13" t="str">
        <f>$P10</f>
        <v>lentil</v>
      </c>
      <c r="GO1" s="13" t="str">
        <f>$P11</f>
        <v>pomegranate</v>
      </c>
      <c r="GP1" s="13" t="str">
        <f>$P12</f>
        <v>banana</v>
      </c>
      <c r="GQ1" s="13" t="str">
        <f>$P13</f>
        <v>mango</v>
      </c>
      <c r="GR1" s="13" t="str">
        <f>$P14</f>
        <v>grapes</v>
      </c>
      <c r="GS1" s="13" t="str">
        <f>$P15</f>
        <v>watermelon</v>
      </c>
      <c r="GT1" s="13" t="str">
        <f>$P16</f>
        <v>muskmelon</v>
      </c>
      <c r="GU1" s="13" t="str">
        <f>$P17</f>
        <v>apple</v>
      </c>
      <c r="GV1" s="13" t="str">
        <f>$P18</f>
        <v>orange</v>
      </c>
      <c r="GW1" s="13" t="str">
        <f>$P19</f>
        <v>papaya</v>
      </c>
      <c r="GX1" s="13" t="str">
        <f>$P20</f>
        <v>coconut</v>
      </c>
      <c r="GY1" s="13" t="str">
        <f>$P21</f>
        <v>cotton</v>
      </c>
      <c r="GZ1" s="13" t="str">
        <f>$P22</f>
        <v>jute</v>
      </c>
      <c r="HA1" s="13" t="str">
        <f>$P23</f>
        <v>coffee</v>
      </c>
      <c r="HB1" s="32" t="s">
        <v>256</v>
      </c>
      <c r="HC1" s="32" t="s">
        <v>257</v>
      </c>
      <c r="HD1" s="32" t="s">
        <v>258</v>
      </c>
      <c r="HF1" s="32" t="s">
        <v>262</v>
      </c>
      <c r="HG1" s="32" t="s">
        <v>258</v>
      </c>
      <c r="HK1" s="90" t="s">
        <v>263</v>
      </c>
      <c r="HL1" s="49"/>
      <c r="HM1" s="49"/>
      <c r="HN1" s="49"/>
      <c r="HP1" s="49" t="s">
        <v>264</v>
      </c>
      <c r="HQ1" s="49"/>
      <c r="HR1" s="49"/>
      <c r="HS1" s="49"/>
      <c r="HU1" s="49" t="s">
        <v>265</v>
      </c>
      <c r="HV1" s="49"/>
      <c r="HW1" s="49"/>
      <c r="HX1" s="49"/>
      <c r="HZ1" s="49" t="s">
        <v>266</v>
      </c>
      <c r="IA1" s="49"/>
      <c r="IB1" s="49"/>
      <c r="IC1" s="49"/>
      <c r="IE1" s="49" t="s">
        <v>267</v>
      </c>
      <c r="IF1" s="49"/>
      <c r="IG1" s="49"/>
      <c r="IH1" s="49"/>
      <c r="IJ1" s="49" t="s">
        <v>268</v>
      </c>
      <c r="IK1" s="49"/>
      <c r="IL1" s="49"/>
      <c r="IM1" s="49"/>
      <c r="IO1" s="49" t="s">
        <v>269</v>
      </c>
      <c r="IP1" s="49"/>
      <c r="IQ1" s="49"/>
      <c r="IR1" s="49"/>
      <c r="IT1" s="49" t="s">
        <v>270</v>
      </c>
      <c r="IU1" s="49"/>
      <c r="IV1" s="49"/>
      <c r="IW1" s="49"/>
      <c r="IY1" s="49" t="s">
        <v>271</v>
      </c>
      <c r="IZ1" s="49"/>
      <c r="JA1" s="49"/>
      <c r="JB1" s="49"/>
      <c r="JD1" s="49" t="s">
        <v>272</v>
      </c>
      <c r="JE1" s="49"/>
      <c r="JF1" s="49"/>
      <c r="JG1" s="49"/>
      <c r="JI1" s="49" t="s">
        <v>273</v>
      </c>
      <c r="JJ1" s="49"/>
      <c r="JK1" s="49"/>
      <c r="JL1" s="49"/>
      <c r="JN1" s="49" t="s">
        <v>274</v>
      </c>
      <c r="JO1" s="49"/>
      <c r="JP1" s="49"/>
      <c r="JQ1" s="49"/>
    </row>
    <row r="2" spans="1:277">
      <c r="A2" s="6">
        <v>90</v>
      </c>
      <c r="B2" s="6">
        <v>42</v>
      </c>
      <c r="C2" s="6">
        <v>43</v>
      </c>
      <c r="D2" s="7">
        <v>20.87974371</v>
      </c>
      <c r="E2" s="8">
        <f>ROUND(D2, 0)</f>
        <v>21</v>
      </c>
      <c r="F2" s="7">
        <v>82.002744230000005</v>
      </c>
      <c r="G2" s="8">
        <f>ROUND(F2, 0)</f>
        <v>82</v>
      </c>
      <c r="H2" s="9">
        <v>6.502985292</v>
      </c>
      <c r="I2" s="8">
        <f>ROUND(H2, 0)</f>
        <v>7</v>
      </c>
      <c r="J2" s="10">
        <v>202.9355362</v>
      </c>
      <c r="K2" s="8">
        <f>ROUND(J2, 0)</f>
        <v>203</v>
      </c>
      <c r="L2" s="5" t="s">
        <v>24</v>
      </c>
      <c r="N2" s="14">
        <f>COUNT(A2:A2201)</f>
        <v>2200</v>
      </c>
      <c r="P2" s="15" t="s">
        <v>24</v>
      </c>
      <c r="R2" s="24" t="s">
        <v>275</v>
      </c>
      <c r="S2" s="27">
        <f>MIN(A2:A2201)</f>
        <v>0</v>
      </c>
      <c r="T2" s="26">
        <f>COUNTIFS($A$2:$A$2201, S2, $L$2:$L$2201, $P$2)</f>
        <v>0</v>
      </c>
      <c r="U2" s="26">
        <f>COUNTIFS($A$2:$A$2201, $S2, $L$2:$L$2201, $P$3)</f>
        <v>0</v>
      </c>
      <c r="V2" s="26">
        <f>COUNTIFS($A$2:$A$2201, $S2, $L$2:$L$2201, $P$4)</f>
        <v>0</v>
      </c>
      <c r="W2" s="26">
        <f>COUNTIFS($A$2:$A$2201, $S2, $L$2:$L$2201, $P$5)</f>
        <v>2</v>
      </c>
      <c r="X2" s="26">
        <f>COUNTIFS($A$2:$A$2201, $S2, $L$2:$L$2201, $P$6)</f>
        <v>1</v>
      </c>
      <c r="Y2" s="26">
        <f>COUNTIFS($A$2:$A$2201, $S2, $L$2:$L$2201, $P$7)</f>
        <v>1</v>
      </c>
      <c r="Z2" s="26">
        <f>COUNTIFS($A$2:$A$2201, $S2, $L$2:$L$2201, $P$8)</f>
        <v>1</v>
      </c>
      <c r="AA2" s="26">
        <f>COUNTIFS($A$2:$A$2201, $S2, $L$2:$L$2201, $P$9)</f>
        <v>0</v>
      </c>
      <c r="AB2" s="26">
        <f>COUNTIFS($A$2:$A$2201, $S2, $L$2:$L$2201, $P$10)</f>
        <v>4</v>
      </c>
      <c r="AC2" s="26">
        <f>COUNTIFS($A$2:$A$2201, $S2, $L$2:$L$2201, $P$11)</f>
        <v>3</v>
      </c>
      <c r="AD2" s="26">
        <f>COUNTIFS($A$2:$A$2201, $S2, $L$2:$L$2201, $P$12)</f>
        <v>0</v>
      </c>
      <c r="AE2" s="26">
        <f>COUNTIFS($A$2:$A$2201, $S2, $L$2:$L$2201, $P$13)</f>
        <v>3</v>
      </c>
      <c r="AF2" s="26">
        <f>COUNTIFS($A$2:$A$2201, $S2, $L$2:$L$2201, $P$14)</f>
        <v>1</v>
      </c>
      <c r="AG2" s="26">
        <f>COUNTIFS($A$2:$A$2201, $S2, $L$2:$L$2201, $P$15)</f>
        <v>0</v>
      </c>
      <c r="AH2" s="26">
        <f>COUNTIFS($A$2:$A$2201, $S2, $L$2:$L$2201, $P$16)</f>
        <v>0</v>
      </c>
      <c r="AI2" s="26">
        <f>COUNTIFS($A$2:$A$2201, $S2, $L$2:$L$2201, $P$17)</f>
        <v>3</v>
      </c>
      <c r="AJ2" s="26">
        <f>COUNTIFS($A$2:$A$2201, $S2, $L$2:$L$2201, $P$18)</f>
        <v>4</v>
      </c>
      <c r="AK2" s="26">
        <f>COUNTIFS($A$2:$A$2201, $S2, $L$2:$L$2201, $P$19)</f>
        <v>0</v>
      </c>
      <c r="AL2" s="26">
        <f>COUNTIFS($A$2:$A$2201, $S2, $L$2:$L$2201, $P$20)</f>
        <v>4</v>
      </c>
      <c r="AM2" s="26">
        <f>COUNTIFS($A$2:$A$2201, $S2, $L$2:$L$2201, $P$21)</f>
        <v>0</v>
      </c>
      <c r="AN2" s="26">
        <f>COUNTIFS($A$2:$A$2201, $S2, $L$2:$L$2201, $P$22)</f>
        <v>0</v>
      </c>
      <c r="AO2" s="26">
        <f>COUNTIFS($A$2:$A$2201, $S2, $L$2:$L$2201, $P$23)</f>
        <v>0</v>
      </c>
      <c r="AP2" s="31">
        <f>SUM($T2:$AO2)</f>
        <v>27</v>
      </c>
      <c r="AQ2" s="31">
        <f t="shared" ref="AQ2:AQ23" si="0">1-(($T2/$AP2)^2)-(($U2/$AP2)^2)-(($V2/$AP2)^2)-(($W2/$AP2)^2)-(($X2/$AP2)^2)-(($Y2/$AP2)^2)-(($Z2/$AP2)^2)-(($AA2/$AP2)^2)-(($AB2/$AP2)^2)-(($AC2/$AP2)^2)-(($AD2/$AP2)^2)-(($AE2/$AP2)^2)-(($AF2/$AP2)^2)-(($AG2/$AP2)^2)-(($AH2/$AP2)^2)-(($AI2/$AP2)^2)-(($AJ2/$AP2)^2)-(($AK2/$AP2)^2)-(($AL2/$AP2)^2)-(($AM2/$AP2)^2)-(($AN2/$AP2)^2)-(($AO2/$AP2)^2)</f>
        <v>0.88614540466392322</v>
      </c>
      <c r="AR2" s="31">
        <f>($AP2/$AP$143)*$AQ2</f>
        <v>1.0875420875420875E-2</v>
      </c>
      <c r="AT2" s="24" t="s">
        <v>275</v>
      </c>
      <c r="AU2" s="27">
        <f>MIN(B2:B2201)</f>
        <v>5</v>
      </c>
      <c r="AV2" s="26">
        <f>COUNTIFS($B$2:$B$2201, AU2, $L$2:$L$2201, $P$2)</f>
        <v>0</v>
      </c>
      <c r="AW2" s="26">
        <f>COUNTIFS($B$2:$B$2201, $AU2, $L$2:$L$2201, $P$3)</f>
        <v>0</v>
      </c>
      <c r="AX2" s="26">
        <f>COUNTIFS($B$2:$B$2201, $AU2, $L$2:$L$2201, $P$4)</f>
        <v>0</v>
      </c>
      <c r="AY2" s="26">
        <f>COUNTIFS($B$2:$B$2201, $AU2, $L$2:$L$2201, $P$5)</f>
        <v>0</v>
      </c>
      <c r="AZ2" s="26">
        <f>COUNTIFS($B$2:$B$2201, $AU2, $L$2:$L$2201, $P$6)</f>
        <v>0</v>
      </c>
      <c r="BA2" s="26">
        <f>COUNTIFS($B$2:$B$2201, $AU2, $L$2:$L$2201, $P$7)</f>
        <v>0</v>
      </c>
      <c r="BB2" s="26">
        <f>COUNTIFS($B$2:$B$2201, $AU2, $L$2:$L$2201, $P$8)</f>
        <v>0</v>
      </c>
      <c r="BC2" s="26">
        <f>COUNTIFS($B$2:$B$2201, $AU2, $L$2:$L$2201, $P$9)</f>
        <v>0</v>
      </c>
      <c r="BD2" s="26">
        <f>COUNTIFS($B$2:$B$2201, $AU2, $L$2:$L$2201, $P$10)</f>
        <v>0</v>
      </c>
      <c r="BE2" s="26">
        <f>COUNTIFS($B$2:$B$2201, $AU2, $L$2:$L$2201, $P$11)</f>
        <v>4</v>
      </c>
      <c r="BF2" s="26">
        <f>COUNTIFS($B$2:$B$2201, $AU2, $L$2:$L$2201, $P$12)</f>
        <v>0</v>
      </c>
      <c r="BG2" s="26">
        <f>COUNTIFS($B$2:$B$2201, $AU2, $L$2:$L$2201, $P$13)</f>
        <v>0</v>
      </c>
      <c r="BH2" s="26">
        <f>COUNTIFS($B$2:$B$2201, $AU2, $L$2:$L$2201, $P$14)</f>
        <v>0</v>
      </c>
      <c r="BI2" s="26">
        <f>COUNTIFS($B$2:$B$2201, $AU2, $L$2:$L$2201, $P$15)</f>
        <v>5</v>
      </c>
      <c r="BJ2" s="26">
        <f>COUNTIFS($B$2:$B$2201, $AU2, $L$2:$L$2201, $P$16)</f>
        <v>5</v>
      </c>
      <c r="BK2" s="26">
        <f>COUNTIFS($B$2:$B$2201, $AU2, $L$2:$L$2201, $P$17)</f>
        <v>0</v>
      </c>
      <c r="BL2" s="26">
        <f>COUNTIFS($B$2:$B$2201, $AU2, $L$2:$L$2201, $P$18)</f>
        <v>4</v>
      </c>
      <c r="BM2" s="26">
        <f>COUNTIFS($B$2:$B$2201, $AU2, $L$2:$L$2201, $P$19)</f>
        <v>0</v>
      </c>
      <c r="BN2" s="26">
        <f>COUNTIFS($B$2:$B$2201, $AU2, $L$2:$L$2201, $P$20)</f>
        <v>4</v>
      </c>
      <c r="BO2" s="26">
        <f>COUNTIFS($B$2:$B$2201, $AU2, $L$2:$L$2201, $P$21)</f>
        <v>0</v>
      </c>
      <c r="BP2" s="26">
        <f>COUNTIFS($B$2:$B$2201, $AU2, $L$2:$L$2201, $P$22)</f>
        <v>0</v>
      </c>
      <c r="BQ2" s="26">
        <f>COUNTIFS($B$2:$B$2201, $AU2, $L$2:$L$2201, $P$23)</f>
        <v>0</v>
      </c>
      <c r="BR2" s="31">
        <f>SUM($AV2:$BQ2)</f>
        <v>22</v>
      </c>
      <c r="BS2" s="31">
        <f>1-(($AV2/$BR2)^2)-(($AW2/$BR2)^2)-(($AX2/$BR2)^2)-(($AY2/$BR2)^2)-(($AZ2/$BR2)^2)-(($BA2/$BR2)^2)-(($BB2/$BR2)^2)-(($BC2/$BR2)^2)-(($BD2/$BR2)^2)-(($BE2/$BR2)^2)-(($BF2/$BR2)^2)-(($BG2/$BR2)^2)-(($BH2/$BR2)^2)-(($BI2/$BR2)^2)-(($BJ2/$BR2)^2)-(($BK2/$BR2)^2)-(($BL2/$BR2)^2)-(($BM2/$BR2)^2)-(($BN2/$BR2)^2)-(($BO2/$BR2)^2)-(($BP2/$BR2)^2)-(($BQ2/$BR2)^2)</f>
        <v>0.7975206611570248</v>
      </c>
      <c r="BT2" s="31">
        <f>($BR2/$BR$143)*$BS2</f>
        <v>7.9752066115702479E-3</v>
      </c>
      <c r="BV2" s="24" t="s">
        <v>275</v>
      </c>
      <c r="BW2" s="27">
        <f>MIN(C2:C2201)</f>
        <v>5</v>
      </c>
      <c r="BX2" s="26">
        <f t="shared" ref="BX2:BX33" si="1">COUNTIFS($C$2:$C$2201, $BW2, $L$2:$L$2201, $P$2)</f>
        <v>0</v>
      </c>
      <c r="BY2" s="26">
        <f t="shared" ref="BY2:BY33" si="2">COUNTIFS($C$2:$C$2201, $BW2, $L$2:$L$2201, $P$3)</f>
        <v>0</v>
      </c>
      <c r="BZ2" s="26">
        <f t="shared" ref="BZ2:BZ33" si="3">COUNTIFS($C$2:$C$2201, $BW2, $L$2:$L$2201, $P$4)</f>
        <v>0</v>
      </c>
      <c r="CA2" s="26">
        <f t="shared" ref="CA2:CA33" si="4">COUNTIFS($C$2:$C$2201, $BW2, $L$2:$L$2201, $P$5)</f>
        <v>0</v>
      </c>
      <c r="CB2" s="26">
        <f t="shared" ref="CB2:CB33" si="5">COUNTIFS($C$2:$C$2201, $BW2, $L$2:$L$2201, $P$6)</f>
        <v>0</v>
      </c>
      <c r="CC2" s="26">
        <f t="shared" ref="CC2:CC33" si="6">COUNTIFS($C$2:$C$2201, $BW2, $L$2:$L$2201, $P$7)</f>
        <v>0</v>
      </c>
      <c r="CD2" s="26">
        <f t="shared" ref="CD2:CD33" si="7">COUNTIFS($C$2:$C$2201, $BW2, $L$2:$L$2201, $P$8)</f>
        <v>0</v>
      </c>
      <c r="CE2" s="26">
        <f t="shared" ref="CE2:CE33" si="8">COUNTIFS($C$2:$C$2201, $BW2, $L$2:$L$2201, $P$9)</f>
        <v>0</v>
      </c>
      <c r="CF2" s="26">
        <f t="shared" ref="CF2:CF33" si="9">COUNTIFS($C$2:$C$2201, $BW2, $L$2:$L$2201, $P$10)</f>
        <v>0</v>
      </c>
      <c r="CG2" s="26">
        <f t="shared" ref="CG2:CG33" si="10">COUNTIFS($C$2:$C$2201, $BW2, $L$2:$L$2201, $P$11)</f>
        <v>0</v>
      </c>
      <c r="CH2" s="26">
        <f t="shared" ref="CH2:CH33" si="11">COUNTIFS($C$2:$C$2201, $BW2, $L$2:$L$2201, $P$12)</f>
        <v>0</v>
      </c>
      <c r="CI2" s="26">
        <f t="shared" ref="CI2:CI33" si="12">COUNTIFS($C$2:$C$2201, $BW2, $L$2:$L$2201, $P$13)</f>
        <v>0</v>
      </c>
      <c r="CJ2" s="26">
        <f t="shared" ref="CJ2:CJ33" si="13">COUNTIFS($C$2:$C$2201, $BW2, $L$2:$L$2201, $P$14)</f>
        <v>0</v>
      </c>
      <c r="CK2" s="26">
        <f t="shared" ref="CK2:CK33" si="14">COUNTIFS($C$2:$C$2201, $BW2, $L$2:$L$2201, $P$15)</f>
        <v>0</v>
      </c>
      <c r="CL2" s="26">
        <f t="shared" ref="CL2:CL33" si="15">COUNTIFS($C$2:$C$2201, $BW2, $L$2:$L$2201, $P$16)</f>
        <v>0</v>
      </c>
      <c r="CM2" s="26">
        <f t="shared" ref="CM2:CM33" si="16">COUNTIFS($C$2:$C$2201, $BW2, $L$2:$L$2201, $P$17)</f>
        <v>0</v>
      </c>
      <c r="CN2" s="26">
        <f t="shared" ref="CN2:CN33" si="17">COUNTIFS($C$2:$C$2201, $BW2, $L$2:$L$2201, $P$18)</f>
        <v>8</v>
      </c>
      <c r="CO2" s="26">
        <f t="shared" ref="CO2:CO33" si="18">COUNTIFS($C$2:$C$2201, $BW2, $L$2:$L$2201, $P$19)</f>
        <v>0</v>
      </c>
      <c r="CP2" s="26">
        <f t="shared" ref="CP2:CP33" si="19">COUNTIFS($C$2:$C$2201, $BW2, $L$2:$L$2201, $P$20)</f>
        <v>0</v>
      </c>
      <c r="CQ2" s="26">
        <f t="shared" ref="CQ2:CQ33" si="20">COUNTIFS($C$2:$C$2201, $BW2, $L$2:$L$2201, $P$21)</f>
        <v>0</v>
      </c>
      <c r="CR2" s="26">
        <f t="shared" ref="CR2:CR33" si="21">COUNTIFS($C$2:$C$2201, $BW2, $L$2:$L$2201, $P$22)</f>
        <v>0</v>
      </c>
      <c r="CS2" s="26">
        <f t="shared" ref="CS2:CS33" si="22">COUNTIFS($C$2:$C$2201, $BW2, $L$2:$L$2201, $P$23)</f>
        <v>0</v>
      </c>
      <c r="CT2" s="31">
        <f>SUM($BX2:$CS2)</f>
        <v>8</v>
      </c>
      <c r="CU2" s="31">
        <f>1-(($BX2/$CT2)^2)-(($BY2/$CT2)^2)-(($BZ2/$CT2)^2)-(($CA2/$CT2)^2)-(($CB2/$CT2)^2)-(($CC2/$CT2)^2)-(($CD2/$CT2)^2)-(($CE2/$CT2)^2)-(($CF2/$CT2)^2)-(($CG2/$CT2)^2)-(($CH2/$CT2)^2)-(($CI2/$CT2)^2)-(($CJ2/$CT2)^2)-(($CK2/$CT2)^2)-(($CL2/$CT2)^2)-(($CM2/$CT2)^2)-(($CN2/$CT2)^2)-(($CO2/$CT2)^2)-(($CP2/$CT2)^2)-(($CQ2/$CT2)^2)-(($CR2/$CT2)^2)-(($CS2/$CT2)^2)</f>
        <v>0</v>
      </c>
      <c r="CV2" s="31">
        <f>($CT2/$CT$203)*$CU2</f>
        <v>0</v>
      </c>
      <c r="CX2" s="24" t="s">
        <v>275</v>
      </c>
      <c r="CY2" s="27">
        <v>9</v>
      </c>
      <c r="CZ2" s="26">
        <f>COUNTIFS($E$2:$E$2201, CY2, $L$2:$L$2201, "rice")</f>
        <v>0</v>
      </c>
      <c r="DA2" s="26">
        <f>COUNTIFS($E$2:$E$2201, CY2, $L$2:$L$2201, "maize")</f>
        <v>0</v>
      </c>
      <c r="DB2" s="26">
        <f>COUNTIFS($E$2:$E$2201, CY2, $L$2:$L$2201, $P4)</f>
        <v>0</v>
      </c>
      <c r="DC2" s="26">
        <f>COUNTIFS($E$2:$E$2201, $CY2, $L$2:$L$2201, $P$5)</f>
        <v>0</v>
      </c>
      <c r="DD2" s="26">
        <f>COUNTIFS($E$2:$E$2201, $CY2, $L$2:$L$2201, $P$6)</f>
        <v>0</v>
      </c>
      <c r="DE2" s="26">
        <f>COUNTIFS($E$2:$E$2201, $CY2, $L$2:$L$2201, $P$7)</f>
        <v>0</v>
      </c>
      <c r="DF2" s="26">
        <f>COUNTIFS($E$2:$E$2201, $CY2, $L$2:$L$2201, $P$8)</f>
        <v>0</v>
      </c>
      <c r="DG2" s="26">
        <f>COUNTIFS($E$2:$E$2201, $CY2, $L$2:$L$2201, $P$9)</f>
        <v>0</v>
      </c>
      <c r="DH2" s="26">
        <f>COUNTIFS($E$2:$E$2201, $CY2, $L$2:$L$2201, $P$10)</f>
        <v>0</v>
      </c>
      <c r="DI2" s="26">
        <f>COUNTIFS($E$2:$E$2201, $CY2, $L$2:$L$2201, $P$11)</f>
        <v>0</v>
      </c>
      <c r="DJ2" s="26">
        <f>COUNTIFS($E$2:$E$2201, $CY2, $L$2:$L$2201, $P$12)</f>
        <v>0</v>
      </c>
      <c r="DK2" s="26">
        <f>COUNTIFS($E$2:$E$2201, $CY2, $L$2:$L$2201, $P$13)</f>
        <v>0</v>
      </c>
      <c r="DL2" s="26">
        <f>COUNTIFS($E$2:$E$2201, $CY2, $L$2:$L$2201, $P$14)</f>
        <v>2</v>
      </c>
      <c r="DM2" s="26">
        <f>COUNTIFS($E$2:$E$2201, $CY2, $L$2:$L$2201, $P$15)</f>
        <v>0</v>
      </c>
      <c r="DN2" s="26">
        <f>COUNTIFS($E$2:$E$2201, $CY2, $L$2:$L$2201, $P$16)</f>
        <v>0</v>
      </c>
      <c r="DO2" s="26">
        <f>COUNTIFS($E$2:$E$2201, $CY2, $L$2:$L$2201, $P$17)</f>
        <v>0</v>
      </c>
      <c r="DP2" s="26">
        <f>COUNTIFS($E$2:$E$2201, $CY2, $L$2:$L$2201, $P$18)</f>
        <v>0</v>
      </c>
      <c r="DQ2" s="26">
        <f>COUNTIFS($E$2:$E$2201, $CY2, $L$2:$L$2201, $P$19)</f>
        <v>0</v>
      </c>
      <c r="DR2" s="26">
        <f>COUNTIFS($E$2:$E$2201, $CY2, $L$2:$L$2201, $P$20)</f>
        <v>0</v>
      </c>
      <c r="DS2" s="26">
        <f>COUNTIFS($E$2:$E$2201, $CY2, $L$2:$L$2201, $P$21)</f>
        <v>0</v>
      </c>
      <c r="DT2" s="26">
        <f>COUNTIFS($E$2:$E$2201, $CY2, $L$2:$L$2201, $P$22)</f>
        <v>0</v>
      </c>
      <c r="DU2" s="26">
        <f>COUNTIFS($E$2:$E$2201, $CY2, $L$2:$L$2201, $P$23)</f>
        <v>0</v>
      </c>
      <c r="DV2" s="31">
        <f>SUM($CZ2:$DU2)</f>
        <v>2</v>
      </c>
      <c r="DW2" s="31">
        <f>1-(($CZ2/$DV2)^2)-(($DA2/$DV2)^2)-(($DB2/$DV2)^2)-(($DC2/$DV2)^2)-(($DD2/$DV2)^2)-(($DE2/$DV2)^2)-(($DF2/$DV2)^2)-(($DG2/$DV2)^2)-(($DH2/$DV2)^2)-(($DI2/$DV2)^2)-(($DJ2/$DV2)^2)-(($DK2/$DV2)^2)-(($DL2/$DV2)^2)-(($DM2/$DV2)^2)-(($DN2/$DV2)^2)-(($DO2/$DV2)^2)-(($DP2/$DV2)^2)-(($DQ2/$DV2)^2)-(($DR2/$DV2)^2)-(($DS2/$DV2)^2)-(($DT2/$DV2)^2)-(($DU2/$DV2)^2)</f>
        <v>0</v>
      </c>
      <c r="DX2" s="31">
        <f>($DV2/$DV$38)*$DW2</f>
        <v>0</v>
      </c>
      <c r="DZ2" s="24" t="s">
        <v>275</v>
      </c>
      <c r="EA2" s="30">
        <f>MIN(G2:G2201)</f>
        <v>14</v>
      </c>
      <c r="EB2" s="26">
        <f t="shared" ref="EB2:EB33" si="23">COUNTIFS($G$2:$G$2201, $EA2, $L$2:$L$2201, $P$2)</f>
        <v>0</v>
      </c>
      <c r="EC2" s="26">
        <f t="shared" ref="EC2:EC33" si="24">COUNTIFS($G$2:$G$2201, $EA2, $L$2:$L$2201, $P$3)</f>
        <v>0</v>
      </c>
      <c r="ED2" s="26">
        <f t="shared" ref="ED2:ED33" si="25">COUNTIFS($G$2:$G$2201, $EA2, $L$2:$L$2201, $P$4)</f>
        <v>8</v>
      </c>
      <c r="EE2" s="26">
        <f t="shared" ref="EE2:EE33" si="26">COUNTIFS($G$2:$G$2201, $EA2, $L$2:$L$2201, $P$5)</f>
        <v>0</v>
      </c>
      <c r="EF2" s="26">
        <f t="shared" ref="EF2:EF33" si="27">COUNTIFS($G$2:$G$2201, $EA2, $L$2:$L$2201, $P$6)</f>
        <v>0</v>
      </c>
      <c r="EG2" s="26">
        <f t="shared" ref="EG2:EG33" si="28">COUNTIFS($G$2:$G$2201, $EA2, $L$2:$L$2201, $P$7)</f>
        <v>0</v>
      </c>
      <c r="EH2" s="26">
        <f t="shared" ref="EH2:EH33" si="29">COUNTIFS($G$2:$G$2201, $EA2, $L$2:$L$2201, $P$8)</f>
        <v>0</v>
      </c>
      <c r="EI2" s="26">
        <f t="shared" ref="EI2:EI33" si="30">COUNTIFS($G$2:$G$2201, $EA2, $L$2:$L$2201, $P$9)</f>
        <v>0</v>
      </c>
      <c r="EJ2" s="26">
        <f t="shared" ref="EJ2:EJ33" si="31">COUNTIFS($G$2:$G$2201, $EA2, $L$2:$L$2201, $P$10)</f>
        <v>0</v>
      </c>
      <c r="EK2" s="26">
        <f t="shared" ref="EK2:EK33" si="32">COUNTIFS($G$2:$G$2201, $EA2, $L$2:$L$2201, $P$11)</f>
        <v>0</v>
      </c>
      <c r="EL2" s="26">
        <f t="shared" ref="EL2:EL33" si="33">COUNTIFS($G$2:$G$2201, $EA2, $L$2:$L$2201, $P$12)</f>
        <v>0</v>
      </c>
      <c r="EM2" s="26">
        <f t="shared" ref="EM2:EM33" si="34">COUNTIFS($G$2:$G$2201, $EA2, $L$2:$L$2201, $P$13)</f>
        <v>0</v>
      </c>
      <c r="EN2" s="26">
        <f t="shared" ref="EN2:EN33" si="35">COUNTIFS($G$2:$G$2201, $EA2, $L$2:$L$2201, $P$14)</f>
        <v>0</v>
      </c>
      <c r="EO2" s="26">
        <f t="shared" ref="EO2:EO33" si="36">COUNTIFS($G$2:$G$2201, $EA2, $L$2:$L$2201, $P$15)</f>
        <v>0</v>
      </c>
      <c r="EP2" s="26">
        <f t="shared" ref="EP2:EP33" si="37">COUNTIFS($G$2:$G$2201, $EA2, $L$2:$L$2201, $P$16)</f>
        <v>0</v>
      </c>
      <c r="EQ2" s="26">
        <f t="shared" ref="EQ2:EQ33" si="38">COUNTIFS($G$2:$G$2201, $EA2, $L$2:$L$2201, $P$17)</f>
        <v>0</v>
      </c>
      <c r="ER2" s="26">
        <f t="shared" ref="ER2:ER33" si="39">COUNTIFS($G$2:$G$2201, $EA2, $L$2:$L$2201, $P$18)</f>
        <v>0</v>
      </c>
      <c r="ES2" s="26">
        <f t="shared" ref="ES2:ES33" si="40">COUNTIFS($G$2:$G$2201, $EA2, $L$2:$L$2201, $P$19)</f>
        <v>0</v>
      </c>
      <c r="ET2" s="26">
        <f t="shared" ref="ET2:ET33" si="41">COUNTIFS($G$2:$G$2201, $EA2, $L$2:$L$2201, $P$20)</f>
        <v>0</v>
      </c>
      <c r="EU2" s="26">
        <f t="shared" ref="EU2:EU33" si="42">COUNTIFS($G$2:$G$2201, $EA2, $L$2:$L$2201, $P$21)</f>
        <v>0</v>
      </c>
      <c r="EV2" s="26">
        <f t="shared" ref="EV2:EV33" si="43">COUNTIFS($G$2:$G$2201, $EA2, $L$2:$L$2201, $P$22)</f>
        <v>0</v>
      </c>
      <c r="EW2" s="26">
        <f t="shared" ref="EW2:EW33" si="44">COUNTIFS($G$2:$G$2201, $EA2, $L$2:$L$2201, $P$23)</f>
        <v>0</v>
      </c>
      <c r="EX2" s="31">
        <f>SUM($EB2:$EW2)</f>
        <v>8</v>
      </c>
      <c r="EY2" s="31">
        <f>1-(($EB2/$EX2)^2)-(($EC2/$EX2)^2)-(($ED2/$EX2)^2)-(($EE2/$EX2)^2)-(($EF2/$EX2)^2)-(($EG2/$EX2)^2)-(($EH2/$EX2)^2)-(($EI2/$EX2)^2)-(($EJ2/$EX2)^2)-(($EK2/$EX2)^2)-(($EL2/$EX2)^2)-(($EM2/$EX2)^2)-(($EN2/$EX2)^2)-(($EO2/$EX2)^2)-(($EP2/$EX2)^2)-(($EQ2/$EX2)^2)-(($ER2/$EX2)^2)-(($ES2/$EX2)^2)-(($ET2/$EX2)^2)-(($EU2/$EX2)^2)-(($EV2/$EX2)^2)-(($EW2/$EX2)^2)</f>
        <v>0</v>
      </c>
      <c r="EZ2" s="31">
        <f>($EX2/$EX$89)*$EY2</f>
        <v>0</v>
      </c>
      <c r="FB2" s="24" t="s">
        <v>275</v>
      </c>
      <c r="FC2" s="30">
        <f>MIN(I2:I2201)</f>
        <v>4</v>
      </c>
      <c r="FD2" s="26">
        <f t="shared" ref="FD2:FD8" si="45">COUNTIFS($I$2:$I$2201, $FC2, $L$2:$L$2201, $P$2)</f>
        <v>0</v>
      </c>
      <c r="FE2" s="26">
        <f t="shared" ref="FE2:FE8" si="46">COUNTIFS($I$2:$I$2201, $FC2, $L$2:$L$2201, $P$3)</f>
        <v>0</v>
      </c>
      <c r="FF2" s="26">
        <f t="shared" ref="FF2:FF8" si="47">COUNTIFS($I$2:$I$2201, $FC2, $L$2:$L$2201, $P$4)</f>
        <v>0</v>
      </c>
      <c r="FG2" s="26">
        <f t="shared" ref="FG2:FG8" si="48">COUNTIFS($I$2:$I$2201, $FC2, $L$2:$L$2201, $P$5)</f>
        <v>0</v>
      </c>
      <c r="FH2" s="26">
        <f t="shared" ref="FH2:FH8" si="49">COUNTIFS($I$2:$I$2201, $FC2, $L$2:$L$2201, $P$6)</f>
        <v>0</v>
      </c>
      <c r="FI2" s="26">
        <f t="shared" ref="FI2:FI8" si="50">COUNTIFS($I$2:$I$2201, $FC2, $L$2:$L$2201, $P$7)</f>
        <v>13</v>
      </c>
      <c r="FJ2" s="26">
        <f t="shared" ref="FJ2:FJ8" si="51">COUNTIFS($I$2:$I$2201, $FC2, $L$2:$L$2201, $P$8)</f>
        <v>0</v>
      </c>
      <c r="FK2" s="26">
        <f t="shared" ref="FK2:FK8" si="52">COUNTIFS($I$2:$I$2201, $FC2, $L$2:$L$2201, $P$9)</f>
        <v>0</v>
      </c>
      <c r="FL2" s="26">
        <f t="shared" ref="FL2:FL8" si="53">COUNTIFS($I$2:$I$2201, $FC2, $L$2:$L$2201, $P$10)</f>
        <v>0</v>
      </c>
      <c r="FM2" s="26">
        <f t="shared" ref="FM2:FM8" si="54">COUNTIFS($I$2:$I$2201, $FC2, $L$2:$L$2201, $P$11)</f>
        <v>0</v>
      </c>
      <c r="FN2" s="26">
        <f t="shared" ref="FN2:FN8" si="55">COUNTIFS($I$2:$I$2201, $FC2, $L$2:$L$2201, $P$12)</f>
        <v>0</v>
      </c>
      <c r="FO2" s="26">
        <f t="shared" ref="FO2:FO8" si="56">COUNTIFS($I$2:$I$2201, $FC2, $L$2:$L$2201, $P$13)</f>
        <v>0</v>
      </c>
      <c r="FP2" s="26">
        <f t="shared" ref="FP2:FP8" si="57">COUNTIFS($I$2:$I$2201, $FC2, $L$2:$L$2201, $P$14)</f>
        <v>0</v>
      </c>
      <c r="FQ2" s="26">
        <f t="shared" ref="FQ2:FQ8" si="58">COUNTIFS($I$2:$I$2201, $FC2, $L$2:$L$2201, $P$15)</f>
        <v>0</v>
      </c>
      <c r="FR2" s="26">
        <f t="shared" ref="FR2:FR8" si="59">COUNTIFS($I$2:$I$2201, $FC2, $L$2:$L$2201, $P$16)</f>
        <v>0</v>
      </c>
      <c r="FS2" s="26">
        <f t="shared" ref="FS2:FS8" si="60">COUNTIFS($I$2:$I$2201, $FC2, $L$2:$L$2201, $P$17)</f>
        <v>0</v>
      </c>
      <c r="FT2" s="26">
        <f t="shared" ref="FT2:FT8" si="61">COUNTIFS($I$2:$I$2201, $FC2, $L$2:$L$2201, $P$18)</f>
        <v>0</v>
      </c>
      <c r="FU2" s="26">
        <f t="shared" ref="FU2:FU8" si="62">COUNTIFS($I$2:$I$2201, $FC2, $L$2:$L$2201, $P$19)</f>
        <v>0</v>
      </c>
      <c r="FV2" s="26">
        <f t="shared" ref="FV2:FV8" si="63">COUNTIFS($I$2:$I$2201, $FC2, $L$2:$L$2201, $P$20)</f>
        <v>0</v>
      </c>
      <c r="FW2" s="26">
        <f t="shared" ref="FW2:FW8" si="64">COUNTIFS($I$2:$I$2201, $FC2, $L$2:$L$2201, $P$21)</f>
        <v>0</v>
      </c>
      <c r="FX2" s="26">
        <f t="shared" ref="FX2:FX8" si="65">COUNTIFS($I$2:$I$2201, $FC2, $L$2:$L$2201, $P$22)</f>
        <v>0</v>
      </c>
      <c r="FY2" s="26">
        <f t="shared" ref="FY2:FY8" si="66">COUNTIFS($I$2:$I$2201, $FC2, $L$2:$L$2201, $P$23)</f>
        <v>0</v>
      </c>
      <c r="FZ2" s="31">
        <f>SUM($FD2:$FY2)</f>
        <v>13</v>
      </c>
      <c r="GA2" s="31">
        <f>1-(($FD2/$FZ2)^2)-(($FE2/$FZ2)^2)-(($FF2/$FZ2)^2)-(($FG2/$FZ2)^2)-(($FH2/$FZ2)^2)-(($FI2/$FZ2)^2)-(($FJ2/$FZ2)^2)-(($FK2/$FZ2)^2)-(($FL2/$FZ2)^2)-(($FM2/$FZ2)^2)-(($FN2/$FZ2)^2)-(($FO2/$FZ2)^2)-(($FP2/$FZ2)^2)-(($FQ2/$FZ2)^2)-(($FR2/$FZ2)^2)-(($FS2/$FZ2)^2)-(($FT2/$FZ2)^2)-(($FU2/$FZ2)^2)-(($FV2/$FZ2)^2)-(($FW2/$FZ2)^2)-(($FX2/$FZ2)^2)-(($FY2/$FZ2)^2)</f>
        <v>0</v>
      </c>
      <c r="GB2" s="31">
        <f>($FZ2/$FZ$9)*$GA2</f>
        <v>0</v>
      </c>
      <c r="GD2" s="24" t="s">
        <v>275</v>
      </c>
      <c r="GE2" s="30">
        <f>MIN(K2:K2201)</f>
        <v>20</v>
      </c>
      <c r="GF2" s="26">
        <f>COUNTIFS($K$2:$K$2201, $GE2, $L$2:$L$2201, $P$2)</f>
        <v>0</v>
      </c>
      <c r="GG2" s="26">
        <f>COUNTIFS($K$2:$K$2201, $GE2, $L$2:$L$2201, $P$3)</f>
        <v>0</v>
      </c>
      <c r="GH2" s="26">
        <f>COUNTIFS($K$2:$K$2201, $GE2, $L$2:$L$2201, $P$4)</f>
        <v>0</v>
      </c>
      <c r="GI2" s="26">
        <f>COUNTIFS($K$2:$K$2201, $GE2, $L$2:$L$2201, $P$5)</f>
        <v>0</v>
      </c>
      <c r="GJ2" s="26">
        <f>COUNTIFS($K$2:$K$2201, $GE2, $L$2:$L$2201, $P$6)</f>
        <v>0</v>
      </c>
      <c r="GK2" s="26">
        <f>COUNTIFS($K$2:$K$2201, $GE2, $L$2:$L$2201, $P$7)</f>
        <v>0</v>
      </c>
      <c r="GL2" s="26">
        <f>COUNTIFS($K$2:$K$2201, $GE2, $L$2:$L$2201, $P$8)</f>
        <v>0</v>
      </c>
      <c r="GM2" s="26">
        <f>COUNTIFS($K$2:$K$2201, $GE2, $L$2:$L$2201, $P$9)</f>
        <v>0</v>
      </c>
      <c r="GN2" s="26">
        <f>COUNTIFS($K$2:$K$2201, $GE2, $L$2:$L$2201, $P$10)</f>
        <v>0</v>
      </c>
      <c r="GO2" s="26">
        <f>COUNTIFS($K$2:$K$2201, $GE2, $L$2:$L$2201, $P$11)</f>
        <v>0</v>
      </c>
      <c r="GP2" s="26">
        <f>COUNTIFS($K$2:$K$2201, $GE2, $L$2:$L$2201, $P$12)</f>
        <v>0</v>
      </c>
      <c r="GQ2" s="26">
        <f>COUNTIFS($K$2:$K$2201, $GE2, $L$2:$L$2201, $P$13)</f>
        <v>0</v>
      </c>
      <c r="GR2" s="26">
        <f>COUNTIFS($K$2:$K$2201, $GE2, $L$2:$L$2201, $P$14)</f>
        <v>0</v>
      </c>
      <c r="GS2" s="26">
        <f>COUNTIFS($K$2:$K$2201, $GE2, $L$2:$L$2201, $P$15)</f>
        <v>0</v>
      </c>
      <c r="GT2" s="26">
        <f>COUNTIFS($K$2:$K$2201, $GE2, $L$2:$L$2201, $P$16)</f>
        <v>4</v>
      </c>
      <c r="GU2" s="26">
        <f>COUNTIFS($K$2:$K$2201, $GE2, $L$2:$L$2201, $P$17)</f>
        <v>0</v>
      </c>
      <c r="GV2" s="26">
        <f>COUNTIFS($K$2:$K$2201, $GE2, $L$2:$L$2201, $P$18)</f>
        <v>0</v>
      </c>
      <c r="GW2" s="26">
        <f>COUNTIFS($K$2:$K$2201, $GE2, $L$2:$L$2201, $P$19)</f>
        <v>0</v>
      </c>
      <c r="GX2" s="26">
        <f>COUNTIFS($K$2:$K$2201, $GE2, $L$2:$L$2201, $P$20)</f>
        <v>0</v>
      </c>
      <c r="GY2" s="26">
        <f>COUNTIFS($K$2:$K$2201, $GE2, $L$2:$L$2201, $P$21)</f>
        <v>0</v>
      </c>
      <c r="GZ2" s="26">
        <f>COUNTIFS($K$2:$K$2201, $GE2, $L$2:$L$2201, $P$22)</f>
        <v>0</v>
      </c>
      <c r="HA2" s="26">
        <f>COUNTIFS($K$2:$K$2201, $GE2, $L$2:$L$2201, $P$23)</f>
        <v>0</v>
      </c>
      <c r="HB2" s="31">
        <f>SUM($GF2:$HA2)</f>
        <v>4</v>
      </c>
      <c r="HC2" s="31">
        <f>1-(($GF2/$HB2)^2)-(($GH2/$HB2)^2)-(($GI2/$HB2)^2)-(($GJ2/$HB2)^2)-(($GK2/$HB2)^2)-(($GL2/$HB2)^2)-(($GM2/$HB2)^2)-(($GN2/$HB2)^2)-(($GO2/$HB2)^2)-(($GP2/$HB2)^2)-(($GQ2/$HB2)^2)-(($GR2/$HB2)^2)-(($GS2/$HB2)^2)-(($GT2/$HB2)^2)-(($GU2/$HB2)^2)-(($GV2/$HB2)^2)-(($GW2/$HB2)^2)-(($GX2/$HB2)^2)-(($GY2/$HB2)^2)-(($GZ2/$HB2)^2)-(($HA2/$HB2)^2)-(($GG2/$HB2)^2)</f>
        <v>0</v>
      </c>
      <c r="HD2" s="31">
        <f>($HB2/$HB$282)*$HC2</f>
        <v>0</v>
      </c>
      <c r="HF2" s="31" t="str">
        <f>A$1</f>
        <v>N</v>
      </c>
      <c r="HG2" s="31">
        <f>AR143</f>
        <v>0.80407644276203694</v>
      </c>
      <c r="HK2" s="40" t="s">
        <v>0</v>
      </c>
      <c r="HL2" s="40"/>
      <c r="HM2" s="40"/>
      <c r="HN2" s="42" t="s">
        <v>256</v>
      </c>
      <c r="HP2" s="40" t="s">
        <v>0</v>
      </c>
      <c r="HQ2" s="40"/>
      <c r="HR2" s="40"/>
      <c r="HS2" s="42" t="s">
        <v>256</v>
      </c>
      <c r="HU2" s="40" t="s">
        <v>0</v>
      </c>
      <c r="HV2" s="40"/>
      <c r="HW2" s="40"/>
      <c r="HX2" s="42" t="s">
        <v>256</v>
      </c>
      <c r="HZ2" s="40" t="s">
        <v>0</v>
      </c>
      <c r="IA2" s="40"/>
      <c r="IB2" s="40"/>
      <c r="IC2" s="42" t="s">
        <v>256</v>
      </c>
      <c r="IE2" s="40" t="s">
        <v>0</v>
      </c>
      <c r="IF2" s="40"/>
      <c r="IG2" s="40"/>
      <c r="IH2" s="42" t="s">
        <v>256</v>
      </c>
      <c r="IJ2" s="40" t="s">
        <v>0</v>
      </c>
      <c r="IK2" s="40"/>
      <c r="IL2" s="40"/>
      <c r="IM2" s="42" t="s">
        <v>256</v>
      </c>
      <c r="IO2" s="75" t="s">
        <v>0</v>
      </c>
      <c r="IP2" s="76"/>
      <c r="IQ2" s="76"/>
      <c r="IR2" s="77" t="s">
        <v>256</v>
      </c>
      <c r="IT2" s="88" t="s">
        <v>0</v>
      </c>
      <c r="IU2" s="88"/>
      <c r="IV2" s="88"/>
      <c r="IW2" s="78" t="s">
        <v>256</v>
      </c>
      <c r="IY2" s="40" t="s">
        <v>1</v>
      </c>
      <c r="IZ2" s="40"/>
      <c r="JA2" s="40"/>
      <c r="JB2" s="42" t="s">
        <v>256</v>
      </c>
      <c r="JD2" s="40" t="s">
        <v>1</v>
      </c>
      <c r="JE2" s="40"/>
      <c r="JF2" s="40"/>
      <c r="JG2" s="42" t="s">
        <v>256</v>
      </c>
      <c r="JI2" s="40" t="s">
        <v>2</v>
      </c>
      <c r="JJ2" s="40"/>
      <c r="JK2" s="40"/>
      <c r="JL2" s="42" t="s">
        <v>256</v>
      </c>
      <c r="JN2" s="40" t="s">
        <v>2</v>
      </c>
      <c r="JO2" s="40"/>
      <c r="JP2" s="40"/>
      <c r="JQ2" s="42" t="s">
        <v>256</v>
      </c>
    </row>
    <row r="3" spans="1:277">
      <c r="A3" s="6">
        <v>85</v>
      </c>
      <c r="B3" s="6">
        <v>58</v>
      </c>
      <c r="C3" s="6">
        <v>41</v>
      </c>
      <c r="D3" s="7">
        <v>21.770461690000001</v>
      </c>
      <c r="E3" s="8">
        <f t="shared" ref="E3:E66" si="67">ROUND(D3, 0)</f>
        <v>22</v>
      </c>
      <c r="F3" s="7">
        <v>80.319644080000003</v>
      </c>
      <c r="G3" s="8">
        <f t="shared" ref="G3:G66" si="68">ROUND(F3, 0)</f>
        <v>80</v>
      </c>
      <c r="H3" s="9">
        <v>7.038096361</v>
      </c>
      <c r="I3" s="8">
        <f t="shared" ref="I3:I66" si="69">ROUND(H3, 0)</f>
        <v>7</v>
      </c>
      <c r="J3" s="10">
        <v>226.65553739999999</v>
      </c>
      <c r="K3" s="8">
        <f t="shared" ref="K3:K66" si="70">ROUND(J3, 0)</f>
        <v>227</v>
      </c>
      <c r="L3" s="5" t="s">
        <v>24</v>
      </c>
      <c r="P3" s="15" t="s">
        <v>36</v>
      </c>
      <c r="S3" s="27">
        <v>1</v>
      </c>
      <c r="T3" s="26">
        <f t="shared" ref="T3:T66" si="71">COUNTIFS($A$2:$A$2201, S3, $L$2:$L$2201, $P$2)</f>
        <v>0</v>
      </c>
      <c r="U3" s="26">
        <f t="shared" ref="U3:U66" si="72">COUNTIFS($A$2:$A$2201, $S3, $L$2:$L$2201, $P$3)</f>
        <v>0</v>
      </c>
      <c r="V3" s="26">
        <f t="shared" ref="V3:V66" si="73">COUNTIFS($A$2:$A$2201, $S3, $L$2:$L$2201, $P$4)</f>
        <v>0</v>
      </c>
      <c r="W3" s="26">
        <f t="shared" ref="W3:W66" si="74">COUNTIFS($A$2:$A$2201, $S3, $L$2:$L$2201, $P$5)</f>
        <v>1</v>
      </c>
      <c r="X3" s="26">
        <f t="shared" ref="X3:X66" si="75">COUNTIFS($A$2:$A$2201, $S3, $L$2:$L$2201, $P$6)</f>
        <v>3</v>
      </c>
      <c r="Y3" s="26">
        <f t="shared" ref="Y3:Y66" si="76">COUNTIFS($A$2:$A$2201, $S3, $L$2:$L$2201, $P$7)</f>
        <v>0</v>
      </c>
      <c r="Z3" s="26">
        <f t="shared" ref="Z3:Z66" si="77">COUNTIFS($A$2:$A$2201, $S3, $L$2:$L$2201, $P$8)</f>
        <v>2</v>
      </c>
      <c r="AA3" s="26">
        <f t="shared" ref="AA3:AA66" si="78">COUNTIFS($A$2:$A$2201, $S3, $L$2:$L$2201, $P$9)</f>
        <v>0</v>
      </c>
      <c r="AB3" s="26">
        <f t="shared" ref="AB3:AB66" si="79">COUNTIFS($A$2:$A$2201, $S3, $L$2:$L$2201, $P$10)</f>
        <v>1</v>
      </c>
      <c r="AC3" s="26">
        <f t="shared" ref="AC3:AC66" si="80">COUNTIFS($A$2:$A$2201, $S3, $L$2:$L$2201, $P$11)</f>
        <v>1</v>
      </c>
      <c r="AD3" s="26">
        <f t="shared" ref="AD3:AD66" si="81">COUNTIFS($A$2:$A$2201, $S3, $L$2:$L$2201, $P$12)</f>
        <v>0</v>
      </c>
      <c r="AE3" s="26">
        <f t="shared" ref="AE3:AE66" si="82">COUNTIFS($A$2:$A$2201, $S3, $L$2:$L$2201, $P$13)</f>
        <v>3</v>
      </c>
      <c r="AF3" s="26">
        <f t="shared" ref="AF3:AF66" si="83">COUNTIFS($A$2:$A$2201, $S3, $L$2:$L$2201, $P$14)</f>
        <v>1</v>
      </c>
      <c r="AG3" s="26">
        <f t="shared" ref="AG3:AG66" si="84">COUNTIFS($A$2:$A$2201, $S3, $L$2:$L$2201, $P$15)</f>
        <v>0</v>
      </c>
      <c r="AH3" s="26">
        <f t="shared" ref="AH3:AH66" si="85">COUNTIFS($A$2:$A$2201, $S3, $L$2:$L$2201, $P$16)</f>
        <v>0</v>
      </c>
      <c r="AI3" s="26">
        <f t="shared" ref="AI3:AI66" si="86">COUNTIFS($A$2:$A$2201, $S3, $L$2:$L$2201, $P$17)</f>
        <v>2</v>
      </c>
      <c r="AJ3" s="26">
        <f t="shared" ref="AJ3:AJ66" si="87">COUNTIFS($A$2:$A$2201, $S3, $L$2:$L$2201, $P$18)</f>
        <v>3</v>
      </c>
      <c r="AK3" s="26">
        <f t="shared" ref="AK3:AK66" si="88">COUNTIFS($A$2:$A$2201, $S3, $L$2:$L$2201, $P$19)</f>
        <v>0</v>
      </c>
      <c r="AL3" s="26">
        <f t="shared" ref="AL3:AL66" si="89">COUNTIFS($A$2:$A$2201, $S3, $L$2:$L$2201, $P$20)</f>
        <v>3</v>
      </c>
      <c r="AM3" s="26">
        <f t="shared" ref="AM3:AM66" si="90">COUNTIFS($A$2:$A$2201, $S3, $L$2:$L$2201, $P$21)</f>
        <v>0</v>
      </c>
      <c r="AN3" s="26">
        <f t="shared" ref="AN3:AN66" si="91">COUNTIFS($A$2:$A$2201, $S3, $L$2:$L$2201, $P$22)</f>
        <v>0</v>
      </c>
      <c r="AO3" s="26">
        <f t="shared" ref="AO3:AO66" si="92">COUNTIFS($A$2:$A$2201, $S3, $L$2:$L$2201, $P$23)</f>
        <v>0</v>
      </c>
      <c r="AP3" s="31">
        <f t="shared" ref="AP3:AP66" si="93">SUM($T3:$AO3)</f>
        <v>20</v>
      </c>
      <c r="AQ3" s="31">
        <f t="shared" si="0"/>
        <v>0.88000000000000034</v>
      </c>
      <c r="AR3" s="31">
        <f t="shared" ref="AR3:AR66" si="94">($AP3/$AP$143)*$AQ3</f>
        <v>8.0000000000000019E-3</v>
      </c>
      <c r="AU3" s="27">
        <v>6</v>
      </c>
      <c r="AV3" s="26">
        <f t="shared" ref="AV3:AV66" si="95">COUNTIFS($B$2:$B$2201, AU3, $L$2:$L$2201, $P$2)</f>
        <v>0</v>
      </c>
      <c r="AW3" s="26">
        <f t="shared" ref="AW3:AW66" si="96">COUNTIFS($B$2:$B$2201, $AU3, $L$2:$L$2201, $P$3)</f>
        <v>0</v>
      </c>
      <c r="AX3" s="26">
        <f t="shared" ref="AX3:AX66" si="97">COUNTIFS($B$2:$B$2201, $AU3, $L$2:$L$2201, $P$4)</f>
        <v>0</v>
      </c>
      <c r="AY3" s="26">
        <f t="shared" ref="AY3:AY66" si="98">COUNTIFS($B$2:$B$2201, $AU3, $L$2:$L$2201, $P$5)</f>
        <v>0</v>
      </c>
      <c r="AZ3" s="26">
        <f t="shared" ref="AZ3:AZ66" si="99">COUNTIFS($B$2:$B$2201, $AU3, $L$2:$L$2201, $P$6)</f>
        <v>0</v>
      </c>
      <c r="BA3" s="26">
        <f t="shared" ref="BA3:BA66" si="100">COUNTIFS($B$2:$B$2201, $AU3, $L$2:$L$2201, $P$7)</f>
        <v>0</v>
      </c>
      <c r="BB3" s="26">
        <f t="shared" ref="BB3:BB66" si="101">COUNTIFS($B$2:$B$2201, $AU3, $L$2:$L$2201, $P$8)</f>
        <v>0</v>
      </c>
      <c r="BC3" s="26">
        <f t="shared" ref="BC3:BC66" si="102">COUNTIFS($B$2:$B$2201, $AU3, $L$2:$L$2201, $P$9)</f>
        <v>0</v>
      </c>
      <c r="BD3" s="26">
        <f t="shared" ref="BD3:BD66" si="103">COUNTIFS($B$2:$B$2201, $AU3, $L$2:$L$2201, $P$10)</f>
        <v>0</v>
      </c>
      <c r="BE3" s="26">
        <f t="shared" ref="BE3:BE66" si="104">COUNTIFS($B$2:$B$2201, $AU3, $L$2:$L$2201, $P$11)</f>
        <v>3</v>
      </c>
      <c r="BF3" s="26">
        <f t="shared" ref="BF3:BF66" si="105">COUNTIFS($B$2:$B$2201, $AU3, $L$2:$L$2201, $P$12)</f>
        <v>0</v>
      </c>
      <c r="BG3" s="26">
        <f t="shared" ref="BG3:BG66" si="106">COUNTIFS($B$2:$B$2201, $AU3, $L$2:$L$2201, $P$13)</f>
        <v>0</v>
      </c>
      <c r="BH3" s="26">
        <f t="shared" ref="BH3:BH66" si="107">COUNTIFS($B$2:$B$2201, $AU3, $L$2:$L$2201, $P$14)</f>
        <v>0</v>
      </c>
      <c r="BI3" s="26">
        <f t="shared" ref="BI3:BI66" si="108">COUNTIFS($B$2:$B$2201, $AU3, $L$2:$L$2201, $P$15)</f>
        <v>4</v>
      </c>
      <c r="BJ3" s="26">
        <f t="shared" ref="BJ3:BJ66" si="109">COUNTIFS($B$2:$B$2201, $AU3, $L$2:$L$2201, $P$16)</f>
        <v>4</v>
      </c>
      <c r="BK3" s="26">
        <f t="shared" ref="BK3:BK66" si="110">COUNTIFS($B$2:$B$2201, $AU3, $L$2:$L$2201, $P$17)</f>
        <v>0</v>
      </c>
      <c r="BL3" s="26">
        <f t="shared" ref="BL3:BL66" si="111">COUNTIFS($B$2:$B$2201, $AU3, $L$2:$L$2201, $P$18)</f>
        <v>3</v>
      </c>
      <c r="BM3" s="26">
        <f t="shared" ref="BM3:BM66" si="112">COUNTIFS($B$2:$B$2201, $AU3, $L$2:$L$2201, $P$19)</f>
        <v>0</v>
      </c>
      <c r="BN3" s="26">
        <f t="shared" ref="BN3:BN66" si="113">COUNTIFS($B$2:$B$2201, $AU3, $L$2:$L$2201, $P$20)</f>
        <v>10</v>
      </c>
      <c r="BO3" s="26">
        <f t="shared" ref="BO3:BO66" si="114">COUNTIFS($B$2:$B$2201, $AU3, $L$2:$L$2201, $P$21)</f>
        <v>0</v>
      </c>
      <c r="BP3" s="26">
        <f t="shared" ref="BP3:BP66" si="115">COUNTIFS($B$2:$B$2201, $AU3, $L$2:$L$2201, $P$22)</f>
        <v>0</v>
      </c>
      <c r="BQ3" s="26">
        <f t="shared" ref="BQ3:BQ66" si="116">COUNTIFS($B$2:$B$2201, $AU3, $L$2:$L$2201, $P$23)</f>
        <v>0</v>
      </c>
      <c r="BR3" s="31">
        <f t="shared" ref="BR3:BR66" si="117">SUM($AV3:$BQ3)</f>
        <v>24</v>
      </c>
      <c r="BS3" s="31">
        <f t="shared" ref="BS3:BS66" si="118">1-(($AV3/$BR3)^2)-(($AW3/$BR3)^2)-(($AX3/$BR3)^2)-(($AY3/$BR3)^2)-(($AZ3/$BR3)^2)-(($BA3/$BR3)^2)-(($BB3/$BR3)^2)-(($BC3/$BR3)^2)-(($BD3/$BR3)^2)-(($BE3/$BR3)^2)-(($BF3/$BR3)^2)-(($BG3/$BR3)^2)-(($BH3/$BR3)^2)-(($BI3/$BR3)^2)-(($BJ3/$BR3)^2)-(($BK3/$BR3)^2)-(($BL3/$BR3)^2)-(($BM3/$BR3)^2)-(($BN3/$BR3)^2)-(($BO3/$BR3)^2)-(($BP3/$BR3)^2)-(($BQ3/$BR3)^2)</f>
        <v>0.73958333333333326</v>
      </c>
      <c r="BT3" s="31">
        <f t="shared" ref="BT3:BT66" si="119">($BR3/$BR$143)*$BS3</f>
        <v>8.0681818181818181E-3</v>
      </c>
      <c r="BW3" s="27">
        <v>6</v>
      </c>
      <c r="BX3" s="26">
        <f t="shared" si="1"/>
        <v>0</v>
      </c>
      <c r="BY3" s="26">
        <f t="shared" si="2"/>
        <v>0</v>
      </c>
      <c r="BZ3" s="26">
        <f t="shared" si="3"/>
        <v>0</v>
      </c>
      <c r="CA3" s="26">
        <f t="shared" si="4"/>
        <v>0</v>
      </c>
      <c r="CB3" s="26">
        <f t="shared" si="5"/>
        <v>0</v>
      </c>
      <c r="CC3" s="26">
        <f t="shared" si="6"/>
        <v>0</v>
      </c>
      <c r="CD3" s="26">
        <f t="shared" si="7"/>
        <v>0</v>
      </c>
      <c r="CE3" s="26">
        <f t="shared" si="8"/>
        <v>0</v>
      </c>
      <c r="CF3" s="26">
        <f t="shared" si="9"/>
        <v>0</v>
      </c>
      <c r="CG3" s="26">
        <f t="shared" si="10"/>
        <v>0</v>
      </c>
      <c r="CH3" s="26">
        <f t="shared" si="11"/>
        <v>0</v>
      </c>
      <c r="CI3" s="26">
        <f t="shared" si="12"/>
        <v>0</v>
      </c>
      <c r="CJ3" s="26">
        <f t="shared" si="13"/>
        <v>0</v>
      </c>
      <c r="CK3" s="26">
        <f t="shared" si="14"/>
        <v>0</v>
      </c>
      <c r="CL3" s="26">
        <f t="shared" si="15"/>
        <v>0</v>
      </c>
      <c r="CM3" s="26">
        <f t="shared" si="16"/>
        <v>0</v>
      </c>
      <c r="CN3" s="26">
        <f t="shared" si="17"/>
        <v>9</v>
      </c>
      <c r="CO3" s="26">
        <f t="shared" si="18"/>
        <v>0</v>
      </c>
      <c r="CP3" s="26">
        <f t="shared" si="19"/>
        <v>0</v>
      </c>
      <c r="CQ3" s="26">
        <f t="shared" si="20"/>
        <v>0</v>
      </c>
      <c r="CR3" s="26">
        <f t="shared" si="21"/>
        <v>0</v>
      </c>
      <c r="CS3" s="26">
        <f t="shared" si="22"/>
        <v>0</v>
      </c>
      <c r="CT3" s="31">
        <f t="shared" ref="CT3:CT66" si="120">SUM($BX3:$CS3)</f>
        <v>9</v>
      </c>
      <c r="CU3" s="31">
        <f t="shared" ref="CU3:CU52" si="121">1-(($BX3/$CT3)^2)-(($BY3/$CT3)^2)-(($BZ3/$CT3)^2)-(($CA3/$CT3)^2)-(($CB3/$CT3)^2)-(($CC3/$CT3)^2)-(($CD3/$CT3)^2)-(($CE3/$CT3)^2)-(($CF3/$CT3)^2)-(($CG3/$CT3)^2)-(($CH3/$CT3)^2)-(($CI3/$CT3)^2)-(($CJ3/$CT3)^2)-(($CK3/$CT3)^2)-(($CL3/$CT3)^2)-(($CM3/$CT3)^2)-(($CN3/$CT3)^2)-(($CO3/$CT3)^2)-(($CP3/$CT3)^2)-(($CQ3/$CT3)^2)-(($CR3/$CT3)^2)-(($CS3/$CT3)^2)</f>
        <v>0</v>
      </c>
      <c r="CV3" s="31">
        <f t="shared" ref="CV3:CV66" si="122">($CT3/$CT$203)*$CU3</f>
        <v>0</v>
      </c>
      <c r="CY3" s="27">
        <v>10</v>
      </c>
      <c r="CZ3" s="26">
        <f t="shared" ref="CZ3:CZ37" si="123">COUNTIFS($E$2:$E$2201, CY3, $L$2:$L$2201, "rice")</f>
        <v>0</v>
      </c>
      <c r="DA3" s="26">
        <f t="shared" ref="DA3:DA37" si="124">COUNTIFS($E$2:$E$2201, CY3, $L$2:$L$2201, "maize")</f>
        <v>0</v>
      </c>
      <c r="DB3" s="26">
        <f t="shared" ref="DB3:DB37" si="125">COUNTIFS($E$2:$E$2201, CY3, $L$2:$L$2201, $P$4)</f>
        <v>0</v>
      </c>
      <c r="DC3" s="26">
        <f t="shared" ref="DC3:DC37" si="126">COUNTIFS($E$2:$E$2201, $CY3, $L$2:$L$2201, $P$5)</f>
        <v>0</v>
      </c>
      <c r="DD3" s="26">
        <f t="shared" ref="DD3:DD37" si="127">COUNTIFS($E$2:$E$2201, $CY3, $L$2:$L$2201, $P$6)</f>
        <v>0</v>
      </c>
      <c r="DE3" s="26">
        <f t="shared" ref="DE3:DE37" si="128">COUNTIFS($E$2:$E$2201, $CY3, $L$2:$L$2201, $P$7)</f>
        <v>0</v>
      </c>
      <c r="DF3" s="26">
        <f t="shared" ref="DF3:DF37" si="129">COUNTIFS($E$2:$E$2201, $CY3, $L$2:$L$2201, $P$8)</f>
        <v>0</v>
      </c>
      <c r="DG3" s="26">
        <f t="shared" ref="DG3:DG37" si="130">COUNTIFS($E$2:$E$2201, $CY3, $L$2:$L$2201, $P$9)</f>
        <v>0</v>
      </c>
      <c r="DH3" s="26">
        <f t="shared" ref="DH3:DH37" si="131">COUNTIFS($E$2:$E$2201, $CY3, $L$2:$L$2201, $P$10)</f>
        <v>0</v>
      </c>
      <c r="DI3" s="26">
        <f t="shared" ref="DI3:DI37" si="132">COUNTIFS($E$2:$E$2201, $CY3, $L$2:$L$2201, $P$11)</f>
        <v>0</v>
      </c>
      <c r="DJ3" s="26">
        <f t="shared" ref="DJ3:DJ37" si="133">COUNTIFS($E$2:$E$2201, $CY3, $L$2:$L$2201, $P$12)</f>
        <v>0</v>
      </c>
      <c r="DK3" s="26">
        <f t="shared" ref="DK3:DK37" si="134">COUNTIFS($E$2:$E$2201, $CY3, $L$2:$L$2201, $P$13)</f>
        <v>0</v>
      </c>
      <c r="DL3" s="26">
        <f t="shared" ref="DL3:DL37" si="135">COUNTIFS($E$2:$E$2201, $CY3, $L$2:$L$2201, $P$14)</f>
        <v>5</v>
      </c>
      <c r="DM3" s="26">
        <f t="shared" ref="DM3:DM37" si="136">COUNTIFS($E$2:$E$2201, $CY3, $L$2:$L$2201, $P$15)</f>
        <v>0</v>
      </c>
      <c r="DN3" s="26">
        <f t="shared" ref="DN3:DN37" si="137">COUNTIFS($E$2:$E$2201, $CY3, $L$2:$L$2201, $P$16)</f>
        <v>0</v>
      </c>
      <c r="DO3" s="26">
        <f t="shared" ref="DO3:DO37" si="138">COUNTIFS($E$2:$E$2201, $CY3, $L$2:$L$2201, $P$17)</f>
        <v>0</v>
      </c>
      <c r="DP3" s="26">
        <f t="shared" ref="DP3:DP37" si="139">COUNTIFS($E$2:$E$2201, $CY3, $L$2:$L$2201, $P$18)</f>
        <v>4</v>
      </c>
      <c r="DQ3" s="26">
        <f t="shared" ref="DQ3:DQ37" si="140">COUNTIFS($E$2:$E$2201, $CY3, $L$2:$L$2201, $P$19)</f>
        <v>0</v>
      </c>
      <c r="DR3" s="26">
        <f t="shared" ref="DR3:DR37" si="141">COUNTIFS($E$2:$E$2201, $CY3, $L$2:$L$2201, $P$20)</f>
        <v>0</v>
      </c>
      <c r="DS3" s="26">
        <f t="shared" ref="DS3:DS36" si="142">COUNTIFS($E$2:$E$2201, $CY3, $L$2:$L$2201, $P$21)</f>
        <v>0</v>
      </c>
      <c r="DT3" s="26">
        <f t="shared" ref="DT3:DT37" si="143">COUNTIFS($E$2:$E$2201, $CY3, $L$2:$L$2201, $P$22)</f>
        <v>0</v>
      </c>
      <c r="DU3" s="26">
        <f t="shared" ref="DU3:DU37" si="144">COUNTIFS($E$2:$E$2201, $CY3, $L$2:$L$2201, $P$23)</f>
        <v>0</v>
      </c>
      <c r="DV3" s="31">
        <f t="shared" ref="DV3:DV37" si="145">SUM($CZ3:$DU3)</f>
        <v>9</v>
      </c>
      <c r="DW3" s="31">
        <f t="shared" ref="DW3:DW37" si="146">1-(($CZ3/$DV3)^2)-(($DA3/$DV3)^2)-(($DB3/$DV3)^2)-(($DC3/$DV3)^2)-(($DD3/$DV3)^2)-(($DE3/$DV3)^2)-(($DF3/$DV3)^2)-(($DG3/$DV3)^2)-(($DH3/$DV3)^2)-(($DI3/$DV3)^2)-(($DJ3/$DV3)^2)-(($DK3/$DV3)^2)-(($DL3/$DV3)^2)-(($DM3/$DV3)^2)-(($DN3/$DV3)^2)-(($DO3/$DV3)^2)-(($DP3/$DV3)^2)-(($DQ3/$DV3)^2)-(($DR3/$DV3)^2)-(($DS3/$DV3)^2)-(($DT3/$DV3)^2)-(($DU3/$DV3)^2)</f>
        <v>0.49382716049382713</v>
      </c>
      <c r="DX3" s="31">
        <f t="shared" ref="DX3:DX37" si="147">($DV3/$DV$38)*$DW3</f>
        <v>2.0202020202020202E-3</v>
      </c>
      <c r="EA3" s="27">
        <v>15</v>
      </c>
      <c r="EB3" s="26">
        <f t="shared" si="23"/>
        <v>0</v>
      </c>
      <c r="EC3" s="26">
        <f t="shared" si="24"/>
        <v>0</v>
      </c>
      <c r="ED3" s="26">
        <f t="shared" si="25"/>
        <v>20</v>
      </c>
      <c r="EE3" s="26">
        <f t="shared" si="26"/>
        <v>0</v>
      </c>
      <c r="EF3" s="26">
        <f t="shared" si="27"/>
        <v>0</v>
      </c>
      <c r="EG3" s="26">
        <f t="shared" si="28"/>
        <v>0</v>
      </c>
      <c r="EH3" s="26">
        <f t="shared" si="29"/>
        <v>0</v>
      </c>
      <c r="EI3" s="26">
        <f t="shared" si="30"/>
        <v>0</v>
      </c>
      <c r="EJ3" s="26">
        <f t="shared" si="31"/>
        <v>0</v>
      </c>
      <c r="EK3" s="26">
        <f t="shared" si="32"/>
        <v>0</v>
      </c>
      <c r="EL3" s="26">
        <f t="shared" si="33"/>
        <v>0</v>
      </c>
      <c r="EM3" s="26">
        <f t="shared" si="34"/>
        <v>0</v>
      </c>
      <c r="EN3" s="26">
        <f t="shared" si="35"/>
        <v>0</v>
      </c>
      <c r="EO3" s="26">
        <f t="shared" si="36"/>
        <v>0</v>
      </c>
      <c r="EP3" s="26">
        <f t="shared" si="37"/>
        <v>0</v>
      </c>
      <c r="EQ3" s="26">
        <f t="shared" si="38"/>
        <v>0</v>
      </c>
      <c r="ER3" s="26">
        <f t="shared" si="39"/>
        <v>0</v>
      </c>
      <c r="ES3" s="26">
        <f t="shared" si="40"/>
        <v>0</v>
      </c>
      <c r="ET3" s="26">
        <f t="shared" si="41"/>
        <v>0</v>
      </c>
      <c r="EU3" s="26">
        <f t="shared" si="42"/>
        <v>0</v>
      </c>
      <c r="EV3" s="26">
        <f t="shared" si="43"/>
        <v>0</v>
      </c>
      <c r="EW3" s="26">
        <f t="shared" si="44"/>
        <v>0</v>
      </c>
      <c r="EX3" s="31">
        <f t="shared" ref="EX3:EX66" si="148">SUM($EB3:$EW3)</f>
        <v>20</v>
      </c>
      <c r="EY3" s="31">
        <f t="shared" ref="EY3:EY66" si="149">1-(($EB3/$EX3)^2)-(($EC3/$EX3)^2)-(($ED3/$EX3)^2)-(($EE3/$EX3)^2)-(($EF3/$EX3)^2)-(($EG3/$EX3)^2)-(($EH3/$EX3)^2)-(($EI3/$EX3)^2)-(($EJ3/$EX3)^2)-(($EK3/$EX3)^2)-(($EL3/$EX3)^2)-(($EM3/$EX3)^2)-(($EN3/$EX3)^2)-(($EO3/$EX3)^2)-(($EP3/$EX3)^2)-(($EQ3/$EX3)^2)-(($ER3/$EX3)^2)-(($ES3/$EX3)^2)-(($ET3/$EX3)^2)-(($EU3/$EX3)^2)-(($EV3/$EX3)^2)-(($EW3/$EX3)^2)</f>
        <v>0</v>
      </c>
      <c r="EZ3" s="31">
        <f t="shared" ref="EZ3:EZ66" si="150">($EX3/$EX$89)*$EY3</f>
        <v>0</v>
      </c>
      <c r="FC3" s="27">
        <v>5</v>
      </c>
      <c r="FD3" s="26">
        <f t="shared" si="45"/>
        <v>12</v>
      </c>
      <c r="FE3" s="26">
        <f t="shared" si="46"/>
        <v>0</v>
      </c>
      <c r="FF3" s="26">
        <f t="shared" si="47"/>
        <v>0</v>
      </c>
      <c r="FG3" s="26">
        <f t="shared" si="48"/>
        <v>0</v>
      </c>
      <c r="FH3" s="26">
        <f t="shared" si="49"/>
        <v>37</v>
      </c>
      <c r="FI3" s="26">
        <f t="shared" si="50"/>
        <v>15</v>
      </c>
      <c r="FJ3" s="26">
        <f t="shared" si="51"/>
        <v>0</v>
      </c>
      <c r="FK3" s="26">
        <f t="shared" si="52"/>
        <v>0</v>
      </c>
      <c r="FL3" s="26">
        <f t="shared" si="53"/>
        <v>0</v>
      </c>
      <c r="FM3" s="26">
        <f t="shared" si="54"/>
        <v>0</v>
      </c>
      <c r="FN3" s="26">
        <f t="shared" si="55"/>
        <v>0</v>
      </c>
      <c r="FO3" s="26">
        <f t="shared" si="56"/>
        <v>40</v>
      </c>
      <c r="FP3" s="26">
        <f t="shared" si="57"/>
        <v>0</v>
      </c>
      <c r="FQ3" s="26">
        <f t="shared" si="58"/>
        <v>0</v>
      </c>
      <c r="FR3" s="26">
        <f t="shared" si="59"/>
        <v>0</v>
      </c>
      <c r="FS3" s="26">
        <f t="shared" si="60"/>
        <v>0</v>
      </c>
      <c r="FT3" s="26">
        <f t="shared" si="61"/>
        <v>0</v>
      </c>
      <c r="FU3" s="26">
        <f t="shared" si="62"/>
        <v>0</v>
      </c>
      <c r="FV3" s="26">
        <f t="shared" si="63"/>
        <v>0</v>
      </c>
      <c r="FW3" s="26">
        <f t="shared" si="64"/>
        <v>0</v>
      </c>
      <c r="FX3" s="26">
        <f t="shared" si="65"/>
        <v>0</v>
      </c>
      <c r="FY3" s="26">
        <f t="shared" si="66"/>
        <v>0</v>
      </c>
      <c r="FZ3" s="31">
        <f t="shared" ref="FZ3:FZ8" si="151">SUM($FD3:$FY3)</f>
        <v>104</v>
      </c>
      <c r="GA3" s="31">
        <f t="shared" ref="GA3:GA8" si="152">1-(($FD3/$FZ3)^2)-(($FE3/$FZ3)^2)-(($FF3/$FZ3)^2)-(($FG3/$FZ3)^2)-(($FH3/$FZ3)^2)-(($FI3/$FZ3)^2)-(($FJ3/$FZ3)^2)-(($FK3/$FZ3)^2)-(($FL3/$FZ3)^2)-(($FM3/$FZ3)^2)-(($FN3/$FZ3)^2)-(($FO3/$FZ3)^2)-(($FP3/$FZ3)^2)-(($FQ3/$FZ3)^2)-(($FR3/$FZ3)^2)-(($FS3/$FZ3)^2)-(($FT3/$FZ3)^2)-(($FU3/$FZ3)^2)-(($FV3/$FZ3)^2)-(($FW3/$FZ3)^2)-(($FX3/$FZ3)^2)-(($FY3/$FZ3)^2)</f>
        <v>0.69138313609467461</v>
      </c>
      <c r="GB3" s="31">
        <f t="shared" ref="GB3:GB8" si="153">($FZ3/$FZ$9)*$GA3</f>
        <v>3.2683566433566437E-2</v>
      </c>
      <c r="GE3" s="27">
        <v>21</v>
      </c>
      <c r="GF3" s="26">
        <f t="shared" ref="GF3:GF66" si="154">COUNTIFS($K$2:$K$2201, $GE3, $L$2:$L$2201, $P$2)</f>
        <v>0</v>
      </c>
      <c r="GG3" s="26">
        <f t="shared" ref="GG3:GG66" si="155">COUNTIFS($K$2:$K$2201, $GE3, $L$2:$L$2201, $P$3)</f>
        <v>0</v>
      </c>
      <c r="GH3" s="26">
        <f t="shared" ref="GH3:GH66" si="156">COUNTIFS($K$2:$K$2201, $GE3, $L$2:$L$2201, $P$4)</f>
        <v>0</v>
      </c>
      <c r="GI3" s="26">
        <f t="shared" ref="GI3:GI66" si="157">COUNTIFS($K$2:$K$2201, $GE3, $L$2:$L$2201, $P$5)</f>
        <v>0</v>
      </c>
      <c r="GJ3" s="26">
        <f t="shared" ref="GJ3:GJ66" si="158">COUNTIFS($K$2:$K$2201, $GE3, $L$2:$L$2201, $P$6)</f>
        <v>0</v>
      </c>
      <c r="GK3" s="26">
        <f t="shared" ref="GK3:GK66" si="159">COUNTIFS($K$2:$K$2201, $GE3, $L$2:$L$2201, $P$7)</f>
        <v>0</v>
      </c>
      <c r="GL3" s="26">
        <f t="shared" ref="GL3:GL66" si="160">COUNTIFS($K$2:$K$2201, $GE3, $L$2:$L$2201, $P$8)</f>
        <v>0</v>
      </c>
      <c r="GM3" s="26">
        <f t="shared" ref="GM3:GM66" si="161">COUNTIFS($K$2:$K$2201, $GE3, $L$2:$L$2201, $P$9)</f>
        <v>0</v>
      </c>
      <c r="GN3" s="26">
        <f t="shared" ref="GN3:GN66" si="162">COUNTIFS($K$2:$K$2201, $GE3, $L$2:$L$2201, $P$10)</f>
        <v>0</v>
      </c>
      <c r="GO3" s="26">
        <f t="shared" ref="GO3:GO66" si="163">COUNTIFS($K$2:$K$2201, $GE3, $L$2:$L$2201, $P$11)</f>
        <v>0</v>
      </c>
      <c r="GP3" s="26">
        <f t="shared" ref="GP3:GP66" si="164">COUNTIFS($K$2:$K$2201, $GE3, $L$2:$L$2201, $P$12)</f>
        <v>0</v>
      </c>
      <c r="GQ3" s="26">
        <f t="shared" ref="GQ3:GQ66" si="165">COUNTIFS($K$2:$K$2201, $GE3, $L$2:$L$2201, $P$13)</f>
        <v>0</v>
      </c>
      <c r="GR3" s="26">
        <f t="shared" ref="GR3:GR66" si="166">COUNTIFS($K$2:$K$2201, $GE3, $L$2:$L$2201, $P$14)</f>
        <v>0</v>
      </c>
      <c r="GS3" s="26">
        <f t="shared" ref="GS3:GS66" si="167">COUNTIFS($K$2:$K$2201, $GE3, $L$2:$L$2201, $P$15)</f>
        <v>0</v>
      </c>
      <c r="GT3" s="26">
        <f t="shared" ref="GT3:GT66" si="168">COUNTIFS($K$2:$K$2201, $GE3, $L$2:$L$2201, $P$16)</f>
        <v>14</v>
      </c>
      <c r="GU3" s="26">
        <f t="shared" ref="GU3:GU66" si="169">COUNTIFS($K$2:$K$2201, $GE3, $L$2:$L$2201, $P$17)</f>
        <v>0</v>
      </c>
      <c r="GV3" s="26">
        <f t="shared" ref="GV3:GV66" si="170">COUNTIFS($K$2:$K$2201, $GE3, $L$2:$L$2201, $P$18)</f>
        <v>0</v>
      </c>
      <c r="GW3" s="26">
        <f t="shared" ref="GW3:GW66" si="171">COUNTIFS($K$2:$K$2201, $GE3, $L$2:$L$2201, $P$19)</f>
        <v>0</v>
      </c>
      <c r="GX3" s="26">
        <f t="shared" ref="GX3:GX66" si="172">COUNTIFS($K$2:$K$2201, $GE3, $L$2:$L$2201, $P$20)</f>
        <v>0</v>
      </c>
      <c r="GY3" s="26">
        <f t="shared" ref="GY3:GY66" si="173">COUNTIFS($K$2:$K$2201, $GE3, $L$2:$L$2201, $P$21)</f>
        <v>0</v>
      </c>
      <c r="GZ3" s="26">
        <f t="shared" ref="GZ3:GZ66" si="174">COUNTIFS($K$2:$K$2201, $GE3, $L$2:$L$2201, $P$22)</f>
        <v>0</v>
      </c>
      <c r="HA3" s="26">
        <f t="shared" ref="HA3:HA66" si="175">COUNTIFS($K$2:$K$2201, $GE3, $L$2:$L$2201, $P$23)</f>
        <v>0</v>
      </c>
      <c r="HB3" s="31">
        <f t="shared" ref="HB3:HB66" si="176">SUM($GF3:$HA3)</f>
        <v>14</v>
      </c>
      <c r="HC3" s="31">
        <f t="shared" ref="HC3:HC66" si="177">1-(($GF3/$HB3)^2)-(($GH3/$HB3)^2)-(($GI3/$HB3)^2)-(($GJ3/$HB3)^2)-(($GK3/$HB3)^2)-(($GL3/$HB3)^2)-(($GM3/$HB3)^2)-(($GN3/$HB3)^2)-(($GO3/$HB3)^2)-(($GP3/$HB3)^2)-(($GQ3/$HB3)^2)-(($GR3/$HB3)^2)-(($GS3/$HB3)^2)-(($GT3/$HB3)^2)-(($GU3/$HB3)^2)-(($GV3/$HB3)^2)-(($GW3/$HB3)^2)-(($GX3/$HB3)^2)-(($GY3/$HB3)^2)-(($GZ3/$HB3)^2)-(($HA3/$HB3)^2)-(($GG3/$HB3)^2)</f>
        <v>0</v>
      </c>
      <c r="HD3" s="31">
        <f t="shared" ref="HD3:HD66" si="178">($HB3/$HB$282)*$HC3</f>
        <v>0</v>
      </c>
      <c r="HF3" s="31" t="str">
        <f>B$1</f>
        <v>P</v>
      </c>
      <c r="HG3" s="31">
        <f>BT143</f>
        <v>0.7650273569767001</v>
      </c>
      <c r="HK3" s="39"/>
      <c r="HL3" s="42" t="s">
        <v>13</v>
      </c>
      <c r="HM3" s="43"/>
      <c r="HN3" s="42"/>
      <c r="HP3" s="39"/>
      <c r="HQ3" s="42" t="s">
        <v>13</v>
      </c>
      <c r="HR3" s="43"/>
      <c r="HS3" s="42"/>
      <c r="HU3" s="39"/>
      <c r="HV3" s="42" t="s">
        <v>13</v>
      </c>
      <c r="HW3" s="43"/>
      <c r="HX3" s="42"/>
      <c r="HZ3" s="39"/>
      <c r="IA3" s="42" t="s">
        <v>13</v>
      </c>
      <c r="IB3" s="43"/>
      <c r="IC3" s="42"/>
      <c r="IE3" s="39"/>
      <c r="IF3" s="42" t="s">
        <v>13</v>
      </c>
      <c r="IG3" s="43"/>
      <c r="IH3" s="42"/>
      <c r="IJ3" s="39"/>
      <c r="IK3" s="42" t="s">
        <v>13</v>
      </c>
      <c r="IL3" s="43"/>
      <c r="IM3" s="42"/>
      <c r="IO3" s="69"/>
      <c r="IP3" s="78" t="s">
        <v>13</v>
      </c>
      <c r="IQ3" s="79"/>
      <c r="IR3" s="80"/>
      <c r="IT3" s="83"/>
      <c r="IU3" s="78" t="s">
        <v>13</v>
      </c>
      <c r="IV3" s="79"/>
      <c r="IW3" s="78"/>
      <c r="IY3" s="39"/>
      <c r="IZ3" s="42" t="s">
        <v>13</v>
      </c>
      <c r="JA3" s="43"/>
      <c r="JB3" s="42"/>
      <c r="JD3" s="39"/>
      <c r="JE3" s="42" t="s">
        <v>13</v>
      </c>
      <c r="JF3" s="43"/>
      <c r="JG3" s="42"/>
      <c r="JI3" s="39"/>
      <c r="JJ3" s="42" t="s">
        <v>13</v>
      </c>
      <c r="JK3" s="43"/>
      <c r="JL3" s="42"/>
      <c r="JN3" s="39"/>
      <c r="JO3" s="42" t="s">
        <v>13</v>
      </c>
      <c r="JP3" s="43"/>
      <c r="JQ3" s="42"/>
    </row>
    <row r="4" spans="1:277">
      <c r="A4" s="6">
        <v>60</v>
      </c>
      <c r="B4" s="6">
        <v>55</v>
      </c>
      <c r="C4" s="6">
        <v>44</v>
      </c>
      <c r="D4" s="7">
        <v>23.004459149999999</v>
      </c>
      <c r="E4" s="8">
        <f t="shared" si="67"/>
        <v>23</v>
      </c>
      <c r="F4" s="7">
        <v>82.320762900000005</v>
      </c>
      <c r="G4" s="8">
        <f t="shared" si="68"/>
        <v>82</v>
      </c>
      <c r="H4" s="9">
        <v>7.8402071439999999</v>
      </c>
      <c r="I4" s="8">
        <f t="shared" si="69"/>
        <v>8</v>
      </c>
      <c r="J4" s="10">
        <v>263.96424760000002</v>
      </c>
      <c r="K4" s="8">
        <f t="shared" si="70"/>
        <v>264</v>
      </c>
      <c r="L4" s="5" t="s">
        <v>24</v>
      </c>
      <c r="N4" s="13" t="s">
        <v>46</v>
      </c>
      <c r="P4" s="15" t="s">
        <v>47</v>
      </c>
      <c r="S4" s="27">
        <v>2</v>
      </c>
      <c r="T4" s="26">
        <f>COUNTIFS($A$2:$A$2201, S4, $L$2:$L$2201, $P$2)</f>
        <v>0</v>
      </c>
      <c r="U4" s="26">
        <f t="shared" si="72"/>
        <v>0</v>
      </c>
      <c r="V4" s="26">
        <f t="shared" si="73"/>
        <v>0</v>
      </c>
      <c r="W4" s="26">
        <f t="shared" si="74"/>
        <v>1</v>
      </c>
      <c r="X4" s="26">
        <f t="shared" si="75"/>
        <v>1</v>
      </c>
      <c r="Y4" s="26">
        <f t="shared" si="76"/>
        <v>2</v>
      </c>
      <c r="Z4" s="26">
        <f t="shared" si="77"/>
        <v>3</v>
      </c>
      <c r="AA4" s="26">
        <f t="shared" si="78"/>
        <v>0</v>
      </c>
      <c r="AB4" s="26">
        <f t="shared" si="79"/>
        <v>4</v>
      </c>
      <c r="AC4" s="26">
        <f t="shared" si="80"/>
        <v>2</v>
      </c>
      <c r="AD4" s="26">
        <f t="shared" si="81"/>
        <v>0</v>
      </c>
      <c r="AE4" s="26">
        <f t="shared" si="82"/>
        <v>4</v>
      </c>
      <c r="AF4" s="26">
        <f t="shared" si="83"/>
        <v>1</v>
      </c>
      <c r="AG4" s="26">
        <f t="shared" si="84"/>
        <v>0</v>
      </c>
      <c r="AH4" s="26">
        <f t="shared" si="85"/>
        <v>0</v>
      </c>
      <c r="AI4" s="26">
        <f t="shared" si="86"/>
        <v>6</v>
      </c>
      <c r="AJ4" s="26">
        <f t="shared" si="87"/>
        <v>0</v>
      </c>
      <c r="AK4" s="26">
        <f t="shared" si="88"/>
        <v>0</v>
      </c>
      <c r="AL4" s="26">
        <f t="shared" si="89"/>
        <v>2</v>
      </c>
      <c r="AM4" s="26">
        <f t="shared" si="90"/>
        <v>0</v>
      </c>
      <c r="AN4" s="26">
        <f t="shared" si="91"/>
        <v>0</v>
      </c>
      <c r="AO4" s="26">
        <f t="shared" si="92"/>
        <v>0</v>
      </c>
      <c r="AP4" s="31">
        <f t="shared" si="93"/>
        <v>26</v>
      </c>
      <c r="AQ4" s="31">
        <f t="shared" si="0"/>
        <v>0.86390532544378695</v>
      </c>
      <c r="AR4" s="31">
        <f t="shared" si="94"/>
        <v>1.0209790209790209E-2</v>
      </c>
      <c r="AU4" s="27">
        <v>7</v>
      </c>
      <c r="AV4" s="26">
        <f t="shared" si="95"/>
        <v>0</v>
      </c>
      <c r="AW4" s="26">
        <f t="shared" si="96"/>
        <v>0</v>
      </c>
      <c r="AX4" s="26">
        <f t="shared" si="97"/>
        <v>0</v>
      </c>
      <c r="AY4" s="26">
        <f t="shared" si="98"/>
        <v>0</v>
      </c>
      <c r="AZ4" s="26">
        <f t="shared" si="99"/>
        <v>0</v>
      </c>
      <c r="BA4" s="26">
        <f t="shared" si="100"/>
        <v>0</v>
      </c>
      <c r="BB4" s="26">
        <f t="shared" si="101"/>
        <v>0</v>
      </c>
      <c r="BC4" s="26">
        <f t="shared" si="102"/>
        <v>0</v>
      </c>
      <c r="BD4" s="26">
        <f t="shared" si="103"/>
        <v>0</v>
      </c>
      <c r="BE4" s="26">
        <f t="shared" si="104"/>
        <v>3</v>
      </c>
      <c r="BF4" s="26">
        <f t="shared" si="105"/>
        <v>0</v>
      </c>
      <c r="BG4" s="26">
        <f t="shared" si="106"/>
        <v>0</v>
      </c>
      <c r="BH4" s="26">
        <f t="shared" si="107"/>
        <v>0</v>
      </c>
      <c r="BI4" s="26">
        <f t="shared" si="108"/>
        <v>8</v>
      </c>
      <c r="BJ4" s="26">
        <f t="shared" si="109"/>
        <v>3</v>
      </c>
      <c r="BK4" s="26">
        <f t="shared" si="110"/>
        <v>0</v>
      </c>
      <c r="BL4" s="26">
        <f t="shared" si="111"/>
        <v>8</v>
      </c>
      <c r="BM4" s="26">
        <f t="shared" si="112"/>
        <v>0</v>
      </c>
      <c r="BN4" s="26">
        <f t="shared" si="113"/>
        <v>3</v>
      </c>
      <c r="BO4" s="26">
        <f t="shared" si="114"/>
        <v>0</v>
      </c>
      <c r="BP4" s="26">
        <f t="shared" si="115"/>
        <v>0</v>
      </c>
      <c r="BQ4" s="26">
        <f t="shared" si="116"/>
        <v>0</v>
      </c>
      <c r="BR4" s="31">
        <f t="shared" si="117"/>
        <v>25</v>
      </c>
      <c r="BS4" s="31">
        <f t="shared" si="118"/>
        <v>0.752</v>
      </c>
      <c r="BT4" s="31">
        <f t="shared" si="119"/>
        <v>8.5454545454545453E-3</v>
      </c>
      <c r="BW4" s="27">
        <v>7</v>
      </c>
      <c r="BX4" s="26">
        <f t="shared" si="1"/>
        <v>0</v>
      </c>
      <c r="BY4" s="26">
        <f t="shared" si="2"/>
        <v>0</v>
      </c>
      <c r="BZ4" s="26">
        <f t="shared" si="3"/>
        <v>0</v>
      </c>
      <c r="CA4" s="26">
        <f t="shared" si="4"/>
        <v>0</v>
      </c>
      <c r="CB4" s="26">
        <f t="shared" si="5"/>
        <v>0</v>
      </c>
      <c r="CC4" s="26">
        <f t="shared" si="6"/>
        <v>0</v>
      </c>
      <c r="CD4" s="26">
        <f t="shared" si="7"/>
        <v>0</v>
      </c>
      <c r="CE4" s="26">
        <f t="shared" si="8"/>
        <v>0</v>
      </c>
      <c r="CF4" s="26">
        <f t="shared" si="9"/>
        <v>0</v>
      </c>
      <c r="CG4" s="26">
        <f t="shared" si="10"/>
        <v>0</v>
      </c>
      <c r="CH4" s="26">
        <f t="shared" si="11"/>
        <v>0</v>
      </c>
      <c r="CI4" s="26">
        <f t="shared" si="12"/>
        <v>0</v>
      </c>
      <c r="CJ4" s="26">
        <f t="shared" si="13"/>
        <v>0</v>
      </c>
      <c r="CK4" s="26">
        <f t="shared" si="14"/>
        <v>0</v>
      </c>
      <c r="CL4" s="26">
        <f t="shared" si="15"/>
        <v>0</v>
      </c>
      <c r="CM4" s="26">
        <f t="shared" si="16"/>
        <v>0</v>
      </c>
      <c r="CN4" s="26">
        <f t="shared" si="17"/>
        <v>5</v>
      </c>
      <c r="CO4" s="26">
        <f t="shared" si="18"/>
        <v>0</v>
      </c>
      <c r="CP4" s="26">
        <f t="shared" si="19"/>
        <v>0</v>
      </c>
      <c r="CQ4" s="26">
        <f t="shared" si="20"/>
        <v>0</v>
      </c>
      <c r="CR4" s="26">
        <f t="shared" si="21"/>
        <v>0</v>
      </c>
      <c r="CS4" s="26">
        <f t="shared" si="22"/>
        <v>0</v>
      </c>
      <c r="CT4" s="31">
        <f t="shared" si="120"/>
        <v>5</v>
      </c>
      <c r="CU4" s="31">
        <f t="shared" si="121"/>
        <v>0</v>
      </c>
      <c r="CV4" s="31">
        <f t="shared" si="122"/>
        <v>0</v>
      </c>
      <c r="CY4" s="27">
        <v>11</v>
      </c>
      <c r="CZ4" s="26">
        <f t="shared" si="123"/>
        <v>0</v>
      </c>
      <c r="DA4" s="26">
        <f t="shared" si="124"/>
        <v>0</v>
      </c>
      <c r="DB4" s="26">
        <f t="shared" si="125"/>
        <v>0</v>
      </c>
      <c r="DC4" s="26">
        <f t="shared" si="126"/>
        <v>0</v>
      </c>
      <c r="DD4" s="26">
        <f t="shared" si="127"/>
        <v>0</v>
      </c>
      <c r="DE4" s="26">
        <f t="shared" si="128"/>
        <v>0</v>
      </c>
      <c r="DF4" s="26">
        <f t="shared" si="129"/>
        <v>0</v>
      </c>
      <c r="DG4" s="26">
        <f t="shared" si="130"/>
        <v>0</v>
      </c>
      <c r="DH4" s="26">
        <f t="shared" si="131"/>
        <v>0</v>
      </c>
      <c r="DI4" s="26">
        <f t="shared" si="132"/>
        <v>0</v>
      </c>
      <c r="DJ4" s="26">
        <f t="shared" si="133"/>
        <v>0</v>
      </c>
      <c r="DK4" s="26">
        <f t="shared" si="134"/>
        <v>0</v>
      </c>
      <c r="DL4" s="26">
        <f t="shared" si="135"/>
        <v>5</v>
      </c>
      <c r="DM4" s="26">
        <f t="shared" si="136"/>
        <v>0</v>
      </c>
      <c r="DN4" s="26">
        <f t="shared" si="137"/>
        <v>0</v>
      </c>
      <c r="DO4" s="26">
        <f t="shared" si="138"/>
        <v>0</v>
      </c>
      <c r="DP4" s="26">
        <f t="shared" si="139"/>
        <v>2</v>
      </c>
      <c r="DQ4" s="26">
        <f t="shared" si="140"/>
        <v>0</v>
      </c>
      <c r="DR4" s="26">
        <f t="shared" si="141"/>
        <v>0</v>
      </c>
      <c r="DS4" s="26">
        <f t="shared" si="142"/>
        <v>0</v>
      </c>
      <c r="DT4" s="26">
        <f t="shared" si="143"/>
        <v>0</v>
      </c>
      <c r="DU4" s="26">
        <f t="shared" si="144"/>
        <v>0</v>
      </c>
      <c r="DV4" s="31">
        <f t="shared" si="145"/>
        <v>7</v>
      </c>
      <c r="DW4" s="31">
        <f t="shared" si="146"/>
        <v>0.40816326530612246</v>
      </c>
      <c r="DX4" s="31">
        <f t="shared" si="147"/>
        <v>1.2987012987012987E-3</v>
      </c>
      <c r="EA4" s="27">
        <v>16</v>
      </c>
      <c r="EB4" s="26">
        <f t="shared" si="23"/>
        <v>0</v>
      </c>
      <c r="EC4" s="26">
        <f t="shared" si="24"/>
        <v>0</v>
      </c>
      <c r="ED4" s="26">
        <f t="shared" si="25"/>
        <v>18</v>
      </c>
      <c r="EE4" s="26">
        <f t="shared" si="26"/>
        <v>0</v>
      </c>
      <c r="EF4" s="26">
        <f t="shared" si="27"/>
        <v>0</v>
      </c>
      <c r="EG4" s="26">
        <f t="shared" si="28"/>
        <v>0</v>
      </c>
      <c r="EH4" s="26">
        <f t="shared" si="29"/>
        <v>0</v>
      </c>
      <c r="EI4" s="26">
        <f t="shared" si="30"/>
        <v>0</v>
      </c>
      <c r="EJ4" s="26">
        <f t="shared" si="31"/>
        <v>0</v>
      </c>
      <c r="EK4" s="26">
        <f t="shared" si="32"/>
        <v>0</v>
      </c>
      <c r="EL4" s="26">
        <f t="shared" si="33"/>
        <v>0</v>
      </c>
      <c r="EM4" s="26">
        <f t="shared" si="34"/>
        <v>0</v>
      </c>
      <c r="EN4" s="26">
        <f t="shared" si="35"/>
        <v>0</v>
      </c>
      <c r="EO4" s="26">
        <f t="shared" si="36"/>
        <v>0</v>
      </c>
      <c r="EP4" s="26">
        <f t="shared" si="37"/>
        <v>0</v>
      </c>
      <c r="EQ4" s="26">
        <f t="shared" si="38"/>
        <v>0</v>
      </c>
      <c r="ER4" s="26">
        <f t="shared" si="39"/>
        <v>0</v>
      </c>
      <c r="ES4" s="26">
        <f t="shared" si="40"/>
        <v>0</v>
      </c>
      <c r="ET4" s="26">
        <f t="shared" si="41"/>
        <v>0</v>
      </c>
      <c r="EU4" s="26">
        <f t="shared" si="42"/>
        <v>0</v>
      </c>
      <c r="EV4" s="26">
        <f t="shared" si="43"/>
        <v>0</v>
      </c>
      <c r="EW4" s="26">
        <f t="shared" si="44"/>
        <v>0</v>
      </c>
      <c r="EX4" s="31">
        <f t="shared" si="148"/>
        <v>18</v>
      </c>
      <c r="EY4" s="31">
        <f t="shared" si="149"/>
        <v>0</v>
      </c>
      <c r="EZ4" s="31">
        <f t="shared" si="150"/>
        <v>0</v>
      </c>
      <c r="FC4" s="27">
        <v>6</v>
      </c>
      <c r="FD4" s="26">
        <f>COUNTIFS($I$2:$I$2201, $FC4, $L$2:$L$2201, $P$2)</f>
        <v>43</v>
      </c>
      <c r="FE4" s="26">
        <f t="shared" si="46"/>
        <v>68</v>
      </c>
      <c r="FF4" s="26">
        <f t="shared" si="47"/>
        <v>21</v>
      </c>
      <c r="FG4" s="26">
        <f t="shared" si="48"/>
        <v>100</v>
      </c>
      <c r="FH4" s="26">
        <f t="shared" si="49"/>
        <v>42</v>
      </c>
      <c r="FI4" s="26">
        <f t="shared" si="50"/>
        <v>17</v>
      </c>
      <c r="FJ4" s="26">
        <f t="shared" si="51"/>
        <v>28</v>
      </c>
      <c r="FK4" s="26">
        <f t="shared" si="52"/>
        <v>0</v>
      </c>
      <c r="FL4" s="26">
        <f t="shared" si="53"/>
        <v>26</v>
      </c>
      <c r="FM4" s="26">
        <f t="shared" si="54"/>
        <v>52</v>
      </c>
      <c r="FN4" s="26">
        <f t="shared" si="55"/>
        <v>100</v>
      </c>
      <c r="FO4" s="26">
        <f t="shared" si="56"/>
        <v>45</v>
      </c>
      <c r="FP4" s="26">
        <f t="shared" si="57"/>
        <v>100</v>
      </c>
      <c r="FQ4" s="26">
        <f t="shared" si="58"/>
        <v>52</v>
      </c>
      <c r="FR4" s="26">
        <f t="shared" si="59"/>
        <v>71</v>
      </c>
      <c r="FS4" s="26">
        <f t="shared" si="60"/>
        <v>100</v>
      </c>
      <c r="FT4" s="26">
        <f t="shared" si="61"/>
        <v>26</v>
      </c>
      <c r="FU4" s="26">
        <f t="shared" si="62"/>
        <v>0</v>
      </c>
      <c r="FV4" s="26">
        <f t="shared" si="63"/>
        <v>100</v>
      </c>
      <c r="FW4" s="26">
        <f t="shared" si="64"/>
        <v>33</v>
      </c>
      <c r="FX4" s="26">
        <f t="shared" si="65"/>
        <v>35</v>
      </c>
      <c r="FY4" s="26">
        <f t="shared" si="66"/>
        <v>27</v>
      </c>
      <c r="FZ4" s="31">
        <f t="shared" si="151"/>
        <v>1086</v>
      </c>
      <c r="GA4" s="31">
        <f t="shared" si="152"/>
        <v>0.93503454310511513</v>
      </c>
      <c r="GB4" s="31">
        <f t="shared" si="153"/>
        <v>0.46156705173279777</v>
      </c>
      <c r="GE4" s="27">
        <v>22</v>
      </c>
      <c r="GF4" s="26">
        <f t="shared" si="154"/>
        <v>0</v>
      </c>
      <c r="GG4" s="26">
        <f t="shared" si="155"/>
        <v>0</v>
      </c>
      <c r="GH4" s="26">
        <f t="shared" si="156"/>
        <v>0</v>
      </c>
      <c r="GI4" s="26">
        <f t="shared" si="157"/>
        <v>0</v>
      </c>
      <c r="GJ4" s="26">
        <f t="shared" si="158"/>
        <v>0</v>
      </c>
      <c r="GK4" s="26">
        <f t="shared" si="159"/>
        <v>0</v>
      </c>
      <c r="GL4" s="26">
        <f t="shared" si="160"/>
        <v>0</v>
      </c>
      <c r="GM4" s="26">
        <f t="shared" si="161"/>
        <v>0</v>
      </c>
      <c r="GN4" s="26">
        <f t="shared" si="162"/>
        <v>0</v>
      </c>
      <c r="GO4" s="26">
        <f t="shared" si="163"/>
        <v>0</v>
      </c>
      <c r="GP4" s="26">
        <f t="shared" si="164"/>
        <v>0</v>
      </c>
      <c r="GQ4" s="26">
        <f t="shared" si="165"/>
        <v>0</v>
      </c>
      <c r="GR4" s="26">
        <f t="shared" si="166"/>
        <v>0</v>
      </c>
      <c r="GS4" s="26">
        <f t="shared" si="167"/>
        <v>0</v>
      </c>
      <c r="GT4" s="26">
        <f t="shared" si="168"/>
        <v>10</v>
      </c>
      <c r="GU4" s="26">
        <f t="shared" si="169"/>
        <v>0</v>
      </c>
      <c r="GV4" s="26">
        <f t="shared" si="170"/>
        <v>0</v>
      </c>
      <c r="GW4" s="26">
        <f t="shared" si="171"/>
        <v>0</v>
      </c>
      <c r="GX4" s="26">
        <f t="shared" si="172"/>
        <v>0</v>
      </c>
      <c r="GY4" s="26">
        <f t="shared" si="173"/>
        <v>0</v>
      </c>
      <c r="GZ4" s="26">
        <f t="shared" si="174"/>
        <v>0</v>
      </c>
      <c r="HA4" s="26">
        <f t="shared" si="175"/>
        <v>0</v>
      </c>
      <c r="HB4" s="31">
        <f t="shared" si="176"/>
        <v>10</v>
      </c>
      <c r="HC4" s="31">
        <f t="shared" si="177"/>
        <v>0</v>
      </c>
      <c r="HD4" s="31">
        <f t="shared" si="178"/>
        <v>0</v>
      </c>
      <c r="HF4" s="31" t="str">
        <f>C1</f>
        <v>K</v>
      </c>
      <c r="HG4" s="31">
        <f>CV203</f>
        <v>0.68365831481363304</v>
      </c>
      <c r="HK4" s="39"/>
      <c r="HL4" s="41" t="s">
        <v>276</v>
      </c>
      <c r="HM4" s="41" t="s">
        <v>277</v>
      </c>
      <c r="HN4" s="39"/>
      <c r="HP4" s="39"/>
      <c r="HQ4" s="41" t="s">
        <v>276</v>
      </c>
      <c r="HR4" s="41" t="s">
        <v>277</v>
      </c>
      <c r="HS4" s="39"/>
      <c r="HU4" s="39"/>
      <c r="HV4" s="41" t="s">
        <v>276</v>
      </c>
      <c r="HW4" s="41" t="s">
        <v>277</v>
      </c>
      <c r="HX4" s="39"/>
      <c r="HZ4" s="39"/>
      <c r="IA4" s="41" t="s">
        <v>276</v>
      </c>
      <c r="IB4" s="41" t="s">
        <v>277</v>
      </c>
      <c r="IC4" s="39"/>
      <c r="IE4" s="39"/>
      <c r="IF4" s="41" t="s">
        <v>276</v>
      </c>
      <c r="IG4" s="41" t="s">
        <v>277</v>
      </c>
      <c r="IH4" s="39"/>
      <c r="IJ4" s="39"/>
      <c r="IK4" s="41" t="s">
        <v>276</v>
      </c>
      <c r="IL4" s="41" t="s">
        <v>277</v>
      </c>
      <c r="IM4" s="39"/>
      <c r="IO4" s="69"/>
      <c r="IP4" s="81" t="s">
        <v>276</v>
      </c>
      <c r="IQ4" s="81" t="s">
        <v>277</v>
      </c>
      <c r="IR4" s="82"/>
      <c r="IT4" s="83"/>
      <c r="IU4" s="81" t="s">
        <v>276</v>
      </c>
      <c r="IV4" s="81" t="s">
        <v>277</v>
      </c>
      <c r="IW4" s="83"/>
      <c r="IY4" s="39"/>
      <c r="IZ4" s="41" t="s">
        <v>276</v>
      </c>
      <c r="JA4" s="41" t="s">
        <v>277</v>
      </c>
      <c r="JB4" s="39"/>
      <c r="JD4" s="39"/>
      <c r="JE4" s="41" t="s">
        <v>276</v>
      </c>
      <c r="JF4" s="41" t="s">
        <v>277</v>
      </c>
      <c r="JG4" s="39"/>
      <c r="JI4" s="39"/>
      <c r="JJ4" s="41" t="s">
        <v>276</v>
      </c>
      <c r="JK4" s="41" t="s">
        <v>277</v>
      </c>
      <c r="JL4" s="39"/>
      <c r="JN4" s="39"/>
      <c r="JO4" s="41" t="s">
        <v>276</v>
      </c>
      <c r="JP4" s="41" t="s">
        <v>277</v>
      </c>
      <c r="JQ4" s="39"/>
    </row>
    <row r="5" spans="1:277">
      <c r="A5" s="6">
        <v>74</v>
      </c>
      <c r="B5" s="6">
        <v>35</v>
      </c>
      <c r="C5" s="6">
        <v>40</v>
      </c>
      <c r="D5" s="7">
        <v>26.491096349999999</v>
      </c>
      <c r="E5" s="8">
        <f t="shared" si="67"/>
        <v>26</v>
      </c>
      <c r="F5" s="7">
        <v>80.158362640000007</v>
      </c>
      <c r="G5" s="8">
        <f t="shared" si="68"/>
        <v>80</v>
      </c>
      <c r="H5" s="9">
        <v>6.9804009049999998</v>
      </c>
      <c r="I5" s="8">
        <f t="shared" si="69"/>
        <v>7</v>
      </c>
      <c r="J5" s="10">
        <v>242.86403419999999</v>
      </c>
      <c r="K5" s="8">
        <f t="shared" si="70"/>
        <v>243</v>
      </c>
      <c r="L5" s="5" t="s">
        <v>24</v>
      </c>
      <c r="P5" s="15" t="s">
        <v>57</v>
      </c>
      <c r="S5" s="27">
        <v>3</v>
      </c>
      <c r="T5" s="26">
        <f t="shared" si="71"/>
        <v>0</v>
      </c>
      <c r="U5" s="26">
        <f t="shared" si="72"/>
        <v>0</v>
      </c>
      <c r="V5" s="26">
        <f t="shared" si="73"/>
        <v>0</v>
      </c>
      <c r="W5" s="26">
        <f t="shared" si="74"/>
        <v>2</v>
      </c>
      <c r="X5" s="26">
        <f t="shared" si="75"/>
        <v>3</v>
      </c>
      <c r="Y5" s="26">
        <f t="shared" si="76"/>
        <v>3</v>
      </c>
      <c r="Z5" s="26">
        <f t="shared" si="77"/>
        <v>0</v>
      </c>
      <c r="AA5" s="26">
        <f t="shared" si="78"/>
        <v>0</v>
      </c>
      <c r="AB5" s="26">
        <f t="shared" si="79"/>
        <v>3</v>
      </c>
      <c r="AC5" s="26">
        <f t="shared" si="80"/>
        <v>3</v>
      </c>
      <c r="AD5" s="26">
        <f t="shared" si="81"/>
        <v>0</v>
      </c>
      <c r="AE5" s="26">
        <f t="shared" si="82"/>
        <v>2</v>
      </c>
      <c r="AF5" s="26">
        <f t="shared" si="83"/>
        <v>2</v>
      </c>
      <c r="AG5" s="26">
        <f t="shared" si="84"/>
        <v>0</v>
      </c>
      <c r="AH5" s="26">
        <f t="shared" si="85"/>
        <v>0</v>
      </c>
      <c r="AI5" s="26">
        <f t="shared" si="86"/>
        <v>1</v>
      </c>
      <c r="AJ5" s="26">
        <f t="shared" si="87"/>
        <v>0</v>
      </c>
      <c r="AK5" s="26">
        <f t="shared" si="88"/>
        <v>0</v>
      </c>
      <c r="AL5" s="26">
        <f t="shared" si="89"/>
        <v>2</v>
      </c>
      <c r="AM5" s="26">
        <f t="shared" si="90"/>
        <v>0</v>
      </c>
      <c r="AN5" s="26">
        <f t="shared" si="91"/>
        <v>0</v>
      </c>
      <c r="AO5" s="26">
        <f t="shared" si="92"/>
        <v>0</v>
      </c>
      <c r="AP5" s="31">
        <f t="shared" si="93"/>
        <v>21</v>
      </c>
      <c r="AQ5" s="31">
        <f t="shared" si="0"/>
        <v>0.87981859410430807</v>
      </c>
      <c r="AR5" s="31">
        <f t="shared" si="94"/>
        <v>8.3982683982683961E-3</v>
      </c>
      <c r="AU5" s="27">
        <v>8</v>
      </c>
      <c r="AV5" s="26">
        <f t="shared" si="95"/>
        <v>0</v>
      </c>
      <c r="AW5" s="26">
        <f t="shared" si="96"/>
        <v>0</v>
      </c>
      <c r="AX5" s="26">
        <f t="shared" si="97"/>
        <v>0</v>
      </c>
      <c r="AY5" s="26">
        <f t="shared" si="98"/>
        <v>0</v>
      </c>
      <c r="AZ5" s="26">
        <f t="shared" si="99"/>
        <v>0</v>
      </c>
      <c r="BA5" s="26">
        <f t="shared" si="100"/>
        <v>0</v>
      </c>
      <c r="BB5" s="26">
        <f t="shared" si="101"/>
        <v>0</v>
      </c>
      <c r="BC5" s="26">
        <f t="shared" si="102"/>
        <v>0</v>
      </c>
      <c r="BD5" s="26">
        <f t="shared" si="103"/>
        <v>0</v>
      </c>
      <c r="BE5" s="26">
        <f t="shared" si="104"/>
        <v>2</v>
      </c>
      <c r="BF5" s="26">
        <f t="shared" si="105"/>
        <v>0</v>
      </c>
      <c r="BG5" s="26">
        <f t="shared" si="106"/>
        <v>0</v>
      </c>
      <c r="BH5" s="26">
        <f t="shared" si="107"/>
        <v>0</v>
      </c>
      <c r="BI5" s="26">
        <f t="shared" si="108"/>
        <v>3</v>
      </c>
      <c r="BJ5" s="26">
        <f t="shared" si="109"/>
        <v>2</v>
      </c>
      <c r="BK5" s="26">
        <f t="shared" si="110"/>
        <v>0</v>
      </c>
      <c r="BL5" s="26">
        <f t="shared" si="111"/>
        <v>8</v>
      </c>
      <c r="BM5" s="26">
        <f t="shared" si="112"/>
        <v>0</v>
      </c>
      <c r="BN5" s="26">
        <f t="shared" si="113"/>
        <v>5</v>
      </c>
      <c r="BO5" s="26">
        <f t="shared" si="114"/>
        <v>0</v>
      </c>
      <c r="BP5" s="26">
        <f t="shared" si="115"/>
        <v>0</v>
      </c>
      <c r="BQ5" s="26">
        <f t="shared" si="116"/>
        <v>0</v>
      </c>
      <c r="BR5" s="31">
        <f t="shared" si="117"/>
        <v>20</v>
      </c>
      <c r="BS5" s="31">
        <f t="shared" si="118"/>
        <v>0.73499999999999999</v>
      </c>
      <c r="BT5" s="31">
        <f t="shared" si="119"/>
        <v>6.6818181818181811E-3</v>
      </c>
      <c r="BW5" s="27">
        <v>8</v>
      </c>
      <c r="BX5" s="26">
        <f t="shared" si="1"/>
        <v>0</v>
      </c>
      <c r="BY5" s="26">
        <f t="shared" si="2"/>
        <v>0</v>
      </c>
      <c r="BZ5" s="26">
        <f t="shared" si="3"/>
        <v>0</v>
      </c>
      <c r="CA5" s="26">
        <f t="shared" si="4"/>
        <v>0</v>
      </c>
      <c r="CB5" s="26">
        <f t="shared" si="5"/>
        <v>0</v>
      </c>
      <c r="CC5" s="26">
        <f t="shared" si="6"/>
        <v>0</v>
      </c>
      <c r="CD5" s="26">
        <f t="shared" si="7"/>
        <v>0</v>
      </c>
      <c r="CE5" s="26">
        <f t="shared" si="8"/>
        <v>0</v>
      </c>
      <c r="CF5" s="26">
        <f t="shared" si="9"/>
        <v>0</v>
      </c>
      <c r="CG5" s="26">
        <f t="shared" si="10"/>
        <v>0</v>
      </c>
      <c r="CH5" s="26">
        <f t="shared" si="11"/>
        <v>0</v>
      </c>
      <c r="CI5" s="26">
        <f t="shared" si="12"/>
        <v>0</v>
      </c>
      <c r="CJ5" s="26">
        <f t="shared" si="13"/>
        <v>0</v>
      </c>
      <c r="CK5" s="26">
        <f t="shared" si="14"/>
        <v>0</v>
      </c>
      <c r="CL5" s="26">
        <f t="shared" si="15"/>
        <v>0</v>
      </c>
      <c r="CM5" s="26">
        <f t="shared" si="16"/>
        <v>0</v>
      </c>
      <c r="CN5" s="26">
        <f t="shared" si="17"/>
        <v>12</v>
      </c>
      <c r="CO5" s="26">
        <f t="shared" si="18"/>
        <v>0</v>
      </c>
      <c r="CP5" s="26">
        <f t="shared" si="19"/>
        <v>0</v>
      </c>
      <c r="CQ5" s="26">
        <f t="shared" si="20"/>
        <v>0</v>
      </c>
      <c r="CR5" s="26">
        <f t="shared" si="21"/>
        <v>0</v>
      </c>
      <c r="CS5" s="26">
        <f t="shared" si="22"/>
        <v>0</v>
      </c>
      <c r="CT5" s="31">
        <f t="shared" si="120"/>
        <v>12</v>
      </c>
      <c r="CU5" s="31">
        <f t="shared" si="121"/>
        <v>0</v>
      </c>
      <c r="CV5" s="31">
        <f t="shared" si="122"/>
        <v>0</v>
      </c>
      <c r="CY5" s="27">
        <v>12</v>
      </c>
      <c r="CZ5" s="26">
        <f t="shared" si="123"/>
        <v>0</v>
      </c>
      <c r="DA5" s="26">
        <f t="shared" si="124"/>
        <v>0</v>
      </c>
      <c r="DB5" s="26">
        <f t="shared" si="125"/>
        <v>0</v>
      </c>
      <c r="DC5" s="26">
        <f t="shared" si="126"/>
        <v>0</v>
      </c>
      <c r="DD5" s="26">
        <f t="shared" si="127"/>
        <v>0</v>
      </c>
      <c r="DE5" s="26">
        <f t="shared" si="128"/>
        <v>0</v>
      </c>
      <c r="DF5" s="26">
        <f t="shared" si="129"/>
        <v>0</v>
      </c>
      <c r="DG5" s="26">
        <f t="shared" si="130"/>
        <v>0</v>
      </c>
      <c r="DH5" s="26">
        <f t="shared" si="131"/>
        <v>0</v>
      </c>
      <c r="DI5" s="26">
        <f t="shared" si="132"/>
        <v>0</v>
      </c>
      <c r="DJ5" s="26">
        <f t="shared" si="133"/>
        <v>0</v>
      </c>
      <c r="DK5" s="26">
        <f t="shared" si="134"/>
        <v>0</v>
      </c>
      <c r="DL5" s="26">
        <f t="shared" si="135"/>
        <v>4</v>
      </c>
      <c r="DM5" s="26">
        <f t="shared" si="136"/>
        <v>0</v>
      </c>
      <c r="DN5" s="26">
        <f t="shared" si="137"/>
        <v>0</v>
      </c>
      <c r="DO5" s="26">
        <f t="shared" si="138"/>
        <v>0</v>
      </c>
      <c r="DP5" s="26">
        <f t="shared" si="139"/>
        <v>6</v>
      </c>
      <c r="DQ5" s="26">
        <f t="shared" si="140"/>
        <v>0</v>
      </c>
      <c r="DR5" s="26">
        <f t="shared" si="141"/>
        <v>0</v>
      </c>
      <c r="DS5" s="26">
        <f t="shared" si="142"/>
        <v>0</v>
      </c>
      <c r="DT5" s="26">
        <f t="shared" si="143"/>
        <v>0</v>
      </c>
      <c r="DU5" s="26">
        <f t="shared" si="144"/>
        <v>0</v>
      </c>
      <c r="DV5" s="31">
        <f t="shared" si="145"/>
        <v>10</v>
      </c>
      <c r="DW5" s="31">
        <f t="shared" si="146"/>
        <v>0.48</v>
      </c>
      <c r="DX5" s="31">
        <f t="shared" si="147"/>
        <v>2.1818181818181815E-3</v>
      </c>
      <c r="EA5" s="27">
        <v>17</v>
      </c>
      <c r="EB5" s="26">
        <f t="shared" si="23"/>
        <v>0</v>
      </c>
      <c r="EC5" s="26">
        <f t="shared" si="24"/>
        <v>0</v>
      </c>
      <c r="ED5" s="26">
        <f t="shared" si="25"/>
        <v>17</v>
      </c>
      <c r="EE5" s="26">
        <f t="shared" si="26"/>
        <v>0</v>
      </c>
      <c r="EF5" s="26">
        <f t="shared" si="27"/>
        <v>0</v>
      </c>
      <c r="EG5" s="26">
        <f t="shared" si="28"/>
        <v>0</v>
      </c>
      <c r="EH5" s="26">
        <f t="shared" si="29"/>
        <v>0</v>
      </c>
      <c r="EI5" s="26">
        <f t="shared" si="30"/>
        <v>0</v>
      </c>
      <c r="EJ5" s="26">
        <f t="shared" si="31"/>
        <v>0</v>
      </c>
      <c r="EK5" s="26">
        <f t="shared" si="32"/>
        <v>0</v>
      </c>
      <c r="EL5" s="26">
        <f t="shared" si="33"/>
        <v>0</v>
      </c>
      <c r="EM5" s="26">
        <f t="shared" si="34"/>
        <v>0</v>
      </c>
      <c r="EN5" s="26">
        <f t="shared" si="35"/>
        <v>0</v>
      </c>
      <c r="EO5" s="26">
        <f t="shared" si="36"/>
        <v>0</v>
      </c>
      <c r="EP5" s="26">
        <f t="shared" si="37"/>
        <v>0</v>
      </c>
      <c r="EQ5" s="26">
        <f t="shared" si="38"/>
        <v>0</v>
      </c>
      <c r="ER5" s="26">
        <f t="shared" si="39"/>
        <v>0</v>
      </c>
      <c r="ES5" s="26">
        <f t="shared" si="40"/>
        <v>0</v>
      </c>
      <c r="ET5" s="26">
        <f t="shared" si="41"/>
        <v>0</v>
      </c>
      <c r="EU5" s="26">
        <f t="shared" si="42"/>
        <v>0</v>
      </c>
      <c r="EV5" s="26">
        <f t="shared" si="43"/>
        <v>0</v>
      </c>
      <c r="EW5" s="26">
        <f t="shared" si="44"/>
        <v>0</v>
      </c>
      <c r="EX5" s="31">
        <f t="shared" si="148"/>
        <v>17</v>
      </c>
      <c r="EY5" s="31">
        <f t="shared" si="149"/>
        <v>0</v>
      </c>
      <c r="EZ5" s="31">
        <f t="shared" si="150"/>
        <v>0</v>
      </c>
      <c r="FB5" s="25" t="s">
        <v>278</v>
      </c>
      <c r="FC5" s="28">
        <v>7</v>
      </c>
      <c r="FD5" s="25">
        <f>COUNTIFS($I$2:$I$2201, $FC5, $L$2:$L$2201, $P$2)</f>
        <v>35</v>
      </c>
      <c r="FE5" s="25">
        <f t="shared" si="46"/>
        <v>32</v>
      </c>
      <c r="FF5" s="25">
        <f t="shared" si="47"/>
        <v>35</v>
      </c>
      <c r="FG5" s="25">
        <f t="shared" si="48"/>
        <v>0</v>
      </c>
      <c r="FH5" s="25">
        <f t="shared" si="49"/>
        <v>21</v>
      </c>
      <c r="FI5" s="25">
        <f t="shared" si="50"/>
        <v>10</v>
      </c>
      <c r="FJ5" s="25">
        <f t="shared" si="51"/>
        <v>72</v>
      </c>
      <c r="FK5" s="25">
        <f t="shared" si="52"/>
        <v>80</v>
      </c>
      <c r="FL5" s="25">
        <f t="shared" si="53"/>
        <v>55</v>
      </c>
      <c r="FM5" s="25">
        <f t="shared" si="54"/>
        <v>48</v>
      </c>
      <c r="FN5" s="25">
        <f t="shared" si="55"/>
        <v>0</v>
      </c>
      <c r="FO5" s="25">
        <f t="shared" si="56"/>
        <v>15</v>
      </c>
      <c r="FP5" s="25">
        <f t="shared" si="57"/>
        <v>0</v>
      </c>
      <c r="FQ5" s="25">
        <f t="shared" si="58"/>
        <v>48</v>
      </c>
      <c r="FR5" s="25">
        <f t="shared" si="59"/>
        <v>29</v>
      </c>
      <c r="FS5" s="25">
        <f t="shared" si="60"/>
        <v>0</v>
      </c>
      <c r="FT5" s="25">
        <f t="shared" si="61"/>
        <v>48</v>
      </c>
      <c r="FU5" s="25">
        <f t="shared" si="62"/>
        <v>100</v>
      </c>
      <c r="FV5" s="25">
        <f t="shared" si="63"/>
        <v>0</v>
      </c>
      <c r="FW5" s="25">
        <f t="shared" si="64"/>
        <v>46</v>
      </c>
      <c r="FX5" s="25">
        <f t="shared" si="65"/>
        <v>65</v>
      </c>
      <c r="FY5" s="25">
        <f t="shared" si="66"/>
        <v>73</v>
      </c>
      <c r="FZ5" s="31">
        <f t="shared" si="151"/>
        <v>812</v>
      </c>
      <c r="GA5" s="31">
        <f t="shared" si="152"/>
        <v>0.92678783760828953</v>
      </c>
      <c r="GB5" s="31">
        <f t="shared" si="153"/>
        <v>0.34206896551724142</v>
      </c>
      <c r="GE5" s="27">
        <v>23</v>
      </c>
      <c r="GF5" s="26">
        <f t="shared" si="154"/>
        <v>0</v>
      </c>
      <c r="GG5" s="26">
        <f t="shared" si="155"/>
        <v>0</v>
      </c>
      <c r="GH5" s="26">
        <f t="shared" si="156"/>
        <v>0</v>
      </c>
      <c r="GI5" s="26">
        <f t="shared" si="157"/>
        <v>0</v>
      </c>
      <c r="GJ5" s="26">
        <f t="shared" si="158"/>
        <v>0</v>
      </c>
      <c r="GK5" s="26">
        <f t="shared" si="159"/>
        <v>0</v>
      </c>
      <c r="GL5" s="26">
        <f t="shared" si="160"/>
        <v>0</v>
      </c>
      <c r="GM5" s="26">
        <f t="shared" si="161"/>
        <v>0</v>
      </c>
      <c r="GN5" s="26">
        <f t="shared" si="162"/>
        <v>0</v>
      </c>
      <c r="GO5" s="26">
        <f t="shared" si="163"/>
        <v>0</v>
      </c>
      <c r="GP5" s="26">
        <f t="shared" si="164"/>
        <v>0</v>
      </c>
      <c r="GQ5" s="26">
        <f t="shared" si="165"/>
        <v>0</v>
      </c>
      <c r="GR5" s="26">
        <f t="shared" si="166"/>
        <v>0</v>
      </c>
      <c r="GS5" s="26">
        <f t="shared" si="167"/>
        <v>0</v>
      </c>
      <c r="GT5" s="26">
        <f t="shared" si="168"/>
        <v>10</v>
      </c>
      <c r="GU5" s="26">
        <f t="shared" si="169"/>
        <v>0</v>
      </c>
      <c r="GV5" s="26">
        <f t="shared" si="170"/>
        <v>0</v>
      </c>
      <c r="GW5" s="26">
        <f t="shared" si="171"/>
        <v>0</v>
      </c>
      <c r="GX5" s="26">
        <f t="shared" si="172"/>
        <v>0</v>
      </c>
      <c r="GY5" s="26">
        <f t="shared" si="173"/>
        <v>0</v>
      </c>
      <c r="GZ5" s="26">
        <f t="shared" si="174"/>
        <v>0</v>
      </c>
      <c r="HA5" s="26">
        <f t="shared" si="175"/>
        <v>0</v>
      </c>
      <c r="HB5" s="31">
        <f t="shared" si="176"/>
        <v>10</v>
      </c>
      <c r="HC5" s="31">
        <f t="shared" si="177"/>
        <v>0</v>
      </c>
      <c r="HD5" s="31">
        <f t="shared" si="178"/>
        <v>0</v>
      </c>
      <c r="HF5" s="31" t="str">
        <f>D1</f>
        <v>temperature</v>
      </c>
      <c r="HG5" s="31">
        <f>DX38</f>
        <v>0.84476270241121565</v>
      </c>
      <c r="HK5" t="s">
        <v>279</v>
      </c>
      <c r="HL5" s="39">
        <f>COUNTIFS($A$2:$A$2201,"&lt;=70",$L$2:$L$2201,"rice",$K$2:$K$2201,"&lt;=140")</f>
        <v>0</v>
      </c>
      <c r="HM5" s="39">
        <f>COUNTIFS($A$2:$A$2201,"&lt;=70",$L$2:$L$2201,"muskmelon",$K$2:$K$2201,"&lt;=140")</f>
        <v>0</v>
      </c>
      <c r="HN5" s="39">
        <f>SUM(HL5:HM5)</f>
        <v>0</v>
      </c>
      <c r="HP5" s="39" t="s">
        <v>279</v>
      </c>
      <c r="HQ5" s="39">
        <f>COUNTIFS($A$2:$A$2201,"&lt;=70",$L$2:$L$2201,"rice",$K$2:$K$2201,"&gt;140")</f>
        <v>27</v>
      </c>
      <c r="HR5" s="39">
        <f>COUNTIFS($A$2:$A$2201,"&lt;=70",$L$2:$L$2201,"muskmelon",$K$2:$K$2201,"&gt;140")</f>
        <v>0</v>
      </c>
      <c r="HS5" s="39">
        <f>SUM(HQ5:HR5)</f>
        <v>27</v>
      </c>
      <c r="HU5" s="39" t="s">
        <v>279</v>
      </c>
      <c r="HV5" s="39">
        <f>COUNTIFS($A$2:$A$2201,"&lt;=70",$L$2:$L$2201,"rice",$G$2:$G$2201,"&lt;=57")</f>
        <v>0</v>
      </c>
      <c r="HW5" s="39">
        <f>COUNTIFS($A$2:$A$2201,"&lt;=70",$L$2:$L$2201,"muskmelon",$G$2:$G$2201,"&lt;=57")</f>
        <v>0</v>
      </c>
      <c r="HX5" s="39">
        <f>SUM(HV5:HW5)</f>
        <v>0</v>
      </c>
      <c r="HZ5" s="39" t="s">
        <v>279</v>
      </c>
      <c r="IA5" s="39">
        <f>COUNTIFS($A$2:$A$2201,"&lt;=70",$L$2:$L$2201,"rice",$G$2:$G$2201,"&gt;57")</f>
        <v>27</v>
      </c>
      <c r="IB5" s="39">
        <f>COUNTIFS($A$2:$A$2201,"&lt;=70",$L$2:$L$2201,"muskmelon",$G$2:$G$2201,"&gt;57")</f>
        <v>0</v>
      </c>
      <c r="IC5" s="39">
        <f>SUM(IA5:IB5)</f>
        <v>27</v>
      </c>
      <c r="IE5" s="39" t="s">
        <v>279</v>
      </c>
      <c r="IF5" s="39">
        <f>COUNTIFS($A$2:$A$2201,"&lt;=70",$L$2:$L$2201,"rice",$E$2:$E$2201,"&lt;=27")</f>
        <v>27</v>
      </c>
      <c r="IG5" s="39">
        <f>COUNTIFS($A$2:$A$2201,"&lt;=70",$L$2:$L$2201,"muskmelon",$E$2:$E$2201,"&lt;=27")</f>
        <v>0</v>
      </c>
      <c r="IH5" s="39">
        <f>SUM(IF5:IG5)</f>
        <v>27</v>
      </c>
      <c r="IJ5" s="39" t="s">
        <v>279</v>
      </c>
      <c r="IK5" s="39">
        <f>COUNTIFS($A$2:$A$2201,"&lt;=70",$L$2:$L$2201,"rice",$E$2:$E$2201,"&gt;27")</f>
        <v>0</v>
      </c>
      <c r="IL5" s="39">
        <f>COUNTIFS($A$2:$A$2201,"&lt;=70",$L$2:$L$2201,"muskmelon",$E$2:$E$2201,"&gt;27")</f>
        <v>0</v>
      </c>
      <c r="IM5" s="39">
        <f>SUM(IK5:IL5)</f>
        <v>0</v>
      </c>
      <c r="IO5" s="69" t="s">
        <v>279</v>
      </c>
      <c r="IP5" s="83">
        <f>COUNTIFS($A$2:$A$2201,"&lt;=70",$L$2:$L$2201,"rice",$I$2:$I$2201,"&lt;=7")</f>
        <v>24</v>
      </c>
      <c r="IQ5" s="83">
        <f>COUNTIFS($A$2:$A$2201,"&lt;=70",$L$2:$L$2201,"muskmelon",$I$2:$I$2201,"&lt;=7")</f>
        <v>0</v>
      </c>
      <c r="IR5" s="82">
        <f>SUM(IP5:IQ5)</f>
        <v>24</v>
      </c>
      <c r="IT5" s="83" t="s">
        <v>279</v>
      </c>
      <c r="IU5" s="83">
        <f>COUNTIFS($A$2:$A$2201,"&lt;=70",$L$2:$L$2201,"rice",$I$2:$I$2201,"&gt;7")</f>
        <v>3</v>
      </c>
      <c r="IV5" s="83">
        <f>COUNTIFS($A$2:$A$2201,"&lt;=70",$L$2:$L$2201,"muskmelon",$I$2:$I$2201,"&gt;7")</f>
        <v>0</v>
      </c>
      <c r="IW5" s="83">
        <f>SUM(IU5:IV5)</f>
        <v>3</v>
      </c>
      <c r="IY5" s="39" t="s">
        <v>280</v>
      </c>
      <c r="IZ5" s="39">
        <f>COUNTIFS($B$2:$B$2201,"&lt;=75",$L$2:$L$2201,"rice",$A$2:$A$2201,"&lt;=70")</f>
        <v>27</v>
      </c>
      <c r="JA5" s="39">
        <f>COUNTIFS($B$2:$B$2201,"&lt;=75",$L$2:$L$2201,"muskmelon",$A$2:$A$2201,"&lt;=70")</f>
        <v>0</v>
      </c>
      <c r="JB5" s="39">
        <f>SUM(IZ5:JA5)</f>
        <v>27</v>
      </c>
      <c r="JD5" s="39" t="s">
        <v>280</v>
      </c>
      <c r="JE5" s="39">
        <f>COUNTIFS($B$2:$B$2201,"&lt;=75",$L$2:$L$2201,"rice",$A$2:$A$2201,"&gt;70")</f>
        <v>73</v>
      </c>
      <c r="JF5" s="39">
        <f>COUNTIFS($B$2:$B$2201,"&lt;=75",$L$2:$L$2201,"muskmelon",$A$2:$A$2201,"&gt;70")</f>
        <v>100</v>
      </c>
      <c r="JG5" s="39">
        <f>SUM(JE5:JF5)</f>
        <v>173</v>
      </c>
      <c r="JI5" s="39" t="s">
        <v>281</v>
      </c>
      <c r="JJ5" s="39">
        <v>100</v>
      </c>
      <c r="JK5" s="39">
        <v>0</v>
      </c>
      <c r="JL5" s="39">
        <f>SUM(JJ5:JK5)</f>
        <v>100</v>
      </c>
      <c r="JN5" s="39" t="s">
        <v>281</v>
      </c>
      <c r="JO5" s="39">
        <v>0</v>
      </c>
      <c r="JP5" s="39">
        <f>COUNTIFS($C$2:$C$2201,"&lt;=105",$L$2:$L$2201,"muskmelon",$A$2:$A$2201,"&gt;70")</f>
        <v>100</v>
      </c>
      <c r="JQ5" s="39">
        <f>SUM(JO5:JP5)</f>
        <v>100</v>
      </c>
    </row>
    <row r="6" spans="1:277">
      <c r="A6" s="6">
        <v>78</v>
      </c>
      <c r="B6" s="6">
        <v>42</v>
      </c>
      <c r="C6" s="6">
        <v>42</v>
      </c>
      <c r="D6" s="7">
        <v>20.130174820000001</v>
      </c>
      <c r="E6" s="8">
        <f t="shared" si="67"/>
        <v>20</v>
      </c>
      <c r="F6" s="7">
        <v>81.604872869999994</v>
      </c>
      <c r="G6" s="8">
        <f t="shared" si="68"/>
        <v>82</v>
      </c>
      <c r="H6" s="9">
        <v>7.6284728910000004</v>
      </c>
      <c r="I6" s="8">
        <f t="shared" si="69"/>
        <v>8</v>
      </c>
      <c r="J6" s="10">
        <v>262.71734049999998</v>
      </c>
      <c r="K6" s="8">
        <f t="shared" si="70"/>
        <v>263</v>
      </c>
      <c r="L6" s="5" t="s">
        <v>24</v>
      </c>
      <c r="P6" s="15" t="s">
        <v>67</v>
      </c>
      <c r="S6" s="27">
        <v>4</v>
      </c>
      <c r="T6" s="26">
        <f t="shared" si="71"/>
        <v>0</v>
      </c>
      <c r="U6" s="26">
        <f t="shared" si="72"/>
        <v>0</v>
      </c>
      <c r="V6" s="26">
        <f t="shared" si="73"/>
        <v>0</v>
      </c>
      <c r="W6" s="26">
        <f t="shared" si="74"/>
        <v>1</v>
      </c>
      <c r="X6" s="26">
        <f t="shared" si="75"/>
        <v>1</v>
      </c>
      <c r="Y6" s="26">
        <f t="shared" si="76"/>
        <v>4</v>
      </c>
      <c r="Z6" s="26">
        <f t="shared" si="77"/>
        <v>5</v>
      </c>
      <c r="AA6" s="26">
        <f t="shared" si="78"/>
        <v>0</v>
      </c>
      <c r="AB6" s="26">
        <f t="shared" si="79"/>
        <v>3</v>
      </c>
      <c r="AC6" s="26">
        <f t="shared" si="80"/>
        <v>6</v>
      </c>
      <c r="AD6" s="26">
        <f t="shared" si="81"/>
        <v>0</v>
      </c>
      <c r="AE6" s="26">
        <f t="shared" si="82"/>
        <v>2</v>
      </c>
      <c r="AF6" s="26">
        <f t="shared" si="83"/>
        <v>2</v>
      </c>
      <c r="AG6" s="26">
        <f t="shared" si="84"/>
        <v>0</v>
      </c>
      <c r="AH6" s="26">
        <f t="shared" si="85"/>
        <v>0</v>
      </c>
      <c r="AI6" s="26">
        <f t="shared" si="86"/>
        <v>0</v>
      </c>
      <c r="AJ6" s="26">
        <f t="shared" si="87"/>
        <v>3</v>
      </c>
      <c r="AK6" s="26">
        <f t="shared" si="88"/>
        <v>0</v>
      </c>
      <c r="AL6" s="26">
        <f t="shared" si="89"/>
        <v>0</v>
      </c>
      <c r="AM6" s="26">
        <f t="shared" si="90"/>
        <v>0</v>
      </c>
      <c r="AN6" s="26">
        <f t="shared" si="91"/>
        <v>0</v>
      </c>
      <c r="AO6" s="26">
        <f t="shared" si="92"/>
        <v>0</v>
      </c>
      <c r="AP6" s="31">
        <f t="shared" si="93"/>
        <v>27</v>
      </c>
      <c r="AQ6" s="31">
        <f t="shared" si="0"/>
        <v>0.85596707818930029</v>
      </c>
      <c r="AR6" s="31">
        <f t="shared" si="94"/>
        <v>1.0505050505050503E-2</v>
      </c>
      <c r="AU6" s="27">
        <v>9</v>
      </c>
      <c r="AV6" s="26">
        <f t="shared" si="95"/>
        <v>0</v>
      </c>
      <c r="AW6" s="26">
        <f t="shared" si="96"/>
        <v>0</v>
      </c>
      <c r="AX6" s="26">
        <f t="shared" si="97"/>
        <v>0</v>
      </c>
      <c r="AY6" s="26">
        <f t="shared" si="98"/>
        <v>0</v>
      </c>
      <c r="AZ6" s="26">
        <f t="shared" si="99"/>
        <v>0</v>
      </c>
      <c r="BA6" s="26">
        <f t="shared" si="100"/>
        <v>0</v>
      </c>
      <c r="BB6" s="26">
        <f t="shared" si="101"/>
        <v>0</v>
      </c>
      <c r="BC6" s="26">
        <f t="shared" si="102"/>
        <v>0</v>
      </c>
      <c r="BD6" s="26">
        <f t="shared" si="103"/>
        <v>0</v>
      </c>
      <c r="BE6" s="26">
        <f t="shared" si="104"/>
        <v>6</v>
      </c>
      <c r="BF6" s="26">
        <f t="shared" si="105"/>
        <v>0</v>
      </c>
      <c r="BG6" s="26">
        <f t="shared" si="106"/>
        <v>0</v>
      </c>
      <c r="BH6" s="26">
        <f t="shared" si="107"/>
        <v>0</v>
      </c>
      <c r="BI6" s="26">
        <f t="shared" si="108"/>
        <v>2</v>
      </c>
      <c r="BJ6" s="26">
        <f t="shared" si="109"/>
        <v>3</v>
      </c>
      <c r="BK6" s="26">
        <f t="shared" si="110"/>
        <v>0</v>
      </c>
      <c r="BL6" s="26">
        <f t="shared" si="111"/>
        <v>3</v>
      </c>
      <c r="BM6" s="26">
        <f t="shared" si="112"/>
        <v>0</v>
      </c>
      <c r="BN6" s="26">
        <f t="shared" si="113"/>
        <v>3</v>
      </c>
      <c r="BO6" s="26">
        <f t="shared" si="114"/>
        <v>0</v>
      </c>
      <c r="BP6" s="26">
        <f t="shared" si="115"/>
        <v>0</v>
      </c>
      <c r="BQ6" s="26">
        <f t="shared" si="116"/>
        <v>0</v>
      </c>
      <c r="BR6" s="31">
        <f t="shared" si="117"/>
        <v>17</v>
      </c>
      <c r="BS6" s="31">
        <f t="shared" si="118"/>
        <v>0.76816608996539781</v>
      </c>
      <c r="BT6" s="31">
        <f t="shared" si="119"/>
        <v>5.9358288770053466E-3</v>
      </c>
      <c r="BW6" s="27">
        <v>9</v>
      </c>
      <c r="BX6" s="26">
        <f t="shared" si="1"/>
        <v>0</v>
      </c>
      <c r="BY6" s="26">
        <f t="shared" si="2"/>
        <v>0</v>
      </c>
      <c r="BZ6" s="26">
        <f t="shared" si="3"/>
        <v>0</v>
      </c>
      <c r="CA6" s="26">
        <f t="shared" si="4"/>
        <v>0</v>
      </c>
      <c r="CB6" s="26">
        <f t="shared" si="5"/>
        <v>0</v>
      </c>
      <c r="CC6" s="26">
        <f t="shared" si="6"/>
        <v>0</v>
      </c>
      <c r="CD6" s="26">
        <f t="shared" si="7"/>
        <v>0</v>
      </c>
      <c r="CE6" s="26">
        <f t="shared" si="8"/>
        <v>0</v>
      </c>
      <c r="CF6" s="26">
        <f t="shared" si="9"/>
        <v>0</v>
      </c>
      <c r="CG6" s="26">
        <f t="shared" si="10"/>
        <v>0</v>
      </c>
      <c r="CH6" s="26">
        <f t="shared" si="11"/>
        <v>0</v>
      </c>
      <c r="CI6" s="26">
        <f t="shared" si="12"/>
        <v>0</v>
      </c>
      <c r="CJ6" s="26">
        <f t="shared" si="13"/>
        <v>0</v>
      </c>
      <c r="CK6" s="26">
        <f t="shared" si="14"/>
        <v>0</v>
      </c>
      <c r="CL6" s="26">
        <f t="shared" si="15"/>
        <v>0</v>
      </c>
      <c r="CM6" s="26">
        <f t="shared" si="16"/>
        <v>0</v>
      </c>
      <c r="CN6" s="26">
        <f t="shared" si="17"/>
        <v>12</v>
      </c>
      <c r="CO6" s="26">
        <f t="shared" si="18"/>
        <v>0</v>
      </c>
      <c r="CP6" s="26">
        <f t="shared" si="19"/>
        <v>0</v>
      </c>
      <c r="CQ6" s="26">
        <f t="shared" si="20"/>
        <v>0</v>
      </c>
      <c r="CR6" s="26">
        <f t="shared" si="21"/>
        <v>0</v>
      </c>
      <c r="CS6" s="26">
        <f t="shared" si="22"/>
        <v>0</v>
      </c>
      <c r="CT6" s="31">
        <f t="shared" si="120"/>
        <v>12</v>
      </c>
      <c r="CU6" s="31">
        <f t="shared" si="121"/>
        <v>0</v>
      </c>
      <c r="CV6" s="31">
        <f t="shared" si="122"/>
        <v>0</v>
      </c>
      <c r="CY6" s="27">
        <v>13</v>
      </c>
      <c r="CZ6" s="26">
        <f t="shared" si="123"/>
        <v>0</v>
      </c>
      <c r="DA6" s="26">
        <f t="shared" si="124"/>
        <v>0</v>
      </c>
      <c r="DB6" s="26">
        <f>COUNTIFS($E$2:$E$2201, CY6, $L$2:$L$2201, $P$4)</f>
        <v>0</v>
      </c>
      <c r="DC6" s="26">
        <f t="shared" si="126"/>
        <v>0</v>
      </c>
      <c r="DD6" s="26">
        <f t="shared" si="127"/>
        <v>0</v>
      </c>
      <c r="DE6" s="26">
        <f t="shared" si="128"/>
        <v>0</v>
      </c>
      <c r="DF6" s="26">
        <f t="shared" si="129"/>
        <v>0</v>
      </c>
      <c r="DG6" s="26">
        <f t="shared" si="130"/>
        <v>0</v>
      </c>
      <c r="DH6" s="26">
        <f t="shared" si="131"/>
        <v>0</v>
      </c>
      <c r="DI6" s="26">
        <f t="shared" si="132"/>
        <v>0</v>
      </c>
      <c r="DJ6" s="26">
        <f t="shared" si="133"/>
        <v>0</v>
      </c>
      <c r="DK6" s="26">
        <f t="shared" si="134"/>
        <v>0</v>
      </c>
      <c r="DL6" s="26">
        <f t="shared" si="135"/>
        <v>5</v>
      </c>
      <c r="DM6" s="26">
        <f t="shared" si="136"/>
        <v>0</v>
      </c>
      <c r="DN6" s="26">
        <f t="shared" si="137"/>
        <v>0</v>
      </c>
      <c r="DO6" s="26">
        <f t="shared" si="138"/>
        <v>0</v>
      </c>
      <c r="DP6" s="26">
        <f t="shared" si="139"/>
        <v>3</v>
      </c>
      <c r="DQ6" s="26">
        <f t="shared" si="140"/>
        <v>0</v>
      </c>
      <c r="DR6" s="26">
        <f t="shared" si="141"/>
        <v>0</v>
      </c>
      <c r="DS6" s="26">
        <f t="shared" si="142"/>
        <v>0</v>
      </c>
      <c r="DT6" s="26">
        <f t="shared" si="143"/>
        <v>0</v>
      </c>
      <c r="DU6" s="26">
        <f t="shared" si="144"/>
        <v>0</v>
      </c>
      <c r="DV6" s="31">
        <f t="shared" si="145"/>
        <v>8</v>
      </c>
      <c r="DW6" s="31">
        <f t="shared" si="146"/>
        <v>0.46875</v>
      </c>
      <c r="DX6" s="31">
        <f t="shared" si="147"/>
        <v>1.7045454545454545E-3</v>
      </c>
      <c r="EA6" s="27">
        <v>18</v>
      </c>
      <c r="EB6" s="26">
        <f t="shared" si="23"/>
        <v>0</v>
      </c>
      <c r="EC6" s="26">
        <f t="shared" si="24"/>
        <v>0</v>
      </c>
      <c r="ED6" s="26">
        <f t="shared" si="25"/>
        <v>14</v>
      </c>
      <c r="EE6" s="26">
        <f t="shared" si="26"/>
        <v>8</v>
      </c>
      <c r="EF6" s="26">
        <f t="shared" si="27"/>
        <v>0</v>
      </c>
      <c r="EG6" s="26">
        <f t="shared" si="28"/>
        <v>0</v>
      </c>
      <c r="EH6" s="26">
        <f t="shared" si="29"/>
        <v>0</v>
      </c>
      <c r="EI6" s="26">
        <f t="shared" si="30"/>
        <v>0</v>
      </c>
      <c r="EJ6" s="26">
        <f t="shared" si="31"/>
        <v>0</v>
      </c>
      <c r="EK6" s="26">
        <f t="shared" si="32"/>
        <v>0</v>
      </c>
      <c r="EL6" s="26">
        <f t="shared" si="33"/>
        <v>0</v>
      </c>
      <c r="EM6" s="26">
        <f t="shared" si="34"/>
        <v>0</v>
      </c>
      <c r="EN6" s="26">
        <f t="shared" si="35"/>
        <v>0</v>
      </c>
      <c r="EO6" s="26">
        <f t="shared" si="36"/>
        <v>0</v>
      </c>
      <c r="EP6" s="26">
        <f t="shared" si="37"/>
        <v>0</v>
      </c>
      <c r="EQ6" s="26">
        <f t="shared" si="38"/>
        <v>0</v>
      </c>
      <c r="ER6" s="26">
        <f t="shared" si="39"/>
        <v>0</v>
      </c>
      <c r="ES6" s="26">
        <f t="shared" si="40"/>
        <v>0</v>
      </c>
      <c r="ET6" s="26">
        <f t="shared" si="41"/>
        <v>0</v>
      </c>
      <c r="EU6" s="26">
        <f t="shared" si="42"/>
        <v>0</v>
      </c>
      <c r="EV6" s="26">
        <f t="shared" si="43"/>
        <v>0</v>
      </c>
      <c r="EW6" s="26">
        <f t="shared" si="44"/>
        <v>0</v>
      </c>
      <c r="EX6" s="31">
        <f t="shared" si="148"/>
        <v>22</v>
      </c>
      <c r="EY6" s="31">
        <f t="shared" si="149"/>
        <v>0.46280991735537191</v>
      </c>
      <c r="EZ6" s="31">
        <f t="shared" si="150"/>
        <v>4.6280991735537192E-3</v>
      </c>
      <c r="FC6" s="27">
        <v>8</v>
      </c>
      <c r="FD6" s="26">
        <f>COUNTIFS($I$2:$I$2201, $FC6, $L$2:$L$2201, $P$2)</f>
        <v>10</v>
      </c>
      <c r="FE6" s="26">
        <f t="shared" si="46"/>
        <v>0</v>
      </c>
      <c r="FF6" s="26">
        <f t="shared" si="47"/>
        <v>34</v>
      </c>
      <c r="FG6" s="26">
        <f t="shared" si="48"/>
        <v>0</v>
      </c>
      <c r="FH6" s="26">
        <f t="shared" si="49"/>
        <v>0</v>
      </c>
      <c r="FI6" s="26">
        <f t="shared" si="50"/>
        <v>21</v>
      </c>
      <c r="FJ6" s="26">
        <f t="shared" si="51"/>
        <v>0</v>
      </c>
      <c r="FK6" s="26">
        <f t="shared" si="52"/>
        <v>20</v>
      </c>
      <c r="FL6" s="26">
        <f t="shared" si="53"/>
        <v>19</v>
      </c>
      <c r="FM6" s="26">
        <f t="shared" si="54"/>
        <v>0</v>
      </c>
      <c r="FN6" s="26">
        <f t="shared" si="55"/>
        <v>0</v>
      </c>
      <c r="FO6" s="26">
        <f t="shared" si="56"/>
        <v>0</v>
      </c>
      <c r="FP6" s="26">
        <f t="shared" si="57"/>
        <v>0</v>
      </c>
      <c r="FQ6" s="26">
        <f t="shared" si="58"/>
        <v>0</v>
      </c>
      <c r="FR6" s="26">
        <f t="shared" si="59"/>
        <v>0</v>
      </c>
      <c r="FS6" s="26">
        <f t="shared" si="60"/>
        <v>0</v>
      </c>
      <c r="FT6" s="26">
        <f t="shared" si="61"/>
        <v>26</v>
      </c>
      <c r="FU6" s="26">
        <f t="shared" si="62"/>
        <v>0</v>
      </c>
      <c r="FV6" s="26">
        <f t="shared" si="63"/>
        <v>0</v>
      </c>
      <c r="FW6" s="26">
        <f t="shared" si="64"/>
        <v>21</v>
      </c>
      <c r="FX6" s="26">
        <f t="shared" si="65"/>
        <v>0</v>
      </c>
      <c r="FY6" s="26">
        <f t="shared" si="66"/>
        <v>0</v>
      </c>
      <c r="FZ6" s="31">
        <f t="shared" si="151"/>
        <v>151</v>
      </c>
      <c r="GA6" s="31">
        <f t="shared" si="152"/>
        <v>0.84320863120038592</v>
      </c>
      <c r="GB6" s="31">
        <f t="shared" si="153"/>
        <v>5.7874774232390125E-2</v>
      </c>
      <c r="GE6" s="27">
        <v>24</v>
      </c>
      <c r="GF6" s="26">
        <f t="shared" si="154"/>
        <v>0</v>
      </c>
      <c r="GG6" s="26">
        <f t="shared" si="155"/>
        <v>0</v>
      </c>
      <c r="GH6" s="26">
        <f t="shared" si="156"/>
        <v>0</v>
      </c>
      <c r="GI6" s="26">
        <f t="shared" si="157"/>
        <v>0</v>
      </c>
      <c r="GJ6" s="26">
        <f t="shared" si="158"/>
        <v>0</v>
      </c>
      <c r="GK6" s="26">
        <f t="shared" si="159"/>
        <v>0</v>
      </c>
      <c r="GL6" s="26">
        <f t="shared" si="160"/>
        <v>0</v>
      </c>
      <c r="GM6" s="26">
        <f t="shared" si="161"/>
        <v>0</v>
      </c>
      <c r="GN6" s="26">
        <f t="shared" si="162"/>
        <v>0</v>
      </c>
      <c r="GO6" s="26">
        <f t="shared" si="163"/>
        <v>0</v>
      </c>
      <c r="GP6" s="26">
        <f t="shared" si="164"/>
        <v>0</v>
      </c>
      <c r="GQ6" s="26">
        <f t="shared" si="165"/>
        <v>0</v>
      </c>
      <c r="GR6" s="26">
        <f t="shared" si="166"/>
        <v>0</v>
      </c>
      <c r="GS6" s="26">
        <f t="shared" si="167"/>
        <v>0</v>
      </c>
      <c r="GT6" s="26">
        <f t="shared" si="168"/>
        <v>10</v>
      </c>
      <c r="GU6" s="26">
        <f t="shared" si="169"/>
        <v>0</v>
      </c>
      <c r="GV6" s="26">
        <f t="shared" si="170"/>
        <v>0</v>
      </c>
      <c r="GW6" s="26">
        <f t="shared" si="171"/>
        <v>0</v>
      </c>
      <c r="GX6" s="26">
        <f t="shared" si="172"/>
        <v>0</v>
      </c>
      <c r="GY6" s="26">
        <f t="shared" si="173"/>
        <v>0</v>
      </c>
      <c r="GZ6" s="26">
        <f t="shared" si="174"/>
        <v>0</v>
      </c>
      <c r="HA6" s="26">
        <f t="shared" si="175"/>
        <v>0</v>
      </c>
      <c r="HB6" s="31">
        <f t="shared" si="176"/>
        <v>10</v>
      </c>
      <c r="HC6" s="31">
        <f t="shared" si="177"/>
        <v>0</v>
      </c>
      <c r="HD6" s="31">
        <f t="shared" si="178"/>
        <v>0</v>
      </c>
      <c r="HF6" s="35" t="str">
        <f>F1</f>
        <v>humidity</v>
      </c>
      <c r="HG6" s="35">
        <f>EZ89</f>
        <v>0.67390037651762347</v>
      </c>
      <c r="HK6" t="s">
        <v>282</v>
      </c>
      <c r="HL6" s="39">
        <f>COUNTIFS($A$2:$A$2201,"&gt;70",$L$2:$L$2201,"rice",$K$2:$K$2201,"&lt;=140")</f>
        <v>0</v>
      </c>
      <c r="HM6" s="39">
        <f>COUNTIFS($A$2:$A$2201,"&gt;70",$L$2:$L$2201,"muskmelon",$K$2:$K$2201,"&lt;=140")</f>
        <v>100</v>
      </c>
      <c r="HN6" s="39">
        <f>SUM(HL6:HM6)</f>
        <v>100</v>
      </c>
      <c r="HP6" s="39" t="s">
        <v>282</v>
      </c>
      <c r="HQ6" s="39">
        <f>COUNTIFS($A$2:$A$2201,"&gt;70",$L$2:$L$2201,"rice",$K$2:$K$2201,"&gt;140")</f>
        <v>73</v>
      </c>
      <c r="HR6" s="39">
        <f>COUNTIFS($A$2:$A$2201,"&gt;70",$L$2:$L$2201,"muskmelon",$K$2:$K$2201,"&gt;140")</f>
        <v>0</v>
      </c>
      <c r="HS6" s="39">
        <f>SUM(HQ6:HR6)</f>
        <v>73</v>
      </c>
      <c r="HU6" s="39" t="s">
        <v>282</v>
      </c>
      <c r="HV6" s="39">
        <f>COUNTIFS($A$2:$A$2201,"&gt;70",$L$2:$L$2201,"rice",$G$2:$G$2201,"&lt;=57")</f>
        <v>0</v>
      </c>
      <c r="HW6" s="39">
        <f>COUNTIFS($A$2:$A$2201,"&gt;70",$L$2:$L$2201,"muskmelon",$G$2:$G$2201,"&lt;=57")</f>
        <v>0</v>
      </c>
      <c r="HX6" s="39">
        <f>SUM(HV6:HW6)</f>
        <v>0</v>
      </c>
      <c r="HZ6" s="39" t="s">
        <v>282</v>
      </c>
      <c r="IA6" s="39">
        <f>COUNTIFS($A$2:$A$2201,"&gt;70",$L$2:$L$2201,"rice",$G$2:$G$2201,"&gt;57")</f>
        <v>73</v>
      </c>
      <c r="IB6" s="39">
        <f>COUNTIFS($A$2:$A$2201,"&gt;70",$L$2:$L$2201,"muskmelon",$G$2:$G$2201,"&gt;57")</f>
        <v>100</v>
      </c>
      <c r="IC6" s="39">
        <f>SUM(IA6:IB6)</f>
        <v>173</v>
      </c>
      <c r="IE6" s="39" t="s">
        <v>282</v>
      </c>
      <c r="IF6" s="39">
        <f>COUNTIFS($A$2:$A$2201,"&gt;70",$L$2:$L$2201,"rice",$E$2:$E$2201,"&lt;=27")</f>
        <v>73</v>
      </c>
      <c r="IG6" s="39">
        <f>COUNTIFS($A$2:$A$2201,"&gt;70",$L$2:$L$2201,"muskmelon",$E$2:$E$2201,"&lt;=27")</f>
        <v>12</v>
      </c>
      <c r="IH6" s="39">
        <f>SUM(IF6:IG6)</f>
        <v>85</v>
      </c>
      <c r="IJ6" s="39" t="s">
        <v>282</v>
      </c>
      <c r="IK6" s="39">
        <f>COUNTIFS($A$2:$A$2201,"&gt;70",$L$2:$L$2201,"rice",$E$2:$E$2201,"&gt;27")</f>
        <v>0</v>
      </c>
      <c r="IL6" s="39">
        <f>COUNTIFS($A$2:$A$2201,"&gt;70",$L$2:$L$2201,"muskmelon",$E$2:$E$2201,"&gt;27")</f>
        <v>88</v>
      </c>
      <c r="IM6" s="39">
        <f>SUM(IK6:IL6)</f>
        <v>88</v>
      </c>
      <c r="IO6" s="69" t="s">
        <v>282</v>
      </c>
      <c r="IP6" s="83">
        <f>COUNTIFS($A$2:$A$2201,"&gt;70",$L$2:$L$2201,"rice",$I$2:$I$2201,"&lt;=7")</f>
        <v>66</v>
      </c>
      <c r="IQ6" s="83">
        <f>COUNTIFS($A$2:$A$2201,"&gt;70",$L$2:$L$2201,"muskmelon",$I$2:$I$2201,"&lt;=7")</f>
        <v>100</v>
      </c>
      <c r="IR6" s="82">
        <f>SUM(IP6:IQ6)</f>
        <v>166</v>
      </c>
      <c r="IT6" s="83" t="s">
        <v>282</v>
      </c>
      <c r="IU6" s="83">
        <f>COUNTIFS($A$2:$A$2201,"&gt;70",$L$2:$L$2201,"rice",$I$2:$I$2201,"&gt;7")</f>
        <v>7</v>
      </c>
      <c r="IV6" s="83">
        <f>COUNTIFS($A$2:$A$2201,"&gt;70",$L$2:$L$2201,"muskmelon",$I$2:$I$2201,"&gt;7")</f>
        <v>0</v>
      </c>
      <c r="IW6" s="83">
        <f>SUM(IU6:IV6)</f>
        <v>7</v>
      </c>
      <c r="IY6" s="39" t="s">
        <v>283</v>
      </c>
      <c r="IZ6" s="39">
        <f>COUNTIFS($B$2:$B$2201,"&gt;75",$L$2:$L$2201,"rice",$A$2:$A$2201,"&lt;=70")</f>
        <v>0</v>
      </c>
      <c r="JA6" s="39">
        <f>COUNTIFS($B$2:$B$2201,"&gt;75",$L$2:$L$2201,"muskmelon",$A$2:$A$2201,"&lt;=70")</f>
        <v>0</v>
      </c>
      <c r="JB6" s="39">
        <f>SUM(IZ6:JA6)</f>
        <v>0</v>
      </c>
      <c r="JD6" s="39" t="s">
        <v>283</v>
      </c>
      <c r="JE6" s="39">
        <f>COUNTIFS($B$2:$B$2201,"&gt;75",$L$2:$L$2201,"rice",$A$2:$A$2201,"&gt;70")</f>
        <v>0</v>
      </c>
      <c r="JF6" s="39">
        <f>COUNTIFS($B$2:$B$2201,"&gt;75",$L$2:$L$2201,"muskmelon",$A$2:$A$2201,"&gt;70")</f>
        <v>0</v>
      </c>
      <c r="JG6" s="39">
        <f>SUM(JE6:JF6)</f>
        <v>0</v>
      </c>
      <c r="JI6" s="39" t="s">
        <v>284</v>
      </c>
      <c r="JJ6" s="39">
        <f>COUNTIFS($C$2:$C$2201,"&gt;105",$L$2:$L$2201,"rice",$A$2:$A$2201,"&gt;70")</f>
        <v>0</v>
      </c>
      <c r="JK6" s="39">
        <f>COUNTIFS($C$2:$C$2201,"&gt;105",$L$2:$L$2201,"muskmelon",$A$2:$A$2201,"&gt;70")</f>
        <v>0</v>
      </c>
      <c r="JL6" s="39">
        <f>SUM(JJ6:JK6)</f>
        <v>0</v>
      </c>
      <c r="JN6" s="39" t="s">
        <v>284</v>
      </c>
      <c r="JO6" s="39">
        <f>COUNTIFS($C$2:$C$2201,"&gt;105",$L$2:$L$2201,"rice",$A$2:$A$2201,"&gt;70")</f>
        <v>0</v>
      </c>
      <c r="JP6" s="39">
        <f>COUNTIFS($C$2:$C$2201,"&gt;105",$L$2:$L$2201,"muskmelon",$A$2:$A$2201,"&gt;70")</f>
        <v>0</v>
      </c>
      <c r="JQ6" s="39">
        <f>SUM(JO6:JP6)</f>
        <v>0</v>
      </c>
    </row>
    <row r="7" spans="1:277">
      <c r="A7" s="6">
        <v>69</v>
      </c>
      <c r="B7" s="6">
        <v>37</v>
      </c>
      <c r="C7" s="6">
        <v>42</v>
      </c>
      <c r="D7" s="7">
        <v>23.058048719999999</v>
      </c>
      <c r="E7" s="8">
        <f t="shared" si="67"/>
        <v>23</v>
      </c>
      <c r="F7" s="7">
        <v>83.370117719999996</v>
      </c>
      <c r="G7" s="8">
        <f t="shared" si="68"/>
        <v>83</v>
      </c>
      <c r="H7" s="9">
        <v>7.0734535029999996</v>
      </c>
      <c r="I7" s="8">
        <f t="shared" si="69"/>
        <v>7</v>
      </c>
      <c r="J7" s="10">
        <v>251.05499979999999</v>
      </c>
      <c r="K7" s="8">
        <f t="shared" si="70"/>
        <v>251</v>
      </c>
      <c r="L7" s="5" t="s">
        <v>24</v>
      </c>
      <c r="P7" s="15" t="s">
        <v>77</v>
      </c>
      <c r="S7" s="27">
        <v>5</v>
      </c>
      <c r="T7" s="26">
        <f t="shared" si="71"/>
        <v>0</v>
      </c>
      <c r="U7" s="26">
        <f t="shared" si="72"/>
        <v>0</v>
      </c>
      <c r="V7" s="26">
        <f t="shared" si="73"/>
        <v>0</v>
      </c>
      <c r="W7" s="26">
        <f t="shared" si="74"/>
        <v>3</v>
      </c>
      <c r="X7" s="26">
        <f t="shared" si="75"/>
        <v>6</v>
      </c>
      <c r="Y7" s="26">
        <f t="shared" si="76"/>
        <v>1</v>
      </c>
      <c r="Z7" s="26">
        <f t="shared" si="77"/>
        <v>1</v>
      </c>
      <c r="AA7" s="26">
        <f t="shared" si="78"/>
        <v>0</v>
      </c>
      <c r="AB7" s="26">
        <f t="shared" si="79"/>
        <v>1</v>
      </c>
      <c r="AC7" s="26">
        <f t="shared" si="80"/>
        <v>5</v>
      </c>
      <c r="AD7" s="26">
        <f t="shared" si="81"/>
        <v>0</v>
      </c>
      <c r="AE7" s="26">
        <f t="shared" si="82"/>
        <v>3</v>
      </c>
      <c r="AF7" s="26">
        <f t="shared" si="83"/>
        <v>1</v>
      </c>
      <c r="AG7" s="26">
        <f t="shared" si="84"/>
        <v>0</v>
      </c>
      <c r="AH7" s="26">
        <f t="shared" si="85"/>
        <v>0</v>
      </c>
      <c r="AI7" s="26">
        <f t="shared" si="86"/>
        <v>2</v>
      </c>
      <c r="AJ7" s="26">
        <f t="shared" si="87"/>
        <v>4</v>
      </c>
      <c r="AK7" s="26">
        <f t="shared" si="88"/>
        <v>0</v>
      </c>
      <c r="AL7" s="26">
        <f t="shared" si="89"/>
        <v>0</v>
      </c>
      <c r="AM7" s="26">
        <f t="shared" si="90"/>
        <v>0</v>
      </c>
      <c r="AN7" s="26">
        <f t="shared" si="91"/>
        <v>0</v>
      </c>
      <c r="AO7" s="26">
        <f t="shared" si="92"/>
        <v>0</v>
      </c>
      <c r="AP7" s="31">
        <f t="shared" si="93"/>
        <v>27</v>
      </c>
      <c r="AQ7" s="31">
        <f t="shared" si="0"/>
        <v>0.85871056241426613</v>
      </c>
      <c r="AR7" s="31">
        <f t="shared" si="94"/>
        <v>1.0538720538720538E-2</v>
      </c>
      <c r="AU7" s="27">
        <v>10</v>
      </c>
      <c r="AV7" s="26">
        <f t="shared" si="95"/>
        <v>0</v>
      </c>
      <c r="AW7" s="26">
        <f t="shared" si="96"/>
        <v>0</v>
      </c>
      <c r="AX7" s="26">
        <f t="shared" si="97"/>
        <v>0</v>
      </c>
      <c r="AY7" s="26">
        <f t="shared" si="98"/>
        <v>0</v>
      </c>
      <c r="AZ7" s="26">
        <f t="shared" si="99"/>
        <v>0</v>
      </c>
      <c r="BA7" s="26">
        <f t="shared" si="100"/>
        <v>0</v>
      </c>
      <c r="BB7" s="26">
        <f t="shared" si="101"/>
        <v>0</v>
      </c>
      <c r="BC7" s="26">
        <f t="shared" si="102"/>
        <v>0</v>
      </c>
      <c r="BD7" s="26">
        <f t="shared" si="103"/>
        <v>0</v>
      </c>
      <c r="BE7" s="26">
        <f t="shared" si="104"/>
        <v>2</v>
      </c>
      <c r="BF7" s="26">
        <f t="shared" si="105"/>
        <v>0</v>
      </c>
      <c r="BG7" s="26">
        <f t="shared" si="106"/>
        <v>0</v>
      </c>
      <c r="BH7" s="26">
        <f t="shared" si="107"/>
        <v>0</v>
      </c>
      <c r="BI7" s="26">
        <f t="shared" si="108"/>
        <v>5</v>
      </c>
      <c r="BJ7" s="26">
        <f t="shared" si="109"/>
        <v>1</v>
      </c>
      <c r="BK7" s="26">
        <f t="shared" si="110"/>
        <v>0</v>
      </c>
      <c r="BL7" s="26">
        <f t="shared" si="111"/>
        <v>2</v>
      </c>
      <c r="BM7" s="26">
        <f t="shared" si="112"/>
        <v>0</v>
      </c>
      <c r="BN7" s="26">
        <f t="shared" si="113"/>
        <v>4</v>
      </c>
      <c r="BO7" s="26">
        <f t="shared" si="114"/>
        <v>0</v>
      </c>
      <c r="BP7" s="26">
        <f t="shared" si="115"/>
        <v>0</v>
      </c>
      <c r="BQ7" s="26">
        <f t="shared" si="116"/>
        <v>0</v>
      </c>
      <c r="BR7" s="31">
        <f t="shared" si="117"/>
        <v>14</v>
      </c>
      <c r="BS7" s="31">
        <f t="shared" si="118"/>
        <v>0.74489795918367352</v>
      </c>
      <c r="BT7" s="31">
        <f t="shared" si="119"/>
        <v>4.7402597402597408E-3</v>
      </c>
      <c r="BW7" s="27">
        <v>10</v>
      </c>
      <c r="BX7" s="26">
        <f t="shared" si="1"/>
        <v>0</v>
      </c>
      <c r="BY7" s="26">
        <f t="shared" si="2"/>
        <v>0</v>
      </c>
      <c r="BZ7" s="26">
        <f t="shared" si="3"/>
        <v>0</v>
      </c>
      <c r="CA7" s="26">
        <f t="shared" si="4"/>
        <v>0</v>
      </c>
      <c r="CB7" s="26">
        <f t="shared" si="5"/>
        <v>0</v>
      </c>
      <c r="CC7" s="26">
        <f t="shared" si="6"/>
        <v>0</v>
      </c>
      <c r="CD7" s="26">
        <f t="shared" si="7"/>
        <v>0</v>
      </c>
      <c r="CE7" s="26">
        <f t="shared" si="8"/>
        <v>0</v>
      </c>
      <c r="CF7" s="26">
        <f t="shared" si="9"/>
        <v>0</v>
      </c>
      <c r="CG7" s="26">
        <f t="shared" si="10"/>
        <v>0</v>
      </c>
      <c r="CH7" s="26">
        <f t="shared" si="11"/>
        <v>0</v>
      </c>
      <c r="CI7" s="26">
        <f t="shared" si="12"/>
        <v>0</v>
      </c>
      <c r="CJ7" s="26">
        <f t="shared" si="13"/>
        <v>0</v>
      </c>
      <c r="CK7" s="26">
        <f t="shared" si="14"/>
        <v>0</v>
      </c>
      <c r="CL7" s="26">
        <f t="shared" si="15"/>
        <v>0</v>
      </c>
      <c r="CM7" s="26">
        <f t="shared" si="16"/>
        <v>0</v>
      </c>
      <c r="CN7" s="26">
        <f t="shared" si="17"/>
        <v>12</v>
      </c>
      <c r="CO7" s="26">
        <f t="shared" si="18"/>
        <v>0</v>
      </c>
      <c r="CP7" s="26">
        <f t="shared" si="19"/>
        <v>0</v>
      </c>
      <c r="CQ7" s="26">
        <f t="shared" si="20"/>
        <v>0</v>
      </c>
      <c r="CR7" s="26">
        <f t="shared" si="21"/>
        <v>0</v>
      </c>
      <c r="CS7" s="26">
        <f t="shared" si="22"/>
        <v>0</v>
      </c>
      <c r="CT7" s="31">
        <f t="shared" si="120"/>
        <v>12</v>
      </c>
      <c r="CU7" s="31">
        <f t="shared" si="121"/>
        <v>0</v>
      </c>
      <c r="CV7" s="31">
        <f t="shared" si="122"/>
        <v>0</v>
      </c>
      <c r="CY7" s="27">
        <v>14</v>
      </c>
      <c r="CZ7" s="26">
        <f t="shared" si="123"/>
        <v>0</v>
      </c>
      <c r="DA7" s="26">
        <f t="shared" si="124"/>
        <v>0</v>
      </c>
      <c r="DB7" s="26">
        <f t="shared" si="125"/>
        <v>0</v>
      </c>
      <c r="DC7" s="26">
        <f t="shared" si="126"/>
        <v>0</v>
      </c>
      <c r="DD7" s="26">
        <f t="shared" si="127"/>
        <v>0</v>
      </c>
      <c r="DE7" s="26">
        <f t="shared" si="128"/>
        <v>0</v>
      </c>
      <c r="DF7" s="26">
        <f t="shared" si="129"/>
        <v>0</v>
      </c>
      <c r="DG7" s="26">
        <f t="shared" si="130"/>
        <v>0</v>
      </c>
      <c r="DH7" s="26">
        <f t="shared" si="131"/>
        <v>0</v>
      </c>
      <c r="DI7" s="26">
        <f t="shared" si="132"/>
        <v>0</v>
      </c>
      <c r="DJ7" s="26">
        <f t="shared" si="133"/>
        <v>0</v>
      </c>
      <c r="DK7" s="26">
        <f t="shared" si="134"/>
        <v>0</v>
      </c>
      <c r="DL7" s="26">
        <f t="shared" si="135"/>
        <v>0</v>
      </c>
      <c r="DM7" s="26">
        <f t="shared" si="136"/>
        <v>0</v>
      </c>
      <c r="DN7" s="26">
        <f t="shared" si="137"/>
        <v>0</v>
      </c>
      <c r="DO7" s="26">
        <f t="shared" si="138"/>
        <v>0</v>
      </c>
      <c r="DP7" s="26">
        <f t="shared" si="139"/>
        <v>3</v>
      </c>
      <c r="DQ7" s="26">
        <f t="shared" si="140"/>
        <v>0</v>
      </c>
      <c r="DR7" s="26">
        <f t="shared" si="141"/>
        <v>0</v>
      </c>
      <c r="DS7" s="26">
        <f t="shared" si="142"/>
        <v>0</v>
      </c>
      <c r="DT7" s="26">
        <f t="shared" si="143"/>
        <v>0</v>
      </c>
      <c r="DU7" s="26">
        <f t="shared" si="144"/>
        <v>0</v>
      </c>
      <c r="DV7" s="31">
        <f t="shared" si="145"/>
        <v>3</v>
      </c>
      <c r="DW7" s="31">
        <f t="shared" si="146"/>
        <v>0</v>
      </c>
      <c r="DX7" s="31">
        <f t="shared" si="147"/>
        <v>0</v>
      </c>
      <c r="EA7" s="27">
        <v>19</v>
      </c>
      <c r="EB7" s="26">
        <f t="shared" si="23"/>
        <v>0</v>
      </c>
      <c r="EC7" s="26">
        <f t="shared" si="24"/>
        <v>0</v>
      </c>
      <c r="ED7" s="26">
        <f t="shared" si="25"/>
        <v>14</v>
      </c>
      <c r="EE7" s="26">
        <f t="shared" si="26"/>
        <v>14</v>
      </c>
      <c r="EF7" s="26">
        <f t="shared" si="27"/>
        <v>0</v>
      </c>
      <c r="EG7" s="26">
        <f t="shared" si="28"/>
        <v>0</v>
      </c>
      <c r="EH7" s="26">
        <f t="shared" si="29"/>
        <v>0</v>
      </c>
      <c r="EI7" s="26">
        <f t="shared" si="30"/>
        <v>0</v>
      </c>
      <c r="EJ7" s="26">
        <f t="shared" si="31"/>
        <v>0</v>
      </c>
      <c r="EK7" s="26">
        <f t="shared" si="32"/>
        <v>0</v>
      </c>
      <c r="EL7" s="26">
        <f t="shared" si="33"/>
        <v>0</v>
      </c>
      <c r="EM7" s="26">
        <f t="shared" si="34"/>
        <v>0</v>
      </c>
      <c r="EN7" s="26">
        <f t="shared" si="35"/>
        <v>0</v>
      </c>
      <c r="EO7" s="26">
        <f t="shared" si="36"/>
        <v>0</v>
      </c>
      <c r="EP7" s="26">
        <f t="shared" si="37"/>
        <v>0</v>
      </c>
      <c r="EQ7" s="26">
        <f t="shared" si="38"/>
        <v>0</v>
      </c>
      <c r="ER7" s="26">
        <f t="shared" si="39"/>
        <v>0</v>
      </c>
      <c r="ES7" s="26">
        <f t="shared" si="40"/>
        <v>0</v>
      </c>
      <c r="ET7" s="26">
        <f t="shared" si="41"/>
        <v>0</v>
      </c>
      <c r="EU7" s="26">
        <f t="shared" si="42"/>
        <v>0</v>
      </c>
      <c r="EV7" s="26">
        <f t="shared" si="43"/>
        <v>0</v>
      </c>
      <c r="EW7" s="26">
        <f t="shared" si="44"/>
        <v>0</v>
      </c>
      <c r="EX7" s="31">
        <f t="shared" si="148"/>
        <v>28</v>
      </c>
      <c r="EY7" s="31">
        <f t="shared" si="149"/>
        <v>0.5</v>
      </c>
      <c r="EZ7" s="31">
        <f t="shared" si="150"/>
        <v>6.3636363636363638E-3</v>
      </c>
      <c r="FC7" s="27">
        <v>9</v>
      </c>
      <c r="FD7" s="26">
        <f t="shared" si="45"/>
        <v>0</v>
      </c>
      <c r="FE7" s="26">
        <f t="shared" si="46"/>
        <v>0</v>
      </c>
      <c r="FF7" s="26">
        <f t="shared" si="47"/>
        <v>10</v>
      </c>
      <c r="FG7" s="26">
        <f t="shared" si="48"/>
        <v>0</v>
      </c>
      <c r="FH7" s="26">
        <f t="shared" si="49"/>
        <v>0</v>
      </c>
      <c r="FI7" s="26">
        <f t="shared" si="50"/>
        <v>21</v>
      </c>
      <c r="FJ7" s="26">
        <f t="shared" si="51"/>
        <v>0</v>
      </c>
      <c r="FK7" s="26">
        <f t="shared" si="52"/>
        <v>0</v>
      </c>
      <c r="FL7" s="26">
        <f t="shared" si="53"/>
        <v>0</v>
      </c>
      <c r="FM7" s="26">
        <f t="shared" si="54"/>
        <v>0</v>
      </c>
      <c r="FN7" s="26">
        <f t="shared" si="55"/>
        <v>0</v>
      </c>
      <c r="FO7" s="26">
        <f t="shared" si="56"/>
        <v>0</v>
      </c>
      <c r="FP7" s="26">
        <f t="shared" si="57"/>
        <v>0</v>
      </c>
      <c r="FQ7" s="26">
        <f t="shared" si="58"/>
        <v>0</v>
      </c>
      <c r="FR7" s="26">
        <f t="shared" si="59"/>
        <v>0</v>
      </c>
      <c r="FS7" s="26">
        <f t="shared" si="60"/>
        <v>0</v>
      </c>
      <c r="FT7" s="26">
        <f t="shared" si="61"/>
        <v>0</v>
      </c>
      <c r="FU7" s="26">
        <f t="shared" si="62"/>
        <v>0</v>
      </c>
      <c r="FV7" s="26">
        <f t="shared" si="63"/>
        <v>0</v>
      </c>
      <c r="FW7" s="26">
        <f t="shared" si="64"/>
        <v>0</v>
      </c>
      <c r="FX7" s="26">
        <f t="shared" si="65"/>
        <v>0</v>
      </c>
      <c r="FY7" s="26">
        <f t="shared" si="66"/>
        <v>0</v>
      </c>
      <c r="FZ7" s="31">
        <f t="shared" si="151"/>
        <v>31</v>
      </c>
      <c r="GA7" s="31">
        <f t="shared" si="152"/>
        <v>0.43704474505723212</v>
      </c>
      <c r="GB7" s="31">
        <f t="shared" si="153"/>
        <v>6.1583577712609984E-3</v>
      </c>
      <c r="GE7" s="27">
        <v>25</v>
      </c>
      <c r="GF7" s="26">
        <f t="shared" si="154"/>
        <v>0</v>
      </c>
      <c r="GG7" s="26">
        <f t="shared" si="155"/>
        <v>0</v>
      </c>
      <c r="GH7" s="26">
        <f t="shared" si="156"/>
        <v>0</v>
      </c>
      <c r="GI7" s="26">
        <f t="shared" si="157"/>
        <v>0</v>
      </c>
      <c r="GJ7" s="26">
        <f t="shared" si="158"/>
        <v>0</v>
      </c>
      <c r="GK7" s="26">
        <f t="shared" si="159"/>
        <v>0</v>
      </c>
      <c r="GL7" s="26">
        <f t="shared" si="160"/>
        <v>0</v>
      </c>
      <c r="GM7" s="26">
        <f t="shared" si="161"/>
        <v>0</v>
      </c>
      <c r="GN7" s="26">
        <f t="shared" si="162"/>
        <v>0</v>
      </c>
      <c r="GO7" s="26">
        <f t="shared" si="163"/>
        <v>0</v>
      </c>
      <c r="GP7" s="26">
        <f t="shared" si="164"/>
        <v>0</v>
      </c>
      <c r="GQ7" s="26">
        <f t="shared" si="165"/>
        <v>0</v>
      </c>
      <c r="GR7" s="26">
        <f t="shared" si="166"/>
        <v>0</v>
      </c>
      <c r="GS7" s="26">
        <f t="shared" si="167"/>
        <v>0</v>
      </c>
      <c r="GT7" s="26">
        <f t="shared" si="168"/>
        <v>13</v>
      </c>
      <c r="GU7" s="26">
        <f t="shared" si="169"/>
        <v>0</v>
      </c>
      <c r="GV7" s="26">
        <f t="shared" si="170"/>
        <v>0</v>
      </c>
      <c r="GW7" s="26">
        <f t="shared" si="171"/>
        <v>0</v>
      </c>
      <c r="GX7" s="26">
        <f t="shared" si="172"/>
        <v>0</v>
      </c>
      <c r="GY7" s="26">
        <f t="shared" si="173"/>
        <v>0</v>
      </c>
      <c r="GZ7" s="26">
        <f t="shared" si="174"/>
        <v>0</v>
      </c>
      <c r="HA7" s="26">
        <f t="shared" si="175"/>
        <v>0</v>
      </c>
      <c r="HB7" s="31">
        <f t="shared" si="176"/>
        <v>13</v>
      </c>
      <c r="HC7" s="31">
        <f t="shared" si="177"/>
        <v>0</v>
      </c>
      <c r="HD7" s="31">
        <f t="shared" si="178"/>
        <v>0</v>
      </c>
      <c r="HF7" s="31" t="str">
        <f>H1</f>
        <v>ph</v>
      </c>
      <c r="HG7" s="31">
        <f>GB9</f>
        <v>0.90035271568725683</v>
      </c>
      <c r="HK7" s="44" t="s">
        <v>285</v>
      </c>
      <c r="HL7" s="44"/>
      <c r="HM7" s="44"/>
      <c r="HN7" s="39">
        <f>SUM(HN5:HN6)</f>
        <v>100</v>
      </c>
      <c r="HP7" s="44" t="s">
        <v>285</v>
      </c>
      <c r="HQ7" s="44"/>
      <c r="HR7" s="44"/>
      <c r="HS7" s="39">
        <f>SUM(HS5:HS6)</f>
        <v>100</v>
      </c>
      <c r="HU7" s="44" t="s">
        <v>285</v>
      </c>
      <c r="HV7" s="44"/>
      <c r="HW7" s="44"/>
      <c r="HX7" s="39">
        <f>SUM(HX5:HX6)</f>
        <v>0</v>
      </c>
      <c r="HZ7" s="44" t="s">
        <v>285</v>
      </c>
      <c r="IA7" s="44"/>
      <c r="IB7" s="44"/>
      <c r="IC7" s="39">
        <f>SUM(IC5:IC6)</f>
        <v>200</v>
      </c>
      <c r="IE7" s="44" t="s">
        <v>285</v>
      </c>
      <c r="IF7" s="44"/>
      <c r="IG7" s="44"/>
      <c r="IH7" s="39">
        <f>SUM(IH5:IH6)</f>
        <v>112</v>
      </c>
      <c r="IJ7" s="44" t="s">
        <v>285</v>
      </c>
      <c r="IK7" s="44"/>
      <c r="IL7" s="44"/>
      <c r="IM7" s="39">
        <f>SUM(IM5:IM6)</f>
        <v>88</v>
      </c>
      <c r="IO7" s="84" t="s">
        <v>285</v>
      </c>
      <c r="IP7" s="85"/>
      <c r="IQ7" s="85"/>
      <c r="IR7" s="82">
        <f>SUM(IR5:IR6)</f>
        <v>190</v>
      </c>
      <c r="IT7" s="85" t="s">
        <v>285</v>
      </c>
      <c r="IU7" s="85"/>
      <c r="IV7" s="85"/>
      <c r="IW7" s="83">
        <f>SUM(IW5:IW6)</f>
        <v>10</v>
      </c>
      <c r="IY7" s="44" t="s">
        <v>285</v>
      </c>
      <c r="IZ7" s="44"/>
      <c r="JA7" s="44"/>
      <c r="JB7" s="39">
        <f>SUM(JB5:JB6)</f>
        <v>27</v>
      </c>
      <c r="JD7" s="44" t="s">
        <v>285</v>
      </c>
      <c r="JE7" s="44"/>
      <c r="JF7" s="44"/>
      <c r="JG7" s="39">
        <f>SUM(JG5:JG6)</f>
        <v>173</v>
      </c>
      <c r="JI7" s="44" t="s">
        <v>285</v>
      </c>
      <c r="JJ7" s="44"/>
      <c r="JK7" s="44"/>
      <c r="JL7" s="39">
        <f>SUM(JL5:JL6)</f>
        <v>100</v>
      </c>
      <c r="JN7" s="44" t="s">
        <v>285</v>
      </c>
      <c r="JO7" s="44"/>
      <c r="JP7" s="44"/>
      <c r="JQ7" s="39">
        <f>SUM(JQ5:JQ6)</f>
        <v>100</v>
      </c>
    </row>
    <row r="8" spans="1:277">
      <c r="A8" s="6">
        <v>69</v>
      </c>
      <c r="B8" s="6">
        <v>55</v>
      </c>
      <c r="C8" s="6">
        <v>38</v>
      </c>
      <c r="D8" s="7">
        <v>22.708837979999998</v>
      </c>
      <c r="E8" s="8">
        <f t="shared" si="67"/>
        <v>23</v>
      </c>
      <c r="F8" s="7">
        <v>82.639413939999997</v>
      </c>
      <c r="G8" s="8">
        <f t="shared" si="68"/>
        <v>83</v>
      </c>
      <c r="H8" s="9">
        <v>5.7008056800000002</v>
      </c>
      <c r="I8" s="8">
        <f t="shared" si="69"/>
        <v>6</v>
      </c>
      <c r="J8" s="10">
        <v>271.32486039999998</v>
      </c>
      <c r="K8" s="8">
        <f t="shared" si="70"/>
        <v>271</v>
      </c>
      <c r="L8" s="5" t="s">
        <v>24</v>
      </c>
      <c r="P8" s="15" t="s">
        <v>87</v>
      </c>
      <c r="S8" s="27">
        <v>6</v>
      </c>
      <c r="T8" s="26">
        <f t="shared" si="71"/>
        <v>0</v>
      </c>
      <c r="U8" s="26">
        <f t="shared" si="72"/>
        <v>0</v>
      </c>
      <c r="V8" s="26">
        <f t="shared" si="73"/>
        <v>0</v>
      </c>
      <c r="W8" s="26">
        <f t="shared" si="74"/>
        <v>2</v>
      </c>
      <c r="X8" s="26">
        <f t="shared" si="75"/>
        <v>3</v>
      </c>
      <c r="Y8" s="26">
        <f t="shared" si="76"/>
        <v>1</v>
      </c>
      <c r="Z8" s="26">
        <f t="shared" si="77"/>
        <v>3</v>
      </c>
      <c r="AA8" s="26">
        <f t="shared" si="78"/>
        <v>0</v>
      </c>
      <c r="AB8" s="26">
        <f t="shared" si="79"/>
        <v>5</v>
      </c>
      <c r="AC8" s="26">
        <f t="shared" si="80"/>
        <v>2</v>
      </c>
      <c r="AD8" s="26">
        <f t="shared" si="81"/>
        <v>0</v>
      </c>
      <c r="AE8" s="26">
        <f t="shared" si="82"/>
        <v>0</v>
      </c>
      <c r="AF8" s="26">
        <f t="shared" si="83"/>
        <v>6</v>
      </c>
      <c r="AG8" s="26">
        <f t="shared" si="84"/>
        <v>0</v>
      </c>
      <c r="AH8" s="26">
        <f t="shared" si="85"/>
        <v>0</v>
      </c>
      <c r="AI8" s="26">
        <f t="shared" si="86"/>
        <v>2</v>
      </c>
      <c r="AJ8" s="26">
        <f t="shared" si="87"/>
        <v>4</v>
      </c>
      <c r="AK8" s="26">
        <f t="shared" si="88"/>
        <v>0</v>
      </c>
      <c r="AL8" s="26">
        <f t="shared" si="89"/>
        <v>1</v>
      </c>
      <c r="AM8" s="26">
        <f t="shared" si="90"/>
        <v>0</v>
      </c>
      <c r="AN8" s="26">
        <f t="shared" si="91"/>
        <v>0</v>
      </c>
      <c r="AO8" s="26">
        <f t="shared" si="92"/>
        <v>0</v>
      </c>
      <c r="AP8" s="31">
        <f t="shared" si="93"/>
        <v>29</v>
      </c>
      <c r="AQ8" s="31">
        <f t="shared" si="0"/>
        <v>0.87039239001189028</v>
      </c>
      <c r="AR8" s="31">
        <f t="shared" si="94"/>
        <v>1.1473354231974917E-2</v>
      </c>
      <c r="AU8" s="27">
        <v>11</v>
      </c>
      <c r="AV8" s="26">
        <f t="shared" si="95"/>
        <v>0</v>
      </c>
      <c r="AW8" s="26">
        <f t="shared" si="96"/>
        <v>0</v>
      </c>
      <c r="AX8" s="26">
        <f t="shared" si="97"/>
        <v>0</v>
      </c>
      <c r="AY8" s="26">
        <f t="shared" si="98"/>
        <v>0</v>
      </c>
      <c r="AZ8" s="26">
        <f t="shared" si="99"/>
        <v>0</v>
      </c>
      <c r="BA8" s="26">
        <f t="shared" si="100"/>
        <v>0</v>
      </c>
      <c r="BB8" s="26">
        <f t="shared" si="101"/>
        <v>0</v>
      </c>
      <c r="BC8" s="26">
        <f t="shared" si="102"/>
        <v>0</v>
      </c>
      <c r="BD8" s="26">
        <f t="shared" si="103"/>
        <v>0</v>
      </c>
      <c r="BE8" s="26">
        <f t="shared" si="104"/>
        <v>4</v>
      </c>
      <c r="BF8" s="26">
        <f t="shared" si="105"/>
        <v>0</v>
      </c>
      <c r="BG8" s="26">
        <f t="shared" si="106"/>
        <v>0</v>
      </c>
      <c r="BH8" s="26">
        <f t="shared" si="107"/>
        <v>0</v>
      </c>
      <c r="BI8" s="26">
        <f t="shared" si="108"/>
        <v>2</v>
      </c>
      <c r="BJ8" s="26">
        <f t="shared" si="109"/>
        <v>5</v>
      </c>
      <c r="BK8" s="26">
        <f t="shared" si="110"/>
        <v>0</v>
      </c>
      <c r="BL8" s="26">
        <f t="shared" si="111"/>
        <v>5</v>
      </c>
      <c r="BM8" s="26">
        <f t="shared" si="112"/>
        <v>0</v>
      </c>
      <c r="BN8" s="26">
        <f t="shared" si="113"/>
        <v>5</v>
      </c>
      <c r="BO8" s="26">
        <f t="shared" si="114"/>
        <v>0</v>
      </c>
      <c r="BP8" s="26">
        <f t="shared" si="115"/>
        <v>0</v>
      </c>
      <c r="BQ8" s="26">
        <f t="shared" si="116"/>
        <v>0</v>
      </c>
      <c r="BR8" s="31">
        <f t="shared" si="117"/>
        <v>21</v>
      </c>
      <c r="BS8" s="31">
        <f t="shared" si="118"/>
        <v>0.78458049886621317</v>
      </c>
      <c r="BT8" s="31">
        <f t="shared" si="119"/>
        <v>7.4891774891774898E-3</v>
      </c>
      <c r="BW8" s="27">
        <v>11</v>
      </c>
      <c r="BX8" s="26">
        <f t="shared" si="1"/>
        <v>0</v>
      </c>
      <c r="BY8" s="26">
        <f t="shared" si="2"/>
        <v>0</v>
      </c>
      <c r="BZ8" s="26">
        <f t="shared" si="3"/>
        <v>0</v>
      </c>
      <c r="CA8" s="26">
        <f t="shared" si="4"/>
        <v>0</v>
      </c>
      <c r="CB8" s="26">
        <f t="shared" si="5"/>
        <v>0</v>
      </c>
      <c r="CC8" s="26">
        <f t="shared" si="6"/>
        <v>0</v>
      </c>
      <c r="CD8" s="26">
        <f t="shared" si="7"/>
        <v>0</v>
      </c>
      <c r="CE8" s="26">
        <f t="shared" si="8"/>
        <v>0</v>
      </c>
      <c r="CF8" s="26">
        <f t="shared" si="9"/>
        <v>0</v>
      </c>
      <c r="CG8" s="26">
        <f t="shared" si="10"/>
        <v>0</v>
      </c>
      <c r="CH8" s="26">
        <f t="shared" si="11"/>
        <v>0</v>
      </c>
      <c r="CI8" s="26">
        <f t="shared" si="12"/>
        <v>0</v>
      </c>
      <c r="CJ8" s="26">
        <f t="shared" si="13"/>
        <v>0</v>
      </c>
      <c r="CK8" s="26">
        <f t="shared" si="14"/>
        <v>0</v>
      </c>
      <c r="CL8" s="26">
        <f t="shared" si="15"/>
        <v>0</v>
      </c>
      <c r="CM8" s="26">
        <f t="shared" si="16"/>
        <v>0</v>
      </c>
      <c r="CN8" s="26">
        <f t="shared" si="17"/>
        <v>8</v>
      </c>
      <c r="CO8" s="26">
        <f t="shared" si="18"/>
        <v>0</v>
      </c>
      <c r="CP8" s="26">
        <f t="shared" si="19"/>
        <v>0</v>
      </c>
      <c r="CQ8" s="26">
        <f t="shared" si="20"/>
        <v>0</v>
      </c>
      <c r="CR8" s="26">
        <f t="shared" si="21"/>
        <v>0</v>
      </c>
      <c r="CS8" s="26">
        <f t="shared" si="22"/>
        <v>0</v>
      </c>
      <c r="CT8" s="31">
        <f t="shared" si="120"/>
        <v>8</v>
      </c>
      <c r="CU8" s="31">
        <f t="shared" si="121"/>
        <v>0</v>
      </c>
      <c r="CV8" s="31">
        <f t="shared" si="122"/>
        <v>0</v>
      </c>
      <c r="CY8" s="27">
        <v>15</v>
      </c>
      <c r="CZ8" s="26">
        <f t="shared" si="123"/>
        <v>0</v>
      </c>
      <c r="DA8" s="26">
        <f t="shared" si="124"/>
        <v>0</v>
      </c>
      <c r="DB8" s="26">
        <f t="shared" si="125"/>
        <v>0</v>
      </c>
      <c r="DC8" s="26">
        <f t="shared" si="126"/>
        <v>3</v>
      </c>
      <c r="DD8" s="26">
        <f t="shared" si="127"/>
        <v>0</v>
      </c>
      <c r="DE8" s="26">
        <f t="shared" si="128"/>
        <v>0</v>
      </c>
      <c r="DF8" s="26">
        <f t="shared" si="129"/>
        <v>0</v>
      </c>
      <c r="DG8" s="26">
        <f t="shared" si="130"/>
        <v>0</v>
      </c>
      <c r="DH8" s="26">
        <f t="shared" si="131"/>
        <v>0</v>
      </c>
      <c r="DI8" s="26">
        <f t="shared" si="132"/>
        <v>0</v>
      </c>
      <c r="DJ8" s="26">
        <f t="shared" si="133"/>
        <v>0</v>
      </c>
      <c r="DK8" s="26">
        <f t="shared" si="134"/>
        <v>0</v>
      </c>
      <c r="DL8" s="26">
        <f t="shared" si="135"/>
        <v>3</v>
      </c>
      <c r="DM8" s="26">
        <f t="shared" si="136"/>
        <v>0</v>
      </c>
      <c r="DN8" s="26">
        <f t="shared" si="137"/>
        <v>0</v>
      </c>
      <c r="DO8" s="26">
        <f t="shared" si="138"/>
        <v>0</v>
      </c>
      <c r="DP8" s="26">
        <f t="shared" si="139"/>
        <v>1</v>
      </c>
      <c r="DQ8" s="26">
        <f t="shared" si="140"/>
        <v>0</v>
      </c>
      <c r="DR8" s="26">
        <f t="shared" si="141"/>
        <v>0</v>
      </c>
      <c r="DS8" s="26">
        <f t="shared" si="142"/>
        <v>0</v>
      </c>
      <c r="DT8" s="26">
        <f t="shared" si="143"/>
        <v>0</v>
      </c>
      <c r="DU8" s="26">
        <f t="shared" si="144"/>
        <v>0</v>
      </c>
      <c r="DV8" s="31">
        <f t="shared" si="145"/>
        <v>7</v>
      </c>
      <c r="DW8" s="31">
        <f t="shared" si="146"/>
        <v>0.61224489795918369</v>
      </c>
      <c r="DX8" s="31">
        <f t="shared" si="147"/>
        <v>1.9480519480519483E-3</v>
      </c>
      <c r="EA8" s="27">
        <v>20</v>
      </c>
      <c r="EB8" s="26">
        <f t="shared" si="23"/>
        <v>0</v>
      </c>
      <c r="EC8" s="26">
        <f t="shared" si="24"/>
        <v>0</v>
      </c>
      <c r="ED8" s="26">
        <f t="shared" si="25"/>
        <v>9</v>
      </c>
      <c r="EE8" s="26">
        <f t="shared" si="26"/>
        <v>13</v>
      </c>
      <c r="EF8" s="26">
        <f t="shared" si="27"/>
        <v>0</v>
      </c>
      <c r="EG8" s="26">
        <f t="shared" si="28"/>
        <v>0</v>
      </c>
      <c r="EH8" s="26">
        <f t="shared" si="29"/>
        <v>0</v>
      </c>
      <c r="EI8" s="26">
        <f t="shared" si="30"/>
        <v>0</v>
      </c>
      <c r="EJ8" s="26">
        <f t="shared" si="31"/>
        <v>0</v>
      </c>
      <c r="EK8" s="26">
        <f t="shared" si="32"/>
        <v>0</v>
      </c>
      <c r="EL8" s="26">
        <f t="shared" si="33"/>
        <v>0</v>
      </c>
      <c r="EM8" s="26">
        <f t="shared" si="34"/>
        <v>0</v>
      </c>
      <c r="EN8" s="26">
        <f t="shared" si="35"/>
        <v>0</v>
      </c>
      <c r="EO8" s="26">
        <f t="shared" si="36"/>
        <v>0</v>
      </c>
      <c r="EP8" s="26">
        <f t="shared" si="37"/>
        <v>0</v>
      </c>
      <c r="EQ8" s="26">
        <f t="shared" si="38"/>
        <v>0</v>
      </c>
      <c r="ER8" s="26">
        <f t="shared" si="39"/>
        <v>0</v>
      </c>
      <c r="ES8" s="26">
        <f t="shared" si="40"/>
        <v>0</v>
      </c>
      <c r="ET8" s="26">
        <f t="shared" si="41"/>
        <v>0</v>
      </c>
      <c r="EU8" s="26">
        <f t="shared" si="42"/>
        <v>0</v>
      </c>
      <c r="EV8" s="26">
        <f t="shared" si="43"/>
        <v>0</v>
      </c>
      <c r="EW8" s="26">
        <f t="shared" si="44"/>
        <v>0</v>
      </c>
      <c r="EX8" s="31">
        <f t="shared" si="148"/>
        <v>22</v>
      </c>
      <c r="EY8" s="31">
        <f t="shared" si="149"/>
        <v>0.48347107438016518</v>
      </c>
      <c r="EZ8" s="31">
        <f t="shared" si="150"/>
        <v>4.8347107438016521E-3</v>
      </c>
      <c r="FB8" t="s">
        <v>286</v>
      </c>
      <c r="FC8" s="27">
        <v>10</v>
      </c>
      <c r="FD8" s="26">
        <f t="shared" si="45"/>
        <v>0</v>
      </c>
      <c r="FE8" s="26">
        <f t="shared" si="46"/>
        <v>0</v>
      </c>
      <c r="FF8" s="26">
        <f t="shared" si="47"/>
        <v>0</v>
      </c>
      <c r="FG8" s="26">
        <f t="shared" si="48"/>
        <v>0</v>
      </c>
      <c r="FH8" s="26">
        <f t="shared" si="49"/>
        <v>0</v>
      </c>
      <c r="FI8" s="26">
        <f t="shared" si="50"/>
        <v>3</v>
      </c>
      <c r="FJ8" s="26">
        <f t="shared" si="51"/>
        <v>0</v>
      </c>
      <c r="FK8" s="26">
        <f t="shared" si="52"/>
        <v>0</v>
      </c>
      <c r="FL8" s="26">
        <f t="shared" si="53"/>
        <v>0</v>
      </c>
      <c r="FM8" s="26">
        <f t="shared" si="54"/>
        <v>0</v>
      </c>
      <c r="FN8" s="26">
        <f t="shared" si="55"/>
        <v>0</v>
      </c>
      <c r="FO8" s="26">
        <f t="shared" si="56"/>
        <v>0</v>
      </c>
      <c r="FP8" s="26">
        <f t="shared" si="57"/>
        <v>0</v>
      </c>
      <c r="FQ8" s="26">
        <f t="shared" si="58"/>
        <v>0</v>
      </c>
      <c r="FR8" s="26">
        <f t="shared" si="59"/>
        <v>0</v>
      </c>
      <c r="FS8" s="26">
        <f t="shared" si="60"/>
        <v>0</v>
      </c>
      <c r="FT8" s="26">
        <f t="shared" si="61"/>
        <v>0</v>
      </c>
      <c r="FU8" s="26">
        <f t="shared" si="62"/>
        <v>0</v>
      </c>
      <c r="FV8" s="26">
        <f t="shared" si="63"/>
        <v>0</v>
      </c>
      <c r="FW8" s="26">
        <f t="shared" si="64"/>
        <v>0</v>
      </c>
      <c r="FX8" s="26">
        <f t="shared" si="65"/>
        <v>0</v>
      </c>
      <c r="FY8" s="26">
        <f t="shared" si="66"/>
        <v>0</v>
      </c>
      <c r="FZ8" s="31">
        <f t="shared" si="151"/>
        <v>3</v>
      </c>
      <c r="GA8" s="31">
        <f t="shared" si="152"/>
        <v>0</v>
      </c>
      <c r="GB8" s="31">
        <f t="shared" si="153"/>
        <v>0</v>
      </c>
      <c r="GE8" s="27">
        <v>26</v>
      </c>
      <c r="GF8" s="26">
        <f t="shared" si="154"/>
        <v>0</v>
      </c>
      <c r="GG8" s="26">
        <f t="shared" si="155"/>
        <v>0</v>
      </c>
      <c r="GH8" s="26">
        <f t="shared" si="156"/>
        <v>0</v>
      </c>
      <c r="GI8" s="26">
        <f t="shared" si="157"/>
        <v>0</v>
      </c>
      <c r="GJ8" s="26">
        <f t="shared" si="158"/>
        <v>0</v>
      </c>
      <c r="GK8" s="26">
        <f t="shared" si="159"/>
        <v>0</v>
      </c>
      <c r="GL8" s="26">
        <f t="shared" si="160"/>
        <v>0</v>
      </c>
      <c r="GM8" s="26">
        <f t="shared" si="161"/>
        <v>0</v>
      </c>
      <c r="GN8" s="26">
        <f t="shared" si="162"/>
        <v>0</v>
      </c>
      <c r="GO8" s="26">
        <f t="shared" si="163"/>
        <v>0</v>
      </c>
      <c r="GP8" s="26">
        <f t="shared" si="164"/>
        <v>0</v>
      </c>
      <c r="GQ8" s="26">
        <f t="shared" si="165"/>
        <v>0</v>
      </c>
      <c r="GR8" s="26">
        <f t="shared" si="166"/>
        <v>0</v>
      </c>
      <c r="GS8" s="26">
        <f t="shared" si="167"/>
        <v>0</v>
      </c>
      <c r="GT8" s="26">
        <f t="shared" si="168"/>
        <v>9</v>
      </c>
      <c r="GU8" s="26">
        <f t="shared" si="169"/>
        <v>0</v>
      </c>
      <c r="GV8" s="26">
        <f t="shared" si="170"/>
        <v>0</v>
      </c>
      <c r="GW8" s="26">
        <f t="shared" si="171"/>
        <v>0</v>
      </c>
      <c r="GX8" s="26">
        <f t="shared" si="172"/>
        <v>0</v>
      </c>
      <c r="GY8" s="26">
        <f t="shared" si="173"/>
        <v>0</v>
      </c>
      <c r="GZ8" s="26">
        <f t="shared" si="174"/>
        <v>0</v>
      </c>
      <c r="HA8" s="26">
        <f t="shared" si="175"/>
        <v>0</v>
      </c>
      <c r="HB8" s="31">
        <f t="shared" si="176"/>
        <v>9</v>
      </c>
      <c r="HC8" s="31">
        <f t="shared" si="177"/>
        <v>0</v>
      </c>
      <c r="HD8" s="31">
        <f t="shared" si="178"/>
        <v>0</v>
      </c>
      <c r="HF8" s="21" t="str">
        <f>J1</f>
        <v>rainfall</v>
      </c>
      <c r="HG8" s="21">
        <f>HD282</f>
        <v>0.63890722640598907</v>
      </c>
      <c r="IO8" s="72"/>
      <c r="IP8" s="73"/>
      <c r="IQ8" s="73"/>
      <c r="IR8" s="74"/>
      <c r="IT8" s="87"/>
      <c r="IU8" s="87"/>
      <c r="IV8" s="87"/>
      <c r="IW8" s="87"/>
    </row>
    <row r="9" spans="1:277">
      <c r="A9" s="6">
        <v>94</v>
      </c>
      <c r="B9" s="6">
        <v>53</v>
      </c>
      <c r="C9" s="6">
        <v>40</v>
      </c>
      <c r="D9" s="7">
        <v>20.277743619999999</v>
      </c>
      <c r="E9" s="8">
        <f t="shared" si="67"/>
        <v>20</v>
      </c>
      <c r="F9" s="7">
        <v>82.894086189999996</v>
      </c>
      <c r="G9" s="8">
        <f t="shared" si="68"/>
        <v>83</v>
      </c>
      <c r="H9" s="9">
        <v>5.7186271780000002</v>
      </c>
      <c r="I9" s="8">
        <f t="shared" si="69"/>
        <v>6</v>
      </c>
      <c r="J9" s="10">
        <v>241.97419489999999</v>
      </c>
      <c r="K9" s="8">
        <f t="shared" si="70"/>
        <v>242</v>
      </c>
      <c r="L9" s="5" t="s">
        <v>24</v>
      </c>
      <c r="N9" s="13" t="s">
        <v>97</v>
      </c>
      <c r="P9" s="15" t="s">
        <v>98</v>
      </c>
      <c r="S9" s="27">
        <v>7</v>
      </c>
      <c r="T9" s="26">
        <f t="shared" si="71"/>
        <v>0</v>
      </c>
      <c r="U9" s="26">
        <f t="shared" si="72"/>
        <v>0</v>
      </c>
      <c r="V9" s="26">
        <f t="shared" si="73"/>
        <v>0</v>
      </c>
      <c r="W9" s="26">
        <f t="shared" si="74"/>
        <v>3</v>
      </c>
      <c r="X9" s="26">
        <f t="shared" si="75"/>
        <v>2</v>
      </c>
      <c r="Y9" s="26">
        <f t="shared" si="76"/>
        <v>3</v>
      </c>
      <c r="Z9" s="26">
        <f t="shared" si="77"/>
        <v>1</v>
      </c>
      <c r="AA9" s="26">
        <f t="shared" si="78"/>
        <v>0</v>
      </c>
      <c r="AB9" s="26">
        <f t="shared" si="79"/>
        <v>2</v>
      </c>
      <c r="AC9" s="26">
        <f t="shared" si="80"/>
        <v>1</v>
      </c>
      <c r="AD9" s="26">
        <f t="shared" si="81"/>
        <v>0</v>
      </c>
      <c r="AE9" s="26">
        <f t="shared" si="82"/>
        <v>3</v>
      </c>
      <c r="AF9" s="26">
        <f t="shared" si="83"/>
        <v>1</v>
      </c>
      <c r="AG9" s="26">
        <f t="shared" si="84"/>
        <v>0</v>
      </c>
      <c r="AH9" s="26">
        <f t="shared" si="85"/>
        <v>0</v>
      </c>
      <c r="AI9" s="26">
        <f t="shared" si="86"/>
        <v>3</v>
      </c>
      <c r="AJ9" s="26">
        <f t="shared" si="87"/>
        <v>3</v>
      </c>
      <c r="AK9" s="26">
        <f t="shared" si="88"/>
        <v>0</v>
      </c>
      <c r="AL9" s="26">
        <f t="shared" si="89"/>
        <v>3</v>
      </c>
      <c r="AM9" s="26">
        <f t="shared" si="90"/>
        <v>0</v>
      </c>
      <c r="AN9" s="26">
        <f t="shared" si="91"/>
        <v>0</v>
      </c>
      <c r="AO9" s="26">
        <f t="shared" si="92"/>
        <v>0</v>
      </c>
      <c r="AP9" s="31">
        <f t="shared" si="93"/>
        <v>25</v>
      </c>
      <c r="AQ9" s="31">
        <f t="shared" si="0"/>
        <v>0.89600000000000013</v>
      </c>
      <c r="AR9" s="31">
        <f t="shared" si="94"/>
        <v>1.0181818181818184E-2</v>
      </c>
      <c r="AU9" s="27">
        <v>12</v>
      </c>
      <c r="AV9" s="26">
        <f t="shared" si="95"/>
        <v>0</v>
      </c>
      <c r="AW9" s="26">
        <f t="shared" si="96"/>
        <v>0</v>
      </c>
      <c r="AX9" s="26">
        <f t="shared" si="97"/>
        <v>0</v>
      </c>
      <c r="AY9" s="26">
        <f t="shared" si="98"/>
        <v>0</v>
      </c>
      <c r="AZ9" s="26">
        <f t="shared" si="99"/>
        <v>0</v>
      </c>
      <c r="BA9" s="26">
        <f t="shared" si="100"/>
        <v>0</v>
      </c>
      <c r="BB9" s="26">
        <f t="shared" si="101"/>
        <v>0</v>
      </c>
      <c r="BC9" s="26">
        <f t="shared" si="102"/>
        <v>0</v>
      </c>
      <c r="BD9" s="26">
        <f t="shared" si="103"/>
        <v>0</v>
      </c>
      <c r="BE9" s="26">
        <f t="shared" si="104"/>
        <v>0</v>
      </c>
      <c r="BF9" s="26">
        <f t="shared" si="105"/>
        <v>0</v>
      </c>
      <c r="BG9" s="26">
        <f t="shared" si="106"/>
        <v>0</v>
      </c>
      <c r="BH9" s="26">
        <f t="shared" si="107"/>
        <v>0</v>
      </c>
      <c r="BI9" s="26">
        <f t="shared" si="108"/>
        <v>4</v>
      </c>
      <c r="BJ9" s="26">
        <f t="shared" si="109"/>
        <v>5</v>
      </c>
      <c r="BK9" s="26">
        <f t="shared" si="110"/>
        <v>0</v>
      </c>
      <c r="BL9" s="26">
        <f t="shared" si="111"/>
        <v>4</v>
      </c>
      <c r="BM9" s="26">
        <f t="shared" si="112"/>
        <v>0</v>
      </c>
      <c r="BN9" s="26">
        <f t="shared" si="113"/>
        <v>4</v>
      </c>
      <c r="BO9" s="26">
        <f t="shared" si="114"/>
        <v>0</v>
      </c>
      <c r="BP9" s="26">
        <f t="shared" si="115"/>
        <v>0</v>
      </c>
      <c r="BQ9" s="26">
        <f t="shared" si="116"/>
        <v>0</v>
      </c>
      <c r="BR9" s="31">
        <f t="shared" si="117"/>
        <v>17</v>
      </c>
      <c r="BS9" s="31">
        <f t="shared" si="118"/>
        <v>0.74740484429065757</v>
      </c>
      <c r="BT9" s="31">
        <f t="shared" si="119"/>
        <v>5.7754010695187175E-3</v>
      </c>
      <c r="BW9" s="27">
        <v>12</v>
      </c>
      <c r="BX9" s="26">
        <f t="shared" si="1"/>
        <v>0</v>
      </c>
      <c r="BY9" s="26">
        <f t="shared" si="2"/>
        <v>0</v>
      </c>
      <c r="BZ9" s="26">
        <f t="shared" si="3"/>
        <v>0</v>
      </c>
      <c r="CA9" s="26">
        <f t="shared" si="4"/>
        <v>0</v>
      </c>
      <c r="CB9" s="26">
        <f t="shared" si="5"/>
        <v>0</v>
      </c>
      <c r="CC9" s="26">
        <f t="shared" si="6"/>
        <v>0</v>
      </c>
      <c r="CD9" s="26">
        <f t="shared" si="7"/>
        <v>0</v>
      </c>
      <c r="CE9" s="26">
        <f t="shared" si="8"/>
        <v>0</v>
      </c>
      <c r="CF9" s="26">
        <f t="shared" si="9"/>
        <v>0</v>
      </c>
      <c r="CG9" s="26">
        <f t="shared" si="10"/>
        <v>0</v>
      </c>
      <c r="CH9" s="26">
        <f t="shared" si="11"/>
        <v>0</v>
      </c>
      <c r="CI9" s="26">
        <f t="shared" si="12"/>
        <v>0</v>
      </c>
      <c r="CJ9" s="26">
        <f t="shared" si="13"/>
        <v>0</v>
      </c>
      <c r="CK9" s="26">
        <f t="shared" si="14"/>
        <v>0</v>
      </c>
      <c r="CL9" s="26">
        <f t="shared" si="15"/>
        <v>0</v>
      </c>
      <c r="CM9" s="26">
        <f t="shared" si="16"/>
        <v>0</v>
      </c>
      <c r="CN9" s="26">
        <f t="shared" si="17"/>
        <v>9</v>
      </c>
      <c r="CO9" s="26">
        <f t="shared" si="18"/>
        <v>0</v>
      </c>
      <c r="CP9" s="26">
        <f t="shared" si="19"/>
        <v>0</v>
      </c>
      <c r="CQ9" s="26">
        <f t="shared" si="20"/>
        <v>0</v>
      </c>
      <c r="CR9" s="26">
        <f t="shared" si="21"/>
        <v>0</v>
      </c>
      <c r="CS9" s="26">
        <f t="shared" si="22"/>
        <v>0</v>
      </c>
      <c r="CT9" s="31">
        <f t="shared" si="120"/>
        <v>9</v>
      </c>
      <c r="CU9" s="31">
        <f t="shared" si="121"/>
        <v>0</v>
      </c>
      <c r="CV9" s="31">
        <f t="shared" si="122"/>
        <v>0</v>
      </c>
      <c r="CY9" s="27">
        <v>16</v>
      </c>
      <c r="CZ9" s="26">
        <f t="shared" si="123"/>
        <v>0</v>
      </c>
      <c r="DA9" s="26">
        <f t="shared" si="124"/>
        <v>0</v>
      </c>
      <c r="DB9" s="26">
        <f t="shared" si="125"/>
        <v>0</v>
      </c>
      <c r="DC9" s="26">
        <f t="shared" si="126"/>
        <v>7</v>
      </c>
      <c r="DD9" s="26">
        <f t="shared" si="127"/>
        <v>0</v>
      </c>
      <c r="DE9" s="26">
        <f t="shared" si="128"/>
        <v>0</v>
      </c>
      <c r="DF9" s="26">
        <f t="shared" si="129"/>
        <v>0</v>
      </c>
      <c r="DG9" s="26">
        <f t="shared" si="130"/>
        <v>0</v>
      </c>
      <c r="DH9" s="26">
        <f t="shared" si="131"/>
        <v>0</v>
      </c>
      <c r="DI9" s="26">
        <f t="shared" si="132"/>
        <v>0</v>
      </c>
      <c r="DJ9" s="26">
        <f t="shared" si="133"/>
        <v>0</v>
      </c>
      <c r="DK9" s="26">
        <f t="shared" si="134"/>
        <v>0</v>
      </c>
      <c r="DL9" s="26">
        <f t="shared" si="135"/>
        <v>3</v>
      </c>
      <c r="DM9" s="26">
        <f t="shared" si="136"/>
        <v>0</v>
      </c>
      <c r="DN9" s="26">
        <f t="shared" si="137"/>
        <v>0</v>
      </c>
      <c r="DO9" s="26">
        <f t="shared" si="138"/>
        <v>0</v>
      </c>
      <c r="DP9" s="26">
        <f t="shared" si="139"/>
        <v>5</v>
      </c>
      <c r="DQ9" s="26">
        <f t="shared" si="140"/>
        <v>0</v>
      </c>
      <c r="DR9" s="26">
        <f t="shared" si="141"/>
        <v>0</v>
      </c>
      <c r="DS9" s="26">
        <f t="shared" si="142"/>
        <v>0</v>
      </c>
      <c r="DT9" s="26">
        <f t="shared" si="143"/>
        <v>0</v>
      </c>
      <c r="DU9" s="26">
        <f t="shared" si="144"/>
        <v>0</v>
      </c>
      <c r="DV9" s="31">
        <f t="shared" si="145"/>
        <v>15</v>
      </c>
      <c r="DW9" s="31">
        <f t="shared" si="146"/>
        <v>0.63111111111111096</v>
      </c>
      <c r="DX9" s="31">
        <f t="shared" si="147"/>
        <v>4.3030303030303016E-3</v>
      </c>
      <c r="EA9" s="27">
        <v>21</v>
      </c>
      <c r="EB9" s="26">
        <f t="shared" si="23"/>
        <v>0</v>
      </c>
      <c r="EC9" s="26">
        <f t="shared" si="24"/>
        <v>0</v>
      </c>
      <c r="ED9" s="26">
        <f t="shared" si="25"/>
        <v>0</v>
      </c>
      <c r="EE9" s="26">
        <f t="shared" si="26"/>
        <v>18</v>
      </c>
      <c r="EF9" s="26">
        <f t="shared" si="27"/>
        <v>0</v>
      </c>
      <c r="EG9" s="26">
        <f t="shared" si="28"/>
        <v>0</v>
      </c>
      <c r="EH9" s="26">
        <f t="shared" si="29"/>
        <v>0</v>
      </c>
      <c r="EI9" s="26">
        <f t="shared" si="30"/>
        <v>0</v>
      </c>
      <c r="EJ9" s="26">
        <f t="shared" si="31"/>
        <v>0</v>
      </c>
      <c r="EK9" s="26">
        <f t="shared" si="32"/>
        <v>0</v>
      </c>
      <c r="EL9" s="26">
        <f t="shared" si="33"/>
        <v>0</v>
      </c>
      <c r="EM9" s="26">
        <f t="shared" si="34"/>
        <v>0</v>
      </c>
      <c r="EN9" s="26">
        <f t="shared" si="35"/>
        <v>0</v>
      </c>
      <c r="EO9" s="26">
        <f t="shared" si="36"/>
        <v>0</v>
      </c>
      <c r="EP9" s="26">
        <f t="shared" si="37"/>
        <v>0</v>
      </c>
      <c r="EQ9" s="26">
        <f t="shared" si="38"/>
        <v>0</v>
      </c>
      <c r="ER9" s="26">
        <f t="shared" si="39"/>
        <v>0</v>
      </c>
      <c r="ES9" s="26">
        <f t="shared" si="40"/>
        <v>0</v>
      </c>
      <c r="ET9" s="26">
        <f t="shared" si="41"/>
        <v>0</v>
      </c>
      <c r="EU9" s="26">
        <f t="shared" si="42"/>
        <v>0</v>
      </c>
      <c r="EV9" s="26">
        <f t="shared" si="43"/>
        <v>0</v>
      </c>
      <c r="EW9" s="26">
        <f t="shared" si="44"/>
        <v>0</v>
      </c>
      <c r="EX9" s="31">
        <f t="shared" si="148"/>
        <v>18</v>
      </c>
      <c r="EY9" s="31">
        <f t="shared" si="149"/>
        <v>0</v>
      </c>
      <c r="EZ9" s="31">
        <f t="shared" si="150"/>
        <v>0</v>
      </c>
      <c r="FZ9" s="33">
        <f>SUM(FZ2:FZ8)</f>
        <v>2200</v>
      </c>
      <c r="GB9" s="33">
        <f>SUM(GB2:GB8)</f>
        <v>0.90035271568725683</v>
      </c>
      <c r="GE9" s="27">
        <v>27</v>
      </c>
      <c r="GF9" s="26">
        <f t="shared" si="154"/>
        <v>0</v>
      </c>
      <c r="GG9" s="26">
        <f t="shared" si="155"/>
        <v>0</v>
      </c>
      <c r="GH9" s="26">
        <f t="shared" si="156"/>
        <v>0</v>
      </c>
      <c r="GI9" s="26">
        <f t="shared" si="157"/>
        <v>0</v>
      </c>
      <c r="GJ9" s="26">
        <f t="shared" si="158"/>
        <v>0</v>
      </c>
      <c r="GK9" s="26">
        <f t="shared" si="159"/>
        <v>0</v>
      </c>
      <c r="GL9" s="26">
        <f t="shared" si="160"/>
        <v>0</v>
      </c>
      <c r="GM9" s="26">
        <f t="shared" si="161"/>
        <v>0</v>
      </c>
      <c r="GN9" s="26">
        <f t="shared" si="162"/>
        <v>0</v>
      </c>
      <c r="GO9" s="26">
        <f t="shared" si="163"/>
        <v>0</v>
      </c>
      <c r="GP9" s="26">
        <f t="shared" si="164"/>
        <v>0</v>
      </c>
      <c r="GQ9" s="26">
        <f t="shared" si="165"/>
        <v>0</v>
      </c>
      <c r="GR9" s="26">
        <f t="shared" si="166"/>
        <v>0</v>
      </c>
      <c r="GS9" s="26">
        <f t="shared" si="167"/>
        <v>0</v>
      </c>
      <c r="GT9" s="26">
        <f t="shared" si="168"/>
        <v>10</v>
      </c>
      <c r="GU9" s="26">
        <f t="shared" si="169"/>
        <v>0</v>
      </c>
      <c r="GV9" s="26">
        <f t="shared" si="170"/>
        <v>0</v>
      </c>
      <c r="GW9" s="26">
        <f t="shared" si="171"/>
        <v>0</v>
      </c>
      <c r="GX9" s="26">
        <f t="shared" si="172"/>
        <v>0</v>
      </c>
      <c r="GY9" s="26">
        <f t="shared" si="173"/>
        <v>0</v>
      </c>
      <c r="GZ9" s="26">
        <f t="shared" si="174"/>
        <v>0</v>
      </c>
      <c r="HA9" s="26">
        <f t="shared" si="175"/>
        <v>0</v>
      </c>
      <c r="HB9" s="31">
        <f t="shared" si="176"/>
        <v>10</v>
      </c>
      <c r="HC9" s="31">
        <f t="shared" si="177"/>
        <v>0</v>
      </c>
      <c r="HD9" s="31">
        <f t="shared" si="178"/>
        <v>0</v>
      </c>
      <c r="HF9" s="33" t="s">
        <v>287</v>
      </c>
      <c r="HG9" s="33">
        <f>MIN(HG2:HG8)</f>
        <v>0.63890722640598907</v>
      </c>
      <c r="HK9" t="s">
        <v>288</v>
      </c>
      <c r="HL9" t="s">
        <v>257</v>
      </c>
      <c r="HM9" t="s">
        <v>259</v>
      </c>
      <c r="HP9" t="s">
        <v>288</v>
      </c>
      <c r="HQ9" t="s">
        <v>257</v>
      </c>
      <c r="HR9" t="s">
        <v>259</v>
      </c>
      <c r="HU9" t="s">
        <v>288</v>
      </c>
      <c r="HV9" t="s">
        <v>257</v>
      </c>
      <c r="HW9" t="s">
        <v>259</v>
      </c>
      <c r="HZ9" t="s">
        <v>288</v>
      </c>
      <c r="IA9" t="s">
        <v>257</v>
      </c>
      <c r="IB9" t="s">
        <v>259</v>
      </c>
      <c r="IE9" t="s">
        <v>288</v>
      </c>
      <c r="IF9" t="s">
        <v>257</v>
      </c>
      <c r="IG9" t="s">
        <v>259</v>
      </c>
      <c r="IJ9" t="s">
        <v>288</v>
      </c>
      <c r="IK9" t="s">
        <v>257</v>
      </c>
      <c r="IL9" t="s">
        <v>259</v>
      </c>
      <c r="IO9" s="86" t="s">
        <v>288</v>
      </c>
      <c r="IP9" s="87" t="s">
        <v>257</v>
      </c>
      <c r="IQ9" s="87" t="s">
        <v>259</v>
      </c>
      <c r="IR9" s="71"/>
      <c r="IT9" s="87" t="s">
        <v>288</v>
      </c>
      <c r="IU9" s="87" t="s">
        <v>257</v>
      </c>
      <c r="IV9" s="87" t="s">
        <v>259</v>
      </c>
      <c r="IW9" s="87"/>
      <c r="IY9" t="s">
        <v>288</v>
      </c>
      <c r="IZ9" t="s">
        <v>257</v>
      </c>
      <c r="JA9" t="s">
        <v>259</v>
      </c>
      <c r="JD9" t="s">
        <v>288</v>
      </c>
      <c r="JE9" t="s">
        <v>257</v>
      </c>
      <c r="JF9" t="s">
        <v>259</v>
      </c>
      <c r="JI9" t="s">
        <v>288</v>
      </c>
      <c r="JJ9" t="s">
        <v>257</v>
      </c>
      <c r="JK9" t="s">
        <v>259</v>
      </c>
      <c r="JN9" t="s">
        <v>288</v>
      </c>
      <c r="JO9" t="s">
        <v>257</v>
      </c>
      <c r="JP9" t="s">
        <v>259</v>
      </c>
    </row>
    <row r="10" spans="1:277">
      <c r="A10" s="6">
        <v>89</v>
      </c>
      <c r="B10" s="6">
        <v>54</v>
      </c>
      <c r="C10" s="6">
        <v>38</v>
      </c>
      <c r="D10" s="7">
        <v>24.515880660000001</v>
      </c>
      <c r="E10" s="8">
        <f t="shared" si="67"/>
        <v>25</v>
      </c>
      <c r="F10" s="7">
        <v>83.535216300000002</v>
      </c>
      <c r="G10" s="8">
        <f t="shared" si="68"/>
        <v>84</v>
      </c>
      <c r="H10" s="9">
        <v>6.6853464239999996</v>
      </c>
      <c r="I10" s="8">
        <f t="shared" si="69"/>
        <v>7</v>
      </c>
      <c r="J10" s="10">
        <v>230.4462359</v>
      </c>
      <c r="K10" s="8">
        <f t="shared" si="70"/>
        <v>230</v>
      </c>
      <c r="L10" s="5" t="s">
        <v>24</v>
      </c>
      <c r="N10" s="15" t="s">
        <v>108</v>
      </c>
      <c r="P10" s="15" t="s">
        <v>109</v>
      </c>
      <c r="S10" s="27">
        <v>8</v>
      </c>
      <c r="T10" s="26">
        <f t="shared" si="71"/>
        <v>0</v>
      </c>
      <c r="U10" s="26">
        <f t="shared" si="72"/>
        <v>0</v>
      </c>
      <c r="V10" s="26">
        <f t="shared" si="73"/>
        <v>0</v>
      </c>
      <c r="W10" s="26">
        <f t="shared" si="74"/>
        <v>1</v>
      </c>
      <c r="X10" s="26">
        <f t="shared" si="75"/>
        <v>1</v>
      </c>
      <c r="Y10" s="26">
        <f t="shared" si="76"/>
        <v>2</v>
      </c>
      <c r="Z10" s="26">
        <f t="shared" si="77"/>
        <v>3</v>
      </c>
      <c r="AA10" s="26">
        <f t="shared" si="78"/>
        <v>0</v>
      </c>
      <c r="AB10" s="26">
        <f t="shared" si="79"/>
        <v>1</v>
      </c>
      <c r="AC10" s="26">
        <f t="shared" si="80"/>
        <v>6</v>
      </c>
      <c r="AD10" s="26">
        <f t="shared" si="81"/>
        <v>0</v>
      </c>
      <c r="AE10" s="26">
        <f t="shared" si="82"/>
        <v>3</v>
      </c>
      <c r="AF10" s="26">
        <f t="shared" si="83"/>
        <v>5</v>
      </c>
      <c r="AG10" s="26">
        <f t="shared" si="84"/>
        <v>0</v>
      </c>
      <c r="AH10" s="26">
        <f t="shared" si="85"/>
        <v>0</v>
      </c>
      <c r="AI10" s="26">
        <f t="shared" si="86"/>
        <v>1</v>
      </c>
      <c r="AJ10" s="26">
        <f t="shared" si="87"/>
        <v>2</v>
      </c>
      <c r="AK10" s="26">
        <f t="shared" si="88"/>
        <v>0</v>
      </c>
      <c r="AL10" s="26">
        <f t="shared" si="89"/>
        <v>4</v>
      </c>
      <c r="AM10" s="26">
        <f t="shared" si="90"/>
        <v>0</v>
      </c>
      <c r="AN10" s="26">
        <f t="shared" si="91"/>
        <v>0</v>
      </c>
      <c r="AO10" s="26">
        <f t="shared" si="92"/>
        <v>0</v>
      </c>
      <c r="AP10" s="31">
        <f t="shared" si="93"/>
        <v>29</v>
      </c>
      <c r="AQ10" s="31">
        <f t="shared" si="0"/>
        <v>0.87277051129607575</v>
      </c>
      <c r="AR10" s="31">
        <f t="shared" si="94"/>
        <v>1.1504702194357362E-2</v>
      </c>
      <c r="AU10" s="27">
        <v>13</v>
      </c>
      <c r="AV10" s="26">
        <f t="shared" si="95"/>
        <v>0</v>
      </c>
      <c r="AW10" s="26">
        <f t="shared" si="96"/>
        <v>0</v>
      </c>
      <c r="AX10" s="26">
        <f t="shared" si="97"/>
        <v>0</v>
      </c>
      <c r="AY10" s="26">
        <f t="shared" si="98"/>
        <v>0</v>
      </c>
      <c r="AZ10" s="26">
        <f t="shared" si="99"/>
        <v>0</v>
      </c>
      <c r="BA10" s="26">
        <f t="shared" si="100"/>
        <v>0</v>
      </c>
      <c r="BB10" s="26">
        <f t="shared" si="101"/>
        <v>0</v>
      </c>
      <c r="BC10" s="26">
        <f t="shared" si="102"/>
        <v>0</v>
      </c>
      <c r="BD10" s="26">
        <f t="shared" si="103"/>
        <v>0</v>
      </c>
      <c r="BE10" s="26">
        <f t="shared" si="104"/>
        <v>2</v>
      </c>
      <c r="BF10" s="26">
        <f t="shared" si="105"/>
        <v>0</v>
      </c>
      <c r="BG10" s="26">
        <f t="shared" si="106"/>
        <v>0</v>
      </c>
      <c r="BH10" s="26">
        <f t="shared" si="107"/>
        <v>0</v>
      </c>
      <c r="BI10" s="26">
        <f t="shared" si="108"/>
        <v>2</v>
      </c>
      <c r="BJ10" s="26">
        <f t="shared" si="109"/>
        <v>4</v>
      </c>
      <c r="BK10" s="26">
        <f t="shared" si="110"/>
        <v>0</v>
      </c>
      <c r="BL10" s="26">
        <f t="shared" si="111"/>
        <v>3</v>
      </c>
      <c r="BM10" s="26">
        <f t="shared" si="112"/>
        <v>0</v>
      </c>
      <c r="BN10" s="26">
        <f t="shared" si="113"/>
        <v>4</v>
      </c>
      <c r="BO10" s="26">
        <f t="shared" si="114"/>
        <v>0</v>
      </c>
      <c r="BP10" s="26">
        <f t="shared" si="115"/>
        <v>0</v>
      </c>
      <c r="BQ10" s="26">
        <f t="shared" si="116"/>
        <v>0</v>
      </c>
      <c r="BR10" s="31">
        <f t="shared" si="117"/>
        <v>15</v>
      </c>
      <c r="BS10" s="31">
        <f t="shared" si="118"/>
        <v>0.78222222222222215</v>
      </c>
      <c r="BT10" s="31">
        <f t="shared" si="119"/>
        <v>5.3333333333333323E-3</v>
      </c>
      <c r="BW10" s="27">
        <v>13</v>
      </c>
      <c r="BX10" s="26">
        <f t="shared" si="1"/>
        <v>0</v>
      </c>
      <c r="BY10" s="26">
        <f t="shared" si="2"/>
        <v>0</v>
      </c>
      <c r="BZ10" s="26">
        <f t="shared" si="3"/>
        <v>0</v>
      </c>
      <c r="CA10" s="26">
        <f t="shared" si="4"/>
        <v>0</v>
      </c>
      <c r="CB10" s="26">
        <f t="shared" si="5"/>
        <v>0</v>
      </c>
      <c r="CC10" s="26">
        <f t="shared" si="6"/>
        <v>0</v>
      </c>
      <c r="CD10" s="26">
        <f t="shared" si="7"/>
        <v>0</v>
      </c>
      <c r="CE10" s="26">
        <f t="shared" si="8"/>
        <v>0</v>
      </c>
      <c r="CF10" s="26">
        <f t="shared" si="9"/>
        <v>0</v>
      </c>
      <c r="CG10" s="26">
        <f t="shared" si="10"/>
        <v>0</v>
      </c>
      <c r="CH10" s="26">
        <f t="shared" si="11"/>
        <v>0</v>
      </c>
      <c r="CI10" s="26">
        <f t="shared" si="12"/>
        <v>0</v>
      </c>
      <c r="CJ10" s="26">
        <f t="shared" si="13"/>
        <v>0</v>
      </c>
      <c r="CK10" s="26">
        <f t="shared" si="14"/>
        <v>0</v>
      </c>
      <c r="CL10" s="26">
        <f t="shared" si="15"/>
        <v>0</v>
      </c>
      <c r="CM10" s="26">
        <f t="shared" si="16"/>
        <v>0</v>
      </c>
      <c r="CN10" s="26">
        <f t="shared" si="17"/>
        <v>7</v>
      </c>
      <c r="CO10" s="26">
        <f t="shared" si="18"/>
        <v>0</v>
      </c>
      <c r="CP10" s="26">
        <f t="shared" si="19"/>
        <v>0</v>
      </c>
      <c r="CQ10" s="26">
        <f t="shared" si="20"/>
        <v>0</v>
      </c>
      <c r="CR10" s="26">
        <f t="shared" si="21"/>
        <v>0</v>
      </c>
      <c r="CS10" s="26">
        <f t="shared" si="22"/>
        <v>0</v>
      </c>
      <c r="CT10" s="31">
        <f t="shared" si="120"/>
        <v>7</v>
      </c>
      <c r="CU10" s="31">
        <f t="shared" si="121"/>
        <v>0</v>
      </c>
      <c r="CV10" s="31">
        <f t="shared" si="122"/>
        <v>0</v>
      </c>
      <c r="CY10" s="27">
        <v>17</v>
      </c>
      <c r="CZ10" s="26">
        <f t="shared" si="123"/>
        <v>0</v>
      </c>
      <c r="DA10" s="26">
        <f t="shared" si="124"/>
        <v>0</v>
      </c>
      <c r="DB10" s="26">
        <f t="shared" si="125"/>
        <v>20</v>
      </c>
      <c r="DC10" s="26">
        <f t="shared" si="126"/>
        <v>9</v>
      </c>
      <c r="DD10" s="26">
        <f t="shared" si="127"/>
        <v>0</v>
      </c>
      <c r="DE10" s="26">
        <f t="shared" si="128"/>
        <v>0</v>
      </c>
      <c r="DF10" s="26">
        <f t="shared" si="129"/>
        <v>0</v>
      </c>
      <c r="DG10" s="26">
        <f t="shared" si="130"/>
        <v>0</v>
      </c>
      <c r="DH10" s="26">
        <f t="shared" si="131"/>
        <v>0</v>
      </c>
      <c r="DI10" s="26">
        <f t="shared" si="132"/>
        <v>0</v>
      </c>
      <c r="DJ10" s="26">
        <f t="shared" si="133"/>
        <v>0</v>
      </c>
      <c r="DK10" s="26">
        <f t="shared" si="134"/>
        <v>0</v>
      </c>
      <c r="DL10" s="26">
        <f t="shared" si="135"/>
        <v>2</v>
      </c>
      <c r="DM10" s="26">
        <f t="shared" si="136"/>
        <v>0</v>
      </c>
      <c r="DN10" s="26">
        <f t="shared" si="137"/>
        <v>0</v>
      </c>
      <c r="DO10" s="26">
        <f t="shared" si="138"/>
        <v>0</v>
      </c>
      <c r="DP10" s="26">
        <f t="shared" si="139"/>
        <v>4</v>
      </c>
      <c r="DQ10" s="26">
        <f t="shared" si="140"/>
        <v>0</v>
      </c>
      <c r="DR10" s="26">
        <f t="shared" si="141"/>
        <v>0</v>
      </c>
      <c r="DS10" s="26">
        <f t="shared" si="142"/>
        <v>0</v>
      </c>
      <c r="DT10" s="26">
        <f t="shared" si="143"/>
        <v>0</v>
      </c>
      <c r="DU10" s="26">
        <f t="shared" si="144"/>
        <v>0</v>
      </c>
      <c r="DV10" s="31">
        <f t="shared" si="145"/>
        <v>35</v>
      </c>
      <c r="DW10" s="31">
        <f t="shared" si="146"/>
        <v>0.59102040816326529</v>
      </c>
      <c r="DX10" s="31">
        <f t="shared" si="147"/>
        <v>9.402597402597402E-3</v>
      </c>
      <c r="EA10" s="27">
        <v>22</v>
      </c>
      <c r="EB10" s="26">
        <f t="shared" si="23"/>
        <v>0</v>
      </c>
      <c r="EC10" s="26">
        <f t="shared" si="24"/>
        <v>0</v>
      </c>
      <c r="ED10" s="26">
        <f t="shared" si="25"/>
        <v>0</v>
      </c>
      <c r="EE10" s="26">
        <f t="shared" si="26"/>
        <v>8</v>
      </c>
      <c r="EF10" s="26">
        <f t="shared" si="27"/>
        <v>0</v>
      </c>
      <c r="EG10" s="26">
        <f t="shared" si="28"/>
        <v>0</v>
      </c>
      <c r="EH10" s="26">
        <f t="shared" si="29"/>
        <v>0</v>
      </c>
      <c r="EI10" s="26">
        <f t="shared" si="30"/>
        <v>0</v>
      </c>
      <c r="EJ10" s="26">
        <f t="shared" si="31"/>
        <v>0</v>
      </c>
      <c r="EK10" s="26">
        <f t="shared" si="32"/>
        <v>0</v>
      </c>
      <c r="EL10" s="26">
        <f t="shared" si="33"/>
        <v>0</v>
      </c>
      <c r="EM10" s="26">
        <f t="shared" si="34"/>
        <v>0</v>
      </c>
      <c r="EN10" s="26">
        <f t="shared" si="35"/>
        <v>0</v>
      </c>
      <c r="EO10" s="26">
        <f t="shared" si="36"/>
        <v>0</v>
      </c>
      <c r="EP10" s="26">
        <f t="shared" si="37"/>
        <v>0</v>
      </c>
      <c r="EQ10" s="26">
        <f t="shared" si="38"/>
        <v>0</v>
      </c>
      <c r="ER10" s="26">
        <f t="shared" si="39"/>
        <v>0</v>
      </c>
      <c r="ES10" s="26">
        <f t="shared" si="40"/>
        <v>0</v>
      </c>
      <c r="ET10" s="26">
        <f t="shared" si="41"/>
        <v>0</v>
      </c>
      <c r="EU10" s="26">
        <f t="shared" si="42"/>
        <v>0</v>
      </c>
      <c r="EV10" s="26">
        <f t="shared" si="43"/>
        <v>0</v>
      </c>
      <c r="EW10" s="26">
        <f t="shared" si="44"/>
        <v>0</v>
      </c>
      <c r="EX10" s="31">
        <f t="shared" si="148"/>
        <v>8</v>
      </c>
      <c r="EY10" s="31">
        <f t="shared" si="149"/>
        <v>0</v>
      </c>
      <c r="EZ10" s="31">
        <f t="shared" si="150"/>
        <v>0</v>
      </c>
      <c r="GE10" s="27">
        <v>28</v>
      </c>
      <c r="GF10" s="26">
        <f t="shared" si="154"/>
        <v>0</v>
      </c>
      <c r="GG10" s="26">
        <f t="shared" si="155"/>
        <v>0</v>
      </c>
      <c r="GH10" s="26">
        <f t="shared" si="156"/>
        <v>0</v>
      </c>
      <c r="GI10" s="26">
        <f t="shared" si="157"/>
        <v>0</v>
      </c>
      <c r="GJ10" s="26">
        <f t="shared" si="158"/>
        <v>0</v>
      </c>
      <c r="GK10" s="26">
        <f t="shared" si="159"/>
        <v>0</v>
      </c>
      <c r="GL10" s="26">
        <f t="shared" si="160"/>
        <v>0</v>
      </c>
      <c r="GM10" s="26">
        <f t="shared" si="161"/>
        <v>0</v>
      </c>
      <c r="GN10" s="26">
        <f t="shared" si="162"/>
        <v>0</v>
      </c>
      <c r="GO10" s="26">
        <f t="shared" si="163"/>
        <v>0</v>
      </c>
      <c r="GP10" s="26">
        <f t="shared" si="164"/>
        <v>0</v>
      </c>
      <c r="GQ10" s="26">
        <f t="shared" si="165"/>
        <v>0</v>
      </c>
      <c r="GR10" s="26">
        <f t="shared" si="166"/>
        <v>0</v>
      </c>
      <c r="GS10" s="26">
        <f t="shared" si="167"/>
        <v>0</v>
      </c>
      <c r="GT10" s="26">
        <f t="shared" si="168"/>
        <v>8</v>
      </c>
      <c r="GU10" s="26">
        <f t="shared" si="169"/>
        <v>0</v>
      </c>
      <c r="GV10" s="26">
        <f t="shared" si="170"/>
        <v>0</v>
      </c>
      <c r="GW10" s="26">
        <f t="shared" si="171"/>
        <v>0</v>
      </c>
      <c r="GX10" s="26">
        <f t="shared" si="172"/>
        <v>0</v>
      </c>
      <c r="GY10" s="26">
        <f t="shared" si="173"/>
        <v>0</v>
      </c>
      <c r="GZ10" s="26">
        <f t="shared" si="174"/>
        <v>0</v>
      </c>
      <c r="HA10" s="26">
        <f t="shared" si="175"/>
        <v>0</v>
      </c>
      <c r="HB10" s="31">
        <f t="shared" si="176"/>
        <v>8</v>
      </c>
      <c r="HC10" s="31">
        <f t="shared" si="177"/>
        <v>0</v>
      </c>
      <c r="HD10" s="31">
        <f t="shared" si="178"/>
        <v>0</v>
      </c>
      <c r="HK10" s="39" t="s">
        <v>279</v>
      </c>
      <c r="HL10" s="31">
        <v>0</v>
      </c>
      <c r="HM10" s="31">
        <f>($HN5/$HN$7)*$HL10</f>
        <v>0</v>
      </c>
      <c r="HP10" s="39" t="s">
        <v>279</v>
      </c>
      <c r="HQ10" s="31">
        <f>1-(($HQ5/$HS5)^2)-(($HR5/$HS5)^2)</f>
        <v>0</v>
      </c>
      <c r="HR10" s="31">
        <f>($HN5/$HN$7)*$HL10</f>
        <v>0</v>
      </c>
      <c r="HU10" s="39" t="s">
        <v>279</v>
      </c>
      <c r="HV10" s="31">
        <v>0</v>
      </c>
      <c r="HW10" s="31">
        <f>($HN5/$HN$7)*$HL10</f>
        <v>0</v>
      </c>
      <c r="HZ10" s="39" t="s">
        <v>279</v>
      </c>
      <c r="IA10" s="31">
        <f>1-(($IA5/$IC5)^2)-(($IB5/$IC5)^2)</f>
        <v>0</v>
      </c>
      <c r="IB10" s="31">
        <f>($IC5/$IC7)*$IA10</f>
        <v>0</v>
      </c>
      <c r="IE10" s="39" t="s">
        <v>279</v>
      </c>
      <c r="IF10" s="31">
        <f>1-(($IF5/$IH5)^2)-(($IG5/$IH5)^2)</f>
        <v>0</v>
      </c>
      <c r="IG10" s="31">
        <f>($IH5/$IH$7)*$IF10</f>
        <v>0</v>
      </c>
      <c r="IJ10" s="39" t="s">
        <v>279</v>
      </c>
      <c r="IK10" s="31">
        <v>0</v>
      </c>
      <c r="IL10" s="31">
        <f>($IM5/$IM$7)*$IK10</f>
        <v>0</v>
      </c>
      <c r="IO10" s="69" t="s">
        <v>279</v>
      </c>
      <c r="IP10" s="70">
        <f>1-(($IP5/$IR5)^2)-(($IQ5/$IR5)^2)</f>
        <v>0</v>
      </c>
      <c r="IQ10" s="70">
        <f>($IR5/$IR$7)*$IP10</f>
        <v>0</v>
      </c>
      <c r="IR10" s="71"/>
      <c r="IT10" s="83" t="s">
        <v>279</v>
      </c>
      <c r="IU10" s="70">
        <f>1-(($IU5/$IW5)^2)-(($IV5/$IW5)^2)</f>
        <v>0</v>
      </c>
      <c r="IV10" s="70">
        <f>($IW5/$IW$7)*$IU10</f>
        <v>0</v>
      </c>
      <c r="IW10" s="87"/>
      <c r="IY10" s="39" t="s">
        <v>279</v>
      </c>
      <c r="IZ10" s="31">
        <f>1-(($IZ5/$JB5)^2)-(($JA5/$JB5)^2)</f>
        <v>0</v>
      </c>
      <c r="JA10" s="31">
        <f>($JB5/$JB$7)*$IZ10</f>
        <v>0</v>
      </c>
      <c r="JD10" s="39" t="s">
        <v>279</v>
      </c>
      <c r="JE10" s="31">
        <f>1-(($JE5/$JG5)^2)-(($JF5/$JG5)^2)</f>
        <v>0.48782117678505788</v>
      </c>
      <c r="JF10" s="31">
        <f>($JG5/$JG$7)*$JE10</f>
        <v>0.48782117678505788</v>
      </c>
      <c r="JI10" s="39" t="s">
        <v>279</v>
      </c>
      <c r="JJ10" s="31">
        <v>0</v>
      </c>
      <c r="JK10" s="31">
        <v>0</v>
      </c>
      <c r="JN10" s="39" t="s">
        <v>279</v>
      </c>
      <c r="JO10" s="31">
        <v>0</v>
      </c>
      <c r="JP10" s="31">
        <v>0</v>
      </c>
    </row>
    <row r="11" spans="1:277">
      <c r="A11" s="6">
        <v>68</v>
      </c>
      <c r="B11" s="6">
        <v>58</v>
      </c>
      <c r="C11" s="6">
        <v>38</v>
      </c>
      <c r="D11" s="7">
        <v>23.223973860000001</v>
      </c>
      <c r="E11" s="8">
        <f t="shared" si="67"/>
        <v>23</v>
      </c>
      <c r="F11" s="7">
        <v>83.033226909999996</v>
      </c>
      <c r="G11" s="8">
        <f t="shared" si="68"/>
        <v>83</v>
      </c>
      <c r="H11" s="9">
        <v>6.3362535250000001</v>
      </c>
      <c r="I11" s="8">
        <f t="shared" si="69"/>
        <v>6</v>
      </c>
      <c r="J11" s="10">
        <v>221.2091958</v>
      </c>
      <c r="K11" s="8">
        <f t="shared" si="70"/>
        <v>221</v>
      </c>
      <c r="L11" s="5" t="s">
        <v>24</v>
      </c>
      <c r="N11" s="15" t="s">
        <v>119</v>
      </c>
      <c r="P11" s="15" t="s">
        <v>120</v>
      </c>
      <c r="S11" s="27">
        <v>9</v>
      </c>
      <c r="T11" s="26">
        <f t="shared" si="71"/>
        <v>0</v>
      </c>
      <c r="U11" s="26">
        <f t="shared" si="72"/>
        <v>0</v>
      </c>
      <c r="V11" s="26">
        <f t="shared" si="73"/>
        <v>0</v>
      </c>
      <c r="W11" s="26">
        <f t="shared" si="74"/>
        <v>3</v>
      </c>
      <c r="X11" s="26">
        <f t="shared" si="75"/>
        <v>3</v>
      </c>
      <c r="Y11" s="26">
        <f t="shared" si="76"/>
        <v>4</v>
      </c>
      <c r="Z11" s="26">
        <f t="shared" si="77"/>
        <v>4</v>
      </c>
      <c r="AA11" s="26">
        <f t="shared" si="78"/>
        <v>0</v>
      </c>
      <c r="AB11" s="26">
        <f t="shared" si="79"/>
        <v>3</v>
      </c>
      <c r="AC11" s="26">
        <f t="shared" si="80"/>
        <v>4</v>
      </c>
      <c r="AD11" s="26">
        <f t="shared" si="81"/>
        <v>0</v>
      </c>
      <c r="AE11" s="26">
        <f t="shared" si="82"/>
        <v>3</v>
      </c>
      <c r="AF11" s="26">
        <f t="shared" si="83"/>
        <v>2</v>
      </c>
      <c r="AG11" s="26">
        <f t="shared" si="84"/>
        <v>0</v>
      </c>
      <c r="AH11" s="26">
        <f t="shared" si="85"/>
        <v>0</v>
      </c>
      <c r="AI11" s="26">
        <f t="shared" si="86"/>
        <v>3</v>
      </c>
      <c r="AJ11" s="26">
        <f t="shared" si="87"/>
        <v>3</v>
      </c>
      <c r="AK11" s="26">
        <f t="shared" si="88"/>
        <v>0</v>
      </c>
      <c r="AL11" s="26">
        <f t="shared" si="89"/>
        <v>1</v>
      </c>
      <c r="AM11" s="26">
        <f t="shared" si="90"/>
        <v>0</v>
      </c>
      <c r="AN11" s="26">
        <f t="shared" si="91"/>
        <v>0</v>
      </c>
      <c r="AO11" s="26">
        <f t="shared" si="92"/>
        <v>0</v>
      </c>
      <c r="AP11" s="31">
        <f t="shared" si="93"/>
        <v>33</v>
      </c>
      <c r="AQ11" s="31">
        <f t="shared" si="0"/>
        <v>0.90174471992653837</v>
      </c>
      <c r="AR11" s="31">
        <f t="shared" si="94"/>
        <v>1.3526170798898075E-2</v>
      </c>
      <c r="AU11" s="27">
        <v>14</v>
      </c>
      <c r="AV11" s="26">
        <f t="shared" si="95"/>
        <v>0</v>
      </c>
      <c r="AW11" s="26">
        <f t="shared" si="96"/>
        <v>0</v>
      </c>
      <c r="AX11" s="26">
        <f t="shared" si="97"/>
        <v>0</v>
      </c>
      <c r="AY11" s="26">
        <f t="shared" si="98"/>
        <v>0</v>
      </c>
      <c r="AZ11" s="26">
        <f t="shared" si="99"/>
        <v>0</v>
      </c>
      <c r="BA11" s="26">
        <f t="shared" si="100"/>
        <v>0</v>
      </c>
      <c r="BB11" s="26">
        <f t="shared" si="101"/>
        <v>0</v>
      </c>
      <c r="BC11" s="26">
        <f t="shared" si="102"/>
        <v>0</v>
      </c>
      <c r="BD11" s="26">
        <f t="shared" si="103"/>
        <v>0</v>
      </c>
      <c r="BE11" s="26">
        <f t="shared" si="104"/>
        <v>3</v>
      </c>
      <c r="BF11" s="26">
        <f t="shared" si="105"/>
        <v>0</v>
      </c>
      <c r="BG11" s="26">
        <f t="shared" si="106"/>
        <v>0</v>
      </c>
      <c r="BH11" s="26">
        <f t="shared" si="107"/>
        <v>0</v>
      </c>
      <c r="BI11" s="26">
        <f t="shared" si="108"/>
        <v>5</v>
      </c>
      <c r="BJ11" s="26">
        <f t="shared" si="109"/>
        <v>3</v>
      </c>
      <c r="BK11" s="26">
        <f t="shared" si="110"/>
        <v>0</v>
      </c>
      <c r="BL11" s="26">
        <f t="shared" si="111"/>
        <v>4</v>
      </c>
      <c r="BM11" s="26">
        <f t="shared" si="112"/>
        <v>0</v>
      </c>
      <c r="BN11" s="26">
        <f t="shared" si="113"/>
        <v>4</v>
      </c>
      <c r="BO11" s="26">
        <f t="shared" si="114"/>
        <v>0</v>
      </c>
      <c r="BP11" s="26">
        <f t="shared" si="115"/>
        <v>0</v>
      </c>
      <c r="BQ11" s="26">
        <f t="shared" si="116"/>
        <v>0</v>
      </c>
      <c r="BR11" s="31">
        <f t="shared" si="117"/>
        <v>19</v>
      </c>
      <c r="BS11" s="31">
        <f t="shared" si="118"/>
        <v>0.79224376731301938</v>
      </c>
      <c r="BT11" s="31">
        <f t="shared" si="119"/>
        <v>6.842105263157895E-3</v>
      </c>
      <c r="BW11" s="27">
        <v>14</v>
      </c>
      <c r="BX11" s="26">
        <f t="shared" si="1"/>
        <v>0</v>
      </c>
      <c r="BY11" s="26">
        <f t="shared" si="2"/>
        <v>0</v>
      </c>
      <c r="BZ11" s="26">
        <f t="shared" si="3"/>
        <v>0</v>
      </c>
      <c r="CA11" s="26">
        <f t="shared" si="4"/>
        <v>0</v>
      </c>
      <c r="CB11" s="26">
        <f t="shared" si="5"/>
        <v>0</v>
      </c>
      <c r="CC11" s="26">
        <f t="shared" si="6"/>
        <v>0</v>
      </c>
      <c r="CD11" s="26">
        <f t="shared" si="7"/>
        <v>0</v>
      </c>
      <c r="CE11" s="26">
        <f t="shared" si="8"/>
        <v>0</v>
      </c>
      <c r="CF11" s="26">
        <f t="shared" si="9"/>
        <v>0</v>
      </c>
      <c r="CG11" s="26">
        <f t="shared" si="10"/>
        <v>0</v>
      </c>
      <c r="CH11" s="26">
        <f t="shared" si="11"/>
        <v>0</v>
      </c>
      <c r="CI11" s="26">
        <f t="shared" si="12"/>
        <v>0</v>
      </c>
      <c r="CJ11" s="26">
        <f t="shared" si="13"/>
        <v>0</v>
      </c>
      <c r="CK11" s="26">
        <f t="shared" si="14"/>
        <v>0</v>
      </c>
      <c r="CL11" s="26">
        <f t="shared" si="15"/>
        <v>0</v>
      </c>
      <c r="CM11" s="26">
        <f t="shared" si="16"/>
        <v>0</v>
      </c>
      <c r="CN11" s="26">
        <f t="shared" si="17"/>
        <v>9</v>
      </c>
      <c r="CO11" s="26">
        <f t="shared" si="18"/>
        <v>0</v>
      </c>
      <c r="CP11" s="26">
        <f t="shared" si="19"/>
        <v>0</v>
      </c>
      <c r="CQ11" s="26">
        <f t="shared" si="20"/>
        <v>0</v>
      </c>
      <c r="CR11" s="26">
        <f t="shared" si="21"/>
        <v>0</v>
      </c>
      <c r="CS11" s="26">
        <f t="shared" si="22"/>
        <v>0</v>
      </c>
      <c r="CT11" s="31">
        <f t="shared" si="120"/>
        <v>9</v>
      </c>
      <c r="CU11" s="31">
        <f t="shared" si="121"/>
        <v>0</v>
      </c>
      <c r="CV11" s="31">
        <f t="shared" si="122"/>
        <v>0</v>
      </c>
      <c r="CY11" s="27">
        <v>18</v>
      </c>
      <c r="CZ11" s="26">
        <f t="shared" si="123"/>
        <v>0</v>
      </c>
      <c r="DA11" s="26">
        <f t="shared" si="124"/>
        <v>8</v>
      </c>
      <c r="DB11" s="26">
        <f t="shared" si="125"/>
        <v>19</v>
      </c>
      <c r="DC11" s="26">
        <f t="shared" si="126"/>
        <v>9</v>
      </c>
      <c r="DD11" s="26">
        <f t="shared" si="127"/>
        <v>4</v>
      </c>
      <c r="DE11" s="26">
        <f t="shared" si="128"/>
        <v>0</v>
      </c>
      <c r="DF11" s="26">
        <f t="shared" si="129"/>
        <v>0</v>
      </c>
      <c r="DG11" s="26">
        <f t="shared" si="130"/>
        <v>0</v>
      </c>
      <c r="DH11" s="26">
        <f t="shared" si="131"/>
        <v>6</v>
      </c>
      <c r="DI11" s="26">
        <f t="shared" si="132"/>
        <v>7</v>
      </c>
      <c r="DJ11" s="26">
        <f t="shared" si="133"/>
        <v>0</v>
      </c>
      <c r="DK11" s="26">
        <f t="shared" si="134"/>
        <v>0</v>
      </c>
      <c r="DL11" s="26">
        <f t="shared" si="135"/>
        <v>6</v>
      </c>
      <c r="DM11" s="26">
        <f t="shared" si="136"/>
        <v>0</v>
      </c>
      <c r="DN11" s="26">
        <f t="shared" si="137"/>
        <v>0</v>
      </c>
      <c r="DO11" s="26">
        <f t="shared" si="138"/>
        <v>0</v>
      </c>
      <c r="DP11" s="26">
        <f t="shared" si="139"/>
        <v>3</v>
      </c>
      <c r="DQ11" s="26">
        <f t="shared" si="140"/>
        <v>0</v>
      </c>
      <c r="DR11" s="26">
        <f t="shared" si="141"/>
        <v>0</v>
      </c>
      <c r="DS11" s="26">
        <f t="shared" si="142"/>
        <v>0</v>
      </c>
      <c r="DT11" s="26">
        <f t="shared" si="143"/>
        <v>0</v>
      </c>
      <c r="DU11" s="26">
        <f t="shared" si="144"/>
        <v>0</v>
      </c>
      <c r="DV11" s="31">
        <f t="shared" si="145"/>
        <v>62</v>
      </c>
      <c r="DW11" s="31">
        <f t="shared" si="146"/>
        <v>0.83038501560874101</v>
      </c>
      <c r="DX11" s="31">
        <f t="shared" si="147"/>
        <v>2.3401759530791794E-2</v>
      </c>
      <c r="EA11" s="27">
        <v>23</v>
      </c>
      <c r="EB11" s="26">
        <f t="shared" si="23"/>
        <v>0</v>
      </c>
      <c r="EC11" s="26">
        <f t="shared" si="24"/>
        <v>0</v>
      </c>
      <c r="ED11" s="26">
        <f t="shared" si="25"/>
        <v>0</v>
      </c>
      <c r="EE11" s="26">
        <f t="shared" si="26"/>
        <v>15</v>
      </c>
      <c r="EF11" s="26">
        <f t="shared" si="27"/>
        <v>0</v>
      </c>
      <c r="EG11" s="26">
        <f t="shared" si="28"/>
        <v>0</v>
      </c>
      <c r="EH11" s="26">
        <f t="shared" si="29"/>
        <v>0</v>
      </c>
      <c r="EI11" s="26">
        <f t="shared" si="30"/>
        <v>0</v>
      </c>
      <c r="EJ11" s="26">
        <f t="shared" si="31"/>
        <v>0</v>
      </c>
      <c r="EK11" s="26">
        <f t="shared" si="32"/>
        <v>0</v>
      </c>
      <c r="EL11" s="26">
        <f t="shared" si="33"/>
        <v>0</v>
      </c>
      <c r="EM11" s="26">
        <f t="shared" si="34"/>
        <v>0</v>
      </c>
      <c r="EN11" s="26">
        <f t="shared" si="35"/>
        <v>0</v>
      </c>
      <c r="EO11" s="26">
        <f t="shared" si="36"/>
        <v>0</v>
      </c>
      <c r="EP11" s="26">
        <f t="shared" si="37"/>
        <v>0</v>
      </c>
      <c r="EQ11" s="26">
        <f t="shared" si="38"/>
        <v>0</v>
      </c>
      <c r="ER11" s="26">
        <f t="shared" si="39"/>
        <v>0</v>
      </c>
      <c r="ES11" s="26">
        <f t="shared" si="40"/>
        <v>0</v>
      </c>
      <c r="ET11" s="26">
        <f t="shared" si="41"/>
        <v>0</v>
      </c>
      <c r="EU11" s="26">
        <f t="shared" si="42"/>
        <v>0</v>
      </c>
      <c r="EV11" s="26">
        <f t="shared" si="43"/>
        <v>0</v>
      </c>
      <c r="EW11" s="26">
        <f t="shared" si="44"/>
        <v>0</v>
      </c>
      <c r="EX11" s="31">
        <f t="shared" si="148"/>
        <v>15</v>
      </c>
      <c r="EY11" s="31">
        <f t="shared" si="149"/>
        <v>0</v>
      </c>
      <c r="EZ11" s="31">
        <f t="shared" si="150"/>
        <v>0</v>
      </c>
      <c r="GE11" s="27">
        <v>29</v>
      </c>
      <c r="GF11" s="26">
        <f t="shared" si="154"/>
        <v>0</v>
      </c>
      <c r="GG11" s="26">
        <f t="shared" si="155"/>
        <v>0</v>
      </c>
      <c r="GH11" s="26">
        <f t="shared" si="156"/>
        <v>0</v>
      </c>
      <c r="GI11" s="26">
        <f t="shared" si="157"/>
        <v>0</v>
      </c>
      <c r="GJ11" s="26">
        <f t="shared" si="158"/>
        <v>0</v>
      </c>
      <c r="GK11" s="26">
        <f t="shared" si="159"/>
        <v>0</v>
      </c>
      <c r="GL11" s="26">
        <f t="shared" si="160"/>
        <v>0</v>
      </c>
      <c r="GM11" s="26">
        <f t="shared" si="161"/>
        <v>0</v>
      </c>
      <c r="GN11" s="26">
        <f t="shared" si="162"/>
        <v>0</v>
      </c>
      <c r="GO11" s="26">
        <f t="shared" si="163"/>
        <v>0</v>
      </c>
      <c r="GP11" s="26">
        <f t="shared" si="164"/>
        <v>0</v>
      </c>
      <c r="GQ11" s="26">
        <f t="shared" si="165"/>
        <v>0</v>
      </c>
      <c r="GR11" s="26">
        <f t="shared" si="166"/>
        <v>0</v>
      </c>
      <c r="GS11" s="26">
        <f t="shared" si="167"/>
        <v>0</v>
      </c>
      <c r="GT11" s="26">
        <f t="shared" si="168"/>
        <v>11</v>
      </c>
      <c r="GU11" s="26">
        <f t="shared" si="169"/>
        <v>0</v>
      </c>
      <c r="GV11" s="26">
        <f t="shared" si="170"/>
        <v>0</v>
      </c>
      <c r="GW11" s="26">
        <f t="shared" si="171"/>
        <v>0</v>
      </c>
      <c r="GX11" s="26">
        <f t="shared" si="172"/>
        <v>0</v>
      </c>
      <c r="GY11" s="26">
        <f t="shared" si="173"/>
        <v>0</v>
      </c>
      <c r="GZ11" s="26">
        <f t="shared" si="174"/>
        <v>0</v>
      </c>
      <c r="HA11" s="26">
        <f t="shared" si="175"/>
        <v>0</v>
      </c>
      <c r="HB11" s="31">
        <f t="shared" si="176"/>
        <v>11</v>
      </c>
      <c r="HC11" s="31">
        <f t="shared" si="177"/>
        <v>0</v>
      </c>
      <c r="HD11" s="31">
        <f t="shared" si="178"/>
        <v>0</v>
      </c>
      <c r="HF11" s="21" t="s">
        <v>289</v>
      </c>
      <c r="HG11" s="21" t="s">
        <v>261</v>
      </c>
      <c r="HK11" s="39" t="s">
        <v>282</v>
      </c>
      <c r="HL11" s="31">
        <f>1-(($HL6/$HN6)^2)-(($HM6/$HN6)^2)</f>
        <v>0</v>
      </c>
      <c r="HM11" s="31">
        <f>($HN6/$HN$7)*$HL11</f>
        <v>0</v>
      </c>
      <c r="HP11" s="39" t="s">
        <v>282</v>
      </c>
      <c r="HQ11" s="31">
        <f>1-(($HQ6/$HS6)^2)-(($HR6/$HS6)^2)</f>
        <v>0</v>
      </c>
      <c r="HR11" s="31">
        <f>($HN6/$HN$7)*$HL11</f>
        <v>0</v>
      </c>
      <c r="HU11" s="39" t="s">
        <v>282</v>
      </c>
      <c r="HV11" s="31">
        <v>0</v>
      </c>
      <c r="HW11" s="31">
        <f>($HN6/$HN$7)*$HL11</f>
        <v>0</v>
      </c>
      <c r="HZ11" s="39" t="s">
        <v>282</v>
      </c>
      <c r="IA11" s="31">
        <f>1-(($IA6/$IC6)^2)-(($IB6/$IC6)^2)</f>
        <v>0.48782117678505788</v>
      </c>
      <c r="IB11" s="31">
        <f>($IC6/$IC$7)*$IA11</f>
        <v>0.42196531791907504</v>
      </c>
      <c r="IE11" s="39" t="s">
        <v>282</v>
      </c>
      <c r="IF11" s="31">
        <f>1-(($IF6/$IH6)^2)-(($IG6/$IH6)^2)</f>
        <v>0.2424913494809689</v>
      </c>
      <c r="IG11" s="31">
        <f>($IH6/$IH$7)*$IF11</f>
        <v>0.18403361344537816</v>
      </c>
      <c r="IJ11" s="39" t="s">
        <v>282</v>
      </c>
      <c r="IK11" s="31">
        <f>1-(($IK6/$IM6)^2)-(($IL6/$IM6)^2)</f>
        <v>0</v>
      </c>
      <c r="IL11" s="31">
        <f>($IM6/$IM$7)*$IK11</f>
        <v>0</v>
      </c>
      <c r="IO11" s="69" t="s">
        <v>282</v>
      </c>
      <c r="IP11" s="70">
        <f>1-(($IP6/$IR6)^2)-(($IQ6/$IR6)^2)</f>
        <v>0.47902453186238919</v>
      </c>
      <c r="IQ11" s="70">
        <f>($IR6/$IR$7)*$IP11</f>
        <v>0.41851616994292951</v>
      </c>
      <c r="IR11" s="71"/>
      <c r="IT11" s="83" t="s">
        <v>282</v>
      </c>
      <c r="IU11" s="70">
        <f>1-(($IU6/$IW6)^2)-(($IV6/$IW6)^2)</f>
        <v>0</v>
      </c>
      <c r="IV11" s="70">
        <f>($IW6/$IW$7)*$IU11</f>
        <v>0</v>
      </c>
      <c r="IW11" s="87"/>
      <c r="IY11" s="39" t="s">
        <v>282</v>
      </c>
      <c r="IZ11" s="31">
        <v>0</v>
      </c>
      <c r="JA11" s="31">
        <f>($JB6/$JB$7)*$IZ11</f>
        <v>0</v>
      </c>
      <c r="JD11" s="39" t="s">
        <v>282</v>
      </c>
      <c r="JE11" s="31">
        <v>0</v>
      </c>
      <c r="JF11" s="31">
        <f>($JB6/$JB$7)*$IZ11</f>
        <v>0</v>
      </c>
      <c r="JI11" s="39" t="s">
        <v>282</v>
      </c>
      <c r="JJ11" s="31">
        <v>0</v>
      </c>
      <c r="JK11" s="31">
        <f>($JB6/$JB$7)*$IZ11</f>
        <v>0</v>
      </c>
      <c r="JN11" s="39" t="s">
        <v>282</v>
      </c>
      <c r="JO11" s="31">
        <v>0</v>
      </c>
      <c r="JP11" s="31">
        <f>($JB6/$JB$7)*$IZ11</f>
        <v>0</v>
      </c>
    </row>
    <row r="12" spans="1:277">
      <c r="A12" s="6">
        <v>91</v>
      </c>
      <c r="B12" s="6">
        <v>53</v>
      </c>
      <c r="C12" s="6">
        <v>40</v>
      </c>
      <c r="D12" s="7">
        <v>26.527235130000001</v>
      </c>
      <c r="E12" s="8">
        <f t="shared" si="67"/>
        <v>27</v>
      </c>
      <c r="F12" s="7">
        <v>81.417538460000003</v>
      </c>
      <c r="G12" s="8">
        <f t="shared" si="68"/>
        <v>81</v>
      </c>
      <c r="H12" s="9">
        <v>5.3861677879999998</v>
      </c>
      <c r="I12" s="8">
        <f t="shared" si="69"/>
        <v>5</v>
      </c>
      <c r="J12" s="10">
        <v>264.61486969999999</v>
      </c>
      <c r="K12" s="8">
        <f t="shared" si="70"/>
        <v>265</v>
      </c>
      <c r="L12" s="5" t="s">
        <v>24</v>
      </c>
      <c r="N12" s="15" t="s">
        <v>130</v>
      </c>
      <c r="P12" s="15" t="s">
        <v>131</v>
      </c>
      <c r="S12" s="27">
        <v>10</v>
      </c>
      <c r="T12" s="26">
        <f t="shared" si="71"/>
        <v>0</v>
      </c>
      <c r="U12" s="26">
        <f t="shared" si="72"/>
        <v>0</v>
      </c>
      <c r="V12" s="26">
        <f t="shared" si="73"/>
        <v>0</v>
      </c>
      <c r="W12" s="26">
        <f t="shared" si="74"/>
        <v>1</v>
      </c>
      <c r="X12" s="26">
        <f t="shared" si="75"/>
        <v>2</v>
      </c>
      <c r="Y12" s="26">
        <f t="shared" si="76"/>
        <v>1</v>
      </c>
      <c r="Z12" s="26">
        <f t="shared" si="77"/>
        <v>4</v>
      </c>
      <c r="AA12" s="26">
        <f t="shared" si="78"/>
        <v>0</v>
      </c>
      <c r="AB12" s="26">
        <f t="shared" si="79"/>
        <v>5</v>
      </c>
      <c r="AC12" s="26">
        <f t="shared" si="80"/>
        <v>1</v>
      </c>
      <c r="AD12" s="26">
        <f t="shared" si="81"/>
        <v>0</v>
      </c>
      <c r="AE12" s="26">
        <f t="shared" si="82"/>
        <v>0</v>
      </c>
      <c r="AF12" s="26">
        <f t="shared" si="83"/>
        <v>0</v>
      </c>
      <c r="AG12" s="26">
        <f t="shared" si="84"/>
        <v>0</v>
      </c>
      <c r="AH12" s="26">
        <f t="shared" si="85"/>
        <v>0</v>
      </c>
      <c r="AI12" s="26">
        <f t="shared" si="86"/>
        <v>4</v>
      </c>
      <c r="AJ12" s="26">
        <f t="shared" si="87"/>
        <v>1</v>
      </c>
      <c r="AK12" s="26">
        <f t="shared" si="88"/>
        <v>0</v>
      </c>
      <c r="AL12" s="26">
        <f t="shared" si="89"/>
        <v>3</v>
      </c>
      <c r="AM12" s="26">
        <f t="shared" si="90"/>
        <v>0</v>
      </c>
      <c r="AN12" s="26">
        <f t="shared" si="91"/>
        <v>0</v>
      </c>
      <c r="AO12" s="26">
        <f t="shared" si="92"/>
        <v>0</v>
      </c>
      <c r="AP12" s="31">
        <f t="shared" si="93"/>
        <v>22</v>
      </c>
      <c r="AQ12" s="31">
        <f t="shared" si="0"/>
        <v>0.84710743801652877</v>
      </c>
      <c r="AR12" s="31">
        <f t="shared" si="94"/>
        <v>8.4710743801652885E-3</v>
      </c>
      <c r="AU12" s="27">
        <v>15</v>
      </c>
      <c r="AV12" s="26">
        <f t="shared" si="95"/>
        <v>0</v>
      </c>
      <c r="AW12" s="26">
        <f t="shared" si="96"/>
        <v>0</v>
      </c>
      <c r="AX12" s="26">
        <f t="shared" si="97"/>
        <v>0</v>
      </c>
      <c r="AY12" s="26">
        <f t="shared" si="98"/>
        <v>0</v>
      </c>
      <c r="AZ12" s="26">
        <f t="shared" si="99"/>
        <v>0</v>
      </c>
      <c r="BA12" s="26">
        <f t="shared" si="100"/>
        <v>0</v>
      </c>
      <c r="BB12" s="26">
        <f t="shared" si="101"/>
        <v>0</v>
      </c>
      <c r="BC12" s="26">
        <f t="shared" si="102"/>
        <v>0</v>
      </c>
      <c r="BD12" s="26">
        <f t="shared" si="103"/>
        <v>0</v>
      </c>
      <c r="BE12" s="26">
        <f t="shared" si="104"/>
        <v>2</v>
      </c>
      <c r="BF12" s="26">
        <f t="shared" si="105"/>
        <v>0</v>
      </c>
      <c r="BG12" s="26">
        <f t="shared" si="106"/>
        <v>2</v>
      </c>
      <c r="BH12" s="26">
        <f t="shared" si="107"/>
        <v>0</v>
      </c>
      <c r="BI12" s="26">
        <f t="shared" si="108"/>
        <v>2</v>
      </c>
      <c r="BJ12" s="26">
        <f t="shared" si="109"/>
        <v>4</v>
      </c>
      <c r="BK12" s="26">
        <f t="shared" si="110"/>
        <v>0</v>
      </c>
      <c r="BL12" s="26">
        <f t="shared" si="111"/>
        <v>3</v>
      </c>
      <c r="BM12" s="26">
        <f t="shared" si="112"/>
        <v>0</v>
      </c>
      <c r="BN12" s="26">
        <f t="shared" si="113"/>
        <v>4</v>
      </c>
      <c r="BO12" s="26">
        <f t="shared" si="114"/>
        <v>0</v>
      </c>
      <c r="BP12" s="26">
        <f t="shared" si="115"/>
        <v>0</v>
      </c>
      <c r="BQ12" s="26">
        <f t="shared" si="116"/>
        <v>4</v>
      </c>
      <c r="BR12" s="31">
        <f t="shared" si="117"/>
        <v>21</v>
      </c>
      <c r="BS12" s="31">
        <f t="shared" si="118"/>
        <v>0.84353741496598633</v>
      </c>
      <c r="BT12" s="31">
        <f t="shared" si="119"/>
        <v>8.0519480519480515E-3</v>
      </c>
      <c r="BW12" s="27">
        <v>15</v>
      </c>
      <c r="BX12" s="26">
        <f t="shared" si="1"/>
        <v>0</v>
      </c>
      <c r="BY12" s="26">
        <f t="shared" si="2"/>
        <v>6</v>
      </c>
      <c r="BZ12" s="26">
        <f t="shared" si="3"/>
        <v>0</v>
      </c>
      <c r="CA12" s="26">
        <f t="shared" si="4"/>
        <v>10</v>
      </c>
      <c r="CB12" s="26">
        <f t="shared" si="5"/>
        <v>4</v>
      </c>
      <c r="CC12" s="26">
        <f t="shared" si="6"/>
        <v>7</v>
      </c>
      <c r="CD12" s="26">
        <f t="shared" si="7"/>
        <v>13</v>
      </c>
      <c r="CE12" s="26">
        <f t="shared" si="8"/>
        <v>15</v>
      </c>
      <c r="CF12" s="26">
        <f t="shared" si="9"/>
        <v>11</v>
      </c>
      <c r="CG12" s="26">
        <f t="shared" si="10"/>
        <v>0</v>
      </c>
      <c r="CH12" s="26">
        <f t="shared" si="11"/>
        <v>0</v>
      </c>
      <c r="CI12" s="26">
        <f t="shared" si="12"/>
        <v>0</v>
      </c>
      <c r="CJ12" s="26">
        <f t="shared" si="13"/>
        <v>0</v>
      </c>
      <c r="CK12" s="26">
        <f t="shared" si="14"/>
        <v>0</v>
      </c>
      <c r="CL12" s="26">
        <f t="shared" si="15"/>
        <v>0</v>
      </c>
      <c r="CM12" s="26">
        <f t="shared" si="16"/>
        <v>0</v>
      </c>
      <c r="CN12" s="26">
        <f t="shared" si="17"/>
        <v>9</v>
      </c>
      <c r="CO12" s="26">
        <f t="shared" si="18"/>
        <v>0</v>
      </c>
      <c r="CP12" s="26">
        <f t="shared" si="19"/>
        <v>0</v>
      </c>
      <c r="CQ12" s="26">
        <f t="shared" si="20"/>
        <v>11</v>
      </c>
      <c r="CR12" s="26">
        <f t="shared" si="21"/>
        <v>0</v>
      </c>
      <c r="CS12" s="26">
        <f t="shared" si="22"/>
        <v>0</v>
      </c>
      <c r="CT12" s="31">
        <f t="shared" si="120"/>
        <v>86</v>
      </c>
      <c r="CU12" s="31">
        <f t="shared" si="121"/>
        <v>0.87587885343428884</v>
      </c>
      <c r="CV12" s="31">
        <f t="shared" si="122"/>
        <v>3.4238900634249475E-2</v>
      </c>
      <c r="CY12" s="27">
        <v>19</v>
      </c>
      <c r="CZ12" s="26">
        <f t="shared" si="123"/>
        <v>0</v>
      </c>
      <c r="DA12" s="26">
        <f t="shared" si="124"/>
        <v>16</v>
      </c>
      <c r="DB12" s="26">
        <f t="shared" si="125"/>
        <v>33</v>
      </c>
      <c r="DC12" s="26">
        <f t="shared" si="126"/>
        <v>12</v>
      </c>
      <c r="DD12" s="26">
        <f t="shared" si="127"/>
        <v>6</v>
      </c>
      <c r="DE12" s="26">
        <f t="shared" si="128"/>
        <v>0</v>
      </c>
      <c r="DF12" s="26">
        <f t="shared" si="129"/>
        <v>0</v>
      </c>
      <c r="DG12" s="26">
        <f t="shared" si="130"/>
        <v>0</v>
      </c>
      <c r="DH12" s="26">
        <f t="shared" si="131"/>
        <v>3</v>
      </c>
      <c r="DI12" s="26">
        <f t="shared" si="132"/>
        <v>11</v>
      </c>
      <c r="DJ12" s="26">
        <f t="shared" si="133"/>
        <v>0</v>
      </c>
      <c r="DK12" s="26">
        <f t="shared" si="134"/>
        <v>0</v>
      </c>
      <c r="DL12" s="26">
        <f t="shared" si="135"/>
        <v>4</v>
      </c>
      <c r="DM12" s="26">
        <f t="shared" si="136"/>
        <v>0</v>
      </c>
      <c r="DN12" s="26">
        <f t="shared" si="137"/>
        <v>0</v>
      </c>
      <c r="DO12" s="26">
        <f t="shared" si="138"/>
        <v>0</v>
      </c>
      <c r="DP12" s="26">
        <f t="shared" si="139"/>
        <v>4</v>
      </c>
      <c r="DQ12" s="26">
        <f t="shared" si="140"/>
        <v>0</v>
      </c>
      <c r="DR12" s="26">
        <f t="shared" si="141"/>
        <v>0</v>
      </c>
      <c r="DS12" s="26">
        <f t="shared" si="142"/>
        <v>0</v>
      </c>
      <c r="DT12" s="26">
        <f t="shared" si="143"/>
        <v>0</v>
      </c>
      <c r="DU12" s="26">
        <f t="shared" si="144"/>
        <v>0</v>
      </c>
      <c r="DV12" s="31">
        <f t="shared" si="145"/>
        <v>89</v>
      </c>
      <c r="DW12" s="31">
        <f t="shared" si="146"/>
        <v>0.78702184067668224</v>
      </c>
      <c r="DX12" s="31">
        <f t="shared" si="147"/>
        <v>3.1838610827374873E-2</v>
      </c>
      <c r="EA12" s="27">
        <v>24</v>
      </c>
      <c r="EB12" s="26">
        <f t="shared" si="23"/>
        <v>0</v>
      </c>
      <c r="EC12" s="26">
        <f t="shared" si="24"/>
        <v>0</v>
      </c>
      <c r="ED12" s="26">
        <f t="shared" si="25"/>
        <v>0</v>
      </c>
      <c r="EE12" s="26">
        <f t="shared" si="26"/>
        <v>12</v>
      </c>
      <c r="EF12" s="26">
        <f t="shared" si="27"/>
        <v>0</v>
      </c>
      <c r="EG12" s="26">
        <f t="shared" si="28"/>
        <v>0</v>
      </c>
      <c r="EH12" s="26">
        <f t="shared" si="29"/>
        <v>0</v>
      </c>
      <c r="EI12" s="26">
        <f t="shared" si="30"/>
        <v>0</v>
      </c>
      <c r="EJ12" s="26">
        <f t="shared" si="31"/>
        <v>0</v>
      </c>
      <c r="EK12" s="26">
        <f t="shared" si="32"/>
        <v>0</v>
      </c>
      <c r="EL12" s="26">
        <f t="shared" si="33"/>
        <v>0</v>
      </c>
      <c r="EM12" s="26">
        <f t="shared" si="34"/>
        <v>0</v>
      </c>
      <c r="EN12" s="26">
        <f t="shared" si="35"/>
        <v>0</v>
      </c>
      <c r="EO12" s="26">
        <f t="shared" si="36"/>
        <v>0</v>
      </c>
      <c r="EP12" s="26">
        <f t="shared" si="37"/>
        <v>0</v>
      </c>
      <c r="EQ12" s="26">
        <f t="shared" si="38"/>
        <v>0</v>
      </c>
      <c r="ER12" s="26">
        <f t="shared" si="39"/>
        <v>0</v>
      </c>
      <c r="ES12" s="26">
        <f t="shared" si="40"/>
        <v>0</v>
      </c>
      <c r="ET12" s="26">
        <f t="shared" si="41"/>
        <v>0</v>
      </c>
      <c r="EU12" s="26">
        <f t="shared" si="42"/>
        <v>0</v>
      </c>
      <c r="EV12" s="26">
        <f t="shared" si="43"/>
        <v>0</v>
      </c>
      <c r="EW12" s="26">
        <f t="shared" si="44"/>
        <v>0</v>
      </c>
      <c r="EX12" s="31">
        <f t="shared" si="148"/>
        <v>12</v>
      </c>
      <c r="EY12" s="31">
        <f t="shared" si="149"/>
        <v>0</v>
      </c>
      <c r="EZ12" s="31">
        <f t="shared" si="150"/>
        <v>0</v>
      </c>
      <c r="GE12" s="27">
        <v>30</v>
      </c>
      <c r="GF12" s="26">
        <f t="shared" si="154"/>
        <v>0</v>
      </c>
      <c r="GG12" s="26">
        <f t="shared" si="155"/>
        <v>0</v>
      </c>
      <c r="GH12" s="26">
        <f t="shared" si="156"/>
        <v>0</v>
      </c>
      <c r="GI12" s="26">
        <f t="shared" si="157"/>
        <v>0</v>
      </c>
      <c r="GJ12" s="26">
        <f t="shared" si="158"/>
        <v>0</v>
      </c>
      <c r="GK12" s="26">
        <f t="shared" si="159"/>
        <v>0</v>
      </c>
      <c r="GL12" s="26">
        <f t="shared" si="160"/>
        <v>0</v>
      </c>
      <c r="GM12" s="26">
        <f t="shared" si="161"/>
        <v>0</v>
      </c>
      <c r="GN12" s="26">
        <f t="shared" si="162"/>
        <v>0</v>
      </c>
      <c r="GO12" s="26">
        <f t="shared" si="163"/>
        <v>0</v>
      </c>
      <c r="GP12" s="26">
        <f t="shared" si="164"/>
        <v>0</v>
      </c>
      <c r="GQ12" s="26">
        <f t="shared" si="165"/>
        <v>0</v>
      </c>
      <c r="GR12" s="26">
        <f t="shared" si="166"/>
        <v>0</v>
      </c>
      <c r="GS12" s="26">
        <f t="shared" si="167"/>
        <v>0</v>
      </c>
      <c r="GT12" s="26">
        <f t="shared" si="168"/>
        <v>1</v>
      </c>
      <c r="GU12" s="26">
        <f t="shared" si="169"/>
        <v>0</v>
      </c>
      <c r="GV12" s="26">
        <f t="shared" si="170"/>
        <v>0</v>
      </c>
      <c r="GW12" s="26">
        <f t="shared" si="171"/>
        <v>0</v>
      </c>
      <c r="GX12" s="26">
        <f t="shared" si="172"/>
        <v>0</v>
      </c>
      <c r="GY12" s="26">
        <f t="shared" si="173"/>
        <v>0</v>
      </c>
      <c r="GZ12" s="26">
        <f t="shared" si="174"/>
        <v>0</v>
      </c>
      <c r="HA12" s="26">
        <f t="shared" si="175"/>
        <v>0</v>
      </c>
      <c r="HB12" s="31">
        <f t="shared" si="176"/>
        <v>1</v>
      </c>
      <c r="HC12" s="31">
        <f t="shared" si="177"/>
        <v>0</v>
      </c>
      <c r="HD12" s="31">
        <f t="shared" si="178"/>
        <v>0</v>
      </c>
      <c r="HM12">
        <f>SUM(HM10:HM11)</f>
        <v>0</v>
      </c>
      <c r="HR12">
        <f>SUM(HR10:HR11)</f>
        <v>0</v>
      </c>
      <c r="HW12">
        <f>SUM(HW10:HW11)</f>
        <v>0</v>
      </c>
      <c r="IB12">
        <f>SUM(IB10:IB11)</f>
        <v>0.42196531791907504</v>
      </c>
      <c r="IG12">
        <f>SUM(IG10:IG11)</f>
        <v>0.18403361344537816</v>
      </c>
      <c r="IL12">
        <f>SUM(IL10:IL11)</f>
        <v>0</v>
      </c>
      <c r="IO12" s="72"/>
      <c r="IP12" s="73"/>
      <c r="IQ12" s="73">
        <f>SUM(IQ10:IQ11)</f>
        <v>0.41851616994292951</v>
      </c>
      <c r="IR12" s="74"/>
      <c r="IT12" s="87"/>
      <c r="IU12" s="87"/>
      <c r="IV12" s="87">
        <f>SUM(IV10:IV11)</f>
        <v>0</v>
      </c>
      <c r="IW12" s="87"/>
      <c r="JA12">
        <f>SUM(JA10:JA11)</f>
        <v>0</v>
      </c>
      <c r="JF12">
        <f>SUM(JF10:JF11)</f>
        <v>0.48782117678505788</v>
      </c>
      <c r="JK12">
        <v>0</v>
      </c>
      <c r="JP12">
        <v>0</v>
      </c>
    </row>
    <row r="13" spans="1:277">
      <c r="A13" s="6">
        <v>90</v>
      </c>
      <c r="B13" s="6">
        <v>46</v>
      </c>
      <c r="C13" s="6">
        <v>42</v>
      </c>
      <c r="D13" s="7">
        <v>23.978982169999998</v>
      </c>
      <c r="E13" s="8">
        <f t="shared" si="67"/>
        <v>24</v>
      </c>
      <c r="F13" s="7">
        <v>81.450615959999993</v>
      </c>
      <c r="G13" s="8">
        <f t="shared" si="68"/>
        <v>81</v>
      </c>
      <c r="H13" s="9">
        <v>7.5028339600000002</v>
      </c>
      <c r="I13" s="8">
        <f t="shared" si="69"/>
        <v>8</v>
      </c>
      <c r="J13" s="10">
        <v>250.0832336</v>
      </c>
      <c r="K13" s="8">
        <f t="shared" si="70"/>
        <v>250</v>
      </c>
      <c r="L13" s="5" t="s">
        <v>24</v>
      </c>
      <c r="N13" s="15" t="s">
        <v>141</v>
      </c>
      <c r="P13" s="15" t="s">
        <v>142</v>
      </c>
      <c r="S13" s="27">
        <v>11</v>
      </c>
      <c r="T13" s="26">
        <f t="shared" si="71"/>
        <v>0</v>
      </c>
      <c r="U13" s="26">
        <f t="shared" si="72"/>
        <v>0</v>
      </c>
      <c r="V13" s="26">
        <f t="shared" si="73"/>
        <v>0</v>
      </c>
      <c r="W13" s="26">
        <f t="shared" si="74"/>
        <v>5</v>
      </c>
      <c r="X13" s="26">
        <f t="shared" si="75"/>
        <v>1</v>
      </c>
      <c r="Y13" s="26">
        <f t="shared" si="76"/>
        <v>5</v>
      </c>
      <c r="Z13" s="26">
        <f t="shared" si="77"/>
        <v>2</v>
      </c>
      <c r="AA13" s="26">
        <f t="shared" si="78"/>
        <v>0</v>
      </c>
      <c r="AB13" s="26">
        <f t="shared" si="79"/>
        <v>1</v>
      </c>
      <c r="AC13" s="26">
        <f t="shared" si="80"/>
        <v>2</v>
      </c>
      <c r="AD13" s="26">
        <f t="shared" si="81"/>
        <v>0</v>
      </c>
      <c r="AE13" s="26">
        <f t="shared" si="82"/>
        <v>4</v>
      </c>
      <c r="AF13" s="26">
        <f t="shared" si="83"/>
        <v>3</v>
      </c>
      <c r="AG13" s="26">
        <f t="shared" si="84"/>
        <v>0</v>
      </c>
      <c r="AH13" s="26">
        <f t="shared" si="85"/>
        <v>0</v>
      </c>
      <c r="AI13" s="26">
        <f t="shared" si="86"/>
        <v>1</v>
      </c>
      <c r="AJ13" s="26">
        <f t="shared" si="87"/>
        <v>1</v>
      </c>
      <c r="AK13" s="26">
        <f t="shared" si="88"/>
        <v>0</v>
      </c>
      <c r="AL13" s="26">
        <f t="shared" si="89"/>
        <v>1</v>
      </c>
      <c r="AM13" s="26">
        <f t="shared" si="90"/>
        <v>0</v>
      </c>
      <c r="AN13" s="26">
        <f t="shared" si="91"/>
        <v>0</v>
      </c>
      <c r="AO13" s="26">
        <f t="shared" si="92"/>
        <v>0</v>
      </c>
      <c r="AP13" s="31">
        <f t="shared" si="93"/>
        <v>26</v>
      </c>
      <c r="AQ13" s="31">
        <f t="shared" si="0"/>
        <v>0.8698224852071007</v>
      </c>
      <c r="AR13" s="31">
        <f t="shared" si="94"/>
        <v>1.0279720279720281E-2</v>
      </c>
      <c r="AU13" s="27">
        <v>16</v>
      </c>
      <c r="AV13" s="26">
        <f t="shared" si="95"/>
        <v>0</v>
      </c>
      <c r="AW13" s="26">
        <f t="shared" si="96"/>
        <v>0</v>
      </c>
      <c r="AX13" s="26">
        <f t="shared" si="97"/>
        <v>0</v>
      </c>
      <c r="AY13" s="26">
        <f t="shared" si="98"/>
        <v>0</v>
      </c>
      <c r="AZ13" s="26">
        <f t="shared" si="99"/>
        <v>0</v>
      </c>
      <c r="BA13" s="26">
        <f t="shared" si="100"/>
        <v>0</v>
      </c>
      <c r="BB13" s="26">
        <f t="shared" si="101"/>
        <v>0</v>
      </c>
      <c r="BC13" s="26">
        <f t="shared" si="102"/>
        <v>0</v>
      </c>
      <c r="BD13" s="26">
        <f t="shared" si="103"/>
        <v>0</v>
      </c>
      <c r="BE13" s="26">
        <f t="shared" si="104"/>
        <v>3</v>
      </c>
      <c r="BF13" s="26">
        <f t="shared" si="105"/>
        <v>0</v>
      </c>
      <c r="BG13" s="26">
        <f t="shared" si="106"/>
        <v>5</v>
      </c>
      <c r="BH13" s="26">
        <f t="shared" si="107"/>
        <v>0</v>
      </c>
      <c r="BI13" s="26">
        <f t="shared" si="108"/>
        <v>5</v>
      </c>
      <c r="BJ13" s="26">
        <f t="shared" si="109"/>
        <v>3</v>
      </c>
      <c r="BK13" s="26">
        <f t="shared" si="110"/>
        <v>0</v>
      </c>
      <c r="BL13" s="26">
        <f t="shared" si="111"/>
        <v>4</v>
      </c>
      <c r="BM13" s="26">
        <f t="shared" si="112"/>
        <v>0</v>
      </c>
      <c r="BN13" s="26">
        <f t="shared" si="113"/>
        <v>1</v>
      </c>
      <c r="BO13" s="26">
        <f t="shared" si="114"/>
        <v>0</v>
      </c>
      <c r="BP13" s="26">
        <f t="shared" si="115"/>
        <v>0</v>
      </c>
      <c r="BQ13" s="26">
        <f t="shared" si="116"/>
        <v>1</v>
      </c>
      <c r="BR13" s="31">
        <f t="shared" si="117"/>
        <v>22</v>
      </c>
      <c r="BS13" s="31">
        <f t="shared" si="118"/>
        <v>0.82231404958677679</v>
      </c>
      <c r="BT13" s="31">
        <f t="shared" si="119"/>
        <v>8.2231404958677673E-3</v>
      </c>
      <c r="BW13" s="27">
        <v>16</v>
      </c>
      <c r="BX13" s="26">
        <f t="shared" si="1"/>
        <v>0</v>
      </c>
      <c r="BY13" s="26">
        <f t="shared" si="2"/>
        <v>9</v>
      </c>
      <c r="BZ13" s="26">
        <f t="shared" si="3"/>
        <v>0</v>
      </c>
      <c r="CA13" s="26">
        <f t="shared" si="4"/>
        <v>6</v>
      </c>
      <c r="CB13" s="26">
        <f t="shared" si="5"/>
        <v>6</v>
      </c>
      <c r="CC13" s="26">
        <f t="shared" si="6"/>
        <v>7</v>
      </c>
      <c r="CD13" s="26">
        <f t="shared" si="7"/>
        <v>5</v>
      </c>
      <c r="CE13" s="26">
        <f t="shared" si="8"/>
        <v>10</v>
      </c>
      <c r="CF13" s="26">
        <f t="shared" si="9"/>
        <v>10</v>
      </c>
      <c r="CG13" s="26">
        <f t="shared" si="10"/>
        <v>0</v>
      </c>
      <c r="CH13" s="26">
        <f t="shared" si="11"/>
        <v>0</v>
      </c>
      <c r="CI13" s="26">
        <f t="shared" si="12"/>
        <v>0</v>
      </c>
      <c r="CJ13" s="26">
        <f t="shared" si="13"/>
        <v>0</v>
      </c>
      <c r="CK13" s="26">
        <f t="shared" si="14"/>
        <v>0</v>
      </c>
      <c r="CL13" s="26">
        <f t="shared" si="15"/>
        <v>0</v>
      </c>
      <c r="CM13" s="26">
        <f t="shared" si="16"/>
        <v>0</v>
      </c>
      <c r="CN13" s="26">
        <f t="shared" si="17"/>
        <v>0</v>
      </c>
      <c r="CO13" s="26">
        <f t="shared" si="18"/>
        <v>0</v>
      </c>
      <c r="CP13" s="26">
        <f t="shared" si="19"/>
        <v>0</v>
      </c>
      <c r="CQ13" s="26">
        <f t="shared" si="20"/>
        <v>9</v>
      </c>
      <c r="CR13" s="26">
        <f t="shared" si="21"/>
        <v>0</v>
      </c>
      <c r="CS13" s="26">
        <f t="shared" si="22"/>
        <v>0</v>
      </c>
      <c r="CT13" s="31">
        <f t="shared" si="120"/>
        <v>62</v>
      </c>
      <c r="CU13" s="31">
        <f t="shared" si="121"/>
        <v>0.86784599375650373</v>
      </c>
      <c r="CV13" s="31">
        <f t="shared" si="122"/>
        <v>2.4457478005865105E-2</v>
      </c>
      <c r="CY13" s="27">
        <v>20</v>
      </c>
      <c r="CZ13" s="26">
        <f t="shared" si="123"/>
        <v>7</v>
      </c>
      <c r="DA13" s="26">
        <f t="shared" si="124"/>
        <v>7</v>
      </c>
      <c r="DB13" s="26">
        <f t="shared" si="125"/>
        <v>16</v>
      </c>
      <c r="DC13" s="26">
        <f t="shared" si="126"/>
        <v>17</v>
      </c>
      <c r="DD13" s="26">
        <f t="shared" si="127"/>
        <v>8</v>
      </c>
      <c r="DE13" s="26">
        <f t="shared" si="128"/>
        <v>0</v>
      </c>
      <c r="DF13" s="26">
        <f t="shared" si="129"/>
        <v>0</v>
      </c>
      <c r="DG13" s="26">
        <f t="shared" si="130"/>
        <v>0</v>
      </c>
      <c r="DH13" s="26">
        <f t="shared" si="131"/>
        <v>6</v>
      </c>
      <c r="DI13" s="26">
        <f t="shared" si="132"/>
        <v>18</v>
      </c>
      <c r="DJ13" s="26">
        <f t="shared" si="133"/>
        <v>0</v>
      </c>
      <c r="DK13" s="26">
        <f t="shared" si="134"/>
        <v>0</v>
      </c>
      <c r="DL13" s="26">
        <f t="shared" si="135"/>
        <v>5</v>
      </c>
      <c r="DM13" s="26">
        <f t="shared" si="136"/>
        <v>0</v>
      </c>
      <c r="DN13" s="26">
        <f t="shared" si="137"/>
        <v>0</v>
      </c>
      <c r="DO13" s="26">
        <f t="shared" si="138"/>
        <v>0</v>
      </c>
      <c r="DP13" s="26">
        <f t="shared" si="139"/>
        <v>3</v>
      </c>
      <c r="DQ13" s="26">
        <f t="shared" si="140"/>
        <v>0</v>
      </c>
      <c r="DR13" s="26">
        <f t="shared" si="141"/>
        <v>0</v>
      </c>
      <c r="DS13" s="26">
        <f t="shared" si="142"/>
        <v>0</v>
      </c>
      <c r="DT13" s="26">
        <f t="shared" si="143"/>
        <v>0</v>
      </c>
      <c r="DU13" s="26">
        <f t="shared" si="144"/>
        <v>0</v>
      </c>
      <c r="DV13" s="31">
        <f t="shared" si="145"/>
        <v>87</v>
      </c>
      <c r="DW13" s="31">
        <f t="shared" si="146"/>
        <v>0.85453824811732049</v>
      </c>
      <c r="DX13" s="31">
        <f t="shared" si="147"/>
        <v>3.3793103448275852E-2</v>
      </c>
      <c r="EA13" s="27">
        <v>25</v>
      </c>
      <c r="EB13" s="26">
        <f t="shared" si="23"/>
        <v>0</v>
      </c>
      <c r="EC13" s="26">
        <f t="shared" si="24"/>
        <v>0</v>
      </c>
      <c r="ED13" s="26">
        <f t="shared" si="25"/>
        <v>0</v>
      </c>
      <c r="EE13" s="26">
        <f t="shared" si="26"/>
        <v>12</v>
      </c>
      <c r="EF13" s="26">
        <f t="shared" si="27"/>
        <v>0</v>
      </c>
      <c r="EG13" s="26">
        <f t="shared" si="28"/>
        <v>0</v>
      </c>
      <c r="EH13" s="26">
        <f t="shared" si="29"/>
        <v>0</v>
      </c>
      <c r="EI13" s="26">
        <f t="shared" si="30"/>
        <v>0</v>
      </c>
      <c r="EJ13" s="26">
        <f t="shared" si="31"/>
        <v>0</v>
      </c>
      <c r="EK13" s="26">
        <f t="shared" si="32"/>
        <v>0</v>
      </c>
      <c r="EL13" s="26">
        <f t="shared" si="33"/>
        <v>0</v>
      </c>
      <c r="EM13" s="26">
        <f t="shared" si="34"/>
        <v>0</v>
      </c>
      <c r="EN13" s="26">
        <f t="shared" si="35"/>
        <v>0</v>
      </c>
      <c r="EO13" s="26">
        <f t="shared" si="36"/>
        <v>0</v>
      </c>
      <c r="EP13" s="26">
        <f t="shared" si="37"/>
        <v>0</v>
      </c>
      <c r="EQ13" s="26">
        <f t="shared" si="38"/>
        <v>0</v>
      </c>
      <c r="ER13" s="26">
        <f t="shared" si="39"/>
        <v>0</v>
      </c>
      <c r="ES13" s="26">
        <f t="shared" si="40"/>
        <v>0</v>
      </c>
      <c r="ET13" s="26">
        <f t="shared" si="41"/>
        <v>0</v>
      </c>
      <c r="EU13" s="26">
        <f t="shared" si="42"/>
        <v>0</v>
      </c>
      <c r="EV13" s="26">
        <f t="shared" si="43"/>
        <v>0</v>
      </c>
      <c r="EW13" s="26">
        <f t="shared" si="44"/>
        <v>0</v>
      </c>
      <c r="EX13" s="31">
        <f t="shared" si="148"/>
        <v>12</v>
      </c>
      <c r="EY13" s="31">
        <f t="shared" si="149"/>
        <v>0</v>
      </c>
      <c r="EZ13" s="31">
        <f t="shared" si="150"/>
        <v>0</v>
      </c>
      <c r="GE13" s="27">
        <v>31</v>
      </c>
      <c r="GF13" s="26">
        <f t="shared" si="154"/>
        <v>0</v>
      </c>
      <c r="GG13" s="26">
        <f t="shared" si="155"/>
        <v>0</v>
      </c>
      <c r="GH13" s="26">
        <f t="shared" si="156"/>
        <v>0</v>
      </c>
      <c r="GI13" s="26">
        <f t="shared" si="157"/>
        <v>0</v>
      </c>
      <c r="GJ13" s="26">
        <f t="shared" si="158"/>
        <v>0</v>
      </c>
      <c r="GK13" s="26">
        <f t="shared" si="159"/>
        <v>1</v>
      </c>
      <c r="GL13" s="26">
        <f t="shared" si="160"/>
        <v>0</v>
      </c>
      <c r="GM13" s="26">
        <f t="shared" si="161"/>
        <v>0</v>
      </c>
      <c r="GN13" s="26">
        <f t="shared" si="162"/>
        <v>0</v>
      </c>
      <c r="GO13" s="26">
        <f t="shared" si="163"/>
        <v>0</v>
      </c>
      <c r="GP13" s="26">
        <f t="shared" si="164"/>
        <v>0</v>
      </c>
      <c r="GQ13" s="26">
        <f t="shared" si="165"/>
        <v>0</v>
      </c>
      <c r="GR13" s="26">
        <f t="shared" si="166"/>
        <v>0</v>
      </c>
      <c r="GS13" s="26">
        <f t="shared" si="167"/>
        <v>0</v>
      </c>
      <c r="GT13" s="26">
        <f t="shared" si="168"/>
        <v>0</v>
      </c>
      <c r="GU13" s="26">
        <f t="shared" si="169"/>
        <v>0</v>
      </c>
      <c r="GV13" s="26">
        <f t="shared" si="170"/>
        <v>0</v>
      </c>
      <c r="GW13" s="26">
        <f t="shared" si="171"/>
        <v>0</v>
      </c>
      <c r="GX13" s="26">
        <f t="shared" si="172"/>
        <v>0</v>
      </c>
      <c r="GY13" s="26">
        <f t="shared" si="173"/>
        <v>0</v>
      </c>
      <c r="GZ13" s="26">
        <f t="shared" si="174"/>
        <v>0</v>
      </c>
      <c r="HA13" s="26">
        <f t="shared" si="175"/>
        <v>0</v>
      </c>
      <c r="HB13" s="31">
        <f t="shared" si="176"/>
        <v>1</v>
      </c>
      <c r="HC13" s="31">
        <f t="shared" si="177"/>
        <v>0</v>
      </c>
      <c r="HD13" s="31">
        <f t="shared" si="178"/>
        <v>0</v>
      </c>
      <c r="HF13" s="48" t="s">
        <v>290</v>
      </c>
      <c r="HG13" s="49"/>
    </row>
    <row r="14" spans="1:277">
      <c r="A14" s="6">
        <v>78</v>
      </c>
      <c r="B14" s="6">
        <v>58</v>
      </c>
      <c r="C14" s="6">
        <v>44</v>
      </c>
      <c r="D14" s="7">
        <v>26.800796040000002</v>
      </c>
      <c r="E14" s="8">
        <f t="shared" si="67"/>
        <v>27</v>
      </c>
      <c r="F14" s="7">
        <v>80.886848220000005</v>
      </c>
      <c r="G14" s="8">
        <f t="shared" si="68"/>
        <v>81</v>
      </c>
      <c r="H14" s="9">
        <v>5.108681786</v>
      </c>
      <c r="I14" s="8">
        <f t="shared" si="69"/>
        <v>5</v>
      </c>
      <c r="J14" s="10">
        <v>284.43645670000001</v>
      </c>
      <c r="K14" s="8">
        <f t="shared" si="70"/>
        <v>284</v>
      </c>
      <c r="L14" s="5" t="s">
        <v>24</v>
      </c>
      <c r="N14" s="15" t="s">
        <v>152</v>
      </c>
      <c r="P14" s="15" t="s">
        <v>153</v>
      </c>
      <c r="S14" s="27">
        <v>12</v>
      </c>
      <c r="T14" s="26">
        <f t="shared" si="71"/>
        <v>0</v>
      </c>
      <c r="U14" s="26">
        <f t="shared" si="72"/>
        <v>0</v>
      </c>
      <c r="V14" s="26">
        <f t="shared" si="73"/>
        <v>0</v>
      </c>
      <c r="W14" s="26">
        <f t="shared" si="74"/>
        <v>3</v>
      </c>
      <c r="X14" s="26">
        <f t="shared" si="75"/>
        <v>0</v>
      </c>
      <c r="Y14" s="26">
        <f t="shared" si="76"/>
        <v>1</v>
      </c>
      <c r="Z14" s="26">
        <f t="shared" si="77"/>
        <v>0</v>
      </c>
      <c r="AA14" s="26">
        <f t="shared" si="78"/>
        <v>0</v>
      </c>
      <c r="AB14" s="26">
        <f t="shared" si="79"/>
        <v>5</v>
      </c>
      <c r="AC14" s="26">
        <f t="shared" si="80"/>
        <v>2</v>
      </c>
      <c r="AD14" s="26">
        <f t="shared" si="81"/>
        <v>0</v>
      </c>
      <c r="AE14" s="26">
        <f t="shared" si="82"/>
        <v>5</v>
      </c>
      <c r="AF14" s="26">
        <f t="shared" si="83"/>
        <v>1</v>
      </c>
      <c r="AG14" s="26">
        <f t="shared" si="84"/>
        <v>0</v>
      </c>
      <c r="AH14" s="26">
        <f t="shared" si="85"/>
        <v>0</v>
      </c>
      <c r="AI14" s="26">
        <f t="shared" si="86"/>
        <v>1</v>
      </c>
      <c r="AJ14" s="26">
        <f t="shared" si="87"/>
        <v>4</v>
      </c>
      <c r="AK14" s="26">
        <f t="shared" si="88"/>
        <v>0</v>
      </c>
      <c r="AL14" s="26">
        <f t="shared" si="89"/>
        <v>0</v>
      </c>
      <c r="AM14" s="26">
        <f t="shared" si="90"/>
        <v>0</v>
      </c>
      <c r="AN14" s="26">
        <f t="shared" si="91"/>
        <v>0</v>
      </c>
      <c r="AO14" s="26">
        <f t="shared" si="92"/>
        <v>0</v>
      </c>
      <c r="AP14" s="31">
        <f t="shared" si="93"/>
        <v>22</v>
      </c>
      <c r="AQ14" s="31">
        <f t="shared" si="0"/>
        <v>0.83057851239669411</v>
      </c>
      <c r="AR14" s="31">
        <f t="shared" si="94"/>
        <v>8.3057851239669404E-3</v>
      </c>
      <c r="AU14" s="27">
        <v>17</v>
      </c>
      <c r="AV14" s="26">
        <f t="shared" si="95"/>
        <v>0</v>
      </c>
      <c r="AW14" s="26">
        <f t="shared" si="96"/>
        <v>0</v>
      </c>
      <c r="AX14" s="26">
        <f t="shared" si="97"/>
        <v>0</v>
      </c>
      <c r="AY14" s="26">
        <f t="shared" si="98"/>
        <v>0</v>
      </c>
      <c r="AZ14" s="26">
        <f t="shared" si="99"/>
        <v>0</v>
      </c>
      <c r="BA14" s="26">
        <f t="shared" si="100"/>
        <v>0</v>
      </c>
      <c r="BB14" s="26">
        <f t="shared" si="101"/>
        <v>0</v>
      </c>
      <c r="BC14" s="26">
        <f t="shared" si="102"/>
        <v>0</v>
      </c>
      <c r="BD14" s="26">
        <f t="shared" si="103"/>
        <v>0</v>
      </c>
      <c r="BE14" s="26">
        <f t="shared" si="104"/>
        <v>5</v>
      </c>
      <c r="BF14" s="26">
        <f t="shared" si="105"/>
        <v>0</v>
      </c>
      <c r="BG14" s="26">
        <f t="shared" si="106"/>
        <v>5</v>
      </c>
      <c r="BH14" s="26">
        <f t="shared" si="107"/>
        <v>0</v>
      </c>
      <c r="BI14" s="26">
        <f t="shared" si="108"/>
        <v>3</v>
      </c>
      <c r="BJ14" s="26">
        <f t="shared" si="109"/>
        <v>4</v>
      </c>
      <c r="BK14" s="26">
        <f t="shared" si="110"/>
        <v>0</v>
      </c>
      <c r="BL14" s="26">
        <f t="shared" si="111"/>
        <v>5</v>
      </c>
      <c r="BM14" s="26">
        <f t="shared" si="112"/>
        <v>0</v>
      </c>
      <c r="BN14" s="26">
        <f t="shared" si="113"/>
        <v>2</v>
      </c>
      <c r="BO14" s="26">
        <f t="shared" si="114"/>
        <v>0</v>
      </c>
      <c r="BP14" s="26">
        <f t="shared" si="115"/>
        <v>0</v>
      </c>
      <c r="BQ14" s="26">
        <f t="shared" si="116"/>
        <v>1</v>
      </c>
      <c r="BR14" s="31">
        <f t="shared" si="117"/>
        <v>25</v>
      </c>
      <c r="BS14" s="31">
        <f t="shared" si="118"/>
        <v>0.83199999999999996</v>
      </c>
      <c r="BT14" s="31">
        <f t="shared" si="119"/>
        <v>9.4545454545454551E-3</v>
      </c>
      <c r="BW14" s="27">
        <v>17</v>
      </c>
      <c r="BX14" s="26">
        <f t="shared" si="1"/>
        <v>0</v>
      </c>
      <c r="BY14" s="26">
        <f t="shared" si="2"/>
        <v>14</v>
      </c>
      <c r="BZ14" s="26">
        <f t="shared" si="3"/>
        <v>0</v>
      </c>
      <c r="CA14" s="26">
        <f t="shared" si="4"/>
        <v>11</v>
      </c>
      <c r="CB14" s="26">
        <f t="shared" si="5"/>
        <v>8</v>
      </c>
      <c r="CC14" s="26">
        <f t="shared" si="6"/>
        <v>10</v>
      </c>
      <c r="CD14" s="26">
        <f t="shared" si="7"/>
        <v>12</v>
      </c>
      <c r="CE14" s="26">
        <f t="shared" si="8"/>
        <v>13</v>
      </c>
      <c r="CF14" s="26">
        <f t="shared" si="9"/>
        <v>12</v>
      </c>
      <c r="CG14" s="26">
        <f t="shared" si="10"/>
        <v>0</v>
      </c>
      <c r="CH14" s="26">
        <f t="shared" si="11"/>
        <v>0</v>
      </c>
      <c r="CI14" s="26">
        <f t="shared" si="12"/>
        <v>0</v>
      </c>
      <c r="CJ14" s="26">
        <f t="shared" si="13"/>
        <v>0</v>
      </c>
      <c r="CK14" s="26">
        <f t="shared" si="14"/>
        <v>0</v>
      </c>
      <c r="CL14" s="26">
        <f t="shared" si="15"/>
        <v>0</v>
      </c>
      <c r="CM14" s="26">
        <f t="shared" si="16"/>
        <v>0</v>
      </c>
      <c r="CN14" s="26">
        <f t="shared" si="17"/>
        <v>0</v>
      </c>
      <c r="CO14" s="26">
        <f t="shared" si="18"/>
        <v>0</v>
      </c>
      <c r="CP14" s="26">
        <f t="shared" si="19"/>
        <v>0</v>
      </c>
      <c r="CQ14" s="26">
        <f t="shared" si="20"/>
        <v>10</v>
      </c>
      <c r="CR14" s="26">
        <f t="shared" si="21"/>
        <v>0</v>
      </c>
      <c r="CS14" s="26">
        <f t="shared" si="22"/>
        <v>0</v>
      </c>
      <c r="CT14" s="31">
        <f t="shared" si="120"/>
        <v>90</v>
      </c>
      <c r="CU14" s="31">
        <f t="shared" si="121"/>
        <v>0.87185185185185188</v>
      </c>
      <c r="CV14" s="31">
        <f t="shared" si="122"/>
        <v>3.5666666666666666E-2</v>
      </c>
      <c r="CY14" s="27">
        <v>21</v>
      </c>
      <c r="CZ14" s="26">
        <f t="shared" si="123"/>
        <v>11</v>
      </c>
      <c r="DA14" s="26">
        <f t="shared" si="124"/>
        <v>5</v>
      </c>
      <c r="DB14" s="26">
        <f t="shared" si="125"/>
        <v>12</v>
      </c>
      <c r="DC14" s="26">
        <f t="shared" si="126"/>
        <v>12</v>
      </c>
      <c r="DD14" s="26">
        <f t="shared" si="127"/>
        <v>5</v>
      </c>
      <c r="DE14" s="26">
        <f t="shared" si="128"/>
        <v>0</v>
      </c>
      <c r="DF14" s="26">
        <f t="shared" si="129"/>
        <v>0</v>
      </c>
      <c r="DG14" s="26">
        <f t="shared" si="130"/>
        <v>0</v>
      </c>
      <c r="DH14" s="26">
        <f t="shared" si="131"/>
        <v>8</v>
      </c>
      <c r="DI14" s="26">
        <f t="shared" si="132"/>
        <v>8</v>
      </c>
      <c r="DJ14" s="26">
        <f t="shared" si="133"/>
        <v>0</v>
      </c>
      <c r="DK14" s="26">
        <f t="shared" si="134"/>
        <v>0</v>
      </c>
      <c r="DL14" s="26">
        <f t="shared" si="135"/>
        <v>3</v>
      </c>
      <c r="DM14" s="26">
        <f t="shared" si="136"/>
        <v>0</v>
      </c>
      <c r="DN14" s="26">
        <f t="shared" si="137"/>
        <v>0</v>
      </c>
      <c r="DO14" s="26">
        <f t="shared" si="138"/>
        <v>15</v>
      </c>
      <c r="DP14" s="26">
        <f t="shared" si="139"/>
        <v>6</v>
      </c>
      <c r="DQ14" s="26">
        <f t="shared" si="140"/>
        <v>0</v>
      </c>
      <c r="DR14" s="26">
        <f t="shared" si="141"/>
        <v>0</v>
      </c>
      <c r="DS14" s="26">
        <f t="shared" si="142"/>
        <v>0</v>
      </c>
      <c r="DT14" s="26">
        <f t="shared" si="143"/>
        <v>0</v>
      </c>
      <c r="DU14" s="26">
        <f t="shared" si="144"/>
        <v>0</v>
      </c>
      <c r="DV14" s="31">
        <f t="shared" si="145"/>
        <v>85</v>
      </c>
      <c r="DW14" s="31">
        <f t="shared" si="146"/>
        <v>0.88138408304498261</v>
      </c>
      <c r="DX14" s="31">
        <f t="shared" si="147"/>
        <v>3.4053475935828872E-2</v>
      </c>
      <c r="EA14" s="27">
        <v>26</v>
      </c>
      <c r="EB14" s="26">
        <f t="shared" si="23"/>
        <v>0</v>
      </c>
      <c r="EC14" s="26">
        <f t="shared" si="24"/>
        <v>0</v>
      </c>
      <c r="ED14" s="26">
        <f t="shared" si="25"/>
        <v>0</v>
      </c>
      <c r="EE14" s="26">
        <f t="shared" si="26"/>
        <v>0</v>
      </c>
      <c r="EF14" s="26">
        <f t="shared" si="27"/>
        <v>0</v>
      </c>
      <c r="EG14" s="26">
        <f t="shared" si="28"/>
        <v>0</v>
      </c>
      <c r="EH14" s="26">
        <f t="shared" si="29"/>
        <v>0</v>
      </c>
      <c r="EI14" s="26">
        <f t="shared" si="30"/>
        <v>0</v>
      </c>
      <c r="EJ14" s="26">
        <f t="shared" si="31"/>
        <v>0</v>
      </c>
      <c r="EK14" s="26">
        <f t="shared" si="32"/>
        <v>0</v>
      </c>
      <c r="EL14" s="26">
        <f t="shared" si="33"/>
        <v>0</v>
      </c>
      <c r="EM14" s="26">
        <f t="shared" si="34"/>
        <v>0</v>
      </c>
      <c r="EN14" s="26">
        <f t="shared" si="35"/>
        <v>0</v>
      </c>
      <c r="EO14" s="26">
        <f t="shared" si="36"/>
        <v>0</v>
      </c>
      <c r="EP14" s="26">
        <f t="shared" si="37"/>
        <v>0</v>
      </c>
      <c r="EQ14" s="26">
        <f t="shared" si="38"/>
        <v>0</v>
      </c>
      <c r="ER14" s="26">
        <f t="shared" si="39"/>
        <v>0</v>
      </c>
      <c r="ES14" s="26">
        <f t="shared" si="40"/>
        <v>0</v>
      </c>
      <c r="ET14" s="26">
        <f t="shared" si="41"/>
        <v>0</v>
      </c>
      <c r="EU14" s="26">
        <f t="shared" si="42"/>
        <v>0</v>
      </c>
      <c r="EV14" s="26">
        <f t="shared" si="43"/>
        <v>0</v>
      </c>
      <c r="EW14" s="26">
        <f t="shared" si="44"/>
        <v>0</v>
      </c>
      <c r="EX14" s="31">
        <f t="shared" si="148"/>
        <v>0</v>
      </c>
      <c r="EY14" s="31">
        <v>0</v>
      </c>
      <c r="EZ14" s="31">
        <f t="shared" si="150"/>
        <v>0</v>
      </c>
      <c r="GE14" s="27">
        <v>32</v>
      </c>
      <c r="GF14" s="26">
        <f t="shared" si="154"/>
        <v>0</v>
      </c>
      <c r="GG14" s="26">
        <f t="shared" si="155"/>
        <v>0</v>
      </c>
      <c r="GH14" s="26">
        <f t="shared" si="156"/>
        <v>0</v>
      </c>
      <c r="GI14" s="26">
        <f t="shared" si="157"/>
        <v>0</v>
      </c>
      <c r="GJ14" s="26">
        <f t="shared" si="158"/>
        <v>0</v>
      </c>
      <c r="GK14" s="26">
        <f t="shared" si="159"/>
        <v>3</v>
      </c>
      <c r="GL14" s="26">
        <f t="shared" si="160"/>
        <v>0</v>
      </c>
      <c r="GM14" s="26">
        <f t="shared" si="161"/>
        <v>0</v>
      </c>
      <c r="GN14" s="26">
        <f t="shared" si="162"/>
        <v>0</v>
      </c>
      <c r="GO14" s="26">
        <f t="shared" si="163"/>
        <v>0</v>
      </c>
      <c r="GP14" s="26">
        <f t="shared" si="164"/>
        <v>0</v>
      </c>
      <c r="GQ14" s="26">
        <f t="shared" si="165"/>
        <v>0</v>
      </c>
      <c r="GR14" s="26">
        <f t="shared" si="166"/>
        <v>0</v>
      </c>
      <c r="GS14" s="26">
        <f t="shared" si="167"/>
        <v>0</v>
      </c>
      <c r="GT14" s="26">
        <f t="shared" si="168"/>
        <v>0</v>
      </c>
      <c r="GU14" s="26">
        <f t="shared" si="169"/>
        <v>0</v>
      </c>
      <c r="GV14" s="26">
        <f t="shared" si="170"/>
        <v>0</v>
      </c>
      <c r="GW14" s="26">
        <f t="shared" si="171"/>
        <v>0</v>
      </c>
      <c r="GX14" s="26">
        <f t="shared" si="172"/>
        <v>0</v>
      </c>
      <c r="GY14" s="26">
        <f t="shared" si="173"/>
        <v>0</v>
      </c>
      <c r="GZ14" s="26">
        <f t="shared" si="174"/>
        <v>0</v>
      </c>
      <c r="HA14" s="26">
        <f t="shared" si="175"/>
        <v>0</v>
      </c>
      <c r="HB14" s="31">
        <f t="shared" si="176"/>
        <v>3</v>
      </c>
      <c r="HC14" s="31">
        <f t="shared" si="177"/>
        <v>0</v>
      </c>
      <c r="HD14" s="31">
        <f t="shared" si="178"/>
        <v>0</v>
      </c>
      <c r="HF14" t="b">
        <v>1</v>
      </c>
      <c r="HG14" t="s">
        <v>291</v>
      </c>
      <c r="HK14" s="40" t="s">
        <v>1</v>
      </c>
      <c r="HL14" s="40"/>
      <c r="HM14" s="40"/>
      <c r="HN14" s="42" t="s">
        <v>256</v>
      </c>
      <c r="HP14" s="40" t="s">
        <v>1</v>
      </c>
      <c r="HQ14" s="40"/>
      <c r="HR14" s="40"/>
      <c r="HS14" s="42" t="s">
        <v>256</v>
      </c>
      <c r="HU14" s="40" t="s">
        <v>1</v>
      </c>
      <c r="HV14" s="40"/>
      <c r="HW14" s="40"/>
      <c r="HX14" s="42" t="s">
        <v>256</v>
      </c>
      <c r="HZ14" s="40" t="s">
        <v>1</v>
      </c>
      <c r="IA14" s="40"/>
      <c r="IB14" s="40"/>
      <c r="IC14" s="42" t="s">
        <v>256</v>
      </c>
      <c r="IE14" s="40" t="s">
        <v>1</v>
      </c>
      <c r="IF14" s="40"/>
      <c r="IG14" s="40"/>
      <c r="IH14" s="42" t="s">
        <v>256</v>
      </c>
      <c r="IJ14" s="40" t="s">
        <v>1</v>
      </c>
      <c r="IK14" s="40"/>
      <c r="IL14" s="40"/>
      <c r="IM14" s="42" t="s">
        <v>256</v>
      </c>
      <c r="IO14" s="40" t="s">
        <v>1</v>
      </c>
      <c r="IP14" s="40"/>
      <c r="IQ14" s="40"/>
      <c r="IR14" s="42" t="s">
        <v>256</v>
      </c>
      <c r="IT14" s="40" t="s">
        <v>1</v>
      </c>
      <c r="IU14" s="40"/>
      <c r="IV14" s="40"/>
      <c r="IW14" s="42" t="s">
        <v>256</v>
      </c>
      <c r="IY14" s="40" t="s">
        <v>2</v>
      </c>
      <c r="IZ14" s="40"/>
      <c r="JA14" s="40"/>
      <c r="JB14" s="42" t="s">
        <v>256</v>
      </c>
      <c r="JD14" s="40" t="s">
        <v>2</v>
      </c>
      <c r="JE14" s="40"/>
      <c r="JF14" s="40"/>
      <c r="JG14" s="42" t="s">
        <v>256</v>
      </c>
    </row>
    <row r="15" spans="1:277">
      <c r="A15" s="6">
        <v>93</v>
      </c>
      <c r="B15" s="6">
        <v>56</v>
      </c>
      <c r="C15" s="6">
        <v>36</v>
      </c>
      <c r="D15" s="7">
        <v>24.014976220000001</v>
      </c>
      <c r="E15" s="8">
        <f t="shared" si="67"/>
        <v>24</v>
      </c>
      <c r="F15" s="7">
        <v>82.056871819999998</v>
      </c>
      <c r="G15" s="8">
        <f t="shared" si="68"/>
        <v>82</v>
      </c>
      <c r="H15" s="9">
        <v>6.98435366</v>
      </c>
      <c r="I15" s="8">
        <f t="shared" si="69"/>
        <v>7</v>
      </c>
      <c r="J15" s="10">
        <v>185.27733889999999</v>
      </c>
      <c r="K15" s="8">
        <f t="shared" si="70"/>
        <v>185</v>
      </c>
      <c r="L15" s="5" t="s">
        <v>24</v>
      </c>
      <c r="N15" s="15" t="s">
        <v>163</v>
      </c>
      <c r="P15" s="15" t="s">
        <v>164</v>
      </c>
      <c r="S15" s="27">
        <v>13</v>
      </c>
      <c r="T15" s="26">
        <f t="shared" si="71"/>
        <v>0</v>
      </c>
      <c r="U15" s="26">
        <f t="shared" si="72"/>
        <v>0</v>
      </c>
      <c r="V15" s="26">
        <f t="shared" si="73"/>
        <v>0</v>
      </c>
      <c r="W15" s="26">
        <f t="shared" si="74"/>
        <v>3</v>
      </c>
      <c r="X15" s="26">
        <f t="shared" si="75"/>
        <v>3</v>
      </c>
      <c r="Y15" s="26">
        <f t="shared" si="76"/>
        <v>0</v>
      </c>
      <c r="Z15" s="26">
        <f t="shared" si="77"/>
        <v>2</v>
      </c>
      <c r="AA15" s="26">
        <f t="shared" si="78"/>
        <v>0</v>
      </c>
      <c r="AB15" s="26">
        <f t="shared" si="79"/>
        <v>4</v>
      </c>
      <c r="AC15" s="26">
        <f t="shared" si="80"/>
        <v>3</v>
      </c>
      <c r="AD15" s="26">
        <f t="shared" si="81"/>
        <v>0</v>
      </c>
      <c r="AE15" s="26">
        <f t="shared" si="82"/>
        <v>0</v>
      </c>
      <c r="AF15" s="26">
        <f t="shared" si="83"/>
        <v>2</v>
      </c>
      <c r="AG15" s="26">
        <f t="shared" si="84"/>
        <v>0</v>
      </c>
      <c r="AH15" s="26">
        <f t="shared" si="85"/>
        <v>0</v>
      </c>
      <c r="AI15" s="26">
        <f t="shared" si="86"/>
        <v>3</v>
      </c>
      <c r="AJ15" s="26">
        <f t="shared" si="87"/>
        <v>5</v>
      </c>
      <c r="AK15" s="26">
        <f t="shared" si="88"/>
        <v>0</v>
      </c>
      <c r="AL15" s="26">
        <f t="shared" si="89"/>
        <v>1</v>
      </c>
      <c r="AM15" s="26">
        <f t="shared" si="90"/>
        <v>0</v>
      </c>
      <c r="AN15" s="26">
        <f t="shared" si="91"/>
        <v>0</v>
      </c>
      <c r="AO15" s="26">
        <f t="shared" si="92"/>
        <v>0</v>
      </c>
      <c r="AP15" s="31">
        <f t="shared" si="93"/>
        <v>26</v>
      </c>
      <c r="AQ15" s="31">
        <f t="shared" si="0"/>
        <v>0.8727810650887573</v>
      </c>
      <c r="AR15" s="31">
        <f t="shared" si="94"/>
        <v>1.0314685314685313E-2</v>
      </c>
      <c r="AU15" s="27">
        <v>18</v>
      </c>
      <c r="AV15" s="26">
        <f t="shared" si="95"/>
        <v>0</v>
      </c>
      <c r="AW15" s="26">
        <f t="shared" si="96"/>
        <v>0</v>
      </c>
      <c r="AX15" s="26">
        <f t="shared" si="97"/>
        <v>0</v>
      </c>
      <c r="AY15" s="26">
        <f t="shared" si="98"/>
        <v>0</v>
      </c>
      <c r="AZ15" s="26">
        <f t="shared" si="99"/>
        <v>0</v>
      </c>
      <c r="BA15" s="26">
        <f t="shared" si="100"/>
        <v>0</v>
      </c>
      <c r="BB15" s="26">
        <f t="shared" si="101"/>
        <v>0</v>
      </c>
      <c r="BC15" s="26">
        <f t="shared" si="102"/>
        <v>0</v>
      </c>
      <c r="BD15" s="26">
        <f t="shared" si="103"/>
        <v>0</v>
      </c>
      <c r="BE15" s="26">
        <f t="shared" si="104"/>
        <v>7</v>
      </c>
      <c r="BF15" s="26">
        <f t="shared" si="105"/>
        <v>0</v>
      </c>
      <c r="BG15" s="26">
        <f t="shared" si="106"/>
        <v>7</v>
      </c>
      <c r="BH15" s="26">
        <f t="shared" si="107"/>
        <v>0</v>
      </c>
      <c r="BI15" s="26">
        <f t="shared" si="108"/>
        <v>4</v>
      </c>
      <c r="BJ15" s="26">
        <f t="shared" si="109"/>
        <v>7</v>
      </c>
      <c r="BK15" s="26">
        <f t="shared" si="110"/>
        <v>0</v>
      </c>
      <c r="BL15" s="26">
        <f t="shared" si="111"/>
        <v>5</v>
      </c>
      <c r="BM15" s="26">
        <f t="shared" si="112"/>
        <v>0</v>
      </c>
      <c r="BN15" s="26">
        <f t="shared" si="113"/>
        <v>4</v>
      </c>
      <c r="BO15" s="26">
        <f t="shared" si="114"/>
        <v>0</v>
      </c>
      <c r="BP15" s="26">
        <f t="shared" si="115"/>
        <v>0</v>
      </c>
      <c r="BQ15" s="26">
        <f t="shared" si="116"/>
        <v>5</v>
      </c>
      <c r="BR15" s="31">
        <f t="shared" si="117"/>
        <v>39</v>
      </c>
      <c r="BS15" s="31">
        <f t="shared" si="118"/>
        <v>0.84944115713346491</v>
      </c>
      <c r="BT15" s="31">
        <f t="shared" si="119"/>
        <v>1.505827505827506E-2</v>
      </c>
      <c r="BW15" s="27">
        <v>18</v>
      </c>
      <c r="BX15" s="26">
        <f t="shared" si="1"/>
        <v>0</v>
      </c>
      <c r="BY15" s="26">
        <f t="shared" si="2"/>
        <v>10</v>
      </c>
      <c r="BZ15" s="26">
        <f t="shared" si="3"/>
        <v>0</v>
      </c>
      <c r="CA15" s="26">
        <f t="shared" si="4"/>
        <v>7</v>
      </c>
      <c r="CB15" s="26">
        <f t="shared" si="5"/>
        <v>11</v>
      </c>
      <c r="CC15" s="26">
        <f t="shared" si="6"/>
        <v>9</v>
      </c>
      <c r="CD15" s="26">
        <f t="shared" si="7"/>
        <v>6</v>
      </c>
      <c r="CE15" s="26">
        <f t="shared" si="8"/>
        <v>7</v>
      </c>
      <c r="CF15" s="26">
        <f t="shared" si="9"/>
        <v>9</v>
      </c>
      <c r="CG15" s="26">
        <f t="shared" si="10"/>
        <v>0</v>
      </c>
      <c r="CH15" s="26">
        <f t="shared" si="11"/>
        <v>0</v>
      </c>
      <c r="CI15" s="26">
        <f t="shared" si="12"/>
        <v>0</v>
      </c>
      <c r="CJ15" s="26">
        <f t="shared" si="13"/>
        <v>0</v>
      </c>
      <c r="CK15" s="26">
        <f t="shared" si="14"/>
        <v>0</v>
      </c>
      <c r="CL15" s="26">
        <f t="shared" si="15"/>
        <v>0</v>
      </c>
      <c r="CM15" s="26">
        <f t="shared" si="16"/>
        <v>0</v>
      </c>
      <c r="CN15" s="26">
        <f t="shared" si="17"/>
        <v>0</v>
      </c>
      <c r="CO15" s="26">
        <f t="shared" si="18"/>
        <v>0</v>
      </c>
      <c r="CP15" s="26">
        <f t="shared" si="19"/>
        <v>0</v>
      </c>
      <c r="CQ15" s="26">
        <f t="shared" si="20"/>
        <v>13</v>
      </c>
      <c r="CR15" s="26">
        <f t="shared" si="21"/>
        <v>0</v>
      </c>
      <c r="CS15" s="26">
        <f t="shared" si="22"/>
        <v>0</v>
      </c>
      <c r="CT15" s="31">
        <f t="shared" si="120"/>
        <v>72</v>
      </c>
      <c r="CU15" s="31">
        <f t="shared" si="121"/>
        <v>0.8676697530864198</v>
      </c>
      <c r="CV15" s="31">
        <f t="shared" si="122"/>
        <v>2.8396464646464649E-2</v>
      </c>
      <c r="CY15" s="27">
        <v>22</v>
      </c>
      <c r="CZ15" s="26">
        <f t="shared" si="123"/>
        <v>13</v>
      </c>
      <c r="DA15" s="26">
        <f t="shared" si="124"/>
        <v>10</v>
      </c>
      <c r="DB15" s="26">
        <f t="shared" si="125"/>
        <v>0</v>
      </c>
      <c r="DC15" s="26">
        <f t="shared" si="126"/>
        <v>8</v>
      </c>
      <c r="DD15" s="26">
        <f t="shared" si="127"/>
        <v>2</v>
      </c>
      <c r="DE15" s="26">
        <f t="shared" si="128"/>
        <v>0</v>
      </c>
      <c r="DF15" s="26">
        <f t="shared" si="129"/>
        <v>0</v>
      </c>
      <c r="DG15" s="26">
        <f t="shared" si="130"/>
        <v>0</v>
      </c>
      <c r="DH15" s="26">
        <f t="shared" si="131"/>
        <v>6</v>
      </c>
      <c r="DI15" s="26">
        <f t="shared" si="132"/>
        <v>11</v>
      </c>
      <c r="DJ15" s="26">
        <f t="shared" si="133"/>
        <v>0</v>
      </c>
      <c r="DK15" s="26">
        <f t="shared" si="134"/>
        <v>0</v>
      </c>
      <c r="DL15" s="26">
        <f t="shared" si="135"/>
        <v>3</v>
      </c>
      <c r="DM15" s="26">
        <f t="shared" si="136"/>
        <v>0</v>
      </c>
      <c r="DN15" s="26">
        <f t="shared" si="137"/>
        <v>0</v>
      </c>
      <c r="DO15" s="26">
        <f t="shared" si="138"/>
        <v>30</v>
      </c>
      <c r="DP15" s="26">
        <f t="shared" si="139"/>
        <v>3</v>
      </c>
      <c r="DQ15" s="26">
        <f t="shared" si="140"/>
        <v>0</v>
      </c>
      <c r="DR15" s="26">
        <f t="shared" si="141"/>
        <v>0</v>
      </c>
      <c r="DS15" s="26">
        <f t="shared" si="142"/>
        <v>13</v>
      </c>
      <c r="DT15" s="26">
        <f t="shared" si="143"/>
        <v>0</v>
      </c>
      <c r="DU15" s="26">
        <f t="shared" si="144"/>
        <v>0</v>
      </c>
      <c r="DV15" s="31">
        <f t="shared" si="145"/>
        <v>99</v>
      </c>
      <c r="DW15" s="31">
        <f t="shared" si="146"/>
        <v>0.83868992959902033</v>
      </c>
      <c r="DX15" s="31">
        <f t="shared" si="147"/>
        <v>3.7741046831955914E-2</v>
      </c>
      <c r="EA15" s="27">
        <v>27</v>
      </c>
      <c r="EB15" s="26">
        <f t="shared" si="23"/>
        <v>0</v>
      </c>
      <c r="EC15" s="26">
        <f t="shared" si="24"/>
        <v>0</v>
      </c>
      <c r="ED15" s="26">
        <f t="shared" si="25"/>
        <v>0</v>
      </c>
      <c r="EE15" s="26">
        <f t="shared" si="26"/>
        <v>0</v>
      </c>
      <c r="EF15" s="26">
        <f t="shared" si="27"/>
        <v>0</v>
      </c>
      <c r="EG15" s="26">
        <f t="shared" si="28"/>
        <v>0</v>
      </c>
      <c r="EH15" s="26">
        <f t="shared" si="29"/>
        <v>0</v>
      </c>
      <c r="EI15" s="26">
        <f t="shared" si="30"/>
        <v>0</v>
      </c>
      <c r="EJ15" s="26">
        <f t="shared" si="31"/>
        <v>0</v>
      </c>
      <c r="EK15" s="26">
        <f t="shared" si="32"/>
        <v>0</v>
      </c>
      <c r="EL15" s="26">
        <f t="shared" si="33"/>
        <v>0</v>
      </c>
      <c r="EM15" s="26">
        <f t="shared" si="34"/>
        <v>0</v>
      </c>
      <c r="EN15" s="26">
        <f t="shared" si="35"/>
        <v>0</v>
      </c>
      <c r="EO15" s="26">
        <f t="shared" si="36"/>
        <v>0</v>
      </c>
      <c r="EP15" s="26">
        <f t="shared" si="37"/>
        <v>0</v>
      </c>
      <c r="EQ15" s="26">
        <f t="shared" si="38"/>
        <v>0</v>
      </c>
      <c r="ER15" s="26">
        <f t="shared" si="39"/>
        <v>0</v>
      </c>
      <c r="ES15" s="26">
        <f t="shared" si="40"/>
        <v>0</v>
      </c>
      <c r="ET15" s="26">
        <f t="shared" si="41"/>
        <v>0</v>
      </c>
      <c r="EU15" s="26">
        <f t="shared" si="42"/>
        <v>0</v>
      </c>
      <c r="EV15" s="26">
        <f t="shared" si="43"/>
        <v>0</v>
      </c>
      <c r="EW15" s="26">
        <f t="shared" si="44"/>
        <v>0</v>
      </c>
      <c r="EX15" s="31">
        <f t="shared" si="148"/>
        <v>0</v>
      </c>
      <c r="EY15" s="31">
        <v>0</v>
      </c>
      <c r="EZ15" s="31">
        <f t="shared" si="150"/>
        <v>0</v>
      </c>
      <c r="GE15" s="27">
        <v>33</v>
      </c>
      <c r="GF15" s="26">
        <f t="shared" si="154"/>
        <v>0</v>
      </c>
      <c r="GG15" s="26">
        <f t="shared" si="155"/>
        <v>0</v>
      </c>
      <c r="GH15" s="26">
        <f t="shared" si="156"/>
        <v>0</v>
      </c>
      <c r="GI15" s="26">
        <f t="shared" si="157"/>
        <v>0</v>
      </c>
      <c r="GJ15" s="26">
        <f t="shared" si="158"/>
        <v>0</v>
      </c>
      <c r="GK15" s="26">
        <f t="shared" si="159"/>
        <v>6</v>
      </c>
      <c r="GL15" s="26">
        <f t="shared" si="160"/>
        <v>0</v>
      </c>
      <c r="GM15" s="26">
        <f t="shared" si="161"/>
        <v>0</v>
      </c>
      <c r="GN15" s="26">
        <f t="shared" si="162"/>
        <v>0</v>
      </c>
      <c r="GO15" s="26">
        <f t="shared" si="163"/>
        <v>0</v>
      </c>
      <c r="GP15" s="26">
        <f t="shared" si="164"/>
        <v>0</v>
      </c>
      <c r="GQ15" s="26">
        <f t="shared" si="165"/>
        <v>0</v>
      </c>
      <c r="GR15" s="26">
        <f t="shared" si="166"/>
        <v>0</v>
      </c>
      <c r="GS15" s="26">
        <f t="shared" si="167"/>
        <v>0</v>
      </c>
      <c r="GT15" s="26">
        <f t="shared" si="168"/>
        <v>0</v>
      </c>
      <c r="GU15" s="26">
        <f t="shared" si="169"/>
        <v>0</v>
      </c>
      <c r="GV15" s="26">
        <f t="shared" si="170"/>
        <v>0</v>
      </c>
      <c r="GW15" s="26">
        <f t="shared" si="171"/>
        <v>0</v>
      </c>
      <c r="GX15" s="26">
        <f t="shared" si="172"/>
        <v>0</v>
      </c>
      <c r="GY15" s="26">
        <f t="shared" si="173"/>
        <v>0</v>
      </c>
      <c r="GZ15" s="26">
        <f t="shared" si="174"/>
        <v>0</v>
      </c>
      <c r="HA15" s="26">
        <f t="shared" si="175"/>
        <v>0</v>
      </c>
      <c r="HB15" s="31">
        <f t="shared" si="176"/>
        <v>6</v>
      </c>
      <c r="HC15" s="31">
        <f t="shared" si="177"/>
        <v>0</v>
      </c>
      <c r="HD15" s="31">
        <f t="shared" si="178"/>
        <v>0</v>
      </c>
      <c r="HF15" t="b">
        <v>0</v>
      </c>
      <c r="HG15" t="s">
        <v>292</v>
      </c>
      <c r="HK15" s="39"/>
      <c r="HL15" s="42" t="s">
        <v>13</v>
      </c>
      <c r="HM15" s="43"/>
      <c r="HN15" s="42"/>
      <c r="HP15" s="39"/>
      <c r="HQ15" s="42" t="s">
        <v>13</v>
      </c>
      <c r="HR15" s="43"/>
      <c r="HS15" s="42"/>
      <c r="HU15" s="39"/>
      <c r="HV15" s="42" t="s">
        <v>13</v>
      </c>
      <c r="HW15" s="43"/>
      <c r="HX15" s="42"/>
      <c r="HZ15" s="39"/>
      <c r="IA15" s="42" t="s">
        <v>13</v>
      </c>
      <c r="IB15" s="43"/>
      <c r="IC15" s="42"/>
      <c r="IE15" s="39"/>
      <c r="IF15" s="42" t="s">
        <v>13</v>
      </c>
      <c r="IG15" s="43"/>
      <c r="IH15" s="42"/>
      <c r="IJ15" s="39"/>
      <c r="IK15" s="42" t="s">
        <v>13</v>
      </c>
      <c r="IL15" s="43"/>
      <c r="IM15" s="42"/>
      <c r="IO15" s="39"/>
      <c r="IP15" s="42" t="s">
        <v>13</v>
      </c>
      <c r="IQ15" s="43"/>
      <c r="IR15" s="42"/>
      <c r="IT15" s="39"/>
      <c r="IU15" s="42" t="s">
        <v>13</v>
      </c>
      <c r="IV15" s="43"/>
      <c r="IW15" s="42"/>
      <c r="IY15" s="39"/>
      <c r="IZ15" s="42" t="s">
        <v>13</v>
      </c>
      <c r="JA15" s="43"/>
      <c r="JB15" s="42"/>
      <c r="JD15" s="39"/>
      <c r="JE15" s="42" t="s">
        <v>13</v>
      </c>
      <c r="JF15" s="43"/>
      <c r="JG15" s="42"/>
    </row>
    <row r="16" spans="1:277">
      <c r="A16" s="6">
        <v>94</v>
      </c>
      <c r="B16" s="6">
        <v>50</v>
      </c>
      <c r="C16" s="6">
        <v>37</v>
      </c>
      <c r="D16" s="7">
        <v>25.665852050000002</v>
      </c>
      <c r="E16" s="8">
        <f t="shared" si="67"/>
        <v>26</v>
      </c>
      <c r="F16" s="7">
        <v>80.663850449999998</v>
      </c>
      <c r="G16" s="8">
        <f t="shared" si="68"/>
        <v>81</v>
      </c>
      <c r="H16" s="9">
        <v>6.9480198299999998</v>
      </c>
      <c r="I16" s="8">
        <f t="shared" si="69"/>
        <v>7</v>
      </c>
      <c r="J16" s="10">
        <v>209.58697079999999</v>
      </c>
      <c r="K16" s="8">
        <f t="shared" si="70"/>
        <v>210</v>
      </c>
      <c r="L16" s="5" t="s">
        <v>24</v>
      </c>
      <c r="N16" s="15" t="s">
        <v>174</v>
      </c>
      <c r="P16" s="15" t="s">
        <v>175</v>
      </c>
      <c r="S16" s="27">
        <v>14</v>
      </c>
      <c r="T16" s="26">
        <f t="shared" si="71"/>
        <v>0</v>
      </c>
      <c r="U16" s="26">
        <f t="shared" si="72"/>
        <v>0</v>
      </c>
      <c r="V16" s="26">
        <f t="shared" si="73"/>
        <v>0</v>
      </c>
      <c r="W16" s="26">
        <f t="shared" si="74"/>
        <v>3</v>
      </c>
      <c r="X16" s="26">
        <f t="shared" si="75"/>
        <v>2</v>
      </c>
      <c r="Y16" s="26">
        <f t="shared" si="76"/>
        <v>2</v>
      </c>
      <c r="Z16" s="26">
        <f t="shared" si="77"/>
        <v>4</v>
      </c>
      <c r="AA16" s="26">
        <f t="shared" si="78"/>
        <v>0</v>
      </c>
      <c r="AB16" s="26">
        <f t="shared" si="79"/>
        <v>5</v>
      </c>
      <c r="AC16" s="26">
        <f t="shared" si="80"/>
        <v>3</v>
      </c>
      <c r="AD16" s="26">
        <f t="shared" si="81"/>
        <v>0</v>
      </c>
      <c r="AE16" s="26">
        <f t="shared" si="82"/>
        <v>3</v>
      </c>
      <c r="AF16" s="26">
        <f t="shared" si="83"/>
        <v>2</v>
      </c>
      <c r="AG16" s="26">
        <f t="shared" si="84"/>
        <v>0</v>
      </c>
      <c r="AH16" s="26">
        <f t="shared" si="85"/>
        <v>0</v>
      </c>
      <c r="AI16" s="26">
        <f t="shared" si="86"/>
        <v>3</v>
      </c>
      <c r="AJ16" s="26">
        <f t="shared" si="87"/>
        <v>2</v>
      </c>
      <c r="AK16" s="26">
        <f t="shared" si="88"/>
        <v>0</v>
      </c>
      <c r="AL16" s="26">
        <f t="shared" si="89"/>
        <v>2</v>
      </c>
      <c r="AM16" s="26">
        <f t="shared" si="90"/>
        <v>0</v>
      </c>
      <c r="AN16" s="26">
        <f t="shared" si="91"/>
        <v>0</v>
      </c>
      <c r="AO16" s="26">
        <f t="shared" si="92"/>
        <v>0</v>
      </c>
      <c r="AP16" s="31">
        <f t="shared" si="93"/>
        <v>31</v>
      </c>
      <c r="AQ16" s="31">
        <f t="shared" si="0"/>
        <v>0.89906347554630628</v>
      </c>
      <c r="AR16" s="31">
        <f t="shared" si="94"/>
        <v>1.2668621700879771E-2</v>
      </c>
      <c r="AU16" s="27">
        <v>19</v>
      </c>
      <c r="AV16" s="26">
        <f t="shared" si="95"/>
        <v>0</v>
      </c>
      <c r="AW16" s="26">
        <f t="shared" si="96"/>
        <v>0</v>
      </c>
      <c r="AX16" s="26">
        <f t="shared" si="97"/>
        <v>0</v>
      </c>
      <c r="AY16" s="26">
        <f t="shared" si="98"/>
        <v>0</v>
      </c>
      <c r="AZ16" s="26">
        <f t="shared" si="99"/>
        <v>0</v>
      </c>
      <c r="BA16" s="26">
        <f t="shared" si="100"/>
        <v>0</v>
      </c>
      <c r="BB16" s="26">
        <f t="shared" si="101"/>
        <v>0</v>
      </c>
      <c r="BC16" s="26">
        <f t="shared" si="102"/>
        <v>0</v>
      </c>
      <c r="BD16" s="26">
        <f t="shared" si="103"/>
        <v>0</v>
      </c>
      <c r="BE16" s="26">
        <f t="shared" si="104"/>
        <v>2</v>
      </c>
      <c r="BF16" s="26">
        <f t="shared" si="105"/>
        <v>0</v>
      </c>
      <c r="BG16" s="26">
        <f t="shared" si="106"/>
        <v>6</v>
      </c>
      <c r="BH16" s="26">
        <f t="shared" si="107"/>
        <v>0</v>
      </c>
      <c r="BI16" s="26">
        <f t="shared" si="108"/>
        <v>3</v>
      </c>
      <c r="BJ16" s="26">
        <f t="shared" si="109"/>
        <v>1</v>
      </c>
      <c r="BK16" s="26">
        <f t="shared" si="110"/>
        <v>0</v>
      </c>
      <c r="BL16" s="26">
        <f t="shared" si="111"/>
        <v>1</v>
      </c>
      <c r="BM16" s="26">
        <f t="shared" si="112"/>
        <v>0</v>
      </c>
      <c r="BN16" s="26">
        <f t="shared" si="113"/>
        <v>3</v>
      </c>
      <c r="BO16" s="26">
        <f t="shared" si="114"/>
        <v>0</v>
      </c>
      <c r="BP16" s="26">
        <f t="shared" si="115"/>
        <v>0</v>
      </c>
      <c r="BQ16" s="26">
        <f t="shared" si="116"/>
        <v>1</v>
      </c>
      <c r="BR16" s="31">
        <f t="shared" si="117"/>
        <v>17</v>
      </c>
      <c r="BS16" s="31">
        <f t="shared" si="118"/>
        <v>0.78892733564013817</v>
      </c>
      <c r="BT16" s="31">
        <f t="shared" si="119"/>
        <v>6.0962566844919774E-3</v>
      </c>
      <c r="BW16" s="27">
        <v>19</v>
      </c>
      <c r="BX16" s="26">
        <f t="shared" si="1"/>
        <v>0</v>
      </c>
      <c r="BY16" s="26">
        <f t="shared" si="2"/>
        <v>10</v>
      </c>
      <c r="BZ16" s="26">
        <f t="shared" si="3"/>
        <v>0</v>
      </c>
      <c r="CA16" s="26">
        <f t="shared" si="4"/>
        <v>9</v>
      </c>
      <c r="CB16" s="26">
        <f t="shared" si="5"/>
        <v>13</v>
      </c>
      <c r="CC16" s="26">
        <f t="shared" si="6"/>
        <v>7</v>
      </c>
      <c r="CD16" s="26">
        <f t="shared" si="7"/>
        <v>5</v>
      </c>
      <c r="CE16" s="26">
        <f t="shared" si="8"/>
        <v>11</v>
      </c>
      <c r="CF16" s="26">
        <f t="shared" si="9"/>
        <v>10</v>
      </c>
      <c r="CG16" s="26">
        <f t="shared" si="10"/>
        <v>0</v>
      </c>
      <c r="CH16" s="26">
        <f t="shared" si="11"/>
        <v>0</v>
      </c>
      <c r="CI16" s="26">
        <f t="shared" si="12"/>
        <v>0</v>
      </c>
      <c r="CJ16" s="26">
        <f t="shared" si="13"/>
        <v>0</v>
      </c>
      <c r="CK16" s="26">
        <f t="shared" si="14"/>
        <v>0</v>
      </c>
      <c r="CL16" s="26">
        <f t="shared" si="15"/>
        <v>0</v>
      </c>
      <c r="CM16" s="26">
        <f t="shared" si="16"/>
        <v>0</v>
      </c>
      <c r="CN16" s="26">
        <f t="shared" si="17"/>
        <v>0</v>
      </c>
      <c r="CO16" s="26">
        <f t="shared" si="18"/>
        <v>0</v>
      </c>
      <c r="CP16" s="26">
        <f t="shared" si="19"/>
        <v>0</v>
      </c>
      <c r="CQ16" s="26">
        <f t="shared" si="20"/>
        <v>12</v>
      </c>
      <c r="CR16" s="26">
        <f t="shared" si="21"/>
        <v>0</v>
      </c>
      <c r="CS16" s="26">
        <f t="shared" si="22"/>
        <v>0</v>
      </c>
      <c r="CT16" s="31">
        <f t="shared" si="120"/>
        <v>77</v>
      </c>
      <c r="CU16" s="31">
        <f t="shared" si="121"/>
        <v>0.86692528250969825</v>
      </c>
      <c r="CV16" s="31">
        <f t="shared" si="122"/>
        <v>3.0342384887839441E-2</v>
      </c>
      <c r="CY16" s="27">
        <v>23</v>
      </c>
      <c r="CZ16" s="26">
        <f t="shared" si="123"/>
        <v>16</v>
      </c>
      <c r="DA16" s="26">
        <f t="shared" si="124"/>
        <v>14</v>
      </c>
      <c r="DB16" s="26">
        <f t="shared" si="125"/>
        <v>0</v>
      </c>
      <c r="DC16" s="26">
        <f t="shared" si="126"/>
        <v>11</v>
      </c>
      <c r="DD16" s="26">
        <f t="shared" si="127"/>
        <v>3</v>
      </c>
      <c r="DE16" s="26">
        <f t="shared" si="128"/>
        <v>0</v>
      </c>
      <c r="DF16" s="26">
        <f t="shared" si="129"/>
        <v>0</v>
      </c>
      <c r="DG16" s="26">
        <f t="shared" si="130"/>
        <v>0</v>
      </c>
      <c r="DH16" s="26">
        <f t="shared" si="131"/>
        <v>7</v>
      </c>
      <c r="DI16" s="26">
        <f t="shared" si="132"/>
        <v>13</v>
      </c>
      <c r="DJ16" s="26">
        <f t="shared" si="133"/>
        <v>0</v>
      </c>
      <c r="DK16" s="26">
        <f t="shared" si="134"/>
        <v>0</v>
      </c>
      <c r="DL16" s="26">
        <f t="shared" si="135"/>
        <v>0</v>
      </c>
      <c r="DM16" s="26">
        <f t="shared" si="136"/>
        <v>0</v>
      </c>
      <c r="DN16" s="26">
        <f t="shared" si="137"/>
        <v>0</v>
      </c>
      <c r="DO16" s="26">
        <f t="shared" si="138"/>
        <v>34</v>
      </c>
      <c r="DP16" s="26">
        <f t="shared" si="139"/>
        <v>5</v>
      </c>
      <c r="DQ16" s="26">
        <f t="shared" si="140"/>
        <v>5</v>
      </c>
      <c r="DR16" s="26">
        <f t="shared" si="141"/>
        <v>0</v>
      </c>
      <c r="DS16" s="26">
        <f t="shared" si="142"/>
        <v>22</v>
      </c>
      <c r="DT16" s="26">
        <f t="shared" si="143"/>
        <v>15</v>
      </c>
      <c r="DU16" s="26">
        <f t="shared" si="144"/>
        <v>13</v>
      </c>
      <c r="DV16" s="31">
        <f t="shared" si="145"/>
        <v>158</v>
      </c>
      <c r="DW16" s="31">
        <f t="shared" si="146"/>
        <v>0.88447364204454415</v>
      </c>
      <c r="DX16" s="31">
        <f t="shared" si="147"/>
        <v>6.3521288837744536E-2</v>
      </c>
      <c r="EA16" s="27">
        <v>28</v>
      </c>
      <c r="EB16" s="26">
        <f t="shared" si="23"/>
        <v>0</v>
      </c>
      <c r="EC16" s="26">
        <f t="shared" si="24"/>
        <v>0</v>
      </c>
      <c r="ED16" s="26">
        <f t="shared" si="25"/>
        <v>0</v>
      </c>
      <c r="EE16" s="26">
        <f t="shared" si="26"/>
        <v>0</v>
      </c>
      <c r="EF16" s="26">
        <f t="shared" si="27"/>
        <v>0</v>
      </c>
      <c r="EG16" s="26">
        <f t="shared" si="28"/>
        <v>0</v>
      </c>
      <c r="EH16" s="26">
        <f t="shared" si="29"/>
        <v>0</v>
      </c>
      <c r="EI16" s="26">
        <f t="shared" si="30"/>
        <v>0</v>
      </c>
      <c r="EJ16" s="26">
        <f t="shared" si="31"/>
        <v>0</v>
      </c>
      <c r="EK16" s="26">
        <f t="shared" si="32"/>
        <v>0</v>
      </c>
      <c r="EL16" s="26">
        <f t="shared" si="33"/>
        <v>0</v>
      </c>
      <c r="EM16" s="26">
        <f t="shared" si="34"/>
        <v>0</v>
      </c>
      <c r="EN16" s="26">
        <f t="shared" si="35"/>
        <v>0</v>
      </c>
      <c r="EO16" s="26">
        <f t="shared" si="36"/>
        <v>0</v>
      </c>
      <c r="EP16" s="26">
        <f t="shared" si="37"/>
        <v>0</v>
      </c>
      <c r="EQ16" s="26">
        <f t="shared" si="38"/>
        <v>0</v>
      </c>
      <c r="ER16" s="26">
        <f t="shared" si="39"/>
        <v>0</v>
      </c>
      <c r="ES16" s="26">
        <f t="shared" si="40"/>
        <v>0</v>
      </c>
      <c r="ET16" s="26">
        <f t="shared" si="41"/>
        <v>0</v>
      </c>
      <c r="EU16" s="26">
        <f t="shared" si="42"/>
        <v>0</v>
      </c>
      <c r="EV16" s="26">
        <f t="shared" si="43"/>
        <v>0</v>
      </c>
      <c r="EW16" s="26">
        <f t="shared" si="44"/>
        <v>0</v>
      </c>
      <c r="EX16" s="31">
        <f t="shared" si="148"/>
        <v>0</v>
      </c>
      <c r="EY16" s="31">
        <v>0</v>
      </c>
      <c r="EZ16" s="31">
        <f t="shared" si="150"/>
        <v>0</v>
      </c>
      <c r="GE16" s="27">
        <v>34</v>
      </c>
      <c r="GF16" s="26">
        <f t="shared" si="154"/>
        <v>0</v>
      </c>
      <c r="GG16" s="26">
        <f t="shared" si="155"/>
        <v>0</v>
      </c>
      <c r="GH16" s="26">
        <f t="shared" si="156"/>
        <v>0</v>
      </c>
      <c r="GI16" s="26">
        <f t="shared" si="157"/>
        <v>0</v>
      </c>
      <c r="GJ16" s="26">
        <f t="shared" si="158"/>
        <v>0</v>
      </c>
      <c r="GK16" s="26">
        <f t="shared" si="159"/>
        <v>3</v>
      </c>
      <c r="GL16" s="26">
        <f t="shared" si="160"/>
        <v>0</v>
      </c>
      <c r="GM16" s="26">
        <f t="shared" si="161"/>
        <v>0</v>
      </c>
      <c r="GN16" s="26">
        <f t="shared" si="162"/>
        <v>0</v>
      </c>
      <c r="GO16" s="26">
        <f t="shared" si="163"/>
        <v>0</v>
      </c>
      <c r="GP16" s="26">
        <f t="shared" si="164"/>
        <v>0</v>
      </c>
      <c r="GQ16" s="26">
        <f t="shared" si="165"/>
        <v>0</v>
      </c>
      <c r="GR16" s="26">
        <f t="shared" si="166"/>
        <v>0</v>
      </c>
      <c r="GS16" s="26">
        <f t="shared" si="167"/>
        <v>0</v>
      </c>
      <c r="GT16" s="26">
        <f t="shared" si="168"/>
        <v>0</v>
      </c>
      <c r="GU16" s="26">
        <f t="shared" si="169"/>
        <v>0</v>
      </c>
      <c r="GV16" s="26">
        <f t="shared" si="170"/>
        <v>0</v>
      </c>
      <c r="GW16" s="26">
        <f t="shared" si="171"/>
        <v>0</v>
      </c>
      <c r="GX16" s="26">
        <f t="shared" si="172"/>
        <v>0</v>
      </c>
      <c r="GY16" s="26">
        <f t="shared" si="173"/>
        <v>0</v>
      </c>
      <c r="GZ16" s="26">
        <f t="shared" si="174"/>
        <v>0</v>
      </c>
      <c r="HA16" s="26">
        <f t="shared" si="175"/>
        <v>0</v>
      </c>
      <c r="HB16" s="31">
        <f t="shared" si="176"/>
        <v>3</v>
      </c>
      <c r="HC16" s="31">
        <f t="shared" si="177"/>
        <v>0</v>
      </c>
      <c r="HD16" s="31">
        <f t="shared" si="178"/>
        <v>0</v>
      </c>
      <c r="HK16" s="39"/>
      <c r="HL16" s="41" t="s">
        <v>276</v>
      </c>
      <c r="HM16" s="41" t="s">
        <v>277</v>
      </c>
      <c r="HN16" s="39"/>
      <c r="HP16" s="39"/>
      <c r="HQ16" s="41" t="s">
        <v>276</v>
      </c>
      <c r="HR16" s="41" t="s">
        <v>277</v>
      </c>
      <c r="HS16" s="39"/>
      <c r="HU16" s="39"/>
      <c r="HV16" s="41" t="s">
        <v>276</v>
      </c>
      <c r="HW16" s="41" t="s">
        <v>277</v>
      </c>
      <c r="HX16" s="39"/>
      <c r="HZ16" s="39"/>
      <c r="IA16" s="41" t="s">
        <v>276</v>
      </c>
      <c r="IB16" s="41" t="s">
        <v>277</v>
      </c>
      <c r="IC16" s="39"/>
      <c r="IE16" s="39"/>
      <c r="IF16" s="41" t="s">
        <v>276</v>
      </c>
      <c r="IG16" s="41" t="s">
        <v>277</v>
      </c>
      <c r="IH16" s="39"/>
      <c r="IJ16" s="39"/>
      <c r="IK16" s="41" t="s">
        <v>276</v>
      </c>
      <c r="IL16" s="41" t="s">
        <v>277</v>
      </c>
      <c r="IM16" s="39"/>
      <c r="IO16" s="39"/>
      <c r="IP16" s="41" t="s">
        <v>276</v>
      </c>
      <c r="IQ16" s="41" t="s">
        <v>277</v>
      </c>
      <c r="IR16" s="39"/>
      <c r="IT16" s="39"/>
      <c r="IU16" s="41" t="s">
        <v>276</v>
      </c>
      <c r="IV16" s="41" t="s">
        <v>277</v>
      </c>
      <c r="IW16" s="39"/>
      <c r="IY16" s="39"/>
      <c r="IZ16" s="41" t="s">
        <v>276</v>
      </c>
      <c r="JA16" s="41" t="s">
        <v>277</v>
      </c>
      <c r="JB16" s="39"/>
      <c r="JD16" s="39"/>
      <c r="JE16" s="41" t="s">
        <v>276</v>
      </c>
      <c r="JF16" s="41" t="s">
        <v>277</v>
      </c>
      <c r="JG16" s="39"/>
    </row>
    <row r="17" spans="1:267">
      <c r="A17" s="6">
        <v>60</v>
      </c>
      <c r="B17" s="6">
        <v>48</v>
      </c>
      <c r="C17" s="6">
        <v>39</v>
      </c>
      <c r="D17" s="7">
        <v>24.282094149999999</v>
      </c>
      <c r="E17" s="8">
        <f t="shared" si="67"/>
        <v>24</v>
      </c>
      <c r="F17" s="7">
        <v>80.300255870000001</v>
      </c>
      <c r="G17" s="8">
        <f t="shared" si="68"/>
        <v>80</v>
      </c>
      <c r="H17" s="9">
        <v>7.0422990690000002</v>
      </c>
      <c r="I17" s="8">
        <f t="shared" si="69"/>
        <v>7</v>
      </c>
      <c r="J17" s="10">
        <v>231.08633470000001</v>
      </c>
      <c r="K17" s="8">
        <f t="shared" si="70"/>
        <v>231</v>
      </c>
      <c r="L17" s="5" t="s">
        <v>24</v>
      </c>
      <c r="N17" s="16" t="s">
        <v>185</v>
      </c>
      <c r="P17" s="15" t="s">
        <v>186</v>
      </c>
      <c r="S17" s="27">
        <v>15</v>
      </c>
      <c r="T17" s="26">
        <f t="shared" si="71"/>
        <v>0</v>
      </c>
      <c r="U17" s="26">
        <f t="shared" si="72"/>
        <v>0</v>
      </c>
      <c r="V17" s="26">
        <f t="shared" si="73"/>
        <v>0</v>
      </c>
      <c r="W17" s="26">
        <f t="shared" si="74"/>
        <v>0</v>
      </c>
      <c r="X17" s="26">
        <f t="shared" si="75"/>
        <v>0</v>
      </c>
      <c r="Y17" s="26">
        <f t="shared" si="76"/>
        <v>2</v>
      </c>
      <c r="Z17" s="26">
        <f t="shared" si="77"/>
        <v>0</v>
      </c>
      <c r="AA17" s="26">
        <f t="shared" si="78"/>
        <v>0</v>
      </c>
      <c r="AB17" s="26">
        <f t="shared" si="79"/>
        <v>1</v>
      </c>
      <c r="AC17" s="26">
        <f t="shared" si="80"/>
        <v>2</v>
      </c>
      <c r="AD17" s="26">
        <f t="shared" si="81"/>
        <v>0</v>
      </c>
      <c r="AE17" s="26">
        <f t="shared" si="82"/>
        <v>2</v>
      </c>
      <c r="AF17" s="26">
        <f t="shared" si="83"/>
        <v>2</v>
      </c>
      <c r="AG17" s="26">
        <f t="shared" si="84"/>
        <v>0</v>
      </c>
      <c r="AH17" s="26">
        <f t="shared" si="85"/>
        <v>0</v>
      </c>
      <c r="AI17" s="26">
        <f t="shared" si="86"/>
        <v>2</v>
      </c>
      <c r="AJ17" s="26">
        <f t="shared" si="87"/>
        <v>2</v>
      </c>
      <c r="AK17" s="26">
        <f t="shared" si="88"/>
        <v>0</v>
      </c>
      <c r="AL17" s="26">
        <f t="shared" si="89"/>
        <v>1</v>
      </c>
      <c r="AM17" s="26">
        <f t="shared" si="90"/>
        <v>0</v>
      </c>
      <c r="AN17" s="26">
        <f t="shared" si="91"/>
        <v>0</v>
      </c>
      <c r="AO17" s="26">
        <f t="shared" si="92"/>
        <v>0</v>
      </c>
      <c r="AP17" s="31">
        <f t="shared" si="93"/>
        <v>14</v>
      </c>
      <c r="AQ17" s="31">
        <f t="shared" si="0"/>
        <v>0.86734693877551017</v>
      </c>
      <c r="AR17" s="31">
        <f t="shared" si="94"/>
        <v>5.5194805194805196E-3</v>
      </c>
      <c r="AU17" s="27">
        <v>20</v>
      </c>
      <c r="AV17" s="26">
        <f t="shared" si="95"/>
        <v>0</v>
      </c>
      <c r="AW17" s="26">
        <f t="shared" si="96"/>
        <v>0</v>
      </c>
      <c r="AX17" s="26">
        <f t="shared" si="97"/>
        <v>0</v>
      </c>
      <c r="AY17" s="26">
        <f t="shared" si="98"/>
        <v>0</v>
      </c>
      <c r="AZ17" s="26">
        <f t="shared" si="99"/>
        <v>0</v>
      </c>
      <c r="BA17" s="26">
        <f t="shared" si="100"/>
        <v>0</v>
      </c>
      <c r="BB17" s="26">
        <f t="shared" si="101"/>
        <v>0</v>
      </c>
      <c r="BC17" s="26">
        <f t="shared" si="102"/>
        <v>0</v>
      </c>
      <c r="BD17" s="26">
        <f t="shared" si="103"/>
        <v>0</v>
      </c>
      <c r="BE17" s="26">
        <f t="shared" si="104"/>
        <v>3</v>
      </c>
      <c r="BF17" s="26">
        <f t="shared" si="105"/>
        <v>0</v>
      </c>
      <c r="BG17" s="26">
        <f t="shared" si="106"/>
        <v>3</v>
      </c>
      <c r="BH17" s="26">
        <f t="shared" si="107"/>
        <v>0</v>
      </c>
      <c r="BI17" s="26">
        <f t="shared" si="108"/>
        <v>3</v>
      </c>
      <c r="BJ17" s="26">
        <f t="shared" si="109"/>
        <v>4</v>
      </c>
      <c r="BK17" s="26">
        <f t="shared" si="110"/>
        <v>0</v>
      </c>
      <c r="BL17" s="26">
        <f t="shared" si="111"/>
        <v>3</v>
      </c>
      <c r="BM17" s="26">
        <f t="shared" si="112"/>
        <v>0</v>
      </c>
      <c r="BN17" s="26">
        <f t="shared" si="113"/>
        <v>3</v>
      </c>
      <c r="BO17" s="26">
        <f t="shared" si="114"/>
        <v>0</v>
      </c>
      <c r="BP17" s="26">
        <f t="shared" si="115"/>
        <v>0</v>
      </c>
      <c r="BQ17" s="26">
        <f t="shared" si="116"/>
        <v>3</v>
      </c>
      <c r="BR17" s="31">
        <f t="shared" si="117"/>
        <v>22</v>
      </c>
      <c r="BS17" s="31">
        <f t="shared" si="118"/>
        <v>0.85537190082644632</v>
      </c>
      <c r="BT17" s="31">
        <f t="shared" si="119"/>
        <v>8.5537190082644633E-3</v>
      </c>
      <c r="BW17" s="27">
        <v>20</v>
      </c>
      <c r="BX17" s="26">
        <f t="shared" si="1"/>
        <v>0</v>
      </c>
      <c r="BY17" s="26">
        <f t="shared" si="2"/>
        <v>7</v>
      </c>
      <c r="BZ17" s="26">
        <f t="shared" si="3"/>
        <v>0</v>
      </c>
      <c r="CA17" s="26">
        <f t="shared" si="4"/>
        <v>11</v>
      </c>
      <c r="CB17" s="26">
        <f t="shared" si="5"/>
        <v>12</v>
      </c>
      <c r="CC17" s="26">
        <f t="shared" si="6"/>
        <v>13</v>
      </c>
      <c r="CD17" s="26">
        <f t="shared" si="7"/>
        <v>13</v>
      </c>
      <c r="CE17" s="26">
        <f t="shared" si="8"/>
        <v>6</v>
      </c>
      <c r="CF17" s="26">
        <f t="shared" si="9"/>
        <v>9</v>
      </c>
      <c r="CG17" s="26">
        <f t="shared" si="10"/>
        <v>0</v>
      </c>
      <c r="CH17" s="26">
        <f t="shared" si="11"/>
        <v>0</v>
      </c>
      <c r="CI17" s="26">
        <f t="shared" si="12"/>
        <v>0</v>
      </c>
      <c r="CJ17" s="26">
        <f t="shared" si="13"/>
        <v>0</v>
      </c>
      <c r="CK17" s="26">
        <f t="shared" si="14"/>
        <v>0</v>
      </c>
      <c r="CL17" s="26">
        <f t="shared" si="15"/>
        <v>0</v>
      </c>
      <c r="CM17" s="26">
        <f t="shared" si="16"/>
        <v>0</v>
      </c>
      <c r="CN17" s="26">
        <f t="shared" si="17"/>
        <v>0</v>
      </c>
      <c r="CO17" s="26">
        <f t="shared" si="18"/>
        <v>0</v>
      </c>
      <c r="CP17" s="26">
        <f t="shared" si="19"/>
        <v>0</v>
      </c>
      <c r="CQ17" s="26">
        <f t="shared" si="20"/>
        <v>9</v>
      </c>
      <c r="CR17" s="26">
        <f t="shared" si="21"/>
        <v>0</v>
      </c>
      <c r="CS17" s="26">
        <f t="shared" si="22"/>
        <v>0</v>
      </c>
      <c r="CT17" s="31">
        <f t="shared" si="120"/>
        <v>80</v>
      </c>
      <c r="CU17" s="31">
        <f t="shared" si="121"/>
        <v>0.8671875</v>
      </c>
      <c r="CV17" s="31">
        <f t="shared" si="122"/>
        <v>3.1534090909090907E-2</v>
      </c>
      <c r="CY17" s="27">
        <v>24</v>
      </c>
      <c r="CZ17" s="26">
        <f t="shared" si="123"/>
        <v>14</v>
      </c>
      <c r="DA17" s="26">
        <f t="shared" si="124"/>
        <v>7</v>
      </c>
      <c r="DB17" s="26">
        <f t="shared" si="125"/>
        <v>0</v>
      </c>
      <c r="DC17" s="26">
        <f t="shared" si="126"/>
        <v>7</v>
      </c>
      <c r="DD17" s="26">
        <f t="shared" si="127"/>
        <v>3</v>
      </c>
      <c r="DE17" s="26">
        <f t="shared" si="128"/>
        <v>6</v>
      </c>
      <c r="DF17" s="26">
        <f t="shared" si="129"/>
        <v>0</v>
      </c>
      <c r="DG17" s="26">
        <f t="shared" si="130"/>
        <v>0</v>
      </c>
      <c r="DH17" s="26">
        <f t="shared" si="131"/>
        <v>9</v>
      </c>
      <c r="DI17" s="26">
        <f t="shared" si="132"/>
        <v>18</v>
      </c>
      <c r="DJ17" s="26">
        <f t="shared" si="133"/>
        <v>0</v>
      </c>
      <c r="DK17" s="26">
        <f t="shared" si="134"/>
        <v>0</v>
      </c>
      <c r="DL17" s="26">
        <f t="shared" si="135"/>
        <v>3</v>
      </c>
      <c r="DM17" s="26">
        <f t="shared" si="136"/>
        <v>14</v>
      </c>
      <c r="DN17" s="26">
        <f t="shared" si="137"/>
        <v>0</v>
      </c>
      <c r="DO17" s="26">
        <f t="shared" si="138"/>
        <v>21</v>
      </c>
      <c r="DP17" s="26">
        <f t="shared" si="139"/>
        <v>6</v>
      </c>
      <c r="DQ17" s="26">
        <f t="shared" si="140"/>
        <v>3</v>
      </c>
      <c r="DR17" s="26">
        <f t="shared" si="141"/>
        <v>0</v>
      </c>
      <c r="DS17" s="26">
        <f t="shared" si="142"/>
        <v>29</v>
      </c>
      <c r="DT17" s="26">
        <f t="shared" si="143"/>
        <v>26</v>
      </c>
      <c r="DU17" s="26">
        <f t="shared" si="144"/>
        <v>18</v>
      </c>
      <c r="DV17" s="31">
        <f t="shared" si="145"/>
        <v>184</v>
      </c>
      <c r="DW17" s="31">
        <f t="shared" si="146"/>
        <v>0.90323724007561423</v>
      </c>
      <c r="DX17" s="31">
        <f t="shared" si="147"/>
        <v>7.5543478260869545E-2</v>
      </c>
      <c r="EA17" s="27">
        <v>29</v>
      </c>
      <c r="EB17" s="26">
        <f t="shared" si="23"/>
        <v>0</v>
      </c>
      <c r="EC17" s="26">
        <f t="shared" si="24"/>
        <v>0</v>
      </c>
      <c r="ED17" s="26">
        <f t="shared" si="25"/>
        <v>0</v>
      </c>
      <c r="EE17" s="26">
        <f t="shared" si="26"/>
        <v>0</v>
      </c>
      <c r="EF17" s="26">
        <f t="shared" si="27"/>
        <v>0</v>
      </c>
      <c r="EG17" s="26">
        <f t="shared" si="28"/>
        <v>0</v>
      </c>
      <c r="EH17" s="26">
        <f t="shared" si="29"/>
        <v>0</v>
      </c>
      <c r="EI17" s="26">
        <f t="shared" si="30"/>
        <v>0</v>
      </c>
      <c r="EJ17" s="26">
        <f t="shared" si="31"/>
        <v>0</v>
      </c>
      <c r="EK17" s="26">
        <f t="shared" si="32"/>
        <v>0</v>
      </c>
      <c r="EL17" s="26">
        <f t="shared" si="33"/>
        <v>0</v>
      </c>
      <c r="EM17" s="26">
        <f t="shared" si="34"/>
        <v>0</v>
      </c>
      <c r="EN17" s="26">
        <f t="shared" si="35"/>
        <v>0</v>
      </c>
      <c r="EO17" s="26">
        <f t="shared" si="36"/>
        <v>0</v>
      </c>
      <c r="EP17" s="26">
        <f t="shared" si="37"/>
        <v>0</v>
      </c>
      <c r="EQ17" s="26">
        <f t="shared" si="38"/>
        <v>0</v>
      </c>
      <c r="ER17" s="26">
        <f t="shared" si="39"/>
        <v>0</v>
      </c>
      <c r="ES17" s="26">
        <f t="shared" si="40"/>
        <v>0</v>
      </c>
      <c r="ET17" s="26">
        <f t="shared" si="41"/>
        <v>0</v>
      </c>
      <c r="EU17" s="26">
        <f t="shared" si="42"/>
        <v>0</v>
      </c>
      <c r="EV17" s="26">
        <f t="shared" si="43"/>
        <v>0</v>
      </c>
      <c r="EW17" s="26">
        <f t="shared" si="44"/>
        <v>0</v>
      </c>
      <c r="EX17" s="31">
        <f t="shared" si="148"/>
        <v>0</v>
      </c>
      <c r="EY17" s="31">
        <v>0</v>
      </c>
      <c r="EZ17" s="31">
        <f t="shared" si="150"/>
        <v>0</v>
      </c>
      <c r="GE17" s="27">
        <v>35</v>
      </c>
      <c r="GF17" s="26">
        <f t="shared" si="154"/>
        <v>0</v>
      </c>
      <c r="GG17" s="26">
        <f t="shared" si="155"/>
        <v>0</v>
      </c>
      <c r="GH17" s="26">
        <f t="shared" si="156"/>
        <v>0</v>
      </c>
      <c r="GI17" s="26">
        <f t="shared" si="157"/>
        <v>0</v>
      </c>
      <c r="GJ17" s="26">
        <f t="shared" si="158"/>
        <v>0</v>
      </c>
      <c r="GK17" s="26">
        <f t="shared" si="159"/>
        <v>5</v>
      </c>
      <c r="GL17" s="26">
        <f t="shared" si="160"/>
        <v>0</v>
      </c>
      <c r="GM17" s="26">
        <f t="shared" si="161"/>
        <v>0</v>
      </c>
      <c r="GN17" s="26">
        <f t="shared" si="162"/>
        <v>3</v>
      </c>
      <c r="GO17" s="26">
        <f t="shared" si="163"/>
        <v>0</v>
      </c>
      <c r="GP17" s="26">
        <f t="shared" si="164"/>
        <v>0</v>
      </c>
      <c r="GQ17" s="26">
        <f t="shared" si="165"/>
        <v>0</v>
      </c>
      <c r="GR17" s="26">
        <f t="shared" si="166"/>
        <v>0</v>
      </c>
      <c r="GS17" s="26">
        <f t="shared" si="167"/>
        <v>0</v>
      </c>
      <c r="GT17" s="26">
        <f t="shared" si="168"/>
        <v>0</v>
      </c>
      <c r="GU17" s="26">
        <f t="shared" si="169"/>
        <v>0</v>
      </c>
      <c r="GV17" s="26">
        <f t="shared" si="170"/>
        <v>0</v>
      </c>
      <c r="GW17" s="26">
        <f t="shared" si="171"/>
        <v>0</v>
      </c>
      <c r="GX17" s="26">
        <f t="shared" si="172"/>
        <v>0</v>
      </c>
      <c r="GY17" s="26">
        <f t="shared" si="173"/>
        <v>0</v>
      </c>
      <c r="GZ17" s="26">
        <f t="shared" si="174"/>
        <v>0</v>
      </c>
      <c r="HA17" s="26">
        <f t="shared" si="175"/>
        <v>0</v>
      </c>
      <c r="HB17" s="31">
        <f t="shared" si="176"/>
        <v>8</v>
      </c>
      <c r="HC17" s="31">
        <f t="shared" si="177"/>
        <v>0.46875</v>
      </c>
      <c r="HD17" s="31">
        <f t="shared" si="178"/>
        <v>1.7045454545454545E-3</v>
      </c>
      <c r="HF17" s="36" t="s">
        <v>293</v>
      </c>
      <c r="HG17" s="36" t="s">
        <v>294</v>
      </c>
      <c r="HK17" s="39" t="s">
        <v>280</v>
      </c>
      <c r="HL17" s="39">
        <f>COUNTIFS($B$2:$B$2201,"&lt;=75",$L$2:$L$2201,"rice",$K$2:$K$2201,"&lt;=140")</f>
        <v>0</v>
      </c>
      <c r="HM17" s="39">
        <f>COUNTIFS($B$2:$B$2201,"&lt;=75",$L$2:$L$2201,"muskmelon",$K$2:$K$2201,"&lt;=140")</f>
        <v>100</v>
      </c>
      <c r="HN17" s="39">
        <f>SUM(HL17:HM17)</f>
        <v>100</v>
      </c>
      <c r="HP17" s="39" t="s">
        <v>280</v>
      </c>
      <c r="HQ17" s="39">
        <f>COUNTIFS($B$2:$B$2201,"&lt;=75",$L$2:$L$2201,"rice",$K$2:$K$2201,"&gt;140")</f>
        <v>100</v>
      </c>
      <c r="HR17" s="39">
        <f>COUNTIFS($B$2:$B$2201,"&lt;=75",$L$2:$L$2201,"muskmelon",$K$2:$K$2201,"&gt;140")</f>
        <v>0</v>
      </c>
      <c r="HS17" s="39">
        <f>SUM(HQ17:HR17)</f>
        <v>100</v>
      </c>
      <c r="HU17" s="39" t="s">
        <v>280</v>
      </c>
      <c r="HV17" s="39">
        <f>COUNTIFS($B$2:$B$2201,"&lt;=75",$L$2:$L$2201,"rice",$G$2:$G$2201,"&lt;=57")</f>
        <v>0</v>
      </c>
      <c r="HW17" s="39">
        <f>COUNTIFS($B$2:$B$2201,"&lt;=75",$L$2:$L$2201,"muskmelon",$G$2:$G$2201,"&lt;=57")</f>
        <v>0</v>
      </c>
      <c r="HX17" s="39">
        <f>SUM(HV17:HW17)</f>
        <v>0</v>
      </c>
      <c r="HZ17" s="39" t="s">
        <v>280</v>
      </c>
      <c r="IA17" s="39">
        <f>COUNTIFS($B$2:$B$2201,"&lt;=75",$L$2:$L$2201,"rice",$G$2:$G$2201,"&gt;57")</f>
        <v>100</v>
      </c>
      <c r="IB17" s="39">
        <f>COUNTIFS($B$2:$B$2201,"&lt;=75",$L$2:$L$2201,"muskmelon",$G$2:$G$2201,"&gt;57")</f>
        <v>100</v>
      </c>
      <c r="IC17" s="39">
        <f>SUM(IA17:IB17)</f>
        <v>200</v>
      </c>
      <c r="IE17" s="39" t="s">
        <v>280</v>
      </c>
      <c r="IF17" s="39">
        <f>COUNTIFS($B$2:$B$2201,"&lt;=75",$L$2:$L$2201,"rice",$E$2:$E$2201,"&lt;=27")</f>
        <v>100</v>
      </c>
      <c r="IG17" s="39">
        <f>COUNTIFS($B$2:$B$2201,"&lt;=75",$L$2:$L$2201,"muskmelon",$E$2:$E$2201,"&lt;=27")</f>
        <v>12</v>
      </c>
      <c r="IH17" s="39">
        <f>SUM(IF17:IG17)</f>
        <v>112</v>
      </c>
      <c r="IJ17" s="39" t="s">
        <v>280</v>
      </c>
      <c r="IK17" s="39">
        <f>COUNTIFS($B$2:$B$2201,"&lt;=75",$L$2:$L$2201,"rice",$E$2:$E$2201,"&gt;27")</f>
        <v>0</v>
      </c>
      <c r="IL17" s="39">
        <f>COUNTIFS($B$2:$B$2201,"&lt;=75",$L$2:$L$2201,"muskmelon",$E$2:$E$2201,"&gt;27")</f>
        <v>88</v>
      </c>
      <c r="IM17" s="39">
        <f>SUM(IK17:IL17)</f>
        <v>88</v>
      </c>
      <c r="IO17" s="39" t="s">
        <v>280</v>
      </c>
      <c r="IP17" s="39">
        <f>COUNTIFS($B$2:$B$2201,"&lt;=75",$L$2:$L$2201,"rice",$I$2:$I$2201,"&lt;=7")</f>
        <v>90</v>
      </c>
      <c r="IQ17" s="39">
        <f>COUNTIFS($B$2:$B$2201,"&lt;=75",$L$2:$L$2201,"muskmelon",$I$2:$I$2201,"&lt;=7")</f>
        <v>100</v>
      </c>
      <c r="IR17" s="39">
        <f>SUM(IP17:IQ17)</f>
        <v>190</v>
      </c>
      <c r="IT17" s="39" t="s">
        <v>280</v>
      </c>
      <c r="IU17" s="39">
        <f>COUNTIFS($B$2:$B$2201,"&lt;=75",$L$2:$L$2201,"rice",$I$2:$I$2201,"&gt;7")</f>
        <v>10</v>
      </c>
      <c r="IV17" s="39">
        <f>COUNTIFS($B$2:$B$2201,"&lt;=75",$L$2:$L$2201,"muskmelon",$I$2:$I$2201,"&gt;7")</f>
        <v>0</v>
      </c>
      <c r="IW17" s="39">
        <f>SUM(IU17:IV17)</f>
        <v>10</v>
      </c>
      <c r="IY17" s="39" t="s">
        <v>281</v>
      </c>
      <c r="IZ17" s="39">
        <f>COUNTIFS($C$2:$C$2201,"&lt;=105",$L$2:$L$2201,"rice",$A$2:$A$2201,"&lt;=70")</f>
        <v>27</v>
      </c>
      <c r="JA17" s="39">
        <f>COUNTIFS($C$2:$C$2201,"&lt;=105",$L$2:$L$2201,"muskmelon",$A$2:$A$2201,"&lt;=70")</f>
        <v>0</v>
      </c>
      <c r="JB17" s="39">
        <f>SUM(IZ17:JA17)</f>
        <v>27</v>
      </c>
      <c r="JD17" s="39" t="s">
        <v>281</v>
      </c>
      <c r="JE17" s="39">
        <f>COUNTIFS($C$2:$C$2201,"&lt;=105",$L$2:$L$2201,"rice",$A$2:$A$2201,"&gt;70")</f>
        <v>73</v>
      </c>
      <c r="JF17" s="39">
        <f>COUNTIFS($C$2:$C$2201,"&lt;=105",$L$2:$L$2201,"muskmelon",$A$2:$A$2201,"&gt;70")</f>
        <v>100</v>
      </c>
      <c r="JG17" s="39">
        <f>SUM(JE17:JF17)</f>
        <v>173</v>
      </c>
    </row>
    <row r="18" spans="1:267">
      <c r="A18" s="6">
        <v>85</v>
      </c>
      <c r="B18" s="6">
        <v>38</v>
      </c>
      <c r="C18" s="6">
        <v>41</v>
      </c>
      <c r="D18" s="7">
        <v>21.587117769999999</v>
      </c>
      <c r="E18" s="8">
        <f t="shared" si="67"/>
        <v>22</v>
      </c>
      <c r="F18" s="7">
        <v>82.788370799999996</v>
      </c>
      <c r="G18" s="8">
        <f t="shared" si="68"/>
        <v>83</v>
      </c>
      <c r="H18" s="9">
        <v>6.2490506559999996</v>
      </c>
      <c r="I18" s="8">
        <f t="shared" si="69"/>
        <v>6</v>
      </c>
      <c r="J18" s="10">
        <v>276.65524590000001</v>
      </c>
      <c r="K18" s="8">
        <f t="shared" si="70"/>
        <v>277</v>
      </c>
      <c r="L18" s="5" t="s">
        <v>24</v>
      </c>
      <c r="P18" s="15" t="s">
        <v>196</v>
      </c>
      <c r="S18" s="27">
        <v>16</v>
      </c>
      <c r="T18" s="26">
        <f t="shared" si="71"/>
        <v>0</v>
      </c>
      <c r="U18" s="26">
        <f t="shared" si="72"/>
        <v>0</v>
      </c>
      <c r="V18" s="26">
        <f t="shared" si="73"/>
        <v>0</v>
      </c>
      <c r="W18" s="26">
        <f t="shared" si="74"/>
        <v>1</v>
      </c>
      <c r="X18" s="26">
        <f t="shared" si="75"/>
        <v>7</v>
      </c>
      <c r="Y18" s="26">
        <f t="shared" si="76"/>
        <v>1</v>
      </c>
      <c r="Z18" s="26">
        <f t="shared" si="77"/>
        <v>0</v>
      </c>
      <c r="AA18" s="26">
        <f t="shared" si="78"/>
        <v>0</v>
      </c>
      <c r="AB18" s="26">
        <f t="shared" si="79"/>
        <v>2</v>
      </c>
      <c r="AC18" s="26">
        <f t="shared" si="80"/>
        <v>2</v>
      </c>
      <c r="AD18" s="26">
        <f t="shared" si="81"/>
        <v>0</v>
      </c>
      <c r="AE18" s="26">
        <f t="shared" si="82"/>
        <v>1</v>
      </c>
      <c r="AF18" s="26">
        <f t="shared" si="83"/>
        <v>3</v>
      </c>
      <c r="AG18" s="26">
        <f t="shared" si="84"/>
        <v>0</v>
      </c>
      <c r="AH18" s="26">
        <f t="shared" si="85"/>
        <v>0</v>
      </c>
      <c r="AI18" s="26">
        <f t="shared" si="86"/>
        <v>2</v>
      </c>
      <c r="AJ18" s="26">
        <f t="shared" si="87"/>
        <v>3</v>
      </c>
      <c r="AK18" s="26">
        <f t="shared" si="88"/>
        <v>0</v>
      </c>
      <c r="AL18" s="26">
        <f t="shared" si="89"/>
        <v>3</v>
      </c>
      <c r="AM18" s="26">
        <f t="shared" si="90"/>
        <v>0</v>
      </c>
      <c r="AN18" s="26">
        <f t="shared" si="91"/>
        <v>0</v>
      </c>
      <c r="AO18" s="26">
        <f t="shared" si="92"/>
        <v>0</v>
      </c>
      <c r="AP18" s="31">
        <f t="shared" si="93"/>
        <v>25</v>
      </c>
      <c r="AQ18" s="31">
        <f t="shared" si="0"/>
        <v>0.85440000000000005</v>
      </c>
      <c r="AR18" s="31">
        <f t="shared" si="94"/>
        <v>9.7090909090909103E-3</v>
      </c>
      <c r="AU18" s="27">
        <v>21</v>
      </c>
      <c r="AV18" s="26">
        <f t="shared" si="95"/>
        <v>0</v>
      </c>
      <c r="AW18" s="26">
        <f t="shared" si="96"/>
        <v>0</v>
      </c>
      <c r="AX18" s="26">
        <f t="shared" si="97"/>
        <v>0</v>
      </c>
      <c r="AY18" s="26">
        <f t="shared" si="98"/>
        <v>0</v>
      </c>
      <c r="AZ18" s="26">
        <f t="shared" si="99"/>
        <v>0</v>
      </c>
      <c r="BA18" s="26">
        <f t="shared" si="100"/>
        <v>0</v>
      </c>
      <c r="BB18" s="26">
        <f t="shared" si="101"/>
        <v>0</v>
      </c>
      <c r="BC18" s="26">
        <f t="shared" si="102"/>
        <v>0</v>
      </c>
      <c r="BD18" s="26">
        <f t="shared" si="103"/>
        <v>0</v>
      </c>
      <c r="BE18" s="26">
        <f t="shared" si="104"/>
        <v>8</v>
      </c>
      <c r="BF18" s="26">
        <f t="shared" si="105"/>
        <v>0</v>
      </c>
      <c r="BG18" s="26">
        <f t="shared" si="106"/>
        <v>5</v>
      </c>
      <c r="BH18" s="26">
        <f t="shared" si="107"/>
        <v>0</v>
      </c>
      <c r="BI18" s="26">
        <f t="shared" si="108"/>
        <v>6</v>
      </c>
      <c r="BJ18" s="26">
        <f t="shared" si="109"/>
        <v>6</v>
      </c>
      <c r="BK18" s="26">
        <f t="shared" si="110"/>
        <v>0</v>
      </c>
      <c r="BL18" s="26">
        <f t="shared" si="111"/>
        <v>3</v>
      </c>
      <c r="BM18" s="26">
        <f t="shared" si="112"/>
        <v>0</v>
      </c>
      <c r="BN18" s="26">
        <f t="shared" si="113"/>
        <v>4</v>
      </c>
      <c r="BO18" s="26">
        <f t="shared" si="114"/>
        <v>0</v>
      </c>
      <c r="BP18" s="26">
        <f t="shared" si="115"/>
        <v>0</v>
      </c>
      <c r="BQ18" s="26">
        <f t="shared" si="116"/>
        <v>7</v>
      </c>
      <c r="BR18" s="31">
        <f t="shared" si="117"/>
        <v>39</v>
      </c>
      <c r="BS18" s="31">
        <f t="shared" si="118"/>
        <v>0.84549638395792237</v>
      </c>
      <c r="BT18" s="31">
        <f t="shared" si="119"/>
        <v>1.4988344988344986E-2</v>
      </c>
      <c r="BW18" s="27">
        <v>21</v>
      </c>
      <c r="BX18" s="26">
        <f t="shared" si="1"/>
        <v>0</v>
      </c>
      <c r="BY18" s="26">
        <f t="shared" si="2"/>
        <v>11</v>
      </c>
      <c r="BZ18" s="26">
        <f t="shared" si="3"/>
        <v>0</v>
      </c>
      <c r="CA18" s="26">
        <f t="shared" si="4"/>
        <v>5</v>
      </c>
      <c r="CB18" s="26">
        <f t="shared" si="5"/>
        <v>12</v>
      </c>
      <c r="CC18" s="26">
        <f t="shared" si="6"/>
        <v>7</v>
      </c>
      <c r="CD18" s="26">
        <f t="shared" si="7"/>
        <v>13</v>
      </c>
      <c r="CE18" s="26">
        <f t="shared" si="8"/>
        <v>12</v>
      </c>
      <c r="CF18" s="26">
        <f t="shared" si="9"/>
        <v>8</v>
      </c>
      <c r="CG18" s="26">
        <f t="shared" si="10"/>
        <v>0</v>
      </c>
      <c r="CH18" s="26">
        <f t="shared" si="11"/>
        <v>0</v>
      </c>
      <c r="CI18" s="26">
        <f t="shared" si="12"/>
        <v>0</v>
      </c>
      <c r="CJ18" s="26">
        <f t="shared" si="13"/>
        <v>0</v>
      </c>
      <c r="CK18" s="26">
        <f t="shared" si="14"/>
        <v>0</v>
      </c>
      <c r="CL18" s="26">
        <f t="shared" si="15"/>
        <v>0</v>
      </c>
      <c r="CM18" s="26">
        <f t="shared" si="16"/>
        <v>0</v>
      </c>
      <c r="CN18" s="26">
        <f t="shared" si="17"/>
        <v>0</v>
      </c>
      <c r="CO18" s="26">
        <f t="shared" si="18"/>
        <v>0</v>
      </c>
      <c r="CP18" s="26">
        <f t="shared" si="19"/>
        <v>0</v>
      </c>
      <c r="CQ18" s="26">
        <f t="shared" si="20"/>
        <v>6</v>
      </c>
      <c r="CR18" s="26">
        <f t="shared" si="21"/>
        <v>0</v>
      </c>
      <c r="CS18" s="26">
        <f t="shared" si="22"/>
        <v>0</v>
      </c>
      <c r="CT18" s="31">
        <f t="shared" si="120"/>
        <v>74</v>
      </c>
      <c r="CU18" s="31">
        <f t="shared" si="121"/>
        <v>0.86267348429510604</v>
      </c>
      <c r="CV18" s="31">
        <f t="shared" si="122"/>
        <v>2.9017199017199024E-2</v>
      </c>
      <c r="CY18" s="27">
        <v>25</v>
      </c>
      <c r="CZ18" s="26">
        <f t="shared" si="123"/>
        <v>14</v>
      </c>
      <c r="DA18" s="26">
        <f t="shared" si="124"/>
        <v>20</v>
      </c>
      <c r="DB18" s="26">
        <f t="shared" si="125"/>
        <v>0</v>
      </c>
      <c r="DC18" s="26">
        <f t="shared" si="126"/>
        <v>5</v>
      </c>
      <c r="DD18" s="26">
        <f t="shared" si="127"/>
        <v>5</v>
      </c>
      <c r="DE18" s="26">
        <f t="shared" si="128"/>
        <v>9</v>
      </c>
      <c r="DF18" s="26">
        <f t="shared" si="129"/>
        <v>0</v>
      </c>
      <c r="DG18" s="26">
        <f t="shared" si="130"/>
        <v>4</v>
      </c>
      <c r="DH18" s="26">
        <f t="shared" si="131"/>
        <v>14</v>
      </c>
      <c r="DI18" s="26">
        <f t="shared" si="132"/>
        <v>14</v>
      </c>
      <c r="DJ18" s="26">
        <f t="shared" si="133"/>
        <v>14</v>
      </c>
      <c r="DK18" s="26">
        <f t="shared" si="134"/>
        <v>0</v>
      </c>
      <c r="DL18" s="26">
        <f t="shared" si="135"/>
        <v>4</v>
      </c>
      <c r="DM18" s="26">
        <f t="shared" si="136"/>
        <v>33</v>
      </c>
      <c r="DN18" s="26">
        <f t="shared" si="137"/>
        <v>0</v>
      </c>
      <c r="DO18" s="26">
        <f t="shared" si="138"/>
        <v>0</v>
      </c>
      <c r="DP18" s="26">
        <f t="shared" si="139"/>
        <v>7</v>
      </c>
      <c r="DQ18" s="26">
        <f t="shared" si="140"/>
        <v>4</v>
      </c>
      <c r="DR18" s="26">
        <f t="shared" si="141"/>
        <v>7</v>
      </c>
      <c r="DS18" s="26">
        <f t="shared" si="142"/>
        <v>25</v>
      </c>
      <c r="DT18" s="26">
        <f t="shared" si="143"/>
        <v>24</v>
      </c>
      <c r="DU18" s="26">
        <f t="shared" si="144"/>
        <v>13</v>
      </c>
      <c r="DV18" s="31">
        <f t="shared" si="145"/>
        <v>216</v>
      </c>
      <c r="DW18" s="31">
        <f t="shared" si="146"/>
        <v>0.91598079561042534</v>
      </c>
      <c r="DX18" s="31">
        <f t="shared" si="147"/>
        <v>8.9932659932659934E-2</v>
      </c>
      <c r="EA18" s="27">
        <v>30</v>
      </c>
      <c r="EB18" s="26">
        <f t="shared" si="23"/>
        <v>0</v>
      </c>
      <c r="EC18" s="26">
        <f t="shared" si="24"/>
        <v>0</v>
      </c>
      <c r="ED18" s="26">
        <f t="shared" si="25"/>
        <v>0</v>
      </c>
      <c r="EE18" s="26">
        <f t="shared" si="26"/>
        <v>0</v>
      </c>
      <c r="EF18" s="26">
        <f t="shared" si="27"/>
        <v>1</v>
      </c>
      <c r="EG18" s="26">
        <f t="shared" si="28"/>
        <v>0</v>
      </c>
      <c r="EH18" s="26">
        <f t="shared" si="29"/>
        <v>0</v>
      </c>
      <c r="EI18" s="26">
        <f t="shared" si="30"/>
        <v>0</v>
      </c>
      <c r="EJ18" s="26">
        <f t="shared" si="31"/>
        <v>0</v>
      </c>
      <c r="EK18" s="26">
        <f t="shared" si="32"/>
        <v>0</v>
      </c>
      <c r="EL18" s="26">
        <f t="shared" si="33"/>
        <v>0</v>
      </c>
      <c r="EM18" s="26">
        <f t="shared" si="34"/>
        <v>0</v>
      </c>
      <c r="EN18" s="26">
        <f t="shared" si="35"/>
        <v>0</v>
      </c>
      <c r="EO18" s="26">
        <f t="shared" si="36"/>
        <v>0</v>
      </c>
      <c r="EP18" s="26">
        <f t="shared" si="37"/>
        <v>0</v>
      </c>
      <c r="EQ18" s="26">
        <f t="shared" si="38"/>
        <v>0</v>
      </c>
      <c r="ER18" s="26">
        <f t="shared" si="39"/>
        <v>0</v>
      </c>
      <c r="ES18" s="26">
        <f t="shared" si="40"/>
        <v>0</v>
      </c>
      <c r="ET18" s="26">
        <f t="shared" si="41"/>
        <v>0</v>
      </c>
      <c r="EU18" s="26">
        <f t="shared" si="42"/>
        <v>0</v>
      </c>
      <c r="EV18" s="26">
        <f t="shared" si="43"/>
        <v>0</v>
      </c>
      <c r="EW18" s="26">
        <f t="shared" si="44"/>
        <v>0</v>
      </c>
      <c r="EX18" s="31">
        <f t="shared" si="148"/>
        <v>1</v>
      </c>
      <c r="EY18" s="31">
        <f t="shared" si="149"/>
        <v>0</v>
      </c>
      <c r="EZ18" s="31">
        <f t="shared" si="150"/>
        <v>0</v>
      </c>
      <c r="GE18" s="27">
        <v>36</v>
      </c>
      <c r="GF18" s="26">
        <f t="shared" si="154"/>
        <v>0</v>
      </c>
      <c r="GG18" s="26">
        <f t="shared" si="155"/>
        <v>0</v>
      </c>
      <c r="GH18" s="26">
        <f t="shared" si="156"/>
        <v>0</v>
      </c>
      <c r="GI18" s="26">
        <f t="shared" si="157"/>
        <v>0</v>
      </c>
      <c r="GJ18" s="26">
        <f t="shared" si="158"/>
        <v>0</v>
      </c>
      <c r="GK18" s="26">
        <f t="shared" si="159"/>
        <v>2</v>
      </c>
      <c r="GL18" s="26">
        <f t="shared" si="160"/>
        <v>3</v>
      </c>
      <c r="GM18" s="26">
        <f t="shared" si="161"/>
        <v>0</v>
      </c>
      <c r="GN18" s="26">
        <f t="shared" si="162"/>
        <v>5</v>
      </c>
      <c r="GO18" s="26">
        <f t="shared" si="163"/>
        <v>0</v>
      </c>
      <c r="GP18" s="26">
        <f t="shared" si="164"/>
        <v>0</v>
      </c>
      <c r="GQ18" s="26">
        <f t="shared" si="165"/>
        <v>0</v>
      </c>
      <c r="GR18" s="26">
        <f t="shared" si="166"/>
        <v>0</v>
      </c>
      <c r="GS18" s="26">
        <f t="shared" si="167"/>
        <v>0</v>
      </c>
      <c r="GT18" s="26">
        <f t="shared" si="168"/>
        <v>0</v>
      </c>
      <c r="GU18" s="26">
        <f t="shared" si="169"/>
        <v>0</v>
      </c>
      <c r="GV18" s="26">
        <f t="shared" si="170"/>
        <v>0</v>
      </c>
      <c r="GW18" s="26">
        <f t="shared" si="171"/>
        <v>0</v>
      </c>
      <c r="GX18" s="26">
        <f t="shared" si="172"/>
        <v>0</v>
      </c>
      <c r="GY18" s="26">
        <f t="shared" si="173"/>
        <v>0</v>
      </c>
      <c r="GZ18" s="26">
        <f t="shared" si="174"/>
        <v>0</v>
      </c>
      <c r="HA18" s="26">
        <f t="shared" si="175"/>
        <v>0</v>
      </c>
      <c r="HB18" s="31">
        <f t="shared" si="176"/>
        <v>10</v>
      </c>
      <c r="HC18" s="31">
        <f t="shared" si="177"/>
        <v>0.62</v>
      </c>
      <c r="HD18" s="31">
        <f t="shared" si="178"/>
        <v>2.8181818181818182E-3</v>
      </c>
      <c r="HK18" s="39" t="s">
        <v>283</v>
      </c>
      <c r="HL18" s="39">
        <f>COUNTIFS($B$2:$B$2201,"&gt;75",$L$2:$L$2201,"rice",$K$2:$K$2201,"&lt;=140")</f>
        <v>0</v>
      </c>
      <c r="HM18" s="39">
        <f>COUNTIFS($B$2:$B$2201,"&gt;75",$L$2:$L$2201,"muskmelon",$K$2:$K$2201,"&lt;=140")</f>
        <v>0</v>
      </c>
      <c r="HN18" s="39">
        <f>SUM(HL18:HM18)</f>
        <v>0</v>
      </c>
      <c r="HP18" s="39" t="s">
        <v>283</v>
      </c>
      <c r="HQ18" s="39">
        <f>COUNTIFS($B$2:$B$2201,"&gt;75",$L$2:$L$2201,"rice",$K$2:$K$2201,"&gt;140")</f>
        <v>0</v>
      </c>
      <c r="HR18" s="39">
        <f>COUNTIFS($B$2:$B$2201,"&gt;75",$L$2:$L$2201,"muskmelon",$K$2:$K$2201,"&gt;140")</f>
        <v>0</v>
      </c>
      <c r="HS18" s="39">
        <f>SUM(HQ18:HR18)</f>
        <v>0</v>
      </c>
      <c r="HU18" s="39" t="s">
        <v>283</v>
      </c>
      <c r="HV18" s="39">
        <f>COUNTIFS($B$2:$B$2201,"&gt;75",$L$2:$L$2201,"rice",$G$2:$G$2201,"&lt;=57")</f>
        <v>0</v>
      </c>
      <c r="HW18" s="39">
        <f>COUNTIFS($B$2:$B$2201,"&gt;75",$L$2:$L$2201,"muskmelon",$G$2:$G$2201,"&lt;=57")</f>
        <v>0</v>
      </c>
      <c r="HX18" s="39">
        <f>SUM(HV18:HW18)</f>
        <v>0</v>
      </c>
      <c r="HZ18" s="39" t="s">
        <v>283</v>
      </c>
      <c r="IA18" s="39">
        <f>COUNTIFS($B$2:$B$2201,"&gt;75",$L$2:$L$2201,"rice",$G$2:$G$2201,"&gt;57")</f>
        <v>0</v>
      </c>
      <c r="IB18" s="39">
        <f>COUNTIFS($B$2:$B$2201,"&gt;75",$L$2:$L$2201,"muskmelon",$G$2:$G$2201,"&gt;57")</f>
        <v>0</v>
      </c>
      <c r="IC18" s="39">
        <f>SUM(IA18:IB18)</f>
        <v>0</v>
      </c>
      <c r="IE18" s="39" t="s">
        <v>283</v>
      </c>
      <c r="IF18" s="39">
        <f>COUNTIFS($B$2:$B$2201,"&gt;75",$L$2:$L$2201,"rice",$E$2:$E$2201,"&lt;=27")</f>
        <v>0</v>
      </c>
      <c r="IG18" s="39">
        <f>COUNTIFS($B$2:$B$2201,"&gt;75",$L$2:$L$2201,"muskmelon",$E$2:$E$2201,"&lt;=27")</f>
        <v>0</v>
      </c>
      <c r="IH18" s="39">
        <f>SUM(IF18:IG18)</f>
        <v>0</v>
      </c>
      <c r="IJ18" s="39" t="s">
        <v>283</v>
      </c>
      <c r="IK18" s="39">
        <f>COUNTIFS($B$2:$B$2201,"&gt;75",$L$2:$L$2201,"rice",$E$2:$E$2201,"&gt;27")</f>
        <v>0</v>
      </c>
      <c r="IL18" s="39">
        <f>COUNTIFS($B$2:$B$2201,"&gt;75",$L$2:$L$2201,"muskmelon",$E$2:$E$2201,"&gt;27")</f>
        <v>0</v>
      </c>
      <c r="IM18" s="39">
        <f>SUM(IK18:IL18)</f>
        <v>0</v>
      </c>
      <c r="IO18" s="39" t="s">
        <v>283</v>
      </c>
      <c r="IP18" s="39">
        <f>COUNTIFS($B$2:$B$2201,"&gt;75",$L$2:$L$2201,"rice",$I$2:$I$2201,"&lt;=7")</f>
        <v>0</v>
      </c>
      <c r="IQ18" s="39">
        <f>COUNTIFS($B$2:$B$2201,"&gt;75",$L$2:$L$2201,"muskmelon",$I$2:$I$2201,"&lt;=7")</f>
        <v>0</v>
      </c>
      <c r="IR18" s="39">
        <f>SUM(IP18:IQ18)</f>
        <v>0</v>
      </c>
      <c r="IT18" s="39" t="s">
        <v>283</v>
      </c>
      <c r="IU18" s="39">
        <f>COUNTIFS($B$2:$B$2201,"&gt;75",$L$2:$L$2201,"rice",$I$2:$I$2201,"&gt;7")</f>
        <v>0</v>
      </c>
      <c r="IV18" s="39">
        <f>COUNTIFS($B$2:$B$2201,"&gt;75",$L$2:$L$2201,"muskmelon",$I$2:$I$2201,"&gt;7")</f>
        <v>0</v>
      </c>
      <c r="IW18" s="39">
        <f>SUM(IU18:IV18)</f>
        <v>0</v>
      </c>
      <c r="IY18" s="39" t="s">
        <v>284</v>
      </c>
      <c r="IZ18" s="39">
        <f>COUNTIFS($C$2:$C$2201,"&gt;105",$L$2:$L$2201,"rice",$A$2:$A$2201,"&lt;=70")</f>
        <v>0</v>
      </c>
      <c r="JA18" s="39">
        <f>COUNTIFS($C$2:$C$2201,"&gt;105",$L$2:$L$2201,"muskmelon",$A$2:$A$2201,"&lt;=70")</f>
        <v>0</v>
      </c>
      <c r="JB18" s="39">
        <f>SUM(IZ18:JA18)</f>
        <v>0</v>
      </c>
      <c r="JD18" s="39" t="s">
        <v>284</v>
      </c>
      <c r="JE18" s="39">
        <f>COUNTIFS($C$2:$C$2201,"&gt;105",$L$2:$L$2201,"rice",$A$2:$A$2201,"&gt;70")</f>
        <v>0</v>
      </c>
      <c r="JF18" s="39">
        <f>COUNTIFS($C$2:$C$2201,"&gt;105",$L$2:$L$2201,"muskmelon",$A$2:$A$2201,"&gt;70")</f>
        <v>0</v>
      </c>
      <c r="JG18" s="39">
        <f>SUM(JE18:JF18)</f>
        <v>0</v>
      </c>
    </row>
    <row r="19" spans="1:267">
      <c r="A19" s="6">
        <v>91</v>
      </c>
      <c r="B19" s="6">
        <v>35</v>
      </c>
      <c r="C19" s="6">
        <v>39</v>
      </c>
      <c r="D19" s="7">
        <v>23.79391957</v>
      </c>
      <c r="E19" s="8">
        <f t="shared" si="67"/>
        <v>24</v>
      </c>
      <c r="F19" s="7">
        <v>80.418179570000007</v>
      </c>
      <c r="G19" s="8">
        <f t="shared" si="68"/>
        <v>80</v>
      </c>
      <c r="H19" s="9">
        <v>6.9708597540000001</v>
      </c>
      <c r="I19" s="8">
        <f t="shared" si="69"/>
        <v>7</v>
      </c>
      <c r="J19" s="10">
        <v>206.26118550000001</v>
      </c>
      <c r="K19" s="8">
        <f t="shared" si="70"/>
        <v>206</v>
      </c>
      <c r="L19" s="5" t="s">
        <v>24</v>
      </c>
      <c r="P19" s="15" t="s">
        <v>206</v>
      </c>
      <c r="S19" s="27">
        <v>17</v>
      </c>
      <c r="T19" s="26">
        <f t="shared" si="71"/>
        <v>0</v>
      </c>
      <c r="U19" s="26">
        <f t="shared" si="72"/>
        <v>0</v>
      </c>
      <c r="V19" s="26">
        <f t="shared" si="73"/>
        <v>0</v>
      </c>
      <c r="W19" s="26">
        <f t="shared" si="74"/>
        <v>5</v>
      </c>
      <c r="X19" s="26">
        <f t="shared" si="75"/>
        <v>4</v>
      </c>
      <c r="Y19" s="26">
        <f t="shared" si="76"/>
        <v>4</v>
      </c>
      <c r="Z19" s="26">
        <f t="shared" si="77"/>
        <v>2</v>
      </c>
      <c r="AA19" s="26">
        <f t="shared" si="78"/>
        <v>0</v>
      </c>
      <c r="AB19" s="26">
        <f t="shared" si="79"/>
        <v>1</v>
      </c>
      <c r="AC19" s="26">
        <f t="shared" si="80"/>
        <v>1</v>
      </c>
      <c r="AD19" s="26">
        <f t="shared" si="81"/>
        <v>0</v>
      </c>
      <c r="AE19" s="26">
        <f t="shared" si="82"/>
        <v>0</v>
      </c>
      <c r="AF19" s="26">
        <f t="shared" si="83"/>
        <v>2</v>
      </c>
      <c r="AG19" s="26">
        <f t="shared" si="84"/>
        <v>0</v>
      </c>
      <c r="AH19" s="26">
        <f t="shared" si="85"/>
        <v>0</v>
      </c>
      <c r="AI19" s="26">
        <f t="shared" si="86"/>
        <v>1</v>
      </c>
      <c r="AJ19" s="26">
        <f t="shared" si="87"/>
        <v>1</v>
      </c>
      <c r="AK19" s="26">
        <f t="shared" si="88"/>
        <v>0</v>
      </c>
      <c r="AL19" s="26">
        <f t="shared" si="89"/>
        <v>3</v>
      </c>
      <c r="AM19" s="26">
        <f t="shared" si="90"/>
        <v>0</v>
      </c>
      <c r="AN19" s="26">
        <f t="shared" si="91"/>
        <v>0</v>
      </c>
      <c r="AO19" s="26">
        <f t="shared" si="92"/>
        <v>0</v>
      </c>
      <c r="AP19" s="31">
        <f t="shared" si="93"/>
        <v>24</v>
      </c>
      <c r="AQ19" s="31">
        <f t="shared" si="0"/>
        <v>0.86458333333333315</v>
      </c>
      <c r="AR19" s="31">
        <f t="shared" si="94"/>
        <v>9.4318181818181801E-3</v>
      </c>
      <c r="AU19" s="27">
        <v>22</v>
      </c>
      <c r="AV19" s="26">
        <f t="shared" si="95"/>
        <v>0</v>
      </c>
      <c r="AW19" s="26">
        <f t="shared" si="96"/>
        <v>0</v>
      </c>
      <c r="AX19" s="26">
        <f t="shared" si="97"/>
        <v>0</v>
      </c>
      <c r="AY19" s="26">
        <f t="shared" si="98"/>
        <v>0</v>
      </c>
      <c r="AZ19" s="26">
        <f t="shared" si="99"/>
        <v>0</v>
      </c>
      <c r="BA19" s="26">
        <f t="shared" si="100"/>
        <v>0</v>
      </c>
      <c r="BB19" s="26">
        <f t="shared" si="101"/>
        <v>0</v>
      </c>
      <c r="BC19" s="26">
        <f t="shared" si="102"/>
        <v>0</v>
      </c>
      <c r="BD19" s="26">
        <f t="shared" si="103"/>
        <v>0</v>
      </c>
      <c r="BE19" s="26">
        <f t="shared" si="104"/>
        <v>2</v>
      </c>
      <c r="BF19" s="26">
        <f t="shared" si="105"/>
        <v>0</v>
      </c>
      <c r="BG19" s="26">
        <f t="shared" si="106"/>
        <v>1</v>
      </c>
      <c r="BH19" s="26">
        <f t="shared" si="107"/>
        <v>0</v>
      </c>
      <c r="BI19" s="26">
        <f t="shared" si="108"/>
        <v>7</v>
      </c>
      <c r="BJ19" s="26">
        <f t="shared" si="109"/>
        <v>5</v>
      </c>
      <c r="BK19" s="26">
        <f t="shared" si="110"/>
        <v>0</v>
      </c>
      <c r="BL19" s="26">
        <f t="shared" si="111"/>
        <v>3</v>
      </c>
      <c r="BM19" s="26">
        <f t="shared" si="112"/>
        <v>0</v>
      </c>
      <c r="BN19" s="26">
        <f t="shared" si="113"/>
        <v>2</v>
      </c>
      <c r="BO19" s="26">
        <f t="shared" si="114"/>
        <v>0</v>
      </c>
      <c r="BP19" s="26">
        <f t="shared" si="115"/>
        <v>0</v>
      </c>
      <c r="BQ19" s="26">
        <f t="shared" si="116"/>
        <v>1</v>
      </c>
      <c r="BR19" s="31">
        <f t="shared" si="117"/>
        <v>21</v>
      </c>
      <c r="BS19" s="31">
        <f t="shared" si="118"/>
        <v>0.78911564625850317</v>
      </c>
      <c r="BT19" s="31">
        <f t="shared" si="119"/>
        <v>7.5324675324675312E-3</v>
      </c>
      <c r="BW19" s="27">
        <v>22</v>
      </c>
      <c r="BX19" s="26">
        <f t="shared" si="1"/>
        <v>0</v>
      </c>
      <c r="BY19" s="26">
        <f t="shared" si="2"/>
        <v>11</v>
      </c>
      <c r="BZ19" s="26">
        <f t="shared" si="3"/>
        <v>0</v>
      </c>
      <c r="CA19" s="26">
        <f t="shared" si="4"/>
        <v>16</v>
      </c>
      <c r="CB19" s="26">
        <f t="shared" si="5"/>
        <v>6</v>
      </c>
      <c r="CC19" s="26">
        <f t="shared" si="6"/>
        <v>12</v>
      </c>
      <c r="CD19" s="26">
        <f t="shared" si="7"/>
        <v>11</v>
      </c>
      <c r="CE19" s="26">
        <f t="shared" si="8"/>
        <v>9</v>
      </c>
      <c r="CF19" s="26">
        <f t="shared" si="9"/>
        <v>15</v>
      </c>
      <c r="CG19" s="26">
        <f t="shared" si="10"/>
        <v>0</v>
      </c>
      <c r="CH19" s="26">
        <f t="shared" si="11"/>
        <v>0</v>
      </c>
      <c r="CI19" s="26">
        <f t="shared" si="12"/>
        <v>0</v>
      </c>
      <c r="CJ19" s="26">
        <f t="shared" si="13"/>
        <v>0</v>
      </c>
      <c r="CK19" s="26">
        <f t="shared" si="14"/>
        <v>0</v>
      </c>
      <c r="CL19" s="26">
        <f t="shared" si="15"/>
        <v>0</v>
      </c>
      <c r="CM19" s="26">
        <f t="shared" si="16"/>
        <v>0</v>
      </c>
      <c r="CN19" s="26">
        <f t="shared" si="17"/>
        <v>0</v>
      </c>
      <c r="CO19" s="26">
        <f t="shared" si="18"/>
        <v>0</v>
      </c>
      <c r="CP19" s="26">
        <f t="shared" si="19"/>
        <v>0</v>
      </c>
      <c r="CQ19" s="26">
        <f t="shared" si="20"/>
        <v>7</v>
      </c>
      <c r="CR19" s="26">
        <f t="shared" si="21"/>
        <v>0</v>
      </c>
      <c r="CS19" s="26">
        <f t="shared" si="22"/>
        <v>0</v>
      </c>
      <c r="CT19" s="31">
        <f t="shared" si="120"/>
        <v>87</v>
      </c>
      <c r="CU19" s="31">
        <f t="shared" si="121"/>
        <v>0.86352226185757686</v>
      </c>
      <c r="CV19" s="31">
        <f t="shared" si="122"/>
        <v>3.4148380355276904E-2</v>
      </c>
      <c r="CY19" s="27">
        <v>26</v>
      </c>
      <c r="CZ19" s="26">
        <f t="shared" si="123"/>
        <v>16</v>
      </c>
      <c r="DA19" s="26">
        <f t="shared" si="124"/>
        <v>12</v>
      </c>
      <c r="DB19" s="26">
        <f t="shared" si="125"/>
        <v>0</v>
      </c>
      <c r="DC19" s="26">
        <f t="shared" si="126"/>
        <v>0</v>
      </c>
      <c r="DD19" s="26">
        <f t="shared" si="127"/>
        <v>3</v>
      </c>
      <c r="DE19" s="26">
        <f t="shared" si="128"/>
        <v>12</v>
      </c>
      <c r="DF19" s="26">
        <f t="shared" si="129"/>
        <v>0</v>
      </c>
      <c r="DG19" s="26">
        <f t="shared" si="130"/>
        <v>7</v>
      </c>
      <c r="DH19" s="26">
        <f t="shared" si="131"/>
        <v>10</v>
      </c>
      <c r="DI19" s="26">
        <f t="shared" si="132"/>
        <v>0</v>
      </c>
      <c r="DJ19" s="26">
        <f t="shared" si="133"/>
        <v>20</v>
      </c>
      <c r="DK19" s="26">
        <f t="shared" si="134"/>
        <v>0</v>
      </c>
      <c r="DL19" s="26">
        <f t="shared" si="135"/>
        <v>4</v>
      </c>
      <c r="DM19" s="26">
        <f t="shared" si="136"/>
        <v>35</v>
      </c>
      <c r="DN19" s="26">
        <f t="shared" si="137"/>
        <v>0</v>
      </c>
      <c r="DO19" s="26">
        <f t="shared" si="138"/>
        <v>0</v>
      </c>
      <c r="DP19" s="26">
        <f t="shared" si="139"/>
        <v>2</v>
      </c>
      <c r="DQ19" s="26">
        <f t="shared" si="140"/>
        <v>5</v>
      </c>
      <c r="DR19" s="26">
        <f t="shared" si="141"/>
        <v>23</v>
      </c>
      <c r="DS19" s="26">
        <f t="shared" si="142"/>
        <v>11</v>
      </c>
      <c r="DT19" s="26">
        <f t="shared" si="143"/>
        <v>22</v>
      </c>
      <c r="DU19" s="26">
        <f t="shared" si="144"/>
        <v>24</v>
      </c>
      <c r="DV19" s="31">
        <f t="shared" si="145"/>
        <v>206</v>
      </c>
      <c r="DW19" s="31">
        <f t="shared" si="146"/>
        <v>0.9038080874729002</v>
      </c>
      <c r="DX19" s="31">
        <f t="shared" si="147"/>
        <v>8.4629302736098838E-2</v>
      </c>
      <c r="EA19" s="27">
        <v>31</v>
      </c>
      <c r="EB19" s="26">
        <f t="shared" si="23"/>
        <v>0</v>
      </c>
      <c r="EC19" s="26">
        <f t="shared" si="24"/>
        <v>0</v>
      </c>
      <c r="ED19" s="26">
        <f t="shared" si="25"/>
        <v>0</v>
      </c>
      <c r="EE19" s="26">
        <f t="shared" si="26"/>
        <v>0</v>
      </c>
      <c r="EF19" s="26">
        <f t="shared" si="27"/>
        <v>1</v>
      </c>
      <c r="EG19" s="26">
        <f t="shared" si="28"/>
        <v>0</v>
      </c>
      <c r="EH19" s="26">
        <f t="shared" si="29"/>
        <v>0</v>
      </c>
      <c r="EI19" s="26">
        <f t="shared" si="30"/>
        <v>0</v>
      </c>
      <c r="EJ19" s="26">
        <f t="shared" si="31"/>
        <v>0</v>
      </c>
      <c r="EK19" s="26">
        <f t="shared" si="32"/>
        <v>0</v>
      </c>
      <c r="EL19" s="26">
        <f t="shared" si="33"/>
        <v>0</v>
      </c>
      <c r="EM19" s="26">
        <f t="shared" si="34"/>
        <v>0</v>
      </c>
      <c r="EN19" s="26">
        <f t="shared" si="35"/>
        <v>0</v>
      </c>
      <c r="EO19" s="26">
        <f t="shared" si="36"/>
        <v>0</v>
      </c>
      <c r="EP19" s="26">
        <f t="shared" si="37"/>
        <v>0</v>
      </c>
      <c r="EQ19" s="26">
        <f t="shared" si="38"/>
        <v>0</v>
      </c>
      <c r="ER19" s="26">
        <f t="shared" si="39"/>
        <v>0</v>
      </c>
      <c r="ES19" s="26">
        <f t="shared" si="40"/>
        <v>0</v>
      </c>
      <c r="ET19" s="26">
        <f t="shared" si="41"/>
        <v>0</v>
      </c>
      <c r="EU19" s="26">
        <f t="shared" si="42"/>
        <v>0</v>
      </c>
      <c r="EV19" s="26">
        <f t="shared" si="43"/>
        <v>0</v>
      </c>
      <c r="EW19" s="26">
        <f t="shared" si="44"/>
        <v>0</v>
      </c>
      <c r="EX19" s="31">
        <f t="shared" si="148"/>
        <v>1</v>
      </c>
      <c r="EY19" s="31">
        <f t="shared" si="149"/>
        <v>0</v>
      </c>
      <c r="EZ19" s="31">
        <f t="shared" si="150"/>
        <v>0</v>
      </c>
      <c r="GE19" s="27">
        <v>37</v>
      </c>
      <c r="GF19" s="26">
        <f t="shared" si="154"/>
        <v>0</v>
      </c>
      <c r="GG19" s="26">
        <f t="shared" si="155"/>
        <v>0</v>
      </c>
      <c r="GH19" s="26">
        <f t="shared" si="156"/>
        <v>0</v>
      </c>
      <c r="GI19" s="26">
        <f t="shared" si="157"/>
        <v>0</v>
      </c>
      <c r="GJ19" s="26">
        <f t="shared" si="158"/>
        <v>0</v>
      </c>
      <c r="GK19" s="26">
        <f t="shared" si="159"/>
        <v>5</v>
      </c>
      <c r="GL19" s="26">
        <f t="shared" si="160"/>
        <v>6</v>
      </c>
      <c r="GM19" s="26">
        <f t="shared" si="161"/>
        <v>0</v>
      </c>
      <c r="GN19" s="26">
        <f t="shared" si="162"/>
        <v>5</v>
      </c>
      <c r="GO19" s="26">
        <f t="shared" si="163"/>
        <v>0</v>
      </c>
      <c r="GP19" s="26">
        <f t="shared" si="164"/>
        <v>0</v>
      </c>
      <c r="GQ19" s="26">
        <f t="shared" si="165"/>
        <v>0</v>
      </c>
      <c r="GR19" s="26">
        <f t="shared" si="166"/>
        <v>0</v>
      </c>
      <c r="GS19" s="26">
        <f t="shared" si="167"/>
        <v>0</v>
      </c>
      <c r="GT19" s="26">
        <f t="shared" si="168"/>
        <v>0</v>
      </c>
      <c r="GU19" s="26">
        <f t="shared" si="169"/>
        <v>0</v>
      </c>
      <c r="GV19" s="26">
        <f t="shared" si="170"/>
        <v>0</v>
      </c>
      <c r="GW19" s="26">
        <f t="shared" si="171"/>
        <v>0</v>
      </c>
      <c r="GX19" s="26">
        <f t="shared" si="172"/>
        <v>0</v>
      </c>
      <c r="GY19" s="26">
        <f t="shared" si="173"/>
        <v>0</v>
      </c>
      <c r="GZ19" s="26">
        <f t="shared" si="174"/>
        <v>0</v>
      </c>
      <c r="HA19" s="26">
        <f t="shared" si="175"/>
        <v>0</v>
      </c>
      <c r="HB19" s="31">
        <f t="shared" si="176"/>
        <v>16</v>
      </c>
      <c r="HC19" s="31">
        <f t="shared" si="177"/>
        <v>0.6640625</v>
      </c>
      <c r="HD19" s="31">
        <f t="shared" si="178"/>
        <v>4.8295454545454544E-3</v>
      </c>
      <c r="HF19" s="48" t="s">
        <v>295</v>
      </c>
      <c r="HG19" s="49"/>
      <c r="HK19" s="44" t="s">
        <v>285</v>
      </c>
      <c r="HL19" s="44"/>
      <c r="HM19" s="44"/>
      <c r="HN19" s="39">
        <f>SUM(HN17:HN18)</f>
        <v>100</v>
      </c>
      <c r="HP19" s="44" t="s">
        <v>285</v>
      </c>
      <c r="HQ19" s="44"/>
      <c r="HR19" s="44"/>
      <c r="HS19" s="39">
        <f>SUM(HS17:HS18)</f>
        <v>100</v>
      </c>
      <c r="HU19" s="44" t="s">
        <v>285</v>
      </c>
      <c r="HV19" s="44"/>
      <c r="HW19" s="44"/>
      <c r="HX19" s="39">
        <f>SUM(HX17:HX18)</f>
        <v>0</v>
      </c>
      <c r="HZ19" s="44" t="s">
        <v>285</v>
      </c>
      <c r="IA19" s="44"/>
      <c r="IB19" s="44"/>
      <c r="IC19" s="39">
        <f>SUM(IC17:IC18)</f>
        <v>200</v>
      </c>
      <c r="IE19" s="44" t="s">
        <v>285</v>
      </c>
      <c r="IF19" s="44"/>
      <c r="IG19" s="44"/>
      <c r="IH19" s="39">
        <f>SUM(IH17:IH18)</f>
        <v>112</v>
      </c>
      <c r="IJ19" s="44" t="s">
        <v>285</v>
      </c>
      <c r="IK19" s="44"/>
      <c r="IL19" s="44"/>
      <c r="IM19" s="39">
        <f>SUM(IM17:IM18)</f>
        <v>88</v>
      </c>
      <c r="IO19" s="44" t="s">
        <v>285</v>
      </c>
      <c r="IP19" s="44"/>
      <c r="IQ19" s="44"/>
      <c r="IR19" s="39">
        <f>SUM(IR17:IR18)</f>
        <v>190</v>
      </c>
      <c r="IT19" s="44" t="s">
        <v>285</v>
      </c>
      <c r="IU19" s="44"/>
      <c r="IV19" s="44"/>
      <c r="IW19" s="39">
        <f>SUM(IW17:IW18)</f>
        <v>10</v>
      </c>
      <c r="IY19" s="44" t="s">
        <v>285</v>
      </c>
      <c r="IZ19" s="44"/>
      <c r="JA19" s="44"/>
      <c r="JB19" s="39">
        <f>SUM(JB17:JB18)</f>
        <v>27</v>
      </c>
      <c r="JD19" s="44" t="s">
        <v>285</v>
      </c>
      <c r="JE19" s="44"/>
      <c r="JF19" s="44"/>
      <c r="JG19" s="39">
        <f>SUM(JG17:JG18)</f>
        <v>173</v>
      </c>
    </row>
    <row r="20" spans="1:267">
      <c r="A20" s="6">
        <v>77</v>
      </c>
      <c r="B20" s="6">
        <v>38</v>
      </c>
      <c r="C20" s="6">
        <v>36</v>
      </c>
      <c r="D20" s="7">
        <v>21.865252399999999</v>
      </c>
      <c r="E20" s="8">
        <f t="shared" si="67"/>
        <v>22</v>
      </c>
      <c r="F20" s="7">
        <v>80.192300799999998</v>
      </c>
      <c r="G20" s="8">
        <f t="shared" si="68"/>
        <v>80</v>
      </c>
      <c r="H20" s="9">
        <v>5.9539332759999999</v>
      </c>
      <c r="I20" s="8">
        <f t="shared" si="69"/>
        <v>6</v>
      </c>
      <c r="J20" s="10">
        <v>224.5550169</v>
      </c>
      <c r="K20" s="8">
        <f t="shared" si="70"/>
        <v>225</v>
      </c>
      <c r="L20" s="5" t="s">
        <v>24</v>
      </c>
      <c r="P20" s="15" t="s">
        <v>216</v>
      </c>
      <c r="S20" s="27">
        <v>18</v>
      </c>
      <c r="T20" s="26">
        <f t="shared" si="71"/>
        <v>0</v>
      </c>
      <c r="U20" s="26">
        <f t="shared" si="72"/>
        <v>0</v>
      </c>
      <c r="V20" s="26">
        <f t="shared" si="73"/>
        <v>0</v>
      </c>
      <c r="W20" s="26">
        <f t="shared" si="74"/>
        <v>2</v>
      </c>
      <c r="X20" s="26">
        <f t="shared" si="75"/>
        <v>2</v>
      </c>
      <c r="Y20" s="26">
        <f t="shared" si="76"/>
        <v>1</v>
      </c>
      <c r="Z20" s="26">
        <f t="shared" si="77"/>
        <v>0</v>
      </c>
      <c r="AA20" s="26">
        <f t="shared" si="78"/>
        <v>0</v>
      </c>
      <c r="AB20" s="26">
        <f t="shared" si="79"/>
        <v>2</v>
      </c>
      <c r="AC20" s="26">
        <f t="shared" si="80"/>
        <v>4</v>
      </c>
      <c r="AD20" s="26">
        <f t="shared" si="81"/>
        <v>0</v>
      </c>
      <c r="AE20" s="26">
        <f t="shared" si="82"/>
        <v>4</v>
      </c>
      <c r="AF20" s="26">
        <f t="shared" si="83"/>
        <v>0</v>
      </c>
      <c r="AG20" s="26">
        <f t="shared" si="84"/>
        <v>0</v>
      </c>
      <c r="AH20" s="26">
        <f t="shared" si="85"/>
        <v>0</v>
      </c>
      <c r="AI20" s="26">
        <f t="shared" si="86"/>
        <v>2</v>
      </c>
      <c r="AJ20" s="26">
        <f t="shared" si="87"/>
        <v>4</v>
      </c>
      <c r="AK20" s="26">
        <f t="shared" si="88"/>
        <v>0</v>
      </c>
      <c r="AL20" s="26">
        <f t="shared" si="89"/>
        <v>3</v>
      </c>
      <c r="AM20" s="26">
        <f t="shared" si="90"/>
        <v>0</v>
      </c>
      <c r="AN20" s="26">
        <f t="shared" si="91"/>
        <v>0</v>
      </c>
      <c r="AO20" s="26">
        <f t="shared" si="92"/>
        <v>0</v>
      </c>
      <c r="AP20" s="31">
        <f t="shared" si="93"/>
        <v>24</v>
      </c>
      <c r="AQ20" s="31">
        <f t="shared" si="0"/>
        <v>0.87152777777777779</v>
      </c>
      <c r="AR20" s="31">
        <f t="shared" si="94"/>
        <v>9.5075757575757581E-3</v>
      </c>
      <c r="AU20" s="27">
        <v>23</v>
      </c>
      <c r="AV20" s="26">
        <f t="shared" si="95"/>
        <v>0</v>
      </c>
      <c r="AW20" s="26">
        <f t="shared" si="96"/>
        <v>0</v>
      </c>
      <c r="AX20" s="26">
        <f t="shared" si="97"/>
        <v>0</v>
      </c>
      <c r="AY20" s="26">
        <f t="shared" si="98"/>
        <v>0</v>
      </c>
      <c r="AZ20" s="26">
        <f t="shared" si="99"/>
        <v>0</v>
      </c>
      <c r="BA20" s="26">
        <f t="shared" si="100"/>
        <v>0</v>
      </c>
      <c r="BB20" s="26">
        <f t="shared" si="101"/>
        <v>0</v>
      </c>
      <c r="BC20" s="26">
        <f t="shared" si="102"/>
        <v>0</v>
      </c>
      <c r="BD20" s="26">
        <f t="shared" si="103"/>
        <v>0</v>
      </c>
      <c r="BE20" s="26">
        <f t="shared" si="104"/>
        <v>7</v>
      </c>
      <c r="BF20" s="26">
        <f t="shared" si="105"/>
        <v>0</v>
      </c>
      <c r="BG20" s="26">
        <f t="shared" si="106"/>
        <v>3</v>
      </c>
      <c r="BH20" s="26">
        <f t="shared" si="107"/>
        <v>0</v>
      </c>
      <c r="BI20" s="26">
        <f t="shared" si="108"/>
        <v>4</v>
      </c>
      <c r="BJ20" s="26">
        <f t="shared" si="109"/>
        <v>3</v>
      </c>
      <c r="BK20" s="26">
        <f t="shared" si="110"/>
        <v>0</v>
      </c>
      <c r="BL20" s="26">
        <f t="shared" si="111"/>
        <v>7</v>
      </c>
      <c r="BM20" s="26">
        <f t="shared" si="112"/>
        <v>0</v>
      </c>
      <c r="BN20" s="26">
        <f t="shared" si="113"/>
        <v>3</v>
      </c>
      <c r="BO20" s="26">
        <f t="shared" si="114"/>
        <v>0</v>
      </c>
      <c r="BP20" s="26">
        <f t="shared" si="115"/>
        <v>0</v>
      </c>
      <c r="BQ20" s="26">
        <f t="shared" si="116"/>
        <v>4</v>
      </c>
      <c r="BR20" s="31">
        <f t="shared" si="117"/>
        <v>31</v>
      </c>
      <c r="BS20" s="31">
        <f t="shared" si="118"/>
        <v>0.83662851196670152</v>
      </c>
      <c r="BT20" s="31">
        <f t="shared" si="119"/>
        <v>1.1788856304985339E-2</v>
      </c>
      <c r="BW20" s="27">
        <v>23</v>
      </c>
      <c r="BX20" s="26">
        <f t="shared" si="1"/>
        <v>0</v>
      </c>
      <c r="BY20" s="26">
        <f t="shared" si="2"/>
        <v>10</v>
      </c>
      <c r="BZ20" s="26">
        <f t="shared" si="3"/>
        <v>0</v>
      </c>
      <c r="CA20" s="26">
        <f t="shared" si="4"/>
        <v>10</v>
      </c>
      <c r="CB20" s="26">
        <f t="shared" si="5"/>
        <v>10</v>
      </c>
      <c r="CC20" s="26">
        <f t="shared" si="6"/>
        <v>10</v>
      </c>
      <c r="CD20" s="26">
        <f t="shared" si="7"/>
        <v>7</v>
      </c>
      <c r="CE20" s="26">
        <f t="shared" si="8"/>
        <v>4</v>
      </c>
      <c r="CF20" s="26">
        <f t="shared" si="9"/>
        <v>6</v>
      </c>
      <c r="CG20" s="26">
        <f t="shared" si="10"/>
        <v>0</v>
      </c>
      <c r="CH20" s="26">
        <f t="shared" si="11"/>
        <v>0</v>
      </c>
      <c r="CI20" s="26">
        <f t="shared" si="12"/>
        <v>0</v>
      </c>
      <c r="CJ20" s="26">
        <f t="shared" si="13"/>
        <v>0</v>
      </c>
      <c r="CK20" s="26">
        <f t="shared" si="14"/>
        <v>0</v>
      </c>
      <c r="CL20" s="26">
        <f t="shared" si="15"/>
        <v>0</v>
      </c>
      <c r="CM20" s="26">
        <f t="shared" si="16"/>
        <v>0</v>
      </c>
      <c r="CN20" s="26">
        <f t="shared" si="17"/>
        <v>0</v>
      </c>
      <c r="CO20" s="26">
        <f t="shared" si="18"/>
        <v>0</v>
      </c>
      <c r="CP20" s="26">
        <f t="shared" si="19"/>
        <v>0</v>
      </c>
      <c r="CQ20" s="26">
        <f t="shared" si="20"/>
        <v>6</v>
      </c>
      <c r="CR20" s="26">
        <f t="shared" si="21"/>
        <v>0</v>
      </c>
      <c r="CS20" s="26">
        <f t="shared" si="22"/>
        <v>0</v>
      </c>
      <c r="CT20" s="31">
        <f t="shared" si="120"/>
        <v>63</v>
      </c>
      <c r="CU20" s="31">
        <f t="shared" si="121"/>
        <v>0.86470143613000749</v>
      </c>
      <c r="CV20" s="31">
        <f t="shared" si="122"/>
        <v>2.4761904761904759E-2</v>
      </c>
      <c r="CX20" s="25" t="s">
        <v>296</v>
      </c>
      <c r="CY20" s="28">
        <v>27</v>
      </c>
      <c r="CZ20" s="25">
        <f t="shared" si="123"/>
        <v>9</v>
      </c>
      <c r="DA20" s="25">
        <f t="shared" si="124"/>
        <v>1</v>
      </c>
      <c r="DB20" s="25">
        <f t="shared" si="125"/>
        <v>0</v>
      </c>
      <c r="DC20" s="25">
        <f t="shared" si="126"/>
        <v>0</v>
      </c>
      <c r="DD20" s="25">
        <f t="shared" si="127"/>
        <v>3</v>
      </c>
      <c r="DE20" s="25">
        <f t="shared" si="128"/>
        <v>12</v>
      </c>
      <c r="DF20" s="25">
        <f t="shared" si="129"/>
        <v>13</v>
      </c>
      <c r="DG20" s="25">
        <f t="shared" si="130"/>
        <v>10</v>
      </c>
      <c r="DH20" s="25">
        <f t="shared" si="131"/>
        <v>7</v>
      </c>
      <c r="DI20" s="25">
        <f t="shared" si="132"/>
        <v>0</v>
      </c>
      <c r="DJ20" s="25">
        <f t="shared" si="133"/>
        <v>17</v>
      </c>
      <c r="DK20" s="25">
        <f t="shared" si="134"/>
        <v>6</v>
      </c>
      <c r="DL20" s="25">
        <f t="shared" si="135"/>
        <v>3</v>
      </c>
      <c r="DM20" s="25">
        <f t="shared" si="136"/>
        <v>18</v>
      </c>
      <c r="DN20" s="25">
        <f t="shared" si="137"/>
        <v>12</v>
      </c>
      <c r="DO20" s="25">
        <f t="shared" si="138"/>
        <v>0</v>
      </c>
      <c r="DP20" s="25">
        <f t="shared" si="139"/>
        <v>2</v>
      </c>
      <c r="DQ20" s="25">
        <f t="shared" si="140"/>
        <v>3</v>
      </c>
      <c r="DR20" s="25">
        <f t="shared" si="141"/>
        <v>21</v>
      </c>
      <c r="DS20" s="25">
        <f t="shared" si="142"/>
        <v>0</v>
      </c>
      <c r="DT20" s="25">
        <f t="shared" si="143"/>
        <v>13</v>
      </c>
      <c r="DU20" s="25">
        <f t="shared" si="144"/>
        <v>20</v>
      </c>
      <c r="DV20" s="31">
        <f t="shared" si="145"/>
        <v>170</v>
      </c>
      <c r="DW20" s="31">
        <f t="shared" si="146"/>
        <v>0.91771626297577868</v>
      </c>
      <c r="DX20" s="31">
        <f t="shared" si="147"/>
        <v>7.0914438502673802E-2</v>
      </c>
      <c r="EA20" s="27">
        <v>32</v>
      </c>
      <c r="EB20" s="26">
        <f t="shared" si="23"/>
        <v>0</v>
      </c>
      <c r="EC20" s="26">
        <f t="shared" si="24"/>
        <v>0</v>
      </c>
      <c r="ED20" s="26">
        <f t="shared" si="25"/>
        <v>0</v>
      </c>
      <c r="EE20" s="26">
        <f t="shared" si="26"/>
        <v>0</v>
      </c>
      <c r="EF20" s="26">
        <f t="shared" si="27"/>
        <v>4</v>
      </c>
      <c r="EG20" s="26">
        <f t="shared" si="28"/>
        <v>0</v>
      </c>
      <c r="EH20" s="26">
        <f t="shared" si="29"/>
        <v>0</v>
      </c>
      <c r="EI20" s="26">
        <f t="shared" si="30"/>
        <v>0</v>
      </c>
      <c r="EJ20" s="26">
        <f t="shared" si="31"/>
        <v>0</v>
      </c>
      <c r="EK20" s="26">
        <f t="shared" si="32"/>
        <v>0</v>
      </c>
      <c r="EL20" s="26">
        <f t="shared" si="33"/>
        <v>0</v>
      </c>
      <c r="EM20" s="26">
        <f t="shared" si="34"/>
        <v>0</v>
      </c>
      <c r="EN20" s="26">
        <f t="shared" si="35"/>
        <v>0</v>
      </c>
      <c r="EO20" s="26">
        <f t="shared" si="36"/>
        <v>0</v>
      </c>
      <c r="EP20" s="26">
        <f t="shared" si="37"/>
        <v>0</v>
      </c>
      <c r="EQ20" s="26">
        <f t="shared" si="38"/>
        <v>0</v>
      </c>
      <c r="ER20" s="26">
        <f t="shared" si="39"/>
        <v>0</v>
      </c>
      <c r="ES20" s="26">
        <f t="shared" si="40"/>
        <v>0</v>
      </c>
      <c r="ET20" s="26">
        <f t="shared" si="41"/>
        <v>0</v>
      </c>
      <c r="EU20" s="26">
        <f t="shared" si="42"/>
        <v>0</v>
      </c>
      <c r="EV20" s="26">
        <f t="shared" si="43"/>
        <v>0</v>
      </c>
      <c r="EW20" s="26">
        <f t="shared" si="44"/>
        <v>0</v>
      </c>
      <c r="EX20" s="31">
        <f t="shared" si="148"/>
        <v>4</v>
      </c>
      <c r="EY20" s="31">
        <f t="shared" si="149"/>
        <v>0</v>
      </c>
      <c r="EZ20" s="31">
        <f t="shared" si="150"/>
        <v>0</v>
      </c>
      <c r="GE20" s="27">
        <v>38</v>
      </c>
      <c r="GF20" s="26">
        <f t="shared" si="154"/>
        <v>0</v>
      </c>
      <c r="GG20" s="26">
        <f t="shared" si="155"/>
        <v>0</v>
      </c>
      <c r="GH20" s="26">
        <f t="shared" si="156"/>
        <v>0</v>
      </c>
      <c r="GI20" s="26">
        <f t="shared" si="157"/>
        <v>0</v>
      </c>
      <c r="GJ20" s="26">
        <f t="shared" si="158"/>
        <v>0</v>
      </c>
      <c r="GK20" s="26">
        <f t="shared" si="159"/>
        <v>3</v>
      </c>
      <c r="GL20" s="26">
        <f t="shared" si="160"/>
        <v>2</v>
      </c>
      <c r="GM20" s="26">
        <f t="shared" si="161"/>
        <v>0</v>
      </c>
      <c r="GN20" s="26">
        <f t="shared" si="162"/>
        <v>4</v>
      </c>
      <c r="GO20" s="26">
        <f t="shared" si="163"/>
        <v>0</v>
      </c>
      <c r="GP20" s="26">
        <f t="shared" si="164"/>
        <v>0</v>
      </c>
      <c r="GQ20" s="26">
        <f t="shared" si="165"/>
        <v>0</v>
      </c>
      <c r="GR20" s="26">
        <f t="shared" si="166"/>
        <v>0</v>
      </c>
      <c r="GS20" s="26">
        <f t="shared" si="167"/>
        <v>0</v>
      </c>
      <c r="GT20" s="26">
        <f t="shared" si="168"/>
        <v>0</v>
      </c>
      <c r="GU20" s="26">
        <f t="shared" si="169"/>
        <v>0</v>
      </c>
      <c r="GV20" s="26">
        <f t="shared" si="170"/>
        <v>0</v>
      </c>
      <c r="GW20" s="26">
        <f t="shared" si="171"/>
        <v>0</v>
      </c>
      <c r="GX20" s="26">
        <f t="shared" si="172"/>
        <v>0</v>
      </c>
      <c r="GY20" s="26">
        <f t="shared" si="173"/>
        <v>0</v>
      </c>
      <c r="GZ20" s="26">
        <f t="shared" si="174"/>
        <v>0</v>
      </c>
      <c r="HA20" s="26">
        <f t="shared" si="175"/>
        <v>0</v>
      </c>
      <c r="HB20" s="31">
        <f t="shared" si="176"/>
        <v>9</v>
      </c>
      <c r="HC20" s="31">
        <f t="shared" si="177"/>
        <v>0.64197530864197527</v>
      </c>
      <c r="HD20" s="31">
        <f t="shared" si="178"/>
        <v>2.6262626262626263E-3</v>
      </c>
      <c r="HF20" t="b">
        <v>1</v>
      </c>
      <c r="HG20" t="s">
        <v>297</v>
      </c>
    </row>
    <row r="21" spans="1:267">
      <c r="A21" s="6">
        <v>88</v>
      </c>
      <c r="B21" s="6">
        <v>35</v>
      </c>
      <c r="C21" s="6">
        <v>40</v>
      </c>
      <c r="D21" s="7">
        <v>23.579436260000001</v>
      </c>
      <c r="E21" s="8">
        <f t="shared" si="67"/>
        <v>24</v>
      </c>
      <c r="F21" s="7">
        <v>83.58760316</v>
      </c>
      <c r="G21" s="8">
        <f t="shared" si="68"/>
        <v>84</v>
      </c>
      <c r="H21" s="9">
        <v>5.8539320799999999</v>
      </c>
      <c r="I21" s="8">
        <f t="shared" si="69"/>
        <v>6</v>
      </c>
      <c r="J21" s="10">
        <v>291.29866179999999</v>
      </c>
      <c r="K21" s="8">
        <f t="shared" si="70"/>
        <v>291</v>
      </c>
      <c r="L21" s="5" t="s">
        <v>24</v>
      </c>
      <c r="P21" s="15" t="s">
        <v>226</v>
      </c>
      <c r="S21" s="27">
        <v>19</v>
      </c>
      <c r="T21" s="26">
        <f t="shared" si="71"/>
        <v>0</v>
      </c>
      <c r="U21" s="26">
        <f t="shared" si="72"/>
        <v>0</v>
      </c>
      <c r="V21" s="26">
        <f t="shared" si="73"/>
        <v>0</v>
      </c>
      <c r="W21" s="26">
        <f t="shared" si="74"/>
        <v>2</v>
      </c>
      <c r="X21" s="26">
        <f t="shared" si="75"/>
        <v>1</v>
      </c>
      <c r="Y21" s="26">
        <f t="shared" si="76"/>
        <v>2</v>
      </c>
      <c r="Z21" s="26">
        <f t="shared" si="77"/>
        <v>4</v>
      </c>
      <c r="AA21" s="26">
        <f t="shared" si="78"/>
        <v>0</v>
      </c>
      <c r="AB21" s="26">
        <f t="shared" si="79"/>
        <v>2</v>
      </c>
      <c r="AC21" s="26">
        <f t="shared" si="80"/>
        <v>1</v>
      </c>
      <c r="AD21" s="26">
        <f t="shared" si="81"/>
        <v>0</v>
      </c>
      <c r="AE21" s="26">
        <f t="shared" si="82"/>
        <v>2</v>
      </c>
      <c r="AF21" s="26">
        <f t="shared" si="83"/>
        <v>2</v>
      </c>
      <c r="AG21" s="26">
        <f t="shared" si="84"/>
        <v>0</v>
      </c>
      <c r="AH21" s="26">
        <f t="shared" si="85"/>
        <v>0</v>
      </c>
      <c r="AI21" s="26">
        <f t="shared" si="86"/>
        <v>1</v>
      </c>
      <c r="AJ21" s="26">
        <f t="shared" si="87"/>
        <v>3</v>
      </c>
      <c r="AK21" s="26">
        <f t="shared" si="88"/>
        <v>0</v>
      </c>
      <c r="AL21" s="26">
        <f t="shared" si="89"/>
        <v>3</v>
      </c>
      <c r="AM21" s="26">
        <f t="shared" si="90"/>
        <v>0</v>
      </c>
      <c r="AN21" s="26">
        <f t="shared" si="91"/>
        <v>0</v>
      </c>
      <c r="AO21" s="26">
        <f t="shared" si="92"/>
        <v>0</v>
      </c>
      <c r="AP21" s="31">
        <f t="shared" si="93"/>
        <v>23</v>
      </c>
      <c r="AQ21" s="31">
        <f t="shared" si="0"/>
        <v>0.89224952741020802</v>
      </c>
      <c r="AR21" s="31">
        <f t="shared" si="94"/>
        <v>9.3280632411067207E-3</v>
      </c>
      <c r="AU21" s="27">
        <v>24</v>
      </c>
      <c r="AV21" s="26">
        <f t="shared" si="95"/>
        <v>0</v>
      </c>
      <c r="AW21" s="26">
        <f t="shared" si="96"/>
        <v>0</v>
      </c>
      <c r="AX21" s="26">
        <f t="shared" si="97"/>
        <v>0</v>
      </c>
      <c r="AY21" s="26">
        <f t="shared" si="98"/>
        <v>0</v>
      </c>
      <c r="AZ21" s="26">
        <f t="shared" si="99"/>
        <v>0</v>
      </c>
      <c r="BA21" s="26">
        <f t="shared" si="100"/>
        <v>0</v>
      </c>
      <c r="BB21" s="26">
        <f t="shared" si="101"/>
        <v>0</v>
      </c>
      <c r="BC21" s="26">
        <f t="shared" si="102"/>
        <v>0</v>
      </c>
      <c r="BD21" s="26">
        <f t="shared" si="103"/>
        <v>0</v>
      </c>
      <c r="BE21" s="26">
        <f t="shared" si="104"/>
        <v>6</v>
      </c>
      <c r="BF21" s="26">
        <f t="shared" si="105"/>
        <v>0</v>
      </c>
      <c r="BG21" s="26">
        <f t="shared" si="106"/>
        <v>5</v>
      </c>
      <c r="BH21" s="26">
        <f t="shared" si="107"/>
        <v>0</v>
      </c>
      <c r="BI21" s="26">
        <f t="shared" si="108"/>
        <v>2</v>
      </c>
      <c r="BJ21" s="26">
        <f t="shared" si="109"/>
        <v>2</v>
      </c>
      <c r="BK21" s="26">
        <f t="shared" si="110"/>
        <v>0</v>
      </c>
      <c r="BL21" s="26">
        <f t="shared" si="111"/>
        <v>3</v>
      </c>
      <c r="BM21" s="26">
        <f t="shared" si="112"/>
        <v>0</v>
      </c>
      <c r="BN21" s="26">
        <f t="shared" si="113"/>
        <v>3</v>
      </c>
      <c r="BO21" s="26">
        <f t="shared" si="114"/>
        <v>0</v>
      </c>
      <c r="BP21" s="26">
        <f t="shared" si="115"/>
        <v>0</v>
      </c>
      <c r="BQ21" s="26">
        <f t="shared" si="116"/>
        <v>4</v>
      </c>
      <c r="BR21" s="31">
        <f t="shared" si="117"/>
        <v>25</v>
      </c>
      <c r="BS21" s="31">
        <f t="shared" si="118"/>
        <v>0.83520000000000016</v>
      </c>
      <c r="BT21" s="31">
        <f t="shared" si="119"/>
        <v>9.4909090909090933E-3</v>
      </c>
      <c r="BW21" s="27">
        <v>24</v>
      </c>
      <c r="BX21" s="26">
        <f t="shared" si="1"/>
        <v>0</v>
      </c>
      <c r="BY21" s="26">
        <f t="shared" si="2"/>
        <v>6</v>
      </c>
      <c r="BZ21" s="26">
        <f t="shared" si="3"/>
        <v>0</v>
      </c>
      <c r="CA21" s="26">
        <f t="shared" si="4"/>
        <v>7</v>
      </c>
      <c r="CB21" s="26">
        <f t="shared" si="5"/>
        <v>12</v>
      </c>
      <c r="CC21" s="26">
        <f t="shared" si="6"/>
        <v>10</v>
      </c>
      <c r="CD21" s="26">
        <f t="shared" si="7"/>
        <v>6</v>
      </c>
      <c r="CE21" s="26">
        <f t="shared" si="8"/>
        <v>4</v>
      </c>
      <c r="CF21" s="26">
        <f t="shared" si="9"/>
        <v>6</v>
      </c>
      <c r="CG21" s="26">
        <f t="shared" si="10"/>
        <v>0</v>
      </c>
      <c r="CH21" s="26">
        <f t="shared" si="11"/>
        <v>0</v>
      </c>
      <c r="CI21" s="26">
        <f t="shared" si="12"/>
        <v>0</v>
      </c>
      <c r="CJ21" s="26">
        <f t="shared" si="13"/>
        <v>0</v>
      </c>
      <c r="CK21" s="26">
        <f t="shared" si="14"/>
        <v>0</v>
      </c>
      <c r="CL21" s="26">
        <f t="shared" si="15"/>
        <v>0</v>
      </c>
      <c r="CM21" s="26">
        <f t="shared" si="16"/>
        <v>0</v>
      </c>
      <c r="CN21" s="26">
        <f t="shared" si="17"/>
        <v>0</v>
      </c>
      <c r="CO21" s="26">
        <f t="shared" si="18"/>
        <v>0</v>
      </c>
      <c r="CP21" s="26">
        <f t="shared" si="19"/>
        <v>0</v>
      </c>
      <c r="CQ21" s="26">
        <f t="shared" si="20"/>
        <v>8</v>
      </c>
      <c r="CR21" s="26">
        <f t="shared" si="21"/>
        <v>0</v>
      </c>
      <c r="CS21" s="26">
        <f t="shared" si="22"/>
        <v>0</v>
      </c>
      <c r="CT21" s="31">
        <f t="shared" si="120"/>
        <v>59</v>
      </c>
      <c r="CU21" s="31">
        <f t="shared" si="121"/>
        <v>0.86182131571387532</v>
      </c>
      <c r="CV21" s="31">
        <f t="shared" si="122"/>
        <v>2.3112480739599383E-2</v>
      </c>
      <c r="CY21" s="27">
        <v>28</v>
      </c>
      <c r="CZ21" s="26">
        <f t="shared" si="123"/>
        <v>0</v>
      </c>
      <c r="DA21" s="26">
        <f t="shared" si="124"/>
        <v>0</v>
      </c>
      <c r="DB21" s="26">
        <f t="shared" si="125"/>
        <v>0</v>
      </c>
      <c r="DC21" s="26">
        <f t="shared" si="126"/>
        <v>0</v>
      </c>
      <c r="DD21" s="26">
        <f t="shared" si="127"/>
        <v>4</v>
      </c>
      <c r="DE21" s="26">
        <f t="shared" si="128"/>
        <v>11</v>
      </c>
      <c r="DF21" s="26">
        <f t="shared" si="129"/>
        <v>38</v>
      </c>
      <c r="DG21" s="26">
        <f t="shared" si="130"/>
        <v>12</v>
      </c>
      <c r="DH21" s="26">
        <f t="shared" si="131"/>
        <v>13</v>
      </c>
      <c r="DI21" s="26">
        <f t="shared" si="132"/>
        <v>0</v>
      </c>
      <c r="DJ21" s="26">
        <f t="shared" si="133"/>
        <v>21</v>
      </c>
      <c r="DK21" s="26">
        <f t="shared" si="134"/>
        <v>16</v>
      </c>
      <c r="DL21" s="26">
        <f t="shared" si="135"/>
        <v>2</v>
      </c>
      <c r="DM21" s="26">
        <f t="shared" si="136"/>
        <v>0</v>
      </c>
      <c r="DN21" s="26">
        <f t="shared" si="137"/>
        <v>26</v>
      </c>
      <c r="DO21" s="26">
        <f t="shared" si="138"/>
        <v>0</v>
      </c>
      <c r="DP21" s="26">
        <f t="shared" si="139"/>
        <v>4</v>
      </c>
      <c r="DQ21" s="26">
        <f t="shared" si="140"/>
        <v>5</v>
      </c>
      <c r="DR21" s="26">
        <f t="shared" si="141"/>
        <v>23</v>
      </c>
      <c r="DS21" s="26">
        <f t="shared" si="142"/>
        <v>0</v>
      </c>
      <c r="DT21" s="26">
        <f t="shared" si="143"/>
        <v>0</v>
      </c>
      <c r="DU21" s="26">
        <f t="shared" si="144"/>
        <v>12</v>
      </c>
      <c r="DV21" s="31">
        <f t="shared" si="145"/>
        <v>187</v>
      </c>
      <c r="DW21" s="31">
        <f t="shared" si="146"/>
        <v>0.88604192284594918</v>
      </c>
      <c r="DX21" s="31">
        <f t="shared" si="147"/>
        <v>7.5313563441905693E-2</v>
      </c>
      <c r="EA21" s="27">
        <v>33</v>
      </c>
      <c r="EB21" s="26">
        <f t="shared" si="23"/>
        <v>0</v>
      </c>
      <c r="EC21" s="26">
        <f t="shared" si="24"/>
        <v>0</v>
      </c>
      <c r="ED21" s="26">
        <f t="shared" si="25"/>
        <v>0</v>
      </c>
      <c r="EE21" s="26">
        <f t="shared" si="26"/>
        <v>0</v>
      </c>
      <c r="EF21" s="26">
        <f t="shared" si="27"/>
        <v>1</v>
      </c>
      <c r="EG21" s="26">
        <f t="shared" si="28"/>
        <v>0</v>
      </c>
      <c r="EH21" s="26">
        <f t="shared" si="29"/>
        <v>0</v>
      </c>
      <c r="EI21" s="26">
        <f t="shared" si="30"/>
        <v>0</v>
      </c>
      <c r="EJ21" s="26">
        <f t="shared" si="31"/>
        <v>0</v>
      </c>
      <c r="EK21" s="26">
        <f t="shared" si="32"/>
        <v>0</v>
      </c>
      <c r="EL21" s="26">
        <f t="shared" si="33"/>
        <v>0</v>
      </c>
      <c r="EM21" s="26">
        <f t="shared" si="34"/>
        <v>0</v>
      </c>
      <c r="EN21" s="26">
        <f t="shared" si="35"/>
        <v>0</v>
      </c>
      <c r="EO21" s="26">
        <f t="shared" si="36"/>
        <v>0</v>
      </c>
      <c r="EP21" s="26">
        <f t="shared" si="37"/>
        <v>0</v>
      </c>
      <c r="EQ21" s="26">
        <f t="shared" si="38"/>
        <v>0</v>
      </c>
      <c r="ER21" s="26">
        <f t="shared" si="39"/>
        <v>0</v>
      </c>
      <c r="ES21" s="26">
        <f t="shared" si="40"/>
        <v>0</v>
      </c>
      <c r="ET21" s="26">
        <f t="shared" si="41"/>
        <v>0</v>
      </c>
      <c r="EU21" s="26">
        <f t="shared" si="42"/>
        <v>0</v>
      </c>
      <c r="EV21" s="26">
        <f t="shared" si="43"/>
        <v>0</v>
      </c>
      <c r="EW21" s="26">
        <f t="shared" si="44"/>
        <v>0</v>
      </c>
      <c r="EX21" s="31">
        <f t="shared" si="148"/>
        <v>1</v>
      </c>
      <c r="EY21" s="31">
        <f t="shared" si="149"/>
        <v>0</v>
      </c>
      <c r="EZ21" s="31">
        <f t="shared" si="150"/>
        <v>0</v>
      </c>
      <c r="GE21" s="27">
        <v>39</v>
      </c>
      <c r="GF21" s="26">
        <f t="shared" si="154"/>
        <v>0</v>
      </c>
      <c r="GG21" s="26">
        <f t="shared" si="155"/>
        <v>0</v>
      </c>
      <c r="GH21" s="26">
        <f t="shared" si="156"/>
        <v>0</v>
      </c>
      <c r="GI21" s="26">
        <f t="shared" si="157"/>
        <v>0</v>
      </c>
      <c r="GJ21" s="26">
        <f t="shared" si="158"/>
        <v>0</v>
      </c>
      <c r="GK21" s="26">
        <f t="shared" si="159"/>
        <v>1</v>
      </c>
      <c r="GL21" s="26">
        <f t="shared" si="160"/>
        <v>3</v>
      </c>
      <c r="GM21" s="26">
        <f t="shared" si="161"/>
        <v>0</v>
      </c>
      <c r="GN21" s="26">
        <f t="shared" si="162"/>
        <v>3</v>
      </c>
      <c r="GO21" s="26">
        <f t="shared" si="163"/>
        <v>0</v>
      </c>
      <c r="GP21" s="26">
        <f t="shared" si="164"/>
        <v>0</v>
      </c>
      <c r="GQ21" s="26">
        <f t="shared" si="165"/>
        <v>0</v>
      </c>
      <c r="GR21" s="26">
        <f t="shared" si="166"/>
        <v>0</v>
      </c>
      <c r="GS21" s="26">
        <f t="shared" si="167"/>
        <v>0</v>
      </c>
      <c r="GT21" s="26">
        <f t="shared" si="168"/>
        <v>0</v>
      </c>
      <c r="GU21" s="26">
        <f t="shared" si="169"/>
        <v>0</v>
      </c>
      <c r="GV21" s="26">
        <f t="shared" si="170"/>
        <v>0</v>
      </c>
      <c r="GW21" s="26">
        <f t="shared" si="171"/>
        <v>0</v>
      </c>
      <c r="GX21" s="26">
        <f t="shared" si="172"/>
        <v>0</v>
      </c>
      <c r="GY21" s="26">
        <f t="shared" si="173"/>
        <v>0</v>
      </c>
      <c r="GZ21" s="26">
        <f t="shared" si="174"/>
        <v>0</v>
      </c>
      <c r="HA21" s="26">
        <f t="shared" si="175"/>
        <v>0</v>
      </c>
      <c r="HB21" s="31">
        <f t="shared" si="176"/>
        <v>7</v>
      </c>
      <c r="HC21" s="31">
        <f t="shared" si="177"/>
        <v>0.61224489795918369</v>
      </c>
      <c r="HD21" s="31">
        <f t="shared" si="178"/>
        <v>1.9480519480519483E-3</v>
      </c>
      <c r="HF21" t="b">
        <v>0</v>
      </c>
      <c r="HG21" t="s">
        <v>298</v>
      </c>
      <c r="HK21" t="s">
        <v>288</v>
      </c>
      <c r="HL21" t="s">
        <v>257</v>
      </c>
      <c r="HM21" t="s">
        <v>259</v>
      </c>
      <c r="HP21" t="s">
        <v>288</v>
      </c>
      <c r="HQ21" t="s">
        <v>257</v>
      </c>
      <c r="HR21" t="s">
        <v>259</v>
      </c>
      <c r="HU21" t="s">
        <v>288</v>
      </c>
      <c r="HV21" t="s">
        <v>257</v>
      </c>
      <c r="HW21" t="s">
        <v>259</v>
      </c>
      <c r="HZ21" t="s">
        <v>288</v>
      </c>
      <c r="IA21" t="s">
        <v>257</v>
      </c>
      <c r="IB21" t="s">
        <v>259</v>
      </c>
      <c r="IE21" t="s">
        <v>288</v>
      </c>
      <c r="IF21" t="s">
        <v>257</v>
      </c>
      <c r="IG21" t="s">
        <v>259</v>
      </c>
      <c r="IJ21" t="s">
        <v>288</v>
      </c>
      <c r="IK21" t="s">
        <v>257</v>
      </c>
      <c r="IL21" t="s">
        <v>259</v>
      </c>
      <c r="IO21" t="s">
        <v>288</v>
      </c>
      <c r="IP21" t="s">
        <v>257</v>
      </c>
      <c r="IQ21" t="s">
        <v>259</v>
      </c>
      <c r="IT21" t="s">
        <v>288</v>
      </c>
      <c r="IU21" t="s">
        <v>257</v>
      </c>
      <c r="IV21" t="s">
        <v>259</v>
      </c>
      <c r="IY21" t="s">
        <v>288</v>
      </c>
      <c r="IZ21" t="s">
        <v>257</v>
      </c>
      <c r="JA21" t="s">
        <v>259</v>
      </c>
      <c r="JD21" t="s">
        <v>288</v>
      </c>
      <c r="JE21" t="s">
        <v>257</v>
      </c>
      <c r="JF21" t="s">
        <v>259</v>
      </c>
    </row>
    <row r="22" spans="1:267">
      <c r="A22" s="6">
        <v>89</v>
      </c>
      <c r="B22" s="6">
        <v>45</v>
      </c>
      <c r="C22" s="6">
        <v>36</v>
      </c>
      <c r="D22" s="7">
        <v>21.325041580000001</v>
      </c>
      <c r="E22" s="8">
        <f t="shared" si="67"/>
        <v>21</v>
      </c>
      <c r="F22" s="7">
        <v>80.474763960000004</v>
      </c>
      <c r="G22" s="8">
        <f t="shared" si="68"/>
        <v>80</v>
      </c>
      <c r="H22" s="9">
        <v>6.4424753749999999</v>
      </c>
      <c r="I22" s="8">
        <f t="shared" si="69"/>
        <v>6</v>
      </c>
      <c r="J22" s="10">
        <v>185.4974732</v>
      </c>
      <c r="K22" s="8">
        <f t="shared" si="70"/>
        <v>185</v>
      </c>
      <c r="L22" s="5" t="s">
        <v>24</v>
      </c>
      <c r="P22" s="15" t="s">
        <v>236</v>
      </c>
      <c r="S22" s="27">
        <v>20</v>
      </c>
      <c r="T22" s="26">
        <f t="shared" si="71"/>
        <v>0</v>
      </c>
      <c r="U22" s="26">
        <f t="shared" si="72"/>
        <v>0</v>
      </c>
      <c r="V22" s="26">
        <f t="shared" si="73"/>
        <v>2</v>
      </c>
      <c r="W22" s="26">
        <f t="shared" si="74"/>
        <v>2</v>
      </c>
      <c r="X22" s="26">
        <f t="shared" si="75"/>
        <v>5</v>
      </c>
      <c r="Y22" s="26">
        <f t="shared" si="76"/>
        <v>2</v>
      </c>
      <c r="Z22" s="26">
        <f t="shared" si="77"/>
        <v>4</v>
      </c>
      <c r="AA22" s="26">
        <f t="shared" si="78"/>
        <v>5</v>
      </c>
      <c r="AB22" s="26">
        <f t="shared" si="79"/>
        <v>0</v>
      </c>
      <c r="AC22" s="26">
        <f t="shared" si="80"/>
        <v>2</v>
      </c>
      <c r="AD22" s="26">
        <f t="shared" si="81"/>
        <v>0</v>
      </c>
      <c r="AE22" s="26">
        <f t="shared" si="82"/>
        <v>2</v>
      </c>
      <c r="AF22" s="26">
        <f t="shared" si="83"/>
        <v>2</v>
      </c>
      <c r="AG22" s="26">
        <f t="shared" si="84"/>
        <v>0</v>
      </c>
      <c r="AH22" s="26">
        <f t="shared" si="85"/>
        <v>0</v>
      </c>
      <c r="AI22" s="26">
        <f t="shared" si="86"/>
        <v>2</v>
      </c>
      <c r="AJ22" s="26">
        <f t="shared" si="87"/>
        <v>5</v>
      </c>
      <c r="AK22" s="26">
        <f t="shared" si="88"/>
        <v>0</v>
      </c>
      <c r="AL22" s="26">
        <f t="shared" si="89"/>
        <v>2</v>
      </c>
      <c r="AM22" s="26">
        <f t="shared" si="90"/>
        <v>0</v>
      </c>
      <c r="AN22" s="26">
        <f t="shared" si="91"/>
        <v>0</v>
      </c>
      <c r="AO22" s="26">
        <f t="shared" si="92"/>
        <v>0</v>
      </c>
      <c r="AP22" s="31">
        <f t="shared" si="93"/>
        <v>35</v>
      </c>
      <c r="AQ22" s="31">
        <f t="shared" si="0"/>
        <v>0.89959183673469345</v>
      </c>
      <c r="AR22" s="31">
        <f t="shared" si="94"/>
        <v>1.4311688311688303E-2</v>
      </c>
      <c r="AU22" s="27">
        <v>25</v>
      </c>
      <c r="AV22" s="26">
        <f t="shared" si="95"/>
        <v>0</v>
      </c>
      <c r="AW22" s="26">
        <f>COUNTIFS($B$2:$B$2201, $AU22, $L$2:$L$2201, $P$3)</f>
        <v>0</v>
      </c>
      <c r="AX22" s="26">
        <f t="shared" si="97"/>
        <v>0</v>
      </c>
      <c r="AY22" s="26">
        <f t="shared" si="98"/>
        <v>0</v>
      </c>
      <c r="AZ22" s="26">
        <f t="shared" si="99"/>
        <v>0</v>
      </c>
      <c r="BA22" s="26">
        <f t="shared" si="100"/>
        <v>0</v>
      </c>
      <c r="BB22" s="26">
        <f t="shared" si="101"/>
        <v>0</v>
      </c>
      <c r="BC22" s="26">
        <f t="shared" si="102"/>
        <v>0</v>
      </c>
      <c r="BD22" s="26">
        <f t="shared" si="103"/>
        <v>0</v>
      </c>
      <c r="BE22" s="26">
        <f t="shared" si="104"/>
        <v>6</v>
      </c>
      <c r="BF22" s="26">
        <f t="shared" si="105"/>
        <v>0</v>
      </c>
      <c r="BG22" s="26">
        <f t="shared" si="106"/>
        <v>1</v>
      </c>
      <c r="BH22" s="26">
        <f t="shared" si="107"/>
        <v>0</v>
      </c>
      <c r="BI22" s="26">
        <f t="shared" si="108"/>
        <v>9</v>
      </c>
      <c r="BJ22" s="26">
        <f t="shared" si="109"/>
        <v>12</v>
      </c>
      <c r="BK22" s="26">
        <f t="shared" si="110"/>
        <v>0</v>
      </c>
      <c r="BL22" s="26">
        <f t="shared" si="111"/>
        <v>5</v>
      </c>
      <c r="BM22" s="26">
        <f t="shared" si="112"/>
        <v>0</v>
      </c>
      <c r="BN22" s="26">
        <f t="shared" si="113"/>
        <v>2</v>
      </c>
      <c r="BO22" s="26">
        <f t="shared" si="114"/>
        <v>0</v>
      </c>
      <c r="BP22" s="26">
        <f t="shared" si="115"/>
        <v>0</v>
      </c>
      <c r="BQ22" s="26">
        <f t="shared" si="116"/>
        <v>2</v>
      </c>
      <c r="BR22" s="31">
        <f t="shared" si="117"/>
        <v>37</v>
      </c>
      <c r="BS22" s="31">
        <f t="shared" si="118"/>
        <v>0.7845142439737034</v>
      </c>
      <c r="BT22" s="31">
        <f t="shared" si="119"/>
        <v>1.3194103194103194E-2</v>
      </c>
      <c r="BW22" s="27">
        <v>25</v>
      </c>
      <c r="BX22" s="26">
        <f t="shared" si="1"/>
        <v>0</v>
      </c>
      <c r="BY22" s="26">
        <f t="shared" si="2"/>
        <v>6</v>
      </c>
      <c r="BZ22" s="26">
        <f t="shared" si="3"/>
        <v>0</v>
      </c>
      <c r="CA22" s="26">
        <f t="shared" si="4"/>
        <v>8</v>
      </c>
      <c r="CB22" s="26">
        <f t="shared" si="5"/>
        <v>6</v>
      </c>
      <c r="CC22" s="26">
        <f t="shared" si="6"/>
        <v>8</v>
      </c>
      <c r="CD22" s="26">
        <f t="shared" si="7"/>
        <v>9</v>
      </c>
      <c r="CE22" s="26">
        <f t="shared" si="8"/>
        <v>9</v>
      </c>
      <c r="CF22" s="26">
        <f t="shared" si="9"/>
        <v>4</v>
      </c>
      <c r="CG22" s="26">
        <f t="shared" si="10"/>
        <v>0</v>
      </c>
      <c r="CH22" s="26">
        <f t="shared" si="11"/>
        <v>0</v>
      </c>
      <c r="CI22" s="26">
        <f t="shared" si="12"/>
        <v>7</v>
      </c>
      <c r="CJ22" s="26">
        <f t="shared" si="13"/>
        <v>0</v>
      </c>
      <c r="CK22" s="26">
        <f t="shared" si="14"/>
        <v>0</v>
      </c>
      <c r="CL22" s="26">
        <f t="shared" si="15"/>
        <v>0</v>
      </c>
      <c r="CM22" s="26">
        <f t="shared" si="16"/>
        <v>0</v>
      </c>
      <c r="CN22" s="26">
        <f t="shared" si="17"/>
        <v>0</v>
      </c>
      <c r="CO22" s="26">
        <f t="shared" si="18"/>
        <v>0</v>
      </c>
      <c r="CP22" s="26">
        <f t="shared" si="19"/>
        <v>4</v>
      </c>
      <c r="CQ22" s="26">
        <f t="shared" si="20"/>
        <v>9</v>
      </c>
      <c r="CR22" s="26">
        <f t="shared" si="21"/>
        <v>0</v>
      </c>
      <c r="CS22" s="26">
        <f t="shared" si="22"/>
        <v>8</v>
      </c>
      <c r="CT22" s="31">
        <f t="shared" si="120"/>
        <v>78</v>
      </c>
      <c r="CU22" s="31">
        <f t="shared" si="121"/>
        <v>0.90335305719921088</v>
      </c>
      <c r="CV22" s="31">
        <f t="shared" si="122"/>
        <v>3.2027972027972022E-2</v>
      </c>
      <c r="CY22" s="27">
        <v>29</v>
      </c>
      <c r="CZ22" s="26">
        <f t="shared" si="123"/>
        <v>0</v>
      </c>
      <c r="DA22" s="26">
        <f t="shared" si="124"/>
        <v>0</v>
      </c>
      <c r="DB22" s="26">
        <f t="shared" si="125"/>
        <v>0</v>
      </c>
      <c r="DC22" s="26">
        <f t="shared" si="126"/>
        <v>0</v>
      </c>
      <c r="DD22" s="26">
        <f t="shared" si="127"/>
        <v>10</v>
      </c>
      <c r="DE22" s="26">
        <f t="shared" si="128"/>
        <v>19</v>
      </c>
      <c r="DF22" s="26">
        <f t="shared" si="129"/>
        <v>31</v>
      </c>
      <c r="DG22" s="26">
        <f t="shared" si="130"/>
        <v>14</v>
      </c>
      <c r="DH22" s="26">
        <f t="shared" si="131"/>
        <v>6</v>
      </c>
      <c r="DI22" s="26">
        <f t="shared" si="132"/>
        <v>0</v>
      </c>
      <c r="DJ22" s="26">
        <f t="shared" si="133"/>
        <v>24</v>
      </c>
      <c r="DK22" s="26">
        <f t="shared" si="134"/>
        <v>9</v>
      </c>
      <c r="DL22" s="26">
        <f t="shared" si="135"/>
        <v>3</v>
      </c>
      <c r="DM22" s="26">
        <f t="shared" si="136"/>
        <v>0</v>
      </c>
      <c r="DN22" s="26">
        <f t="shared" si="137"/>
        <v>42</v>
      </c>
      <c r="DO22" s="26">
        <f t="shared" si="138"/>
        <v>0</v>
      </c>
      <c r="DP22" s="26">
        <f t="shared" si="139"/>
        <v>2</v>
      </c>
      <c r="DQ22" s="26">
        <f t="shared" si="140"/>
        <v>5</v>
      </c>
      <c r="DR22" s="26">
        <f t="shared" si="141"/>
        <v>19</v>
      </c>
      <c r="DS22" s="26">
        <f t="shared" si="142"/>
        <v>0</v>
      </c>
      <c r="DT22" s="26">
        <f t="shared" si="143"/>
        <v>0</v>
      </c>
      <c r="DU22" s="26">
        <f t="shared" si="144"/>
        <v>0</v>
      </c>
      <c r="DV22" s="31">
        <f t="shared" si="145"/>
        <v>184</v>
      </c>
      <c r="DW22" s="31">
        <f t="shared" si="146"/>
        <v>0.86785207939508502</v>
      </c>
      <c r="DX22" s="31">
        <f t="shared" si="147"/>
        <v>7.258399209486166E-2</v>
      </c>
      <c r="EA22" s="27">
        <v>34</v>
      </c>
      <c r="EB22" s="26">
        <f t="shared" si="23"/>
        <v>0</v>
      </c>
      <c r="EC22" s="26">
        <f t="shared" si="24"/>
        <v>0</v>
      </c>
      <c r="ED22" s="26">
        <f t="shared" si="25"/>
        <v>0</v>
      </c>
      <c r="EE22" s="26">
        <f t="shared" si="26"/>
        <v>0</v>
      </c>
      <c r="EF22" s="26">
        <f t="shared" si="27"/>
        <v>2</v>
      </c>
      <c r="EG22" s="26">
        <f t="shared" si="28"/>
        <v>0</v>
      </c>
      <c r="EH22" s="26">
        <f t="shared" si="29"/>
        <v>0</v>
      </c>
      <c r="EI22" s="26">
        <f t="shared" si="30"/>
        <v>0</v>
      </c>
      <c r="EJ22" s="26">
        <f t="shared" si="31"/>
        <v>0</v>
      </c>
      <c r="EK22" s="26">
        <f t="shared" si="32"/>
        <v>0</v>
      </c>
      <c r="EL22" s="26">
        <f t="shared" si="33"/>
        <v>0</v>
      </c>
      <c r="EM22" s="26">
        <f t="shared" si="34"/>
        <v>0</v>
      </c>
      <c r="EN22" s="26">
        <f t="shared" si="35"/>
        <v>0</v>
      </c>
      <c r="EO22" s="26">
        <f t="shared" si="36"/>
        <v>0</v>
      </c>
      <c r="EP22" s="26">
        <f t="shared" si="37"/>
        <v>0</v>
      </c>
      <c r="EQ22" s="26">
        <f t="shared" si="38"/>
        <v>0</v>
      </c>
      <c r="ER22" s="26">
        <f t="shared" si="39"/>
        <v>0</v>
      </c>
      <c r="ES22" s="26">
        <f t="shared" si="40"/>
        <v>0</v>
      </c>
      <c r="ET22" s="26">
        <f t="shared" si="41"/>
        <v>0</v>
      </c>
      <c r="EU22" s="26">
        <f t="shared" si="42"/>
        <v>0</v>
      </c>
      <c r="EV22" s="26">
        <f t="shared" si="43"/>
        <v>0</v>
      </c>
      <c r="EW22" s="26">
        <f t="shared" si="44"/>
        <v>0</v>
      </c>
      <c r="EX22" s="31">
        <f t="shared" si="148"/>
        <v>2</v>
      </c>
      <c r="EY22" s="31">
        <f t="shared" si="149"/>
        <v>0</v>
      </c>
      <c r="EZ22" s="31">
        <f t="shared" si="150"/>
        <v>0</v>
      </c>
      <c r="GE22" s="27">
        <v>40</v>
      </c>
      <c r="GF22" s="26">
        <f t="shared" si="154"/>
        <v>0</v>
      </c>
      <c r="GG22" s="26">
        <f t="shared" si="155"/>
        <v>0</v>
      </c>
      <c r="GH22" s="26">
        <f t="shared" si="156"/>
        <v>0</v>
      </c>
      <c r="GI22" s="26">
        <f t="shared" si="157"/>
        <v>0</v>
      </c>
      <c r="GJ22" s="26">
        <f t="shared" si="158"/>
        <v>0</v>
      </c>
      <c r="GK22" s="26">
        <f t="shared" si="159"/>
        <v>0</v>
      </c>
      <c r="GL22" s="26">
        <f t="shared" si="160"/>
        <v>2</v>
      </c>
      <c r="GM22" s="26">
        <f t="shared" si="161"/>
        <v>0</v>
      </c>
      <c r="GN22" s="26">
        <f t="shared" si="162"/>
        <v>1</v>
      </c>
      <c r="GO22" s="26">
        <f t="shared" si="163"/>
        <v>0</v>
      </c>
      <c r="GP22" s="26">
        <f t="shared" si="164"/>
        <v>0</v>
      </c>
      <c r="GQ22" s="26">
        <f t="shared" si="165"/>
        <v>0</v>
      </c>
      <c r="GR22" s="26">
        <f t="shared" si="166"/>
        <v>0</v>
      </c>
      <c r="GS22" s="26">
        <f t="shared" si="167"/>
        <v>3</v>
      </c>
      <c r="GT22" s="26">
        <f t="shared" si="168"/>
        <v>0</v>
      </c>
      <c r="GU22" s="26">
        <f t="shared" si="169"/>
        <v>0</v>
      </c>
      <c r="GV22" s="26">
        <f t="shared" si="170"/>
        <v>0</v>
      </c>
      <c r="GW22" s="26">
        <f t="shared" si="171"/>
        <v>1</v>
      </c>
      <c r="GX22" s="26">
        <f t="shared" si="172"/>
        <v>0</v>
      </c>
      <c r="GY22" s="26">
        <f t="shared" si="173"/>
        <v>0</v>
      </c>
      <c r="GZ22" s="26">
        <f t="shared" si="174"/>
        <v>0</v>
      </c>
      <c r="HA22" s="26">
        <f t="shared" si="175"/>
        <v>0</v>
      </c>
      <c r="HB22" s="31">
        <f t="shared" si="176"/>
        <v>7</v>
      </c>
      <c r="HC22" s="31">
        <f t="shared" si="177"/>
        <v>0.69387755102040816</v>
      </c>
      <c r="HD22" s="31">
        <f t="shared" si="178"/>
        <v>2.207792207792208E-3</v>
      </c>
      <c r="HK22" s="39" t="s">
        <v>279</v>
      </c>
      <c r="HL22" s="31">
        <f>1-(($HL17/$HN17)^2)-(($HM17/$HN17)^2)</f>
        <v>0</v>
      </c>
      <c r="HM22" s="31">
        <f>($HN17/$HN$7)*$HL22</f>
        <v>0</v>
      </c>
      <c r="HP22" s="39" t="s">
        <v>279</v>
      </c>
      <c r="HQ22" s="31">
        <f>1-(($HQ17/$HS17)^2)-(($HR17/$HS17)^2)</f>
        <v>0</v>
      </c>
      <c r="HR22" s="31">
        <f>($HN17/$HN$7)*$HL22</f>
        <v>0</v>
      </c>
      <c r="HU22" s="39" t="s">
        <v>279</v>
      </c>
      <c r="HV22" s="31">
        <v>0</v>
      </c>
      <c r="HW22" s="31">
        <f>($HN17/$HN$7)*$HL22</f>
        <v>0</v>
      </c>
      <c r="HZ22" s="39" t="s">
        <v>279</v>
      </c>
      <c r="IA22" s="31">
        <f>1-(($IA17/$IC17)^2)-(($IB17/$IC17)^2)</f>
        <v>0.5</v>
      </c>
      <c r="IB22" s="31">
        <f>($IC17/$IC$19)*$IA22</f>
        <v>0.5</v>
      </c>
      <c r="IE22" s="39" t="s">
        <v>279</v>
      </c>
      <c r="IF22" s="31">
        <f>1-(($IF17/$IH17)^2)-(($IG17/$IH17)^2)</f>
        <v>0.19132653061224486</v>
      </c>
      <c r="IG22" s="31">
        <f>($IH17/$IH$19)*$IF22</f>
        <v>0.19132653061224486</v>
      </c>
      <c r="IJ22" s="39" t="s">
        <v>279</v>
      </c>
      <c r="IK22" s="31">
        <f>1-(($IK17/$IM17)^2)-(($IL17/$IM17)^2)</f>
        <v>0</v>
      </c>
      <c r="IL22" s="31">
        <f>($IM17/$IM$7)*$IK22</f>
        <v>0</v>
      </c>
      <c r="IO22" s="39" t="s">
        <v>279</v>
      </c>
      <c r="IP22" s="31">
        <f>1-(($IP17/$IR17)^2)-(($IQ17/$IR17)^2)</f>
        <v>0.49861495844875353</v>
      </c>
      <c r="IQ22" s="31">
        <f>($IR17/$IR$7)*$IP22</f>
        <v>0.49861495844875353</v>
      </c>
      <c r="IT22" s="39" t="s">
        <v>279</v>
      </c>
      <c r="IU22" s="31">
        <f>1-(($IU17/$IW17)^2)-(($IV17/$IW17)^2)</f>
        <v>0</v>
      </c>
      <c r="IV22" s="31">
        <f>($IW17/$IW$7)*$IU22</f>
        <v>0</v>
      </c>
      <c r="IY22" s="39" t="s">
        <v>279</v>
      </c>
      <c r="IZ22" s="31">
        <f>1-(($IZ17/$JB17)^2)-(($JA17/$JB17)^2)</f>
        <v>0</v>
      </c>
      <c r="JA22" s="31">
        <f>($JB17/$JB$7)*$IZ22</f>
        <v>0</v>
      </c>
      <c r="JD22" s="39" t="s">
        <v>279</v>
      </c>
      <c r="JE22" s="31">
        <f>1-(($JE17/$JG17)^2)-(($JF17/$JG17)^2)</f>
        <v>0.48782117678505788</v>
      </c>
      <c r="JF22" s="31">
        <f>($JG17/$JG$7)*$JE22</f>
        <v>0.48782117678505788</v>
      </c>
    </row>
    <row r="23" spans="1:267">
      <c r="A23" s="6">
        <v>76</v>
      </c>
      <c r="B23" s="6">
        <v>40</v>
      </c>
      <c r="C23" s="6">
        <v>43</v>
      </c>
      <c r="D23" s="7">
        <v>25.15745531</v>
      </c>
      <c r="E23" s="8">
        <f t="shared" si="67"/>
        <v>25</v>
      </c>
      <c r="F23" s="7">
        <v>83.117134759999999</v>
      </c>
      <c r="G23" s="8">
        <f t="shared" si="68"/>
        <v>83</v>
      </c>
      <c r="H23" s="9">
        <v>5.070175667</v>
      </c>
      <c r="I23" s="8">
        <f t="shared" si="69"/>
        <v>5</v>
      </c>
      <c r="J23" s="10">
        <v>231.38431629999999</v>
      </c>
      <c r="K23" s="8">
        <f t="shared" si="70"/>
        <v>231</v>
      </c>
      <c r="L23" s="5" t="s">
        <v>24</v>
      </c>
      <c r="P23" s="15" t="s">
        <v>246</v>
      </c>
      <c r="S23" s="27">
        <v>21</v>
      </c>
      <c r="T23" s="26">
        <f t="shared" si="71"/>
        <v>0</v>
      </c>
      <c r="U23" s="26">
        <f t="shared" si="72"/>
        <v>0</v>
      </c>
      <c r="V23" s="26">
        <f t="shared" si="73"/>
        <v>0</v>
      </c>
      <c r="W23" s="26">
        <f t="shared" si="74"/>
        <v>1</v>
      </c>
      <c r="X23" s="26">
        <f t="shared" si="75"/>
        <v>1</v>
      </c>
      <c r="Y23" s="26">
        <f t="shared" si="76"/>
        <v>2</v>
      </c>
      <c r="Z23" s="26">
        <f t="shared" si="77"/>
        <v>4</v>
      </c>
      <c r="AA23" s="26">
        <f t="shared" si="78"/>
        <v>5</v>
      </c>
      <c r="AB23" s="26">
        <f t="shared" si="79"/>
        <v>1</v>
      </c>
      <c r="AC23" s="26">
        <f t="shared" si="80"/>
        <v>4</v>
      </c>
      <c r="AD23" s="26">
        <f t="shared" si="81"/>
        <v>0</v>
      </c>
      <c r="AE23" s="26">
        <f t="shared" si="82"/>
        <v>3</v>
      </c>
      <c r="AF23" s="26">
        <f t="shared" si="83"/>
        <v>2</v>
      </c>
      <c r="AG23" s="26">
        <f t="shared" si="84"/>
        <v>0</v>
      </c>
      <c r="AH23" s="26">
        <f t="shared" si="85"/>
        <v>0</v>
      </c>
      <c r="AI23" s="26">
        <f t="shared" si="86"/>
        <v>2</v>
      </c>
      <c r="AJ23" s="26">
        <f t="shared" si="87"/>
        <v>2</v>
      </c>
      <c r="AK23" s="26">
        <f t="shared" si="88"/>
        <v>0</v>
      </c>
      <c r="AL23" s="26">
        <f t="shared" si="89"/>
        <v>1</v>
      </c>
      <c r="AM23" s="26">
        <f t="shared" si="90"/>
        <v>0</v>
      </c>
      <c r="AN23" s="26">
        <f t="shared" si="91"/>
        <v>0</v>
      </c>
      <c r="AO23" s="26">
        <f t="shared" si="92"/>
        <v>0</v>
      </c>
      <c r="AP23" s="31">
        <f t="shared" si="93"/>
        <v>28</v>
      </c>
      <c r="AQ23" s="31">
        <f t="shared" si="0"/>
        <v>0.89030612244897955</v>
      </c>
      <c r="AR23" s="31">
        <f t="shared" si="94"/>
        <v>1.1331168831168831E-2</v>
      </c>
      <c r="AU23" s="27">
        <v>26</v>
      </c>
      <c r="AV23" s="26">
        <f t="shared" si="95"/>
        <v>0</v>
      </c>
      <c r="AW23" s="26">
        <f t="shared" si="96"/>
        <v>0</v>
      </c>
      <c r="AX23" s="26">
        <f t="shared" si="97"/>
        <v>0</v>
      </c>
      <c r="AY23" s="26">
        <f t="shared" si="98"/>
        <v>0</v>
      </c>
      <c r="AZ23" s="26">
        <f t="shared" si="99"/>
        <v>0</v>
      </c>
      <c r="BA23" s="26">
        <f t="shared" si="100"/>
        <v>0</v>
      </c>
      <c r="BB23" s="26">
        <f t="shared" si="101"/>
        <v>0</v>
      </c>
      <c r="BC23" s="26">
        <f t="shared" si="102"/>
        <v>0</v>
      </c>
      <c r="BD23" s="26">
        <f t="shared" si="103"/>
        <v>0</v>
      </c>
      <c r="BE23" s="26">
        <f t="shared" si="104"/>
        <v>3</v>
      </c>
      <c r="BF23" s="26">
        <f t="shared" si="105"/>
        <v>0</v>
      </c>
      <c r="BG23" s="26">
        <f t="shared" si="106"/>
        <v>3</v>
      </c>
      <c r="BH23" s="26">
        <f t="shared" si="107"/>
        <v>0</v>
      </c>
      <c r="BI23" s="26">
        <f t="shared" si="108"/>
        <v>1</v>
      </c>
      <c r="BJ23" s="26">
        <f t="shared" si="109"/>
        <v>6</v>
      </c>
      <c r="BK23" s="26">
        <f t="shared" si="110"/>
        <v>0</v>
      </c>
      <c r="BL23" s="26">
        <f t="shared" si="111"/>
        <v>1</v>
      </c>
      <c r="BM23" s="26">
        <f t="shared" si="112"/>
        <v>0</v>
      </c>
      <c r="BN23" s="26">
        <f t="shared" si="113"/>
        <v>3</v>
      </c>
      <c r="BO23" s="26">
        <f t="shared" si="114"/>
        <v>0</v>
      </c>
      <c r="BP23" s="26">
        <f t="shared" si="115"/>
        <v>0</v>
      </c>
      <c r="BQ23" s="26">
        <f t="shared" si="116"/>
        <v>5</v>
      </c>
      <c r="BR23" s="31">
        <f t="shared" si="117"/>
        <v>22</v>
      </c>
      <c r="BS23" s="31">
        <f t="shared" si="118"/>
        <v>0.81404958677685946</v>
      </c>
      <c r="BT23" s="31">
        <f t="shared" si="119"/>
        <v>8.1404958677685942E-3</v>
      </c>
      <c r="BW23" s="27">
        <v>26</v>
      </c>
      <c r="BX23" s="26">
        <f t="shared" si="1"/>
        <v>0</v>
      </c>
      <c r="BY23" s="26">
        <f t="shared" si="2"/>
        <v>0</v>
      </c>
      <c r="BZ23" s="26">
        <f t="shared" si="3"/>
        <v>0</v>
      </c>
      <c r="CA23" s="26">
        <f t="shared" si="4"/>
        <v>0</v>
      </c>
      <c r="CB23" s="26">
        <f t="shared" si="5"/>
        <v>0</v>
      </c>
      <c r="CC23" s="26">
        <f t="shared" si="6"/>
        <v>0</v>
      </c>
      <c r="CD23" s="26">
        <f t="shared" si="7"/>
        <v>0</v>
      </c>
      <c r="CE23" s="26">
        <f t="shared" si="8"/>
        <v>0</v>
      </c>
      <c r="CF23" s="26">
        <f t="shared" si="9"/>
        <v>0</v>
      </c>
      <c r="CG23" s="26">
        <f t="shared" si="10"/>
        <v>0</v>
      </c>
      <c r="CH23" s="26">
        <f t="shared" si="11"/>
        <v>0</v>
      </c>
      <c r="CI23" s="26">
        <f t="shared" si="12"/>
        <v>14</v>
      </c>
      <c r="CJ23" s="26">
        <f t="shared" si="13"/>
        <v>0</v>
      </c>
      <c r="CK23" s="26">
        <f t="shared" si="14"/>
        <v>0</v>
      </c>
      <c r="CL23" s="26">
        <f t="shared" si="15"/>
        <v>0</v>
      </c>
      <c r="CM23" s="26">
        <f t="shared" si="16"/>
        <v>0</v>
      </c>
      <c r="CN23" s="26">
        <f t="shared" si="17"/>
        <v>0</v>
      </c>
      <c r="CO23" s="26">
        <f t="shared" si="18"/>
        <v>0</v>
      </c>
      <c r="CP23" s="26">
        <f t="shared" si="19"/>
        <v>10</v>
      </c>
      <c r="CQ23" s="26">
        <f t="shared" si="20"/>
        <v>0</v>
      </c>
      <c r="CR23" s="26">
        <f t="shared" si="21"/>
        <v>0</v>
      </c>
      <c r="CS23" s="26">
        <f t="shared" si="22"/>
        <v>11</v>
      </c>
      <c r="CT23" s="31">
        <f t="shared" si="120"/>
        <v>35</v>
      </c>
      <c r="CU23" s="31">
        <f t="shared" si="121"/>
        <v>0.6595918367346939</v>
      </c>
      <c r="CV23" s="31">
        <f t="shared" si="122"/>
        <v>1.0493506493506492E-2</v>
      </c>
      <c r="CY23" s="27">
        <v>30</v>
      </c>
      <c r="CZ23" s="26">
        <f t="shared" si="123"/>
        <v>0</v>
      </c>
      <c r="DA23" s="26">
        <f t="shared" si="124"/>
        <v>0</v>
      </c>
      <c r="DB23" s="26">
        <f t="shared" si="125"/>
        <v>0</v>
      </c>
      <c r="DC23" s="26">
        <f t="shared" si="126"/>
        <v>0</v>
      </c>
      <c r="DD23" s="26">
        <f t="shared" si="127"/>
        <v>7</v>
      </c>
      <c r="DE23" s="26">
        <f t="shared" si="128"/>
        <v>11</v>
      </c>
      <c r="DF23" s="26">
        <f t="shared" si="129"/>
        <v>18</v>
      </c>
      <c r="DG23" s="26">
        <f t="shared" si="130"/>
        <v>14</v>
      </c>
      <c r="DH23" s="26">
        <f t="shared" si="131"/>
        <v>5</v>
      </c>
      <c r="DI23" s="26">
        <f t="shared" si="132"/>
        <v>0</v>
      </c>
      <c r="DJ23" s="26">
        <f t="shared" si="133"/>
        <v>4</v>
      </c>
      <c r="DK23" s="26">
        <f t="shared" si="134"/>
        <v>11</v>
      </c>
      <c r="DL23" s="26">
        <f t="shared" si="135"/>
        <v>4</v>
      </c>
      <c r="DM23" s="26">
        <f t="shared" si="136"/>
        <v>0</v>
      </c>
      <c r="DN23" s="26">
        <f t="shared" si="137"/>
        <v>20</v>
      </c>
      <c r="DO23" s="26">
        <f t="shared" si="138"/>
        <v>0</v>
      </c>
      <c r="DP23" s="26">
        <f t="shared" si="139"/>
        <v>4</v>
      </c>
      <c r="DQ23" s="26">
        <f t="shared" si="140"/>
        <v>4</v>
      </c>
      <c r="DR23" s="26">
        <f t="shared" si="141"/>
        <v>7</v>
      </c>
      <c r="DS23" s="26">
        <f t="shared" si="142"/>
        <v>0</v>
      </c>
      <c r="DT23" s="26">
        <f t="shared" si="143"/>
        <v>0</v>
      </c>
      <c r="DU23" s="26">
        <f t="shared" si="144"/>
        <v>0</v>
      </c>
      <c r="DV23" s="31">
        <f t="shared" si="145"/>
        <v>109</v>
      </c>
      <c r="DW23" s="31">
        <f t="shared" si="146"/>
        <v>0.8864573689083407</v>
      </c>
      <c r="DX23" s="31">
        <f t="shared" si="147"/>
        <v>4.3919933277731422E-2</v>
      </c>
      <c r="EA23" s="27">
        <v>35</v>
      </c>
      <c r="EB23" s="26">
        <f t="shared" si="23"/>
        <v>0</v>
      </c>
      <c r="EC23" s="26">
        <f t="shared" si="24"/>
        <v>0</v>
      </c>
      <c r="ED23" s="26">
        <f t="shared" si="25"/>
        <v>0</v>
      </c>
      <c r="EE23" s="26">
        <f t="shared" si="26"/>
        <v>0</v>
      </c>
      <c r="EF23" s="26">
        <f t="shared" si="27"/>
        <v>8</v>
      </c>
      <c r="EG23" s="26">
        <f t="shared" si="28"/>
        <v>0</v>
      </c>
      <c r="EH23" s="26">
        <f t="shared" si="29"/>
        <v>0</v>
      </c>
      <c r="EI23" s="26">
        <f t="shared" si="30"/>
        <v>0</v>
      </c>
      <c r="EJ23" s="26">
        <f t="shared" si="31"/>
        <v>0</v>
      </c>
      <c r="EK23" s="26">
        <f t="shared" si="32"/>
        <v>0</v>
      </c>
      <c r="EL23" s="26">
        <f t="shared" si="33"/>
        <v>0</v>
      </c>
      <c r="EM23" s="26">
        <f t="shared" si="34"/>
        <v>0</v>
      </c>
      <c r="EN23" s="26">
        <f t="shared" si="35"/>
        <v>0</v>
      </c>
      <c r="EO23" s="26">
        <f t="shared" si="36"/>
        <v>0</v>
      </c>
      <c r="EP23" s="26">
        <f t="shared" si="37"/>
        <v>0</v>
      </c>
      <c r="EQ23" s="26">
        <f t="shared" si="38"/>
        <v>0</v>
      </c>
      <c r="ER23" s="26">
        <f t="shared" si="39"/>
        <v>0</v>
      </c>
      <c r="ES23" s="26">
        <f t="shared" si="40"/>
        <v>0</v>
      </c>
      <c r="ET23" s="26">
        <f t="shared" si="41"/>
        <v>0</v>
      </c>
      <c r="EU23" s="26">
        <f t="shared" si="42"/>
        <v>0</v>
      </c>
      <c r="EV23" s="26">
        <f t="shared" si="43"/>
        <v>0</v>
      </c>
      <c r="EW23" s="26">
        <f t="shared" si="44"/>
        <v>0</v>
      </c>
      <c r="EX23" s="31">
        <f t="shared" si="148"/>
        <v>8</v>
      </c>
      <c r="EY23" s="31">
        <f t="shared" si="149"/>
        <v>0</v>
      </c>
      <c r="EZ23" s="31">
        <f t="shared" si="150"/>
        <v>0</v>
      </c>
      <c r="GE23" s="27">
        <v>41</v>
      </c>
      <c r="GF23" s="26">
        <f t="shared" si="154"/>
        <v>0</v>
      </c>
      <c r="GG23" s="26">
        <f t="shared" si="155"/>
        <v>0</v>
      </c>
      <c r="GH23" s="26">
        <f t="shared" si="156"/>
        <v>0</v>
      </c>
      <c r="GI23" s="26">
        <f t="shared" si="157"/>
        <v>0</v>
      </c>
      <c r="GJ23" s="26">
        <f t="shared" si="158"/>
        <v>0</v>
      </c>
      <c r="GK23" s="26">
        <f t="shared" si="159"/>
        <v>4</v>
      </c>
      <c r="GL23" s="26">
        <f t="shared" si="160"/>
        <v>4</v>
      </c>
      <c r="GM23" s="26">
        <f t="shared" si="161"/>
        <v>0</v>
      </c>
      <c r="GN23" s="26">
        <f t="shared" si="162"/>
        <v>4</v>
      </c>
      <c r="GO23" s="26">
        <f t="shared" si="163"/>
        <v>0</v>
      </c>
      <c r="GP23" s="26">
        <f t="shared" si="164"/>
        <v>0</v>
      </c>
      <c r="GQ23" s="26">
        <f t="shared" si="165"/>
        <v>0</v>
      </c>
      <c r="GR23" s="26">
        <f t="shared" si="166"/>
        <v>0</v>
      </c>
      <c r="GS23" s="26">
        <f t="shared" si="167"/>
        <v>3</v>
      </c>
      <c r="GT23" s="26">
        <f t="shared" si="168"/>
        <v>0</v>
      </c>
      <c r="GU23" s="26">
        <f t="shared" si="169"/>
        <v>0</v>
      </c>
      <c r="GV23" s="26">
        <f t="shared" si="170"/>
        <v>0</v>
      </c>
      <c r="GW23" s="26">
        <f t="shared" si="171"/>
        <v>0</v>
      </c>
      <c r="GX23" s="26">
        <f t="shared" si="172"/>
        <v>0</v>
      </c>
      <c r="GY23" s="26">
        <f t="shared" si="173"/>
        <v>0</v>
      </c>
      <c r="GZ23" s="26">
        <f t="shared" si="174"/>
        <v>0</v>
      </c>
      <c r="HA23" s="26">
        <f t="shared" si="175"/>
        <v>0</v>
      </c>
      <c r="HB23" s="31">
        <f t="shared" si="176"/>
        <v>15</v>
      </c>
      <c r="HC23" s="31">
        <f t="shared" si="177"/>
        <v>0.74666666666666659</v>
      </c>
      <c r="HD23" s="31">
        <f t="shared" si="178"/>
        <v>5.0909090909090904E-3</v>
      </c>
      <c r="HK23" s="39" t="s">
        <v>282</v>
      </c>
      <c r="HL23" s="31">
        <v>0</v>
      </c>
      <c r="HM23" s="31">
        <f>($HN18/$HN$7)*$HL23</f>
        <v>0</v>
      </c>
      <c r="HP23" s="39" t="s">
        <v>282</v>
      </c>
      <c r="HQ23" s="31">
        <v>0</v>
      </c>
      <c r="HR23" s="31">
        <f>($HN18/$HN$7)*$HL23</f>
        <v>0</v>
      </c>
      <c r="HU23" s="39" t="s">
        <v>282</v>
      </c>
      <c r="HV23" s="31">
        <v>0</v>
      </c>
      <c r="HW23" s="31">
        <f>($HN18/$HN$7)*$HL23</f>
        <v>0</v>
      </c>
      <c r="HZ23" s="39" t="s">
        <v>282</v>
      </c>
      <c r="IA23" s="31">
        <v>0</v>
      </c>
      <c r="IB23" s="31">
        <f>($IC18/$IC$19)*$IA23</f>
        <v>0</v>
      </c>
      <c r="IE23" s="39" t="s">
        <v>282</v>
      </c>
      <c r="IF23" s="31">
        <v>0</v>
      </c>
      <c r="IG23" s="31">
        <f>($IH18/$IH$19)*$IF23</f>
        <v>0</v>
      </c>
      <c r="IJ23" s="39" t="s">
        <v>282</v>
      </c>
      <c r="IK23" s="31">
        <v>0</v>
      </c>
      <c r="IL23" s="31">
        <f>($IM18/$IM$7)*$IK23</f>
        <v>0</v>
      </c>
      <c r="IO23" s="39" t="s">
        <v>282</v>
      </c>
      <c r="IP23" s="31">
        <v>0</v>
      </c>
      <c r="IQ23" s="31">
        <f>($IR18/$IR$7)*$IP23</f>
        <v>0</v>
      </c>
      <c r="IT23" s="39" t="s">
        <v>282</v>
      </c>
      <c r="IU23" s="31">
        <v>0</v>
      </c>
      <c r="IV23" s="31">
        <f>($IW18/$IW$7)*$IU23</f>
        <v>0</v>
      </c>
      <c r="IY23" s="39" t="s">
        <v>282</v>
      </c>
      <c r="IZ23" s="31">
        <v>0</v>
      </c>
      <c r="JA23" s="31">
        <f>($JB18/$JB$7)*$IZ23</f>
        <v>0</v>
      </c>
      <c r="JD23" s="39" t="s">
        <v>282</v>
      </c>
      <c r="JE23" s="31">
        <v>0</v>
      </c>
      <c r="JF23" s="31">
        <f>($JB18/$JB$7)*$IZ23</f>
        <v>0</v>
      </c>
    </row>
    <row r="24" spans="1:267">
      <c r="A24" s="6">
        <v>67</v>
      </c>
      <c r="B24" s="6">
        <v>59</v>
      </c>
      <c r="C24" s="6">
        <v>41</v>
      </c>
      <c r="D24" s="7">
        <v>21.94766735</v>
      </c>
      <c r="E24" s="8">
        <f t="shared" si="67"/>
        <v>22</v>
      </c>
      <c r="F24" s="7">
        <v>80.973841949999994</v>
      </c>
      <c r="G24" s="8">
        <f t="shared" si="68"/>
        <v>81</v>
      </c>
      <c r="H24" s="9">
        <v>6.012632591</v>
      </c>
      <c r="I24" s="8">
        <f t="shared" si="69"/>
        <v>6</v>
      </c>
      <c r="J24" s="10">
        <v>213.35609210000001</v>
      </c>
      <c r="K24" s="8">
        <f t="shared" si="70"/>
        <v>213</v>
      </c>
      <c r="L24" s="5" t="s">
        <v>24</v>
      </c>
      <c r="S24" s="27">
        <v>22</v>
      </c>
      <c r="T24" s="26">
        <f t="shared" si="71"/>
        <v>0</v>
      </c>
      <c r="U24" s="26">
        <f t="shared" si="72"/>
        <v>0</v>
      </c>
      <c r="V24" s="26">
        <f t="shared" si="73"/>
        <v>5</v>
      </c>
      <c r="W24" s="26">
        <f t="shared" si="74"/>
        <v>5</v>
      </c>
      <c r="X24" s="26">
        <f t="shared" si="75"/>
        <v>1</v>
      </c>
      <c r="Y24" s="26">
        <f t="shared" si="76"/>
        <v>8</v>
      </c>
      <c r="Z24" s="26">
        <f t="shared" si="77"/>
        <v>3</v>
      </c>
      <c r="AA24" s="26">
        <f t="shared" si="78"/>
        <v>1</v>
      </c>
      <c r="AB24" s="26">
        <f t="shared" si="79"/>
        <v>4</v>
      </c>
      <c r="AC24" s="26">
        <f t="shared" si="80"/>
        <v>3</v>
      </c>
      <c r="AD24" s="26">
        <f t="shared" si="81"/>
        <v>0</v>
      </c>
      <c r="AE24" s="26">
        <f t="shared" si="82"/>
        <v>5</v>
      </c>
      <c r="AF24" s="26">
        <f t="shared" si="83"/>
        <v>3</v>
      </c>
      <c r="AG24" s="26">
        <f t="shared" si="84"/>
        <v>0</v>
      </c>
      <c r="AH24" s="26">
        <f t="shared" si="85"/>
        <v>0</v>
      </c>
      <c r="AI24" s="26">
        <f t="shared" si="86"/>
        <v>1</v>
      </c>
      <c r="AJ24" s="26">
        <f t="shared" si="87"/>
        <v>2</v>
      </c>
      <c r="AK24" s="26">
        <f t="shared" si="88"/>
        <v>0</v>
      </c>
      <c r="AL24" s="26">
        <f t="shared" si="89"/>
        <v>3</v>
      </c>
      <c r="AM24" s="26">
        <f t="shared" si="90"/>
        <v>0</v>
      </c>
      <c r="AN24" s="26">
        <f t="shared" si="91"/>
        <v>0</v>
      </c>
      <c r="AO24" s="26">
        <f t="shared" si="92"/>
        <v>0</v>
      </c>
      <c r="AP24" s="31">
        <f t="shared" si="93"/>
        <v>44</v>
      </c>
      <c r="AQ24" s="31">
        <f t="shared" ref="AQ24:AQ87" si="179">1-(($T24/$AP24)^2)-(($U24/$AP24)^2)-(($V24/$AP24)^2)-(($W24/$AP24)^2)-(($X24/$AP24)^2)-(($Y24/$AP24)^2)-(($Z24/$AP24)^2)-(($AA24/$AP24)^2)-(($AB24/$AP24)^2)-(($AC24/$AP24)^2)-(($AD24/$AP24)^2)-(($AE24/$AP24)^2)-(($AF24/$AP24)^2)-(($AG24/$AP24)^2)-(($AH24/$AP24)^2)-(($AI24/$AP24)^2)-(($AJ24/$AP24)^2)-(($AK24/$AP24)^2)-(($AL24/$AP24)^2)-(($AM24/$AP24)^2)-(($AN24/$AP24)^2)-(($AO24/$AP24)^2)</f>
        <v>0.89772727272727293</v>
      </c>
      <c r="AR24" s="31">
        <f t="shared" si="94"/>
        <v>1.7954545454545459E-2</v>
      </c>
      <c r="AU24" s="27">
        <v>27</v>
      </c>
      <c r="AV24" s="26">
        <f t="shared" si="95"/>
        <v>0</v>
      </c>
      <c r="AW24" s="26">
        <f t="shared" si="96"/>
        <v>0</v>
      </c>
      <c r="AX24" s="26">
        <f t="shared" si="97"/>
        <v>0</v>
      </c>
      <c r="AY24" s="26">
        <f t="shared" si="98"/>
        <v>0</v>
      </c>
      <c r="AZ24" s="26">
        <f t="shared" si="99"/>
        <v>0</v>
      </c>
      <c r="BA24" s="26">
        <f t="shared" si="100"/>
        <v>0</v>
      </c>
      <c r="BB24" s="26">
        <f t="shared" si="101"/>
        <v>0</v>
      </c>
      <c r="BC24" s="26">
        <f t="shared" si="102"/>
        <v>0</v>
      </c>
      <c r="BD24" s="26">
        <f t="shared" si="103"/>
        <v>0</v>
      </c>
      <c r="BE24" s="26">
        <f t="shared" si="104"/>
        <v>7</v>
      </c>
      <c r="BF24" s="26">
        <f t="shared" si="105"/>
        <v>0</v>
      </c>
      <c r="BG24" s="26">
        <f t="shared" si="106"/>
        <v>4</v>
      </c>
      <c r="BH24" s="26">
        <f t="shared" si="107"/>
        <v>0</v>
      </c>
      <c r="BI24" s="26">
        <f t="shared" si="108"/>
        <v>2</v>
      </c>
      <c r="BJ24" s="26">
        <f t="shared" si="109"/>
        <v>2</v>
      </c>
      <c r="BK24" s="26">
        <f t="shared" si="110"/>
        <v>0</v>
      </c>
      <c r="BL24" s="26">
        <f t="shared" si="111"/>
        <v>2</v>
      </c>
      <c r="BM24" s="26">
        <f t="shared" si="112"/>
        <v>0</v>
      </c>
      <c r="BN24" s="26">
        <f t="shared" si="113"/>
        <v>3</v>
      </c>
      <c r="BO24" s="26">
        <f t="shared" si="114"/>
        <v>0</v>
      </c>
      <c r="BP24" s="26">
        <f t="shared" si="115"/>
        <v>0</v>
      </c>
      <c r="BQ24" s="26">
        <f t="shared" si="116"/>
        <v>5</v>
      </c>
      <c r="BR24" s="31">
        <f t="shared" si="117"/>
        <v>25</v>
      </c>
      <c r="BS24" s="31">
        <f t="shared" si="118"/>
        <v>0.82240000000000013</v>
      </c>
      <c r="BT24" s="31">
        <f t="shared" si="119"/>
        <v>9.3454545454545474E-3</v>
      </c>
      <c r="BW24" s="27">
        <v>27</v>
      </c>
      <c r="BX24" s="26">
        <f t="shared" si="1"/>
        <v>0</v>
      </c>
      <c r="BY24" s="26">
        <f t="shared" si="2"/>
        <v>0</v>
      </c>
      <c r="BZ24" s="26">
        <f t="shared" si="3"/>
        <v>0</v>
      </c>
      <c r="CA24" s="26">
        <f t="shared" si="4"/>
        <v>0</v>
      </c>
      <c r="CB24" s="26">
        <f t="shared" si="5"/>
        <v>0</v>
      </c>
      <c r="CC24" s="26">
        <f t="shared" si="6"/>
        <v>0</v>
      </c>
      <c r="CD24" s="26">
        <f t="shared" si="7"/>
        <v>0</v>
      </c>
      <c r="CE24" s="26">
        <f t="shared" si="8"/>
        <v>0</v>
      </c>
      <c r="CF24" s="26">
        <f t="shared" si="9"/>
        <v>0</v>
      </c>
      <c r="CG24" s="26">
        <f t="shared" si="10"/>
        <v>0</v>
      </c>
      <c r="CH24" s="26">
        <f t="shared" si="11"/>
        <v>0</v>
      </c>
      <c r="CI24" s="26">
        <f t="shared" si="12"/>
        <v>10</v>
      </c>
      <c r="CJ24" s="26">
        <f t="shared" si="13"/>
        <v>0</v>
      </c>
      <c r="CK24" s="26">
        <f t="shared" si="14"/>
        <v>0</v>
      </c>
      <c r="CL24" s="26">
        <f t="shared" si="15"/>
        <v>0</v>
      </c>
      <c r="CM24" s="26">
        <f t="shared" si="16"/>
        <v>0</v>
      </c>
      <c r="CN24" s="26">
        <f t="shared" si="17"/>
        <v>0</v>
      </c>
      <c r="CO24" s="26">
        <f t="shared" si="18"/>
        <v>0</v>
      </c>
      <c r="CP24" s="26">
        <f t="shared" si="19"/>
        <v>6</v>
      </c>
      <c r="CQ24" s="26">
        <f t="shared" si="20"/>
        <v>0</v>
      </c>
      <c r="CR24" s="26">
        <f t="shared" si="21"/>
        <v>0</v>
      </c>
      <c r="CS24" s="26">
        <f t="shared" si="22"/>
        <v>10</v>
      </c>
      <c r="CT24" s="31">
        <f t="shared" si="120"/>
        <v>26</v>
      </c>
      <c r="CU24" s="31">
        <f t="shared" si="121"/>
        <v>0.65088757396449703</v>
      </c>
      <c r="CV24" s="31">
        <f t="shared" si="122"/>
        <v>7.6923076923076919E-3</v>
      </c>
      <c r="CY24" s="27">
        <v>31</v>
      </c>
      <c r="CZ24" s="26">
        <f t="shared" si="123"/>
        <v>0</v>
      </c>
      <c r="DA24" s="26">
        <f t="shared" si="124"/>
        <v>0</v>
      </c>
      <c r="DB24" s="26">
        <f t="shared" si="125"/>
        <v>0</v>
      </c>
      <c r="DC24" s="26">
        <f t="shared" si="126"/>
        <v>0</v>
      </c>
      <c r="DD24" s="26">
        <f t="shared" si="127"/>
        <v>13</v>
      </c>
      <c r="DE24" s="26">
        <f t="shared" si="128"/>
        <v>17</v>
      </c>
      <c r="DF24" s="26">
        <f t="shared" si="129"/>
        <v>0</v>
      </c>
      <c r="DG24" s="26">
        <f t="shared" si="130"/>
        <v>6</v>
      </c>
      <c r="DH24" s="26">
        <f t="shared" si="131"/>
        <v>0</v>
      </c>
      <c r="DI24" s="26">
        <f t="shared" si="132"/>
        <v>0</v>
      </c>
      <c r="DJ24" s="26">
        <f t="shared" si="133"/>
        <v>0</v>
      </c>
      <c r="DK24" s="26">
        <f t="shared" si="134"/>
        <v>12</v>
      </c>
      <c r="DL24" s="26">
        <f t="shared" si="135"/>
        <v>4</v>
      </c>
      <c r="DM24" s="26">
        <f t="shared" si="136"/>
        <v>0</v>
      </c>
      <c r="DN24" s="26">
        <f t="shared" si="137"/>
        <v>0</v>
      </c>
      <c r="DO24" s="26">
        <f t="shared" si="138"/>
        <v>0</v>
      </c>
      <c r="DP24" s="26">
        <f t="shared" si="139"/>
        <v>5</v>
      </c>
      <c r="DQ24" s="26">
        <f t="shared" si="140"/>
        <v>3</v>
      </c>
      <c r="DR24" s="26">
        <f t="shared" si="141"/>
        <v>0</v>
      </c>
      <c r="DS24" s="26">
        <f t="shared" si="142"/>
        <v>0</v>
      </c>
      <c r="DT24" s="26">
        <f t="shared" si="143"/>
        <v>0</v>
      </c>
      <c r="DU24" s="26">
        <f t="shared" si="144"/>
        <v>0</v>
      </c>
      <c r="DV24" s="31">
        <f t="shared" si="145"/>
        <v>60</v>
      </c>
      <c r="DW24" s="31">
        <f t="shared" si="146"/>
        <v>0.80888888888888888</v>
      </c>
      <c r="DX24" s="31">
        <f t="shared" si="147"/>
        <v>2.2060606060606058E-2</v>
      </c>
      <c r="EA24" s="27">
        <v>36</v>
      </c>
      <c r="EB24" s="26">
        <f t="shared" si="23"/>
        <v>0</v>
      </c>
      <c r="EC24" s="26">
        <f t="shared" si="24"/>
        <v>0</v>
      </c>
      <c r="ED24" s="26">
        <f t="shared" si="25"/>
        <v>0</v>
      </c>
      <c r="EE24" s="26">
        <f t="shared" si="26"/>
        <v>0</v>
      </c>
      <c r="EF24" s="26">
        <f t="shared" si="27"/>
        <v>2</v>
      </c>
      <c r="EG24" s="26">
        <f t="shared" si="28"/>
        <v>0</v>
      </c>
      <c r="EH24" s="26">
        <f t="shared" si="29"/>
        <v>0</v>
      </c>
      <c r="EI24" s="26">
        <f t="shared" si="30"/>
        <v>0</v>
      </c>
      <c r="EJ24" s="26">
        <f t="shared" si="31"/>
        <v>0</v>
      </c>
      <c r="EK24" s="26">
        <f t="shared" si="32"/>
        <v>0</v>
      </c>
      <c r="EL24" s="26">
        <f t="shared" si="33"/>
        <v>0</v>
      </c>
      <c r="EM24" s="26">
        <f t="shared" si="34"/>
        <v>0</v>
      </c>
      <c r="EN24" s="26">
        <f t="shared" si="35"/>
        <v>0</v>
      </c>
      <c r="EO24" s="26">
        <f t="shared" si="36"/>
        <v>0</v>
      </c>
      <c r="EP24" s="26">
        <f t="shared" si="37"/>
        <v>0</v>
      </c>
      <c r="EQ24" s="26">
        <f t="shared" si="38"/>
        <v>0</v>
      </c>
      <c r="ER24" s="26">
        <f t="shared" si="39"/>
        <v>0</v>
      </c>
      <c r="ES24" s="26">
        <f t="shared" si="40"/>
        <v>0</v>
      </c>
      <c r="ET24" s="26">
        <f t="shared" si="41"/>
        <v>0</v>
      </c>
      <c r="EU24" s="26">
        <f t="shared" si="42"/>
        <v>0</v>
      </c>
      <c r="EV24" s="26">
        <f t="shared" si="43"/>
        <v>0</v>
      </c>
      <c r="EW24" s="26">
        <f t="shared" si="44"/>
        <v>0</v>
      </c>
      <c r="EX24" s="31">
        <f t="shared" si="148"/>
        <v>2</v>
      </c>
      <c r="EY24" s="31">
        <f t="shared" si="149"/>
        <v>0</v>
      </c>
      <c r="EZ24" s="31">
        <f t="shared" si="150"/>
        <v>0</v>
      </c>
      <c r="GE24" s="27">
        <v>42</v>
      </c>
      <c r="GF24" s="26">
        <f t="shared" si="154"/>
        <v>0</v>
      </c>
      <c r="GG24" s="26">
        <f t="shared" si="155"/>
        <v>0</v>
      </c>
      <c r="GH24" s="26">
        <f t="shared" si="156"/>
        <v>0</v>
      </c>
      <c r="GI24" s="26">
        <f t="shared" si="157"/>
        <v>0</v>
      </c>
      <c r="GJ24" s="26">
        <f t="shared" si="158"/>
        <v>0</v>
      </c>
      <c r="GK24" s="26">
        <f t="shared" si="159"/>
        <v>3</v>
      </c>
      <c r="GL24" s="26">
        <f t="shared" si="160"/>
        <v>2</v>
      </c>
      <c r="GM24" s="26">
        <f t="shared" si="161"/>
        <v>0</v>
      </c>
      <c r="GN24" s="26">
        <f t="shared" si="162"/>
        <v>4</v>
      </c>
      <c r="GO24" s="26">
        <f t="shared" si="163"/>
        <v>0</v>
      </c>
      <c r="GP24" s="26">
        <f t="shared" si="164"/>
        <v>0</v>
      </c>
      <c r="GQ24" s="26">
        <f t="shared" si="165"/>
        <v>0</v>
      </c>
      <c r="GR24" s="26">
        <f t="shared" si="166"/>
        <v>0</v>
      </c>
      <c r="GS24" s="26">
        <f t="shared" si="167"/>
        <v>4</v>
      </c>
      <c r="GT24" s="26">
        <f t="shared" si="168"/>
        <v>0</v>
      </c>
      <c r="GU24" s="26">
        <f t="shared" si="169"/>
        <v>0</v>
      </c>
      <c r="GV24" s="26">
        <f t="shared" si="170"/>
        <v>0</v>
      </c>
      <c r="GW24" s="26">
        <f t="shared" si="171"/>
        <v>1</v>
      </c>
      <c r="GX24" s="26">
        <f t="shared" si="172"/>
        <v>0</v>
      </c>
      <c r="GY24" s="26">
        <f t="shared" si="173"/>
        <v>0</v>
      </c>
      <c r="GZ24" s="26">
        <f t="shared" si="174"/>
        <v>0</v>
      </c>
      <c r="HA24" s="26">
        <f t="shared" si="175"/>
        <v>0</v>
      </c>
      <c r="HB24" s="31">
        <f t="shared" si="176"/>
        <v>14</v>
      </c>
      <c r="HC24" s="31">
        <f t="shared" si="177"/>
        <v>0.76530612244897966</v>
      </c>
      <c r="HD24" s="31">
        <f t="shared" si="178"/>
        <v>4.8701298701298709E-3</v>
      </c>
      <c r="HM24">
        <f>SUM(HM22:HM23)</f>
        <v>0</v>
      </c>
      <c r="HR24">
        <f>SUM(HR22:HR23)</f>
        <v>0</v>
      </c>
      <c r="HW24">
        <f>SUM(HW22:HW23)</f>
        <v>0</v>
      </c>
      <c r="IB24">
        <f>SUM(IB22:IB23)</f>
        <v>0.5</v>
      </c>
      <c r="IG24">
        <f>SUM(IG22:IG23)</f>
        <v>0.19132653061224486</v>
      </c>
      <c r="IL24">
        <f>SUM(IL22:IL23)</f>
        <v>0</v>
      </c>
      <c r="IQ24">
        <f>SUM(IQ22:IQ23)</f>
        <v>0.49861495844875353</v>
      </c>
      <c r="IV24">
        <f>SUM(IV22:IV23)</f>
        <v>0</v>
      </c>
      <c r="JA24">
        <f>SUM(JA22:JA23)</f>
        <v>0</v>
      </c>
      <c r="JF24">
        <f>SUM(JF22:JF23)</f>
        <v>0.48782117678505788</v>
      </c>
    </row>
    <row r="25" spans="1:267">
      <c r="A25" s="6">
        <v>83</v>
      </c>
      <c r="B25" s="6">
        <v>41</v>
      </c>
      <c r="C25" s="6">
        <v>43</v>
      </c>
      <c r="D25" s="7">
        <v>21.052535500000001</v>
      </c>
      <c r="E25" s="8">
        <f t="shared" si="67"/>
        <v>21</v>
      </c>
      <c r="F25" s="7">
        <v>82.678395170000002</v>
      </c>
      <c r="G25" s="8">
        <f t="shared" si="68"/>
        <v>83</v>
      </c>
      <c r="H25" s="9">
        <v>6.2540284509999999</v>
      </c>
      <c r="I25" s="8">
        <f t="shared" si="69"/>
        <v>6</v>
      </c>
      <c r="J25" s="10">
        <v>233.1075816</v>
      </c>
      <c r="K25" s="8">
        <f t="shared" si="70"/>
        <v>233</v>
      </c>
      <c r="L25" s="5" t="s">
        <v>24</v>
      </c>
      <c r="S25" s="27">
        <v>23</v>
      </c>
      <c r="T25" s="26">
        <f t="shared" si="71"/>
        <v>0</v>
      </c>
      <c r="U25" s="26">
        <f t="shared" si="72"/>
        <v>0</v>
      </c>
      <c r="V25" s="26">
        <f t="shared" si="73"/>
        <v>2</v>
      </c>
      <c r="W25" s="26">
        <f t="shared" si="74"/>
        <v>3</v>
      </c>
      <c r="X25" s="26">
        <f t="shared" si="75"/>
        <v>2</v>
      </c>
      <c r="Y25" s="26">
        <f t="shared" si="76"/>
        <v>4</v>
      </c>
      <c r="Z25" s="26">
        <f t="shared" si="77"/>
        <v>3</v>
      </c>
      <c r="AA25" s="26">
        <f t="shared" si="78"/>
        <v>2</v>
      </c>
      <c r="AB25" s="26">
        <f t="shared" si="79"/>
        <v>1</v>
      </c>
      <c r="AC25" s="26">
        <f t="shared" si="80"/>
        <v>2</v>
      </c>
      <c r="AD25" s="26">
        <f t="shared" si="81"/>
        <v>0</v>
      </c>
      <c r="AE25" s="26">
        <f t="shared" si="82"/>
        <v>3</v>
      </c>
      <c r="AF25" s="26">
        <f t="shared" si="83"/>
        <v>2</v>
      </c>
      <c r="AG25" s="26">
        <f t="shared" si="84"/>
        <v>0</v>
      </c>
      <c r="AH25" s="26">
        <f t="shared" si="85"/>
        <v>0</v>
      </c>
      <c r="AI25" s="26">
        <f t="shared" si="86"/>
        <v>1</v>
      </c>
      <c r="AJ25" s="26">
        <f t="shared" si="87"/>
        <v>0</v>
      </c>
      <c r="AK25" s="26">
        <f t="shared" si="88"/>
        <v>0</v>
      </c>
      <c r="AL25" s="26">
        <f t="shared" si="89"/>
        <v>3</v>
      </c>
      <c r="AM25" s="26">
        <f t="shared" si="90"/>
        <v>0</v>
      </c>
      <c r="AN25" s="26">
        <f t="shared" si="91"/>
        <v>0</v>
      </c>
      <c r="AO25" s="26">
        <f t="shared" si="92"/>
        <v>0</v>
      </c>
      <c r="AP25" s="31">
        <f t="shared" si="93"/>
        <v>28</v>
      </c>
      <c r="AQ25" s="31">
        <f t="shared" si="179"/>
        <v>0.90561224489795933</v>
      </c>
      <c r="AR25" s="31">
        <f t="shared" si="94"/>
        <v>1.1525974025974028E-2</v>
      </c>
      <c r="AU25" s="27">
        <v>28</v>
      </c>
      <c r="AV25" s="26">
        <f t="shared" si="95"/>
        <v>0</v>
      </c>
      <c r="AW25" s="26">
        <f t="shared" si="96"/>
        <v>0</v>
      </c>
      <c r="AX25" s="26">
        <f t="shared" si="97"/>
        <v>0</v>
      </c>
      <c r="AY25" s="26">
        <f t="shared" si="98"/>
        <v>0</v>
      </c>
      <c r="AZ25" s="26">
        <f t="shared" si="99"/>
        <v>0</v>
      </c>
      <c r="BA25" s="26">
        <f t="shared" si="100"/>
        <v>0</v>
      </c>
      <c r="BB25" s="26">
        <f t="shared" si="101"/>
        <v>0</v>
      </c>
      <c r="BC25" s="26">
        <f t="shared" si="102"/>
        <v>0</v>
      </c>
      <c r="BD25" s="26">
        <f t="shared" si="103"/>
        <v>0</v>
      </c>
      <c r="BE25" s="26">
        <f t="shared" si="104"/>
        <v>2</v>
      </c>
      <c r="BF25" s="26">
        <f t="shared" si="105"/>
        <v>0</v>
      </c>
      <c r="BG25" s="26">
        <f t="shared" si="106"/>
        <v>4</v>
      </c>
      <c r="BH25" s="26">
        <f t="shared" si="107"/>
        <v>0</v>
      </c>
      <c r="BI25" s="26">
        <f t="shared" si="108"/>
        <v>3</v>
      </c>
      <c r="BJ25" s="26">
        <f t="shared" si="109"/>
        <v>1</v>
      </c>
      <c r="BK25" s="26">
        <f t="shared" si="110"/>
        <v>0</v>
      </c>
      <c r="BL25" s="26">
        <f t="shared" si="111"/>
        <v>1</v>
      </c>
      <c r="BM25" s="26">
        <f t="shared" si="112"/>
        <v>0</v>
      </c>
      <c r="BN25" s="26">
        <f t="shared" si="113"/>
        <v>4</v>
      </c>
      <c r="BO25" s="26">
        <f t="shared" si="114"/>
        <v>0</v>
      </c>
      <c r="BP25" s="26">
        <f t="shared" si="115"/>
        <v>0</v>
      </c>
      <c r="BQ25" s="26">
        <f t="shared" si="116"/>
        <v>5</v>
      </c>
      <c r="BR25" s="31">
        <f t="shared" si="117"/>
        <v>20</v>
      </c>
      <c r="BS25" s="31">
        <f t="shared" si="118"/>
        <v>0.82000000000000006</v>
      </c>
      <c r="BT25" s="31">
        <f t="shared" si="119"/>
        <v>7.454545454545455E-3</v>
      </c>
      <c r="BW25" s="27">
        <v>28</v>
      </c>
      <c r="BX25" s="26">
        <f t="shared" si="1"/>
        <v>0</v>
      </c>
      <c r="BY25" s="26">
        <f t="shared" si="2"/>
        <v>0</v>
      </c>
      <c r="BZ25" s="26">
        <f t="shared" si="3"/>
        <v>0</v>
      </c>
      <c r="CA25" s="26">
        <f t="shared" si="4"/>
        <v>0</v>
      </c>
      <c r="CB25" s="26">
        <f t="shared" si="5"/>
        <v>0</v>
      </c>
      <c r="CC25" s="26">
        <f t="shared" si="6"/>
        <v>0</v>
      </c>
      <c r="CD25" s="26">
        <f t="shared" si="7"/>
        <v>0</v>
      </c>
      <c r="CE25" s="26">
        <f t="shared" si="8"/>
        <v>0</v>
      </c>
      <c r="CF25" s="26">
        <f t="shared" si="9"/>
        <v>0</v>
      </c>
      <c r="CG25" s="26">
        <f t="shared" si="10"/>
        <v>0</v>
      </c>
      <c r="CH25" s="26">
        <f t="shared" si="11"/>
        <v>0</v>
      </c>
      <c r="CI25" s="26">
        <f t="shared" si="12"/>
        <v>5</v>
      </c>
      <c r="CJ25" s="26">
        <f t="shared" si="13"/>
        <v>0</v>
      </c>
      <c r="CK25" s="26">
        <f t="shared" si="14"/>
        <v>0</v>
      </c>
      <c r="CL25" s="26">
        <f t="shared" si="15"/>
        <v>0</v>
      </c>
      <c r="CM25" s="26">
        <f t="shared" si="16"/>
        <v>0</v>
      </c>
      <c r="CN25" s="26">
        <f t="shared" si="17"/>
        <v>0</v>
      </c>
      <c r="CO25" s="26">
        <f t="shared" si="18"/>
        <v>0</v>
      </c>
      <c r="CP25" s="26">
        <f t="shared" si="19"/>
        <v>3</v>
      </c>
      <c r="CQ25" s="26">
        <f t="shared" si="20"/>
        <v>0</v>
      </c>
      <c r="CR25" s="26">
        <f t="shared" si="21"/>
        <v>0</v>
      </c>
      <c r="CS25" s="26">
        <f t="shared" si="22"/>
        <v>11</v>
      </c>
      <c r="CT25" s="31">
        <f t="shared" si="120"/>
        <v>19</v>
      </c>
      <c r="CU25" s="31">
        <f t="shared" si="121"/>
        <v>0.5706371191135734</v>
      </c>
      <c r="CV25" s="31">
        <f t="shared" si="122"/>
        <v>4.9282296650717703E-3</v>
      </c>
      <c r="CY25" s="27">
        <v>32</v>
      </c>
      <c r="CZ25" s="26">
        <f t="shared" si="123"/>
        <v>0</v>
      </c>
      <c r="DA25" s="26">
        <f t="shared" si="124"/>
        <v>0</v>
      </c>
      <c r="DB25" s="26">
        <f t="shared" si="125"/>
        <v>0</v>
      </c>
      <c r="DC25" s="26">
        <f t="shared" si="126"/>
        <v>0</v>
      </c>
      <c r="DD25" s="26">
        <f t="shared" si="127"/>
        <v>1</v>
      </c>
      <c r="DE25" s="26">
        <f t="shared" si="128"/>
        <v>3</v>
      </c>
      <c r="DF25" s="26">
        <f t="shared" si="129"/>
        <v>0</v>
      </c>
      <c r="DG25" s="26">
        <f t="shared" si="130"/>
        <v>9</v>
      </c>
      <c r="DH25" s="26">
        <f t="shared" si="131"/>
        <v>0</v>
      </c>
      <c r="DI25" s="26">
        <f t="shared" si="132"/>
        <v>0</v>
      </c>
      <c r="DJ25" s="26">
        <f t="shared" si="133"/>
        <v>0</v>
      </c>
      <c r="DK25" s="26">
        <f t="shared" si="134"/>
        <v>16</v>
      </c>
      <c r="DL25" s="26">
        <f t="shared" si="135"/>
        <v>1</v>
      </c>
      <c r="DM25" s="26">
        <f t="shared" si="136"/>
        <v>0</v>
      </c>
      <c r="DN25" s="26">
        <f t="shared" si="137"/>
        <v>0</v>
      </c>
      <c r="DO25" s="26">
        <f t="shared" si="138"/>
        <v>0</v>
      </c>
      <c r="DP25" s="26">
        <f t="shared" si="139"/>
        <v>7</v>
      </c>
      <c r="DQ25" s="26">
        <f>COUNTIFS($E$2:$E$2201, $CY25, $L$2:$L$2201, $P$19)</f>
        <v>4</v>
      </c>
      <c r="DR25" s="26">
        <f t="shared" si="141"/>
        <v>0</v>
      </c>
      <c r="DS25" s="26">
        <f t="shared" si="142"/>
        <v>0</v>
      </c>
      <c r="DT25" s="26">
        <f t="shared" si="143"/>
        <v>0</v>
      </c>
      <c r="DU25" s="26">
        <f t="shared" si="144"/>
        <v>0</v>
      </c>
      <c r="DV25" s="31">
        <f t="shared" si="145"/>
        <v>41</v>
      </c>
      <c r="DW25" s="31">
        <f t="shared" si="146"/>
        <v>0.7543129089827485</v>
      </c>
      <c r="DX25" s="31">
        <f t="shared" si="147"/>
        <v>1.4057649667405766E-2</v>
      </c>
      <c r="EA25" s="27">
        <v>37</v>
      </c>
      <c r="EB25" s="26">
        <f t="shared" si="23"/>
        <v>0</v>
      </c>
      <c r="EC25" s="26">
        <f t="shared" si="24"/>
        <v>0</v>
      </c>
      <c r="ED25" s="26">
        <f t="shared" si="25"/>
        <v>0</v>
      </c>
      <c r="EE25" s="26">
        <f t="shared" si="26"/>
        <v>0</v>
      </c>
      <c r="EF25" s="26">
        <f t="shared" si="27"/>
        <v>3</v>
      </c>
      <c r="EG25" s="26">
        <f t="shared" si="28"/>
        <v>0</v>
      </c>
      <c r="EH25" s="26">
        <f t="shared" si="29"/>
        <v>0</v>
      </c>
      <c r="EI25" s="26">
        <f t="shared" si="30"/>
        <v>0</v>
      </c>
      <c r="EJ25" s="26">
        <f t="shared" si="31"/>
        <v>0</v>
      </c>
      <c r="EK25" s="26">
        <f t="shared" si="32"/>
        <v>0</v>
      </c>
      <c r="EL25" s="26">
        <f t="shared" si="33"/>
        <v>0</v>
      </c>
      <c r="EM25" s="26">
        <f t="shared" si="34"/>
        <v>0</v>
      </c>
      <c r="EN25" s="26">
        <f t="shared" si="35"/>
        <v>0</v>
      </c>
      <c r="EO25" s="26">
        <f t="shared" si="36"/>
        <v>0</v>
      </c>
      <c r="EP25" s="26">
        <f t="shared" si="37"/>
        <v>0</v>
      </c>
      <c r="EQ25" s="26">
        <f t="shared" si="38"/>
        <v>0</v>
      </c>
      <c r="ER25" s="26">
        <f t="shared" si="39"/>
        <v>0</v>
      </c>
      <c r="ES25" s="26">
        <f t="shared" si="40"/>
        <v>0</v>
      </c>
      <c r="ET25" s="26">
        <f t="shared" si="41"/>
        <v>0</v>
      </c>
      <c r="EU25" s="26">
        <f t="shared" si="42"/>
        <v>0</v>
      </c>
      <c r="EV25" s="26">
        <f t="shared" si="43"/>
        <v>0</v>
      </c>
      <c r="EW25" s="26">
        <f t="shared" si="44"/>
        <v>0</v>
      </c>
      <c r="EX25" s="31">
        <f t="shared" si="148"/>
        <v>3</v>
      </c>
      <c r="EY25" s="31">
        <f t="shared" si="149"/>
        <v>0</v>
      </c>
      <c r="EZ25" s="31">
        <f t="shared" si="150"/>
        <v>0</v>
      </c>
      <c r="GE25" s="27">
        <v>43</v>
      </c>
      <c r="GF25" s="26">
        <f t="shared" si="154"/>
        <v>0</v>
      </c>
      <c r="GG25" s="26">
        <f t="shared" si="155"/>
        <v>0</v>
      </c>
      <c r="GH25" s="26">
        <f t="shared" si="156"/>
        <v>0</v>
      </c>
      <c r="GI25" s="26">
        <f t="shared" si="157"/>
        <v>0</v>
      </c>
      <c r="GJ25" s="26">
        <f t="shared" si="158"/>
        <v>0</v>
      </c>
      <c r="GK25" s="26">
        <f t="shared" si="159"/>
        <v>0</v>
      </c>
      <c r="GL25" s="26">
        <f t="shared" si="160"/>
        <v>9</v>
      </c>
      <c r="GM25" s="26">
        <f t="shared" si="161"/>
        <v>0</v>
      </c>
      <c r="GN25" s="26">
        <f t="shared" si="162"/>
        <v>5</v>
      </c>
      <c r="GO25" s="26">
        <f t="shared" si="163"/>
        <v>0</v>
      </c>
      <c r="GP25" s="26">
        <f t="shared" si="164"/>
        <v>0</v>
      </c>
      <c r="GQ25" s="26">
        <f t="shared" si="165"/>
        <v>0</v>
      </c>
      <c r="GR25" s="26">
        <f t="shared" si="166"/>
        <v>0</v>
      </c>
      <c r="GS25" s="26">
        <f t="shared" si="167"/>
        <v>2</v>
      </c>
      <c r="GT25" s="26">
        <f t="shared" si="168"/>
        <v>0</v>
      </c>
      <c r="GU25" s="26">
        <f t="shared" si="169"/>
        <v>0</v>
      </c>
      <c r="GV25" s="26">
        <f t="shared" si="170"/>
        <v>0</v>
      </c>
      <c r="GW25" s="26">
        <f t="shared" si="171"/>
        <v>0</v>
      </c>
      <c r="GX25" s="26">
        <f t="shared" si="172"/>
        <v>0</v>
      </c>
      <c r="GY25" s="26">
        <f t="shared" si="173"/>
        <v>0</v>
      </c>
      <c r="GZ25" s="26">
        <f t="shared" si="174"/>
        <v>0</v>
      </c>
      <c r="HA25" s="26">
        <f t="shared" si="175"/>
        <v>0</v>
      </c>
      <c r="HB25" s="31">
        <f t="shared" si="176"/>
        <v>16</v>
      </c>
      <c r="HC25" s="31">
        <f t="shared" si="177"/>
        <v>0.5703125</v>
      </c>
      <c r="HD25" s="31">
        <f t="shared" si="178"/>
        <v>4.1477272727272725E-3</v>
      </c>
    </row>
    <row r="26" spans="1:267">
      <c r="A26" s="6">
        <v>98</v>
      </c>
      <c r="B26" s="6">
        <v>47</v>
      </c>
      <c r="C26" s="6">
        <v>37</v>
      </c>
      <c r="D26" s="7">
        <v>23.483813439999999</v>
      </c>
      <c r="E26" s="8">
        <f t="shared" si="67"/>
        <v>23</v>
      </c>
      <c r="F26" s="7">
        <v>81.332650729999997</v>
      </c>
      <c r="G26" s="8">
        <f t="shared" si="68"/>
        <v>81</v>
      </c>
      <c r="H26" s="9">
        <v>7.3754828510000001</v>
      </c>
      <c r="I26" s="8">
        <f t="shared" si="69"/>
        <v>7</v>
      </c>
      <c r="J26" s="10">
        <v>224.05811639999999</v>
      </c>
      <c r="K26" s="8">
        <f t="shared" si="70"/>
        <v>224</v>
      </c>
      <c r="L26" s="5" t="s">
        <v>24</v>
      </c>
      <c r="S26" s="27">
        <v>24</v>
      </c>
      <c r="T26" s="26">
        <f t="shared" si="71"/>
        <v>0</v>
      </c>
      <c r="U26" s="26">
        <f t="shared" si="72"/>
        <v>0</v>
      </c>
      <c r="V26" s="26">
        <f t="shared" si="73"/>
        <v>2</v>
      </c>
      <c r="W26" s="26">
        <f t="shared" si="74"/>
        <v>2</v>
      </c>
      <c r="X26" s="26">
        <f t="shared" si="75"/>
        <v>3</v>
      </c>
      <c r="Y26" s="26">
        <f t="shared" si="76"/>
        <v>3</v>
      </c>
      <c r="Z26" s="26">
        <f t="shared" si="77"/>
        <v>3</v>
      </c>
      <c r="AA26" s="26">
        <f t="shared" si="78"/>
        <v>1</v>
      </c>
      <c r="AB26" s="26">
        <f t="shared" si="79"/>
        <v>2</v>
      </c>
      <c r="AC26" s="26">
        <f t="shared" si="80"/>
        <v>1</v>
      </c>
      <c r="AD26" s="26">
        <f t="shared" si="81"/>
        <v>0</v>
      </c>
      <c r="AE26" s="26">
        <f t="shared" si="82"/>
        <v>1</v>
      </c>
      <c r="AF26" s="26">
        <f t="shared" si="83"/>
        <v>3</v>
      </c>
      <c r="AG26" s="26">
        <f t="shared" si="84"/>
        <v>0</v>
      </c>
      <c r="AH26" s="26">
        <f t="shared" si="85"/>
        <v>0</v>
      </c>
      <c r="AI26" s="26">
        <f t="shared" si="86"/>
        <v>2</v>
      </c>
      <c r="AJ26" s="26">
        <f t="shared" si="87"/>
        <v>3</v>
      </c>
      <c r="AK26" s="26">
        <f t="shared" si="88"/>
        <v>0</v>
      </c>
      <c r="AL26" s="26">
        <f t="shared" si="89"/>
        <v>3</v>
      </c>
      <c r="AM26" s="26">
        <f t="shared" si="90"/>
        <v>0</v>
      </c>
      <c r="AN26" s="26">
        <f t="shared" si="91"/>
        <v>0</v>
      </c>
      <c r="AO26" s="26">
        <f t="shared" si="92"/>
        <v>0</v>
      </c>
      <c r="AP26" s="31">
        <f t="shared" si="93"/>
        <v>29</v>
      </c>
      <c r="AQ26" s="31">
        <f t="shared" si="179"/>
        <v>0.91319857312722896</v>
      </c>
      <c r="AR26" s="31">
        <f t="shared" si="94"/>
        <v>1.2037617554858927E-2</v>
      </c>
      <c r="AU26" s="27">
        <v>29</v>
      </c>
      <c r="AV26" s="26">
        <f t="shared" si="95"/>
        <v>0</v>
      </c>
      <c r="AW26" s="26">
        <f t="shared" si="96"/>
        <v>0</v>
      </c>
      <c r="AX26" s="26">
        <f t="shared" si="97"/>
        <v>0</v>
      </c>
      <c r="AY26" s="26">
        <f t="shared" si="98"/>
        <v>0</v>
      </c>
      <c r="AZ26" s="26">
        <f t="shared" si="99"/>
        <v>0</v>
      </c>
      <c r="BA26" s="26">
        <f t="shared" si="100"/>
        <v>0</v>
      </c>
      <c r="BB26" s="26">
        <f t="shared" si="101"/>
        <v>0</v>
      </c>
      <c r="BC26" s="26">
        <f t="shared" si="102"/>
        <v>0</v>
      </c>
      <c r="BD26" s="26">
        <f t="shared" si="103"/>
        <v>0</v>
      </c>
      <c r="BE26" s="26">
        <f t="shared" si="104"/>
        <v>3</v>
      </c>
      <c r="BF26" s="26">
        <f t="shared" si="105"/>
        <v>0</v>
      </c>
      <c r="BG26" s="26">
        <f t="shared" si="106"/>
        <v>5</v>
      </c>
      <c r="BH26" s="26">
        <f t="shared" si="107"/>
        <v>0</v>
      </c>
      <c r="BI26" s="26">
        <f t="shared" si="108"/>
        <v>2</v>
      </c>
      <c r="BJ26" s="26">
        <f t="shared" si="109"/>
        <v>2</v>
      </c>
      <c r="BK26" s="26">
        <f t="shared" si="110"/>
        <v>0</v>
      </c>
      <c r="BL26" s="26">
        <f t="shared" si="111"/>
        <v>6</v>
      </c>
      <c r="BM26" s="26">
        <f t="shared" si="112"/>
        <v>0</v>
      </c>
      <c r="BN26" s="26">
        <f t="shared" si="113"/>
        <v>5</v>
      </c>
      <c r="BO26" s="26">
        <f t="shared" si="114"/>
        <v>0</v>
      </c>
      <c r="BP26" s="26">
        <f t="shared" si="115"/>
        <v>0</v>
      </c>
      <c r="BQ26" s="26">
        <f t="shared" si="116"/>
        <v>5</v>
      </c>
      <c r="BR26" s="31">
        <f t="shared" si="117"/>
        <v>28</v>
      </c>
      <c r="BS26" s="31">
        <f t="shared" si="118"/>
        <v>0.83673469387755117</v>
      </c>
      <c r="BT26" s="31">
        <f t="shared" si="119"/>
        <v>1.0649350649350652E-2</v>
      </c>
      <c r="BW26" s="27">
        <v>29</v>
      </c>
      <c r="BX26" s="26">
        <f t="shared" si="1"/>
        <v>0</v>
      </c>
      <c r="BY26" s="26">
        <f t="shared" si="2"/>
        <v>0</v>
      </c>
      <c r="BZ26" s="26">
        <f t="shared" si="3"/>
        <v>0</v>
      </c>
      <c r="CA26" s="26">
        <f t="shared" si="4"/>
        <v>0</v>
      </c>
      <c r="CB26" s="26">
        <f t="shared" si="5"/>
        <v>0</v>
      </c>
      <c r="CC26" s="26">
        <f t="shared" si="6"/>
        <v>0</v>
      </c>
      <c r="CD26" s="26">
        <f t="shared" si="7"/>
        <v>0</v>
      </c>
      <c r="CE26" s="26">
        <f t="shared" si="8"/>
        <v>0</v>
      </c>
      <c r="CF26" s="26">
        <f t="shared" si="9"/>
        <v>0</v>
      </c>
      <c r="CG26" s="26">
        <f t="shared" si="10"/>
        <v>0</v>
      </c>
      <c r="CH26" s="26">
        <f t="shared" si="11"/>
        <v>0</v>
      </c>
      <c r="CI26" s="26">
        <f t="shared" si="12"/>
        <v>4</v>
      </c>
      <c r="CJ26" s="26">
        <f t="shared" si="13"/>
        <v>0</v>
      </c>
      <c r="CK26" s="26">
        <f t="shared" si="14"/>
        <v>0</v>
      </c>
      <c r="CL26" s="26">
        <f t="shared" si="15"/>
        <v>0</v>
      </c>
      <c r="CM26" s="26">
        <f t="shared" si="16"/>
        <v>0</v>
      </c>
      <c r="CN26" s="26">
        <f t="shared" si="17"/>
        <v>0</v>
      </c>
      <c r="CO26" s="26">
        <f t="shared" si="18"/>
        <v>0</v>
      </c>
      <c r="CP26" s="26">
        <f t="shared" si="19"/>
        <v>14</v>
      </c>
      <c r="CQ26" s="26">
        <f t="shared" si="20"/>
        <v>0</v>
      </c>
      <c r="CR26" s="26">
        <f t="shared" si="21"/>
        <v>0</v>
      </c>
      <c r="CS26" s="26">
        <f t="shared" si="22"/>
        <v>6</v>
      </c>
      <c r="CT26" s="31">
        <f t="shared" si="120"/>
        <v>24</v>
      </c>
      <c r="CU26" s="31">
        <f t="shared" si="121"/>
        <v>0.56944444444444442</v>
      </c>
      <c r="CV26" s="31">
        <f t="shared" si="122"/>
        <v>6.2121212121212122E-3</v>
      </c>
      <c r="CY26" s="27">
        <v>33</v>
      </c>
      <c r="CZ26" s="26">
        <f t="shared" si="123"/>
        <v>0</v>
      </c>
      <c r="DA26" s="26">
        <f t="shared" si="124"/>
        <v>0</v>
      </c>
      <c r="DB26" s="26">
        <f t="shared" si="125"/>
        <v>0</v>
      </c>
      <c r="DC26" s="26">
        <f t="shared" si="126"/>
        <v>0</v>
      </c>
      <c r="DD26" s="26">
        <f t="shared" si="127"/>
        <v>4</v>
      </c>
      <c r="DE26" s="26">
        <f t="shared" si="128"/>
        <v>0</v>
      </c>
      <c r="DF26" s="26">
        <f t="shared" si="129"/>
        <v>0</v>
      </c>
      <c r="DG26" s="26">
        <f t="shared" si="130"/>
        <v>12</v>
      </c>
      <c r="DH26" s="26">
        <f t="shared" si="131"/>
        <v>0</v>
      </c>
      <c r="DI26" s="26">
        <f t="shared" si="132"/>
        <v>0</v>
      </c>
      <c r="DJ26" s="26">
        <f t="shared" si="133"/>
        <v>0</v>
      </c>
      <c r="DK26" s="26">
        <f t="shared" si="134"/>
        <v>6</v>
      </c>
      <c r="DL26" s="26">
        <f t="shared" si="135"/>
        <v>2</v>
      </c>
      <c r="DM26" s="26">
        <f t="shared" si="136"/>
        <v>0</v>
      </c>
      <c r="DN26" s="26">
        <f t="shared" si="137"/>
        <v>0</v>
      </c>
      <c r="DO26" s="26">
        <f t="shared" si="138"/>
        <v>0</v>
      </c>
      <c r="DP26" s="26">
        <f t="shared" si="139"/>
        <v>3</v>
      </c>
      <c r="DQ26" s="26">
        <f t="shared" si="140"/>
        <v>11</v>
      </c>
      <c r="DR26" s="26">
        <f t="shared" si="141"/>
        <v>0</v>
      </c>
      <c r="DS26" s="26">
        <f t="shared" si="142"/>
        <v>0</v>
      </c>
      <c r="DT26" s="26">
        <f t="shared" si="143"/>
        <v>0</v>
      </c>
      <c r="DU26" s="26">
        <f t="shared" si="144"/>
        <v>0</v>
      </c>
      <c r="DV26" s="31">
        <f t="shared" si="145"/>
        <v>38</v>
      </c>
      <c r="DW26" s="31">
        <f t="shared" si="146"/>
        <v>0.77146814404432129</v>
      </c>
      <c r="DX26" s="31">
        <f t="shared" si="147"/>
        <v>1.3325358851674641E-2</v>
      </c>
      <c r="EA26" s="27">
        <v>38</v>
      </c>
      <c r="EB26" s="26">
        <f t="shared" si="23"/>
        <v>0</v>
      </c>
      <c r="EC26" s="26">
        <f t="shared" si="24"/>
        <v>0</v>
      </c>
      <c r="ED26" s="26">
        <f t="shared" si="25"/>
        <v>0</v>
      </c>
      <c r="EE26" s="26">
        <f t="shared" si="26"/>
        <v>0</v>
      </c>
      <c r="EF26" s="26">
        <f t="shared" si="27"/>
        <v>4</v>
      </c>
      <c r="EG26" s="26">
        <f t="shared" si="28"/>
        <v>0</v>
      </c>
      <c r="EH26" s="26">
        <f t="shared" si="29"/>
        <v>0</v>
      </c>
      <c r="EI26" s="26">
        <f t="shared" si="30"/>
        <v>0</v>
      </c>
      <c r="EJ26" s="26">
        <f t="shared" si="31"/>
        <v>0</v>
      </c>
      <c r="EK26" s="26">
        <f t="shared" si="32"/>
        <v>0</v>
      </c>
      <c r="EL26" s="26">
        <f t="shared" si="33"/>
        <v>0</v>
      </c>
      <c r="EM26" s="26">
        <f t="shared" si="34"/>
        <v>0</v>
      </c>
      <c r="EN26" s="26">
        <f t="shared" si="35"/>
        <v>0</v>
      </c>
      <c r="EO26" s="26">
        <f t="shared" si="36"/>
        <v>0</v>
      </c>
      <c r="EP26" s="26">
        <f t="shared" si="37"/>
        <v>0</v>
      </c>
      <c r="EQ26" s="26">
        <f t="shared" si="38"/>
        <v>0</v>
      </c>
      <c r="ER26" s="26">
        <f t="shared" si="39"/>
        <v>0</v>
      </c>
      <c r="ES26" s="26">
        <f t="shared" si="40"/>
        <v>0</v>
      </c>
      <c r="ET26" s="26">
        <f t="shared" si="41"/>
        <v>0</v>
      </c>
      <c r="EU26" s="26">
        <f t="shared" si="42"/>
        <v>0</v>
      </c>
      <c r="EV26" s="26">
        <f t="shared" si="43"/>
        <v>0</v>
      </c>
      <c r="EW26" s="26">
        <f t="shared" si="44"/>
        <v>0</v>
      </c>
      <c r="EX26" s="31">
        <f t="shared" si="148"/>
        <v>4</v>
      </c>
      <c r="EY26" s="31">
        <f t="shared" si="149"/>
        <v>0</v>
      </c>
      <c r="EZ26" s="31">
        <f t="shared" si="150"/>
        <v>0</v>
      </c>
      <c r="GE26" s="27">
        <v>44</v>
      </c>
      <c r="GF26" s="26">
        <f t="shared" si="154"/>
        <v>0</v>
      </c>
      <c r="GG26" s="26">
        <f t="shared" si="155"/>
        <v>0</v>
      </c>
      <c r="GH26" s="26">
        <f t="shared" si="156"/>
        <v>0</v>
      </c>
      <c r="GI26" s="26">
        <f t="shared" si="157"/>
        <v>0</v>
      </c>
      <c r="GJ26" s="26">
        <f t="shared" si="158"/>
        <v>0</v>
      </c>
      <c r="GK26" s="26">
        <f t="shared" si="159"/>
        <v>3</v>
      </c>
      <c r="GL26" s="26">
        <f t="shared" si="160"/>
        <v>7</v>
      </c>
      <c r="GM26" s="26">
        <f t="shared" si="161"/>
        <v>0</v>
      </c>
      <c r="GN26" s="26">
        <f t="shared" si="162"/>
        <v>5</v>
      </c>
      <c r="GO26" s="26">
        <f t="shared" si="163"/>
        <v>0</v>
      </c>
      <c r="GP26" s="26">
        <f t="shared" si="164"/>
        <v>0</v>
      </c>
      <c r="GQ26" s="26">
        <f t="shared" si="165"/>
        <v>0</v>
      </c>
      <c r="GR26" s="26">
        <f t="shared" si="166"/>
        <v>0</v>
      </c>
      <c r="GS26" s="26">
        <f t="shared" si="167"/>
        <v>9</v>
      </c>
      <c r="GT26" s="26">
        <f t="shared" si="168"/>
        <v>0</v>
      </c>
      <c r="GU26" s="26">
        <f t="shared" si="169"/>
        <v>0</v>
      </c>
      <c r="GV26" s="26">
        <f t="shared" si="170"/>
        <v>0</v>
      </c>
      <c r="GW26" s="26">
        <f t="shared" si="171"/>
        <v>0</v>
      </c>
      <c r="GX26" s="26">
        <f t="shared" si="172"/>
        <v>0</v>
      </c>
      <c r="GY26" s="26">
        <f t="shared" si="173"/>
        <v>0</v>
      </c>
      <c r="GZ26" s="26">
        <f t="shared" si="174"/>
        <v>0</v>
      </c>
      <c r="HA26" s="26">
        <f t="shared" si="175"/>
        <v>0</v>
      </c>
      <c r="HB26" s="31">
        <f t="shared" si="176"/>
        <v>24</v>
      </c>
      <c r="HC26" s="31">
        <f t="shared" si="177"/>
        <v>0.71527777777777779</v>
      </c>
      <c r="HD26" s="31">
        <f t="shared" si="178"/>
        <v>7.8030303030303038E-3</v>
      </c>
      <c r="HK26" s="40" t="s">
        <v>2</v>
      </c>
      <c r="HL26" s="40"/>
      <c r="HM26" s="40"/>
      <c r="HN26" s="42" t="s">
        <v>256</v>
      </c>
      <c r="HP26" s="40" t="s">
        <v>2</v>
      </c>
      <c r="HQ26" s="40"/>
      <c r="HR26" s="40"/>
      <c r="HS26" s="42" t="s">
        <v>256</v>
      </c>
      <c r="HU26" s="40" t="s">
        <v>2</v>
      </c>
      <c r="HV26" s="40"/>
      <c r="HW26" s="40"/>
      <c r="HX26" s="42" t="s">
        <v>256</v>
      </c>
      <c r="HZ26" s="40" t="s">
        <v>2</v>
      </c>
      <c r="IA26" s="40"/>
      <c r="IB26" s="40"/>
      <c r="IC26" s="42" t="s">
        <v>256</v>
      </c>
      <c r="IE26" s="40" t="s">
        <v>2</v>
      </c>
      <c r="IF26" s="40"/>
      <c r="IG26" s="40"/>
      <c r="IH26" s="42" t="s">
        <v>256</v>
      </c>
      <c r="IJ26" s="40" t="s">
        <v>2</v>
      </c>
      <c r="IK26" s="40"/>
      <c r="IL26" s="40"/>
      <c r="IM26" s="42" t="s">
        <v>256</v>
      </c>
      <c r="IO26" s="40" t="s">
        <v>2</v>
      </c>
      <c r="IP26" s="40"/>
      <c r="IQ26" s="40"/>
      <c r="IR26" s="42" t="s">
        <v>256</v>
      </c>
      <c r="IT26" s="40" t="s">
        <v>2</v>
      </c>
      <c r="IU26" s="40"/>
      <c r="IV26" s="40"/>
      <c r="IW26" s="42" t="s">
        <v>256</v>
      </c>
    </row>
    <row r="27" spans="1:267">
      <c r="A27" s="6">
        <v>66</v>
      </c>
      <c r="B27" s="6">
        <v>53</v>
      </c>
      <c r="C27" s="6">
        <v>41</v>
      </c>
      <c r="D27" s="7">
        <v>25.075635399999999</v>
      </c>
      <c r="E27" s="8">
        <f t="shared" si="67"/>
        <v>25</v>
      </c>
      <c r="F27" s="7">
        <v>80.523891480000003</v>
      </c>
      <c r="G27" s="8">
        <f t="shared" si="68"/>
        <v>81</v>
      </c>
      <c r="H27" s="9">
        <v>7.7789151539999999</v>
      </c>
      <c r="I27" s="8">
        <f t="shared" si="69"/>
        <v>8</v>
      </c>
      <c r="J27" s="10">
        <v>257.00388650000002</v>
      </c>
      <c r="K27" s="8">
        <f t="shared" si="70"/>
        <v>257</v>
      </c>
      <c r="L27" s="5" t="s">
        <v>24</v>
      </c>
      <c r="S27" s="27">
        <v>25</v>
      </c>
      <c r="T27" s="26">
        <f t="shared" si="71"/>
        <v>0</v>
      </c>
      <c r="U27" s="26">
        <f t="shared" si="72"/>
        <v>0</v>
      </c>
      <c r="V27" s="26">
        <f t="shared" si="73"/>
        <v>2</v>
      </c>
      <c r="W27" s="26">
        <f t="shared" si="74"/>
        <v>5</v>
      </c>
      <c r="X27" s="26">
        <f t="shared" si="75"/>
        <v>1</v>
      </c>
      <c r="Y27" s="26">
        <f t="shared" si="76"/>
        <v>4</v>
      </c>
      <c r="Z27" s="26">
        <f t="shared" si="77"/>
        <v>3</v>
      </c>
      <c r="AA27" s="26">
        <f t="shared" si="78"/>
        <v>5</v>
      </c>
      <c r="AB27" s="26">
        <f t="shared" si="79"/>
        <v>0</v>
      </c>
      <c r="AC27" s="26">
        <f t="shared" si="80"/>
        <v>2</v>
      </c>
      <c r="AD27" s="26">
        <f t="shared" si="81"/>
        <v>0</v>
      </c>
      <c r="AE27" s="26">
        <f t="shared" si="82"/>
        <v>1</v>
      </c>
      <c r="AF27" s="26">
        <f t="shared" si="83"/>
        <v>3</v>
      </c>
      <c r="AG27" s="26">
        <f t="shared" si="84"/>
        <v>0</v>
      </c>
      <c r="AH27" s="26">
        <f t="shared" si="85"/>
        <v>0</v>
      </c>
      <c r="AI27" s="26">
        <f t="shared" si="86"/>
        <v>3</v>
      </c>
      <c r="AJ27" s="26">
        <f t="shared" si="87"/>
        <v>1</v>
      </c>
      <c r="AK27" s="26">
        <f t="shared" si="88"/>
        <v>0</v>
      </c>
      <c r="AL27" s="26">
        <f t="shared" si="89"/>
        <v>2</v>
      </c>
      <c r="AM27" s="26">
        <f t="shared" si="90"/>
        <v>0</v>
      </c>
      <c r="AN27" s="26">
        <f t="shared" si="91"/>
        <v>0</v>
      </c>
      <c r="AO27" s="26">
        <f t="shared" si="92"/>
        <v>0</v>
      </c>
      <c r="AP27" s="31">
        <f t="shared" si="93"/>
        <v>32</v>
      </c>
      <c r="AQ27" s="31">
        <f t="shared" si="179"/>
        <v>0.89453125</v>
      </c>
      <c r="AR27" s="31">
        <f t="shared" si="94"/>
        <v>1.3011363636363637E-2</v>
      </c>
      <c r="AU27" s="27">
        <v>30</v>
      </c>
      <c r="AV27" s="26">
        <f t="shared" si="95"/>
        <v>0</v>
      </c>
      <c r="AW27" s="26">
        <f t="shared" si="96"/>
        <v>0</v>
      </c>
      <c r="AX27" s="26">
        <f t="shared" si="97"/>
        <v>0</v>
      </c>
      <c r="AY27" s="26">
        <f t="shared" si="98"/>
        <v>0</v>
      </c>
      <c r="AZ27" s="26">
        <f t="shared" si="99"/>
        <v>0</v>
      </c>
      <c r="BA27" s="26">
        <f t="shared" si="100"/>
        <v>0</v>
      </c>
      <c r="BB27" s="26">
        <f t="shared" si="101"/>
        <v>0</v>
      </c>
      <c r="BC27" s="26">
        <f t="shared" si="102"/>
        <v>0</v>
      </c>
      <c r="BD27" s="26">
        <f t="shared" si="103"/>
        <v>0</v>
      </c>
      <c r="BE27" s="26">
        <f t="shared" si="104"/>
        <v>5</v>
      </c>
      <c r="BF27" s="26">
        <f t="shared" si="105"/>
        <v>0</v>
      </c>
      <c r="BG27" s="26">
        <f t="shared" si="106"/>
        <v>3</v>
      </c>
      <c r="BH27" s="26">
        <f t="shared" si="107"/>
        <v>0</v>
      </c>
      <c r="BI27" s="26">
        <f t="shared" si="108"/>
        <v>4</v>
      </c>
      <c r="BJ27" s="26">
        <f t="shared" si="109"/>
        <v>3</v>
      </c>
      <c r="BK27" s="26">
        <f t="shared" si="110"/>
        <v>0</v>
      </c>
      <c r="BL27" s="26">
        <f t="shared" si="111"/>
        <v>4</v>
      </c>
      <c r="BM27" s="26">
        <f t="shared" si="112"/>
        <v>0</v>
      </c>
      <c r="BN27" s="26">
        <f t="shared" si="113"/>
        <v>8</v>
      </c>
      <c r="BO27" s="26">
        <f t="shared" si="114"/>
        <v>0</v>
      </c>
      <c r="BP27" s="26">
        <f t="shared" si="115"/>
        <v>0</v>
      </c>
      <c r="BQ27" s="26">
        <f t="shared" si="116"/>
        <v>3</v>
      </c>
      <c r="BR27" s="31">
        <f t="shared" si="117"/>
        <v>30</v>
      </c>
      <c r="BS27" s="31">
        <f t="shared" si="118"/>
        <v>0.8355555555555555</v>
      </c>
      <c r="BT27" s="31">
        <f t="shared" si="119"/>
        <v>1.1393939393939392E-2</v>
      </c>
      <c r="BW27" s="27">
        <v>30</v>
      </c>
      <c r="BX27" s="26">
        <f t="shared" si="1"/>
        <v>0</v>
      </c>
      <c r="BY27" s="26">
        <f t="shared" si="2"/>
        <v>0</v>
      </c>
      <c r="BZ27" s="26">
        <f t="shared" si="3"/>
        <v>0</v>
      </c>
      <c r="CA27" s="26">
        <f t="shared" si="4"/>
        <v>0</v>
      </c>
      <c r="CB27" s="26">
        <f t="shared" si="5"/>
        <v>0</v>
      </c>
      <c r="CC27" s="26">
        <f t="shared" si="6"/>
        <v>0</v>
      </c>
      <c r="CD27" s="26">
        <f t="shared" si="7"/>
        <v>0</v>
      </c>
      <c r="CE27" s="26">
        <f t="shared" si="8"/>
        <v>0</v>
      </c>
      <c r="CF27" s="26">
        <f t="shared" si="9"/>
        <v>0</v>
      </c>
      <c r="CG27" s="26">
        <f t="shared" si="10"/>
        <v>0</v>
      </c>
      <c r="CH27" s="26">
        <f t="shared" si="11"/>
        <v>0</v>
      </c>
      <c r="CI27" s="26">
        <f t="shared" si="12"/>
        <v>12</v>
      </c>
      <c r="CJ27" s="26">
        <f t="shared" si="13"/>
        <v>0</v>
      </c>
      <c r="CK27" s="26">
        <f t="shared" si="14"/>
        <v>0</v>
      </c>
      <c r="CL27" s="26">
        <f t="shared" si="15"/>
        <v>0</v>
      </c>
      <c r="CM27" s="26">
        <f t="shared" si="16"/>
        <v>0</v>
      </c>
      <c r="CN27" s="26">
        <f t="shared" si="17"/>
        <v>0</v>
      </c>
      <c r="CO27" s="26">
        <f t="shared" si="18"/>
        <v>0</v>
      </c>
      <c r="CP27" s="26">
        <f t="shared" si="19"/>
        <v>12</v>
      </c>
      <c r="CQ27" s="26">
        <f t="shared" si="20"/>
        <v>0</v>
      </c>
      <c r="CR27" s="26">
        <f t="shared" si="21"/>
        <v>0</v>
      </c>
      <c r="CS27" s="26">
        <f t="shared" si="22"/>
        <v>12</v>
      </c>
      <c r="CT27" s="31">
        <f t="shared" si="120"/>
        <v>36</v>
      </c>
      <c r="CU27" s="31">
        <f t="shared" si="121"/>
        <v>0.66666666666666652</v>
      </c>
      <c r="CV27" s="31">
        <f t="shared" si="122"/>
        <v>1.0909090909090908E-2</v>
      </c>
      <c r="CY27" s="27">
        <v>34</v>
      </c>
      <c r="CZ27" s="26">
        <f t="shared" si="123"/>
        <v>0</v>
      </c>
      <c r="DA27" s="26">
        <f t="shared" si="124"/>
        <v>0</v>
      </c>
      <c r="DB27" s="26">
        <f t="shared" si="125"/>
        <v>0</v>
      </c>
      <c r="DC27" s="26">
        <f t="shared" si="126"/>
        <v>0</v>
      </c>
      <c r="DD27" s="26">
        <f t="shared" si="127"/>
        <v>3</v>
      </c>
      <c r="DE27" s="26">
        <f t="shared" si="128"/>
        <v>0</v>
      </c>
      <c r="DF27" s="26">
        <f t="shared" si="129"/>
        <v>0</v>
      </c>
      <c r="DG27" s="26">
        <f t="shared" si="130"/>
        <v>8</v>
      </c>
      <c r="DH27" s="26">
        <f t="shared" si="131"/>
        <v>0</v>
      </c>
      <c r="DI27" s="26">
        <f t="shared" si="132"/>
        <v>0</v>
      </c>
      <c r="DJ27" s="26">
        <f t="shared" si="133"/>
        <v>0</v>
      </c>
      <c r="DK27" s="26">
        <f t="shared" si="134"/>
        <v>9</v>
      </c>
      <c r="DL27" s="26">
        <f t="shared" si="135"/>
        <v>2</v>
      </c>
      <c r="DM27" s="26">
        <f t="shared" si="136"/>
        <v>0</v>
      </c>
      <c r="DN27" s="26">
        <f t="shared" si="137"/>
        <v>0</v>
      </c>
      <c r="DO27" s="26">
        <f t="shared" si="138"/>
        <v>0</v>
      </c>
      <c r="DP27" s="26">
        <f t="shared" si="139"/>
        <v>1</v>
      </c>
      <c r="DQ27" s="26">
        <f t="shared" si="140"/>
        <v>4</v>
      </c>
      <c r="DR27" s="26">
        <f t="shared" si="141"/>
        <v>0</v>
      </c>
      <c r="DS27" s="26">
        <f t="shared" si="142"/>
        <v>0</v>
      </c>
      <c r="DT27" s="26">
        <f t="shared" si="143"/>
        <v>0</v>
      </c>
      <c r="DU27" s="26">
        <f t="shared" si="144"/>
        <v>0</v>
      </c>
      <c r="DV27" s="31">
        <f t="shared" si="145"/>
        <v>27</v>
      </c>
      <c r="DW27" s="31">
        <f t="shared" si="146"/>
        <v>0.75994513031550071</v>
      </c>
      <c r="DX27" s="31">
        <f t="shared" si="147"/>
        <v>9.3265993265993271E-3</v>
      </c>
      <c r="EA27" s="27">
        <v>39</v>
      </c>
      <c r="EB27" s="26">
        <f t="shared" si="23"/>
        <v>0</v>
      </c>
      <c r="EC27" s="26">
        <f t="shared" si="24"/>
        <v>0</v>
      </c>
      <c r="ED27" s="26">
        <f t="shared" si="25"/>
        <v>0</v>
      </c>
      <c r="EE27" s="26">
        <f t="shared" si="26"/>
        <v>0</v>
      </c>
      <c r="EF27" s="26">
        <f t="shared" si="27"/>
        <v>4</v>
      </c>
      <c r="EG27" s="26">
        <f t="shared" si="28"/>
        <v>0</v>
      </c>
      <c r="EH27" s="26">
        <f t="shared" si="29"/>
        <v>0</v>
      </c>
      <c r="EI27" s="26">
        <f t="shared" si="30"/>
        <v>0</v>
      </c>
      <c r="EJ27" s="26">
        <f t="shared" si="31"/>
        <v>0</v>
      </c>
      <c r="EK27" s="26">
        <f t="shared" si="32"/>
        <v>0</v>
      </c>
      <c r="EL27" s="26">
        <f t="shared" si="33"/>
        <v>0</v>
      </c>
      <c r="EM27" s="26">
        <f t="shared" si="34"/>
        <v>0</v>
      </c>
      <c r="EN27" s="26">
        <f t="shared" si="35"/>
        <v>0</v>
      </c>
      <c r="EO27" s="26">
        <f t="shared" si="36"/>
        <v>0</v>
      </c>
      <c r="EP27" s="26">
        <f t="shared" si="37"/>
        <v>0</v>
      </c>
      <c r="EQ27" s="26">
        <f t="shared" si="38"/>
        <v>0</v>
      </c>
      <c r="ER27" s="26">
        <f t="shared" si="39"/>
        <v>0</v>
      </c>
      <c r="ES27" s="26">
        <f t="shared" si="40"/>
        <v>0</v>
      </c>
      <c r="ET27" s="26">
        <f t="shared" si="41"/>
        <v>0</v>
      </c>
      <c r="EU27" s="26">
        <f t="shared" si="42"/>
        <v>0</v>
      </c>
      <c r="EV27" s="26">
        <f t="shared" si="43"/>
        <v>0</v>
      </c>
      <c r="EW27" s="26">
        <f t="shared" si="44"/>
        <v>0</v>
      </c>
      <c r="EX27" s="31">
        <f t="shared" si="148"/>
        <v>4</v>
      </c>
      <c r="EY27" s="31">
        <f t="shared" si="149"/>
        <v>0</v>
      </c>
      <c r="EZ27" s="31">
        <f t="shared" si="150"/>
        <v>0</v>
      </c>
      <c r="GE27" s="27">
        <v>45</v>
      </c>
      <c r="GF27" s="26">
        <f t="shared" si="154"/>
        <v>0</v>
      </c>
      <c r="GG27" s="26">
        <f t="shared" si="155"/>
        <v>0</v>
      </c>
      <c r="GH27" s="26">
        <f t="shared" si="156"/>
        <v>0</v>
      </c>
      <c r="GI27" s="26">
        <f t="shared" si="157"/>
        <v>0</v>
      </c>
      <c r="GJ27" s="26">
        <f t="shared" si="158"/>
        <v>0</v>
      </c>
      <c r="GK27" s="26">
        <f t="shared" si="159"/>
        <v>3</v>
      </c>
      <c r="GL27" s="26">
        <f t="shared" si="160"/>
        <v>5</v>
      </c>
      <c r="GM27" s="26">
        <f t="shared" si="161"/>
        <v>0</v>
      </c>
      <c r="GN27" s="26">
        <f t="shared" si="162"/>
        <v>7</v>
      </c>
      <c r="GO27" s="26">
        <f t="shared" si="163"/>
        <v>0</v>
      </c>
      <c r="GP27" s="26">
        <f t="shared" si="164"/>
        <v>0</v>
      </c>
      <c r="GQ27" s="26">
        <f t="shared" si="165"/>
        <v>0</v>
      </c>
      <c r="GR27" s="26">
        <f t="shared" si="166"/>
        <v>0</v>
      </c>
      <c r="GS27" s="26">
        <f t="shared" si="167"/>
        <v>2</v>
      </c>
      <c r="GT27" s="26">
        <f t="shared" si="168"/>
        <v>0</v>
      </c>
      <c r="GU27" s="26">
        <f t="shared" si="169"/>
        <v>0</v>
      </c>
      <c r="GV27" s="26">
        <f t="shared" si="170"/>
        <v>0</v>
      </c>
      <c r="GW27" s="26">
        <f t="shared" si="171"/>
        <v>0</v>
      </c>
      <c r="GX27" s="26">
        <f t="shared" si="172"/>
        <v>0</v>
      </c>
      <c r="GY27" s="26">
        <f t="shared" si="173"/>
        <v>0</v>
      </c>
      <c r="GZ27" s="26">
        <f t="shared" si="174"/>
        <v>0</v>
      </c>
      <c r="HA27" s="26">
        <f t="shared" si="175"/>
        <v>0</v>
      </c>
      <c r="HB27" s="31">
        <f t="shared" si="176"/>
        <v>17</v>
      </c>
      <c r="HC27" s="31">
        <f t="shared" si="177"/>
        <v>0.69896193771626303</v>
      </c>
      <c r="HD27" s="31">
        <f t="shared" si="178"/>
        <v>5.401069518716578E-3</v>
      </c>
      <c r="HK27" s="39"/>
      <c r="HL27" s="42" t="s">
        <v>13</v>
      </c>
      <c r="HM27" s="43"/>
      <c r="HN27" s="42"/>
      <c r="HP27" s="39"/>
      <c r="HQ27" s="42" t="s">
        <v>13</v>
      </c>
      <c r="HR27" s="43"/>
      <c r="HS27" s="42"/>
      <c r="HU27" s="39"/>
      <c r="HV27" s="42" t="s">
        <v>13</v>
      </c>
      <c r="HW27" s="43"/>
      <c r="HX27" s="42"/>
      <c r="HZ27" s="39"/>
      <c r="IA27" s="42" t="s">
        <v>13</v>
      </c>
      <c r="IB27" s="43"/>
      <c r="IC27" s="42"/>
      <c r="IE27" s="39"/>
      <c r="IF27" s="42" t="s">
        <v>13</v>
      </c>
      <c r="IG27" s="43"/>
      <c r="IH27" s="42"/>
      <c r="IJ27" s="39"/>
      <c r="IK27" s="42" t="s">
        <v>13</v>
      </c>
      <c r="IL27" s="43"/>
      <c r="IM27" s="42"/>
      <c r="IO27" s="39"/>
      <c r="IP27" s="42" t="s">
        <v>13</v>
      </c>
      <c r="IQ27" s="43"/>
      <c r="IR27" s="42"/>
      <c r="IT27" s="39"/>
      <c r="IU27" s="42" t="s">
        <v>13</v>
      </c>
      <c r="IV27" s="43"/>
      <c r="IW27" s="42"/>
    </row>
    <row r="28" spans="1:267">
      <c r="A28" s="6">
        <v>97</v>
      </c>
      <c r="B28" s="6">
        <v>59</v>
      </c>
      <c r="C28" s="6">
        <v>43</v>
      </c>
      <c r="D28" s="7">
        <v>26.359271589999999</v>
      </c>
      <c r="E28" s="8">
        <f t="shared" si="67"/>
        <v>26</v>
      </c>
      <c r="F28" s="7">
        <v>84.044035890000004</v>
      </c>
      <c r="G28" s="8">
        <f t="shared" si="68"/>
        <v>84</v>
      </c>
      <c r="H28" s="9">
        <v>6.2865001759999997</v>
      </c>
      <c r="I28" s="8">
        <f t="shared" si="69"/>
        <v>6</v>
      </c>
      <c r="J28" s="10">
        <v>271.35861369999998</v>
      </c>
      <c r="K28" s="8">
        <f t="shared" si="70"/>
        <v>271</v>
      </c>
      <c r="L28" s="5" t="s">
        <v>24</v>
      </c>
      <c r="S28" s="27">
        <v>26</v>
      </c>
      <c r="T28" s="26">
        <f t="shared" si="71"/>
        <v>0</v>
      </c>
      <c r="U28" s="26">
        <f t="shared" si="72"/>
        <v>0</v>
      </c>
      <c r="V28" s="26">
        <f t="shared" si="73"/>
        <v>1</v>
      </c>
      <c r="W28" s="26">
        <f t="shared" si="74"/>
        <v>2</v>
      </c>
      <c r="X28" s="26">
        <f t="shared" si="75"/>
        <v>4</v>
      </c>
      <c r="Y28" s="26">
        <f t="shared" si="76"/>
        <v>3</v>
      </c>
      <c r="Z28" s="26">
        <f t="shared" si="77"/>
        <v>1</v>
      </c>
      <c r="AA28" s="26">
        <f t="shared" si="78"/>
        <v>1</v>
      </c>
      <c r="AB28" s="26">
        <f t="shared" si="79"/>
        <v>4</v>
      </c>
      <c r="AC28" s="26">
        <f t="shared" si="80"/>
        <v>1</v>
      </c>
      <c r="AD28" s="26">
        <f t="shared" si="81"/>
        <v>0</v>
      </c>
      <c r="AE28" s="26">
        <f t="shared" si="82"/>
        <v>5</v>
      </c>
      <c r="AF28" s="26">
        <f t="shared" si="83"/>
        <v>1</v>
      </c>
      <c r="AG28" s="26">
        <f t="shared" si="84"/>
        <v>0</v>
      </c>
      <c r="AH28" s="26">
        <f t="shared" si="85"/>
        <v>0</v>
      </c>
      <c r="AI28" s="26">
        <f t="shared" si="86"/>
        <v>3</v>
      </c>
      <c r="AJ28" s="26">
        <f t="shared" si="87"/>
        <v>3</v>
      </c>
      <c r="AK28" s="26">
        <f t="shared" si="88"/>
        <v>0</v>
      </c>
      <c r="AL28" s="26">
        <f t="shared" si="89"/>
        <v>3</v>
      </c>
      <c r="AM28" s="26">
        <f t="shared" si="90"/>
        <v>0</v>
      </c>
      <c r="AN28" s="26">
        <f t="shared" si="91"/>
        <v>0</v>
      </c>
      <c r="AO28" s="26">
        <f t="shared" si="92"/>
        <v>0</v>
      </c>
      <c r="AP28" s="31">
        <f t="shared" si="93"/>
        <v>32</v>
      </c>
      <c r="AQ28" s="31">
        <f t="shared" si="179"/>
        <v>0.900390625</v>
      </c>
      <c r="AR28" s="31">
        <f t="shared" si="94"/>
        <v>1.3096590909090908E-2</v>
      </c>
      <c r="AU28" s="27">
        <v>31</v>
      </c>
      <c r="AV28" s="26">
        <f t="shared" si="95"/>
        <v>0</v>
      </c>
      <c r="AW28" s="26">
        <f t="shared" si="96"/>
        <v>0</v>
      </c>
      <c r="AX28" s="26">
        <f t="shared" si="97"/>
        <v>0</v>
      </c>
      <c r="AY28" s="26">
        <f t="shared" si="98"/>
        <v>0</v>
      </c>
      <c r="AZ28" s="26">
        <f t="shared" si="99"/>
        <v>0</v>
      </c>
      <c r="BA28" s="26">
        <f t="shared" si="100"/>
        <v>0</v>
      </c>
      <c r="BB28" s="26">
        <f t="shared" si="101"/>
        <v>0</v>
      </c>
      <c r="BC28" s="26">
        <f t="shared" si="102"/>
        <v>0</v>
      </c>
      <c r="BD28" s="26">
        <f t="shared" si="103"/>
        <v>0</v>
      </c>
      <c r="BE28" s="26">
        <f t="shared" si="104"/>
        <v>0</v>
      </c>
      <c r="BF28" s="26">
        <f t="shared" si="105"/>
        <v>0</v>
      </c>
      <c r="BG28" s="26">
        <f t="shared" si="106"/>
        <v>4</v>
      </c>
      <c r="BH28" s="26">
        <f t="shared" si="107"/>
        <v>0</v>
      </c>
      <c r="BI28" s="26">
        <f t="shared" si="108"/>
        <v>0</v>
      </c>
      <c r="BJ28" s="26">
        <f t="shared" si="109"/>
        <v>0</v>
      </c>
      <c r="BK28" s="26">
        <f t="shared" si="110"/>
        <v>0</v>
      </c>
      <c r="BL28" s="26">
        <f t="shared" si="111"/>
        <v>0</v>
      </c>
      <c r="BM28" s="26">
        <f t="shared" si="112"/>
        <v>0</v>
      </c>
      <c r="BN28" s="26">
        <f t="shared" si="113"/>
        <v>0</v>
      </c>
      <c r="BO28" s="26">
        <f t="shared" si="114"/>
        <v>0</v>
      </c>
      <c r="BP28" s="26">
        <f t="shared" si="115"/>
        <v>0</v>
      </c>
      <c r="BQ28" s="26">
        <f t="shared" si="116"/>
        <v>6</v>
      </c>
      <c r="BR28" s="31">
        <f t="shared" si="117"/>
        <v>10</v>
      </c>
      <c r="BS28" s="31">
        <f t="shared" si="118"/>
        <v>0.48</v>
      </c>
      <c r="BT28" s="31">
        <f t="shared" si="119"/>
        <v>2.1818181818181815E-3</v>
      </c>
      <c r="BW28" s="27">
        <v>31</v>
      </c>
      <c r="BX28" s="26">
        <f t="shared" si="1"/>
        <v>0</v>
      </c>
      <c r="BY28" s="26">
        <f t="shared" si="2"/>
        <v>0</v>
      </c>
      <c r="BZ28" s="26">
        <f t="shared" si="3"/>
        <v>0</v>
      </c>
      <c r="CA28" s="26">
        <f t="shared" si="4"/>
        <v>0</v>
      </c>
      <c r="CB28" s="26">
        <f t="shared" si="5"/>
        <v>0</v>
      </c>
      <c r="CC28" s="26">
        <f t="shared" si="6"/>
        <v>0</v>
      </c>
      <c r="CD28" s="26">
        <f t="shared" si="7"/>
        <v>0</v>
      </c>
      <c r="CE28" s="26">
        <f t="shared" si="8"/>
        <v>0</v>
      </c>
      <c r="CF28" s="26">
        <f t="shared" si="9"/>
        <v>0</v>
      </c>
      <c r="CG28" s="26">
        <f t="shared" si="10"/>
        <v>0</v>
      </c>
      <c r="CH28" s="26">
        <f t="shared" si="11"/>
        <v>0</v>
      </c>
      <c r="CI28" s="26">
        <f t="shared" si="12"/>
        <v>15</v>
      </c>
      <c r="CJ28" s="26">
        <f t="shared" si="13"/>
        <v>0</v>
      </c>
      <c r="CK28" s="26">
        <f t="shared" si="14"/>
        <v>0</v>
      </c>
      <c r="CL28" s="26">
        <f t="shared" si="15"/>
        <v>0</v>
      </c>
      <c r="CM28" s="26">
        <f t="shared" si="16"/>
        <v>0</v>
      </c>
      <c r="CN28" s="26">
        <f t="shared" si="17"/>
        <v>0</v>
      </c>
      <c r="CO28" s="26">
        <f t="shared" si="18"/>
        <v>0</v>
      </c>
      <c r="CP28" s="26">
        <f t="shared" si="19"/>
        <v>8</v>
      </c>
      <c r="CQ28" s="26">
        <f t="shared" si="20"/>
        <v>0</v>
      </c>
      <c r="CR28" s="26">
        <f t="shared" si="21"/>
        <v>0</v>
      </c>
      <c r="CS28" s="26">
        <f t="shared" si="22"/>
        <v>8</v>
      </c>
      <c r="CT28" s="31">
        <f t="shared" si="120"/>
        <v>31</v>
      </c>
      <c r="CU28" s="31">
        <f t="shared" si="121"/>
        <v>0.63267429760665961</v>
      </c>
      <c r="CV28" s="31">
        <f t="shared" si="122"/>
        <v>8.9149560117302035E-3</v>
      </c>
      <c r="CY28" s="27">
        <v>35</v>
      </c>
      <c r="CZ28" s="26">
        <f t="shared" si="123"/>
        <v>0</v>
      </c>
      <c r="DA28" s="26">
        <f t="shared" si="124"/>
        <v>0</v>
      </c>
      <c r="DB28" s="26">
        <f t="shared" si="125"/>
        <v>0</v>
      </c>
      <c r="DC28" s="26">
        <f t="shared" si="126"/>
        <v>0</v>
      </c>
      <c r="DD28" s="26">
        <f t="shared" si="127"/>
        <v>7</v>
      </c>
      <c r="DE28" s="26">
        <f t="shared" si="128"/>
        <v>0</v>
      </c>
      <c r="DF28" s="26">
        <f t="shared" si="129"/>
        <v>0</v>
      </c>
      <c r="DG28" s="26">
        <f t="shared" si="130"/>
        <v>4</v>
      </c>
      <c r="DH28" s="26">
        <f t="shared" si="131"/>
        <v>0</v>
      </c>
      <c r="DI28" s="26">
        <f t="shared" si="132"/>
        <v>0</v>
      </c>
      <c r="DJ28" s="26">
        <f t="shared" si="133"/>
        <v>0</v>
      </c>
      <c r="DK28" s="26">
        <f t="shared" si="134"/>
        <v>9</v>
      </c>
      <c r="DL28" s="26">
        <f t="shared" si="135"/>
        <v>2</v>
      </c>
      <c r="DM28" s="26">
        <f t="shared" si="136"/>
        <v>0</v>
      </c>
      <c r="DN28" s="26">
        <f t="shared" si="137"/>
        <v>0</v>
      </c>
      <c r="DO28" s="26">
        <f t="shared" si="138"/>
        <v>0</v>
      </c>
      <c r="DP28" s="26">
        <f t="shared" si="139"/>
        <v>5</v>
      </c>
      <c r="DQ28" s="26">
        <f t="shared" si="140"/>
        <v>4</v>
      </c>
      <c r="DR28" s="26">
        <f t="shared" si="141"/>
        <v>0</v>
      </c>
      <c r="DS28" s="26">
        <f t="shared" si="142"/>
        <v>0</v>
      </c>
      <c r="DT28" s="26">
        <f t="shared" si="143"/>
        <v>0</v>
      </c>
      <c r="DU28" s="26">
        <f t="shared" si="144"/>
        <v>0</v>
      </c>
      <c r="DV28" s="31">
        <f t="shared" si="145"/>
        <v>31</v>
      </c>
      <c r="DW28" s="31">
        <f t="shared" si="146"/>
        <v>0.80124869927159215</v>
      </c>
      <c r="DX28" s="31">
        <f t="shared" si="147"/>
        <v>1.1290322580645162E-2</v>
      </c>
      <c r="EA28" s="27">
        <v>40</v>
      </c>
      <c r="EB28" s="26">
        <f t="shared" si="23"/>
        <v>0</v>
      </c>
      <c r="EC28" s="26">
        <f t="shared" si="24"/>
        <v>0</v>
      </c>
      <c r="ED28" s="26">
        <f t="shared" si="25"/>
        <v>0</v>
      </c>
      <c r="EE28" s="26">
        <f t="shared" si="26"/>
        <v>0</v>
      </c>
      <c r="EF28" s="26">
        <f t="shared" si="27"/>
        <v>2</v>
      </c>
      <c r="EG28" s="26">
        <f t="shared" si="28"/>
        <v>1</v>
      </c>
      <c r="EH28" s="26">
        <f t="shared" si="29"/>
        <v>0</v>
      </c>
      <c r="EI28" s="26">
        <f t="shared" si="30"/>
        <v>0</v>
      </c>
      <c r="EJ28" s="26">
        <f t="shared" si="31"/>
        <v>0</v>
      </c>
      <c r="EK28" s="26">
        <f t="shared" si="32"/>
        <v>0</v>
      </c>
      <c r="EL28" s="26">
        <f t="shared" si="33"/>
        <v>0</v>
      </c>
      <c r="EM28" s="26">
        <f t="shared" si="34"/>
        <v>0</v>
      </c>
      <c r="EN28" s="26">
        <f t="shared" si="35"/>
        <v>0</v>
      </c>
      <c r="EO28" s="26">
        <f t="shared" si="36"/>
        <v>0</v>
      </c>
      <c r="EP28" s="26">
        <f t="shared" si="37"/>
        <v>0</v>
      </c>
      <c r="EQ28" s="26">
        <f t="shared" si="38"/>
        <v>0</v>
      </c>
      <c r="ER28" s="26">
        <f t="shared" si="39"/>
        <v>0</v>
      </c>
      <c r="ES28" s="26">
        <f t="shared" si="40"/>
        <v>0</v>
      </c>
      <c r="ET28" s="26">
        <f t="shared" si="41"/>
        <v>0</v>
      </c>
      <c r="EU28" s="26">
        <f t="shared" si="42"/>
        <v>0</v>
      </c>
      <c r="EV28" s="26">
        <f t="shared" si="43"/>
        <v>0</v>
      </c>
      <c r="EW28" s="26">
        <f t="shared" si="44"/>
        <v>0</v>
      </c>
      <c r="EX28" s="31">
        <f t="shared" si="148"/>
        <v>3</v>
      </c>
      <c r="EY28" s="31">
        <f t="shared" si="149"/>
        <v>0.44444444444444448</v>
      </c>
      <c r="EZ28" s="31">
        <f t="shared" si="150"/>
        <v>6.0606060606060617E-4</v>
      </c>
      <c r="GE28" s="27">
        <v>46</v>
      </c>
      <c r="GF28" s="26">
        <f t="shared" si="154"/>
        <v>0</v>
      </c>
      <c r="GG28" s="26">
        <f t="shared" si="155"/>
        <v>0</v>
      </c>
      <c r="GH28" s="26">
        <f t="shared" si="156"/>
        <v>0</v>
      </c>
      <c r="GI28" s="26">
        <f t="shared" si="157"/>
        <v>0</v>
      </c>
      <c r="GJ28" s="26">
        <f t="shared" si="158"/>
        <v>0</v>
      </c>
      <c r="GK28" s="26">
        <f t="shared" si="159"/>
        <v>3</v>
      </c>
      <c r="GL28" s="26">
        <f t="shared" si="160"/>
        <v>1</v>
      </c>
      <c r="GM28" s="26">
        <f t="shared" si="161"/>
        <v>0</v>
      </c>
      <c r="GN28" s="26">
        <f t="shared" si="162"/>
        <v>4</v>
      </c>
      <c r="GO28" s="26">
        <f t="shared" si="163"/>
        <v>0</v>
      </c>
      <c r="GP28" s="26">
        <f t="shared" si="164"/>
        <v>0</v>
      </c>
      <c r="GQ28" s="26">
        <f t="shared" si="165"/>
        <v>0</v>
      </c>
      <c r="GR28" s="26">
        <f t="shared" si="166"/>
        <v>0</v>
      </c>
      <c r="GS28" s="26">
        <f t="shared" si="167"/>
        <v>3</v>
      </c>
      <c r="GT28" s="26">
        <f t="shared" si="168"/>
        <v>0</v>
      </c>
      <c r="GU28" s="26">
        <f t="shared" si="169"/>
        <v>0</v>
      </c>
      <c r="GV28" s="26">
        <f t="shared" si="170"/>
        <v>0</v>
      </c>
      <c r="GW28" s="26">
        <f t="shared" si="171"/>
        <v>1</v>
      </c>
      <c r="GX28" s="26">
        <f t="shared" si="172"/>
        <v>0</v>
      </c>
      <c r="GY28" s="26">
        <f t="shared" si="173"/>
        <v>0</v>
      </c>
      <c r="GZ28" s="26">
        <f t="shared" si="174"/>
        <v>0</v>
      </c>
      <c r="HA28" s="26">
        <f t="shared" si="175"/>
        <v>0</v>
      </c>
      <c r="HB28" s="31">
        <f t="shared" si="176"/>
        <v>12</v>
      </c>
      <c r="HC28" s="31">
        <f t="shared" si="177"/>
        <v>0.75</v>
      </c>
      <c r="HD28" s="31">
        <f t="shared" si="178"/>
        <v>4.0909090909090912E-3</v>
      </c>
      <c r="HK28" s="39"/>
      <c r="HL28" s="41" t="s">
        <v>276</v>
      </c>
      <c r="HM28" s="41" t="s">
        <v>277</v>
      </c>
      <c r="HN28" s="39"/>
      <c r="HP28" s="39"/>
      <c r="HQ28" s="41" t="s">
        <v>276</v>
      </c>
      <c r="HR28" s="41" t="s">
        <v>277</v>
      </c>
      <c r="HS28" s="39"/>
      <c r="HU28" s="39"/>
      <c r="HV28" s="41" t="s">
        <v>276</v>
      </c>
      <c r="HW28" s="41" t="s">
        <v>277</v>
      </c>
      <c r="HX28" s="39"/>
      <c r="HZ28" s="39"/>
      <c r="IA28" s="41" t="s">
        <v>276</v>
      </c>
      <c r="IB28" s="41" t="s">
        <v>277</v>
      </c>
      <c r="IC28" s="39"/>
      <c r="IE28" s="39"/>
      <c r="IF28" s="41" t="s">
        <v>276</v>
      </c>
      <c r="IG28" s="41" t="s">
        <v>277</v>
      </c>
      <c r="IH28" s="39"/>
      <c r="IJ28" s="39"/>
      <c r="IK28" s="41" t="s">
        <v>276</v>
      </c>
      <c r="IL28" s="41" t="s">
        <v>277</v>
      </c>
      <c r="IM28" s="39"/>
      <c r="IO28" s="39"/>
      <c r="IP28" s="41" t="s">
        <v>276</v>
      </c>
      <c r="IQ28" s="41" t="s">
        <v>277</v>
      </c>
      <c r="IR28" s="39"/>
      <c r="IT28" s="39"/>
      <c r="IU28" s="41" t="s">
        <v>276</v>
      </c>
      <c r="IV28" s="41" t="s">
        <v>277</v>
      </c>
      <c r="IW28" s="39"/>
    </row>
    <row r="29" spans="1:267">
      <c r="A29" s="6">
        <v>97</v>
      </c>
      <c r="B29" s="6">
        <v>50</v>
      </c>
      <c r="C29" s="6">
        <v>41</v>
      </c>
      <c r="D29" s="7">
        <v>24.529226810000001</v>
      </c>
      <c r="E29" s="8">
        <f t="shared" si="67"/>
        <v>25</v>
      </c>
      <c r="F29" s="7">
        <v>80.544985760000003</v>
      </c>
      <c r="G29" s="8">
        <f t="shared" si="68"/>
        <v>81</v>
      </c>
      <c r="H29" s="9">
        <v>7.0709599949999999</v>
      </c>
      <c r="I29" s="8">
        <f t="shared" si="69"/>
        <v>7</v>
      </c>
      <c r="J29" s="10">
        <v>260.26340260000001</v>
      </c>
      <c r="K29" s="8">
        <f t="shared" si="70"/>
        <v>260</v>
      </c>
      <c r="L29" s="5" t="s">
        <v>24</v>
      </c>
      <c r="S29" s="27">
        <v>27</v>
      </c>
      <c r="T29" s="26">
        <f t="shared" si="71"/>
        <v>0</v>
      </c>
      <c r="U29" s="26">
        <f t="shared" si="72"/>
        <v>0</v>
      </c>
      <c r="V29" s="26">
        <f t="shared" si="73"/>
        <v>4</v>
      </c>
      <c r="W29" s="26">
        <f t="shared" si="74"/>
        <v>9</v>
      </c>
      <c r="X29" s="26">
        <f t="shared" si="75"/>
        <v>6</v>
      </c>
      <c r="Y29" s="26">
        <f t="shared" si="76"/>
        <v>2</v>
      </c>
      <c r="Z29" s="26">
        <f t="shared" si="77"/>
        <v>2</v>
      </c>
      <c r="AA29" s="26">
        <f t="shared" si="78"/>
        <v>3</v>
      </c>
      <c r="AB29" s="26">
        <f t="shared" si="79"/>
        <v>2</v>
      </c>
      <c r="AC29" s="26">
        <f t="shared" si="80"/>
        <v>1</v>
      </c>
      <c r="AD29" s="26">
        <f t="shared" si="81"/>
        <v>0</v>
      </c>
      <c r="AE29" s="26">
        <f t="shared" si="82"/>
        <v>1</v>
      </c>
      <c r="AF29" s="26">
        <f t="shared" si="83"/>
        <v>1</v>
      </c>
      <c r="AG29" s="26">
        <f t="shared" si="84"/>
        <v>0</v>
      </c>
      <c r="AH29" s="26">
        <f t="shared" si="85"/>
        <v>0</v>
      </c>
      <c r="AI29" s="26">
        <f t="shared" si="86"/>
        <v>3</v>
      </c>
      <c r="AJ29" s="26">
        <f t="shared" si="87"/>
        <v>2</v>
      </c>
      <c r="AK29" s="26">
        <f t="shared" si="88"/>
        <v>0</v>
      </c>
      <c r="AL29" s="26">
        <f t="shared" si="89"/>
        <v>6</v>
      </c>
      <c r="AM29" s="26">
        <f t="shared" si="90"/>
        <v>0</v>
      </c>
      <c r="AN29" s="26">
        <f t="shared" si="91"/>
        <v>0</v>
      </c>
      <c r="AO29" s="26">
        <f t="shared" si="92"/>
        <v>0</v>
      </c>
      <c r="AP29" s="31">
        <f t="shared" si="93"/>
        <v>42</v>
      </c>
      <c r="AQ29" s="31">
        <f t="shared" si="179"/>
        <v>0.88321995464852598</v>
      </c>
      <c r="AR29" s="31">
        <f t="shared" si="94"/>
        <v>1.6861471861471862E-2</v>
      </c>
      <c r="AU29" s="27">
        <v>32</v>
      </c>
      <c r="AV29" s="26">
        <f t="shared" si="95"/>
        <v>0</v>
      </c>
      <c r="AW29" s="26">
        <f t="shared" si="96"/>
        <v>0</v>
      </c>
      <c r="AX29" s="26">
        <f t="shared" si="97"/>
        <v>0</v>
      </c>
      <c r="AY29" s="26">
        <f t="shared" si="98"/>
        <v>0</v>
      </c>
      <c r="AZ29" s="26">
        <f t="shared" si="99"/>
        <v>0</v>
      </c>
      <c r="BA29" s="26">
        <f t="shared" si="100"/>
        <v>0</v>
      </c>
      <c r="BB29" s="26">
        <f t="shared" si="101"/>
        <v>0</v>
      </c>
      <c r="BC29" s="26">
        <f t="shared" si="102"/>
        <v>0</v>
      </c>
      <c r="BD29" s="26">
        <f t="shared" si="103"/>
        <v>0</v>
      </c>
      <c r="BE29" s="26">
        <f t="shared" si="104"/>
        <v>0</v>
      </c>
      <c r="BF29" s="26">
        <f t="shared" si="105"/>
        <v>0</v>
      </c>
      <c r="BG29" s="26">
        <f t="shared" si="106"/>
        <v>2</v>
      </c>
      <c r="BH29" s="26">
        <f t="shared" si="107"/>
        <v>0</v>
      </c>
      <c r="BI29" s="26">
        <f t="shared" si="108"/>
        <v>0</v>
      </c>
      <c r="BJ29" s="26">
        <f t="shared" si="109"/>
        <v>0</v>
      </c>
      <c r="BK29" s="26">
        <f t="shared" si="110"/>
        <v>0</v>
      </c>
      <c r="BL29" s="26">
        <f t="shared" si="111"/>
        <v>0</v>
      </c>
      <c r="BM29" s="26">
        <f t="shared" si="112"/>
        <v>0</v>
      </c>
      <c r="BN29" s="26">
        <f t="shared" si="113"/>
        <v>0</v>
      </c>
      <c r="BO29" s="26">
        <f t="shared" si="114"/>
        <v>0</v>
      </c>
      <c r="BP29" s="26">
        <f t="shared" si="115"/>
        <v>0</v>
      </c>
      <c r="BQ29" s="26">
        <f t="shared" si="116"/>
        <v>3</v>
      </c>
      <c r="BR29" s="31">
        <f t="shared" si="117"/>
        <v>5</v>
      </c>
      <c r="BS29" s="31">
        <f t="shared" si="118"/>
        <v>0.48</v>
      </c>
      <c r="BT29" s="31">
        <f t="shared" si="119"/>
        <v>1.0909090909090907E-3</v>
      </c>
      <c r="BW29" s="27">
        <v>32</v>
      </c>
      <c r="BX29" s="26">
        <f t="shared" si="1"/>
        <v>0</v>
      </c>
      <c r="BY29" s="26">
        <f t="shared" si="2"/>
        <v>0</v>
      </c>
      <c r="BZ29" s="26">
        <f t="shared" si="3"/>
        <v>0</v>
      </c>
      <c r="CA29" s="26">
        <f t="shared" si="4"/>
        <v>0</v>
      </c>
      <c r="CB29" s="26">
        <f t="shared" si="5"/>
        <v>0</v>
      </c>
      <c r="CC29" s="26">
        <f t="shared" si="6"/>
        <v>0</v>
      </c>
      <c r="CD29" s="26">
        <f t="shared" si="7"/>
        <v>0</v>
      </c>
      <c r="CE29" s="26">
        <f t="shared" si="8"/>
        <v>0</v>
      </c>
      <c r="CF29" s="26">
        <f t="shared" si="9"/>
        <v>0</v>
      </c>
      <c r="CG29" s="26">
        <f t="shared" si="10"/>
        <v>0</v>
      </c>
      <c r="CH29" s="26">
        <f t="shared" si="11"/>
        <v>0</v>
      </c>
      <c r="CI29" s="26">
        <f t="shared" si="12"/>
        <v>10</v>
      </c>
      <c r="CJ29" s="26">
        <f t="shared" si="13"/>
        <v>0</v>
      </c>
      <c r="CK29" s="26">
        <f t="shared" si="14"/>
        <v>0</v>
      </c>
      <c r="CL29" s="26">
        <f t="shared" si="15"/>
        <v>0</v>
      </c>
      <c r="CM29" s="26">
        <f t="shared" si="16"/>
        <v>0</v>
      </c>
      <c r="CN29" s="26">
        <f t="shared" si="17"/>
        <v>0</v>
      </c>
      <c r="CO29" s="26">
        <f t="shared" si="18"/>
        <v>0</v>
      </c>
      <c r="CP29" s="26">
        <f t="shared" si="19"/>
        <v>12</v>
      </c>
      <c r="CQ29" s="26">
        <f t="shared" si="20"/>
        <v>0</v>
      </c>
      <c r="CR29" s="26">
        <f t="shared" si="21"/>
        <v>0</v>
      </c>
      <c r="CS29" s="26">
        <f t="shared" si="22"/>
        <v>5</v>
      </c>
      <c r="CT29" s="31">
        <f t="shared" si="120"/>
        <v>27</v>
      </c>
      <c r="CU29" s="31">
        <f t="shared" si="121"/>
        <v>0.63100137174211246</v>
      </c>
      <c r="CV29" s="31">
        <f t="shared" si="122"/>
        <v>7.7441077441077434E-3</v>
      </c>
      <c r="CY29" s="27">
        <v>36</v>
      </c>
      <c r="CZ29" s="26">
        <f t="shared" si="123"/>
        <v>0</v>
      </c>
      <c r="DA29" s="26">
        <f t="shared" si="124"/>
        <v>0</v>
      </c>
      <c r="DB29" s="26">
        <f t="shared" si="125"/>
        <v>0</v>
      </c>
      <c r="DC29" s="26">
        <f t="shared" si="126"/>
        <v>0</v>
      </c>
      <c r="DD29" s="26">
        <f t="shared" si="127"/>
        <v>5</v>
      </c>
      <c r="DE29" s="26">
        <f t="shared" si="128"/>
        <v>0</v>
      </c>
      <c r="DF29" s="26">
        <f t="shared" si="129"/>
        <v>0</v>
      </c>
      <c r="DG29" s="26">
        <f t="shared" si="130"/>
        <v>0</v>
      </c>
      <c r="DH29" s="26">
        <f t="shared" si="131"/>
        <v>0</v>
      </c>
      <c r="DI29" s="26">
        <f t="shared" si="132"/>
        <v>0</v>
      </c>
      <c r="DJ29" s="26">
        <f t="shared" si="133"/>
        <v>0</v>
      </c>
      <c r="DK29" s="26">
        <f t="shared" si="134"/>
        <v>6</v>
      </c>
      <c r="DL29" s="26">
        <f t="shared" si="135"/>
        <v>2</v>
      </c>
      <c r="DM29" s="26">
        <f t="shared" si="136"/>
        <v>0</v>
      </c>
      <c r="DN29" s="26">
        <f t="shared" si="137"/>
        <v>0</v>
      </c>
      <c r="DO29" s="26">
        <f t="shared" si="138"/>
        <v>0</v>
      </c>
      <c r="DP29" s="26">
        <f t="shared" si="139"/>
        <v>0</v>
      </c>
      <c r="DQ29" s="26">
        <f t="shared" si="140"/>
        <v>2</v>
      </c>
      <c r="DR29" s="26">
        <f t="shared" si="141"/>
        <v>0</v>
      </c>
      <c r="DS29" s="26">
        <f t="shared" si="142"/>
        <v>0</v>
      </c>
      <c r="DT29" s="26">
        <f t="shared" si="143"/>
        <v>0</v>
      </c>
      <c r="DU29" s="26">
        <f t="shared" si="144"/>
        <v>0</v>
      </c>
      <c r="DV29" s="31">
        <f t="shared" si="145"/>
        <v>15</v>
      </c>
      <c r="DW29" s="31">
        <f t="shared" si="146"/>
        <v>0.69333333333333325</v>
      </c>
      <c r="DX29" s="31">
        <f t="shared" si="147"/>
        <v>4.7272727272727267E-3</v>
      </c>
      <c r="EA29" s="27">
        <v>41</v>
      </c>
      <c r="EB29" s="26">
        <f t="shared" si="23"/>
        <v>0</v>
      </c>
      <c r="EC29" s="26">
        <f t="shared" si="24"/>
        <v>0</v>
      </c>
      <c r="ED29" s="26">
        <f t="shared" si="25"/>
        <v>0</v>
      </c>
      <c r="EE29" s="26">
        <f t="shared" si="26"/>
        <v>0</v>
      </c>
      <c r="EF29" s="26">
        <f t="shared" si="27"/>
        <v>2</v>
      </c>
      <c r="EG29" s="26">
        <f t="shared" si="28"/>
        <v>3</v>
      </c>
      <c r="EH29" s="26">
        <f t="shared" si="29"/>
        <v>0</v>
      </c>
      <c r="EI29" s="26">
        <f t="shared" si="30"/>
        <v>0</v>
      </c>
      <c r="EJ29" s="26">
        <f t="shared" si="31"/>
        <v>0</v>
      </c>
      <c r="EK29" s="26">
        <f t="shared" si="32"/>
        <v>0</v>
      </c>
      <c r="EL29" s="26">
        <f t="shared" si="33"/>
        <v>0</v>
      </c>
      <c r="EM29" s="26">
        <f t="shared" si="34"/>
        <v>0</v>
      </c>
      <c r="EN29" s="26">
        <f t="shared" si="35"/>
        <v>0</v>
      </c>
      <c r="EO29" s="26">
        <f t="shared" si="36"/>
        <v>0</v>
      </c>
      <c r="EP29" s="26">
        <f t="shared" si="37"/>
        <v>0</v>
      </c>
      <c r="EQ29" s="26">
        <f t="shared" si="38"/>
        <v>0</v>
      </c>
      <c r="ER29" s="26">
        <f t="shared" si="39"/>
        <v>0</v>
      </c>
      <c r="ES29" s="26">
        <f t="shared" si="40"/>
        <v>0</v>
      </c>
      <c r="ET29" s="26">
        <f t="shared" si="41"/>
        <v>0</v>
      </c>
      <c r="EU29" s="26">
        <f t="shared" si="42"/>
        <v>0</v>
      </c>
      <c r="EV29" s="26">
        <f t="shared" si="43"/>
        <v>0</v>
      </c>
      <c r="EW29" s="26">
        <f t="shared" si="44"/>
        <v>0</v>
      </c>
      <c r="EX29" s="31">
        <f t="shared" si="148"/>
        <v>5</v>
      </c>
      <c r="EY29" s="31">
        <f t="shared" si="149"/>
        <v>0.48</v>
      </c>
      <c r="EZ29" s="31">
        <f t="shared" si="150"/>
        <v>1.0909090909090907E-3</v>
      </c>
      <c r="GE29" s="27">
        <v>47</v>
      </c>
      <c r="GF29" s="26">
        <f t="shared" si="154"/>
        <v>0</v>
      </c>
      <c r="GG29" s="26">
        <f t="shared" si="155"/>
        <v>0</v>
      </c>
      <c r="GH29" s="26">
        <f t="shared" si="156"/>
        <v>0</v>
      </c>
      <c r="GI29" s="26">
        <f t="shared" si="157"/>
        <v>0</v>
      </c>
      <c r="GJ29" s="26">
        <f t="shared" si="158"/>
        <v>0</v>
      </c>
      <c r="GK29" s="26">
        <f t="shared" si="159"/>
        <v>0</v>
      </c>
      <c r="GL29" s="26">
        <f t="shared" si="160"/>
        <v>1</v>
      </c>
      <c r="GM29" s="26">
        <f t="shared" si="161"/>
        <v>0</v>
      </c>
      <c r="GN29" s="26">
        <f t="shared" si="162"/>
        <v>7</v>
      </c>
      <c r="GO29" s="26">
        <f t="shared" si="163"/>
        <v>0</v>
      </c>
      <c r="GP29" s="26">
        <f t="shared" si="164"/>
        <v>0</v>
      </c>
      <c r="GQ29" s="26">
        <f t="shared" si="165"/>
        <v>0</v>
      </c>
      <c r="GR29" s="26">
        <f t="shared" si="166"/>
        <v>0</v>
      </c>
      <c r="GS29" s="26">
        <f t="shared" si="167"/>
        <v>5</v>
      </c>
      <c r="GT29" s="26">
        <f t="shared" si="168"/>
        <v>0</v>
      </c>
      <c r="GU29" s="26">
        <f t="shared" si="169"/>
        <v>0</v>
      </c>
      <c r="GV29" s="26">
        <f t="shared" si="170"/>
        <v>0</v>
      </c>
      <c r="GW29" s="26">
        <f t="shared" si="171"/>
        <v>1</v>
      </c>
      <c r="GX29" s="26">
        <f t="shared" si="172"/>
        <v>0</v>
      </c>
      <c r="GY29" s="26">
        <f t="shared" si="173"/>
        <v>0</v>
      </c>
      <c r="GZ29" s="26">
        <f t="shared" si="174"/>
        <v>0</v>
      </c>
      <c r="HA29" s="26">
        <f t="shared" si="175"/>
        <v>0</v>
      </c>
      <c r="HB29" s="31">
        <f t="shared" si="176"/>
        <v>14</v>
      </c>
      <c r="HC29" s="31">
        <f t="shared" si="177"/>
        <v>0.6122448979591838</v>
      </c>
      <c r="HD29" s="31">
        <f t="shared" si="178"/>
        <v>3.896103896103897E-3</v>
      </c>
      <c r="HK29" s="39" t="s">
        <v>281</v>
      </c>
      <c r="HL29" s="39">
        <f>COUNTIFS($C$2:$C$2201,"&lt;=105",$L$2:$L$2201,"rice",$K$2:$K$2201,"&lt;=140")</f>
        <v>0</v>
      </c>
      <c r="HM29" s="39">
        <f>COUNTIFS($C$2:$C$2201,"&lt;=105",$L$2:$L$2201,"muskmelon",$K$2:$K$2201,"&lt;=140")</f>
        <v>100</v>
      </c>
      <c r="HN29" s="39">
        <f>SUM(HL29:HM29)</f>
        <v>100</v>
      </c>
      <c r="HP29" s="39" t="s">
        <v>281</v>
      </c>
      <c r="HQ29" s="39">
        <f>COUNTIFS($C$2:$C$2201,"&lt;=105",$L$2:$L$2201,"rice",$K$2:$K$2201,"&gt;140")</f>
        <v>100</v>
      </c>
      <c r="HR29" s="39">
        <f>COUNTIFS($C$2:$C$2201,"&lt;=105",$L$2:$L$2201,"muskmelon",$K$2:$K$2201,"&gt;140")</f>
        <v>0</v>
      </c>
      <c r="HS29" s="39">
        <f>SUM(HQ29:HR29)</f>
        <v>100</v>
      </c>
      <c r="HU29" s="39" t="s">
        <v>281</v>
      </c>
      <c r="HV29" s="39">
        <f>COUNTIFS($C$2:$C$2201,"&lt;=105",$L$2:$L$2201,"rice",$G$2:$G$2201,"&lt;=57")</f>
        <v>0</v>
      </c>
      <c r="HW29" s="39">
        <f>COUNTIFS($C$2:$C$2201,"&lt;=105",$L$2:$L$2201,"muskmelon",$G$2:$G$2201,"&lt;=57")</f>
        <v>0</v>
      </c>
      <c r="HX29" s="39">
        <f>SUM(HV29:HW29)</f>
        <v>0</v>
      </c>
      <c r="HZ29" s="39" t="s">
        <v>281</v>
      </c>
      <c r="IA29" s="39">
        <f>COUNTIFS($C$2:$C$2201,"&lt;=105",$L$2:$L$2201,"rice",$G$2:$G$2201,"&gt;57")</f>
        <v>100</v>
      </c>
      <c r="IB29" s="39">
        <f>COUNTIFS($C$2:$C$2201,"&lt;=105",$L$2:$L$2201,"muskmelon",$G$2:$G$2201,"&gt;57")</f>
        <v>100</v>
      </c>
      <c r="IC29" s="39">
        <f>SUM(IA29:IB29)</f>
        <v>200</v>
      </c>
      <c r="IE29" s="39" t="s">
        <v>281</v>
      </c>
      <c r="IF29" s="39">
        <f>COUNTIFS($C$2:$C$2201,"&lt;=105",$L$2:$L$2201,"rice",$E$2:$E$2201,"&lt;=27")</f>
        <v>100</v>
      </c>
      <c r="IG29" s="39">
        <f>COUNTIFS($C$2:$C$2201,"&lt;=105",$L$2:$L$2201,"muskmelon",$E$2:$E$2201,"&lt;=27")</f>
        <v>12</v>
      </c>
      <c r="IH29" s="39">
        <f>SUM(IF29:IG29)</f>
        <v>112</v>
      </c>
      <c r="IJ29" s="39" t="s">
        <v>281</v>
      </c>
      <c r="IK29" s="39">
        <f>COUNTIFS($C$2:$C$2201,"&lt;=105",$L$2:$L$2201,"rice",$E$2:$E$2201,"&gt;27")</f>
        <v>0</v>
      </c>
      <c r="IL29" s="39">
        <f>COUNTIFS($C$2:$C$2201,"&lt;=105",$L$2:$L$2201,"muskmelon",$E$2:$E$2201,"&gt;27")</f>
        <v>88</v>
      </c>
      <c r="IM29" s="39">
        <f>SUM(IK29:IL29)</f>
        <v>88</v>
      </c>
      <c r="IO29" s="39" t="s">
        <v>281</v>
      </c>
      <c r="IP29" s="39">
        <f>COUNTIFS($C$2:$C$2201,"&lt;=105",$L$2:$L$2201,"rice",$I$2:$I$2201,"&lt;=7")</f>
        <v>90</v>
      </c>
      <c r="IQ29" s="39">
        <f>COUNTIFS($C$2:$C$2201,"&lt;=105",$L$2:$L$2201,"muskmelon",$I$2:$I$2201,"&lt;=7")</f>
        <v>100</v>
      </c>
      <c r="IR29" s="39">
        <f>SUM(IP29:IQ29)</f>
        <v>190</v>
      </c>
      <c r="IT29" s="39" t="s">
        <v>281</v>
      </c>
      <c r="IU29" s="39">
        <f>COUNTIFS($C$2:$C$2201,"&lt;=105",$L$2:$L$2201,"rice",$I$2:$I$2201,"&gt;7")</f>
        <v>10</v>
      </c>
      <c r="IV29" s="39">
        <f>COUNTIFS($C$2:$C$2201,"&lt;=105",$L$2:$L$2201,"muskmelon",$I$2:$I$2201,"&gt;7")</f>
        <v>0</v>
      </c>
      <c r="IW29" s="39">
        <f>SUM(IU29:IV29)</f>
        <v>10</v>
      </c>
    </row>
    <row r="30" spans="1:267">
      <c r="A30" s="6">
        <v>60</v>
      </c>
      <c r="B30" s="6">
        <v>49</v>
      </c>
      <c r="C30" s="6">
        <v>44</v>
      </c>
      <c r="D30" s="7">
        <v>20.775761469999999</v>
      </c>
      <c r="E30" s="8">
        <f t="shared" si="67"/>
        <v>21</v>
      </c>
      <c r="F30" s="7">
        <v>84.497743970000002</v>
      </c>
      <c r="G30" s="8">
        <f t="shared" si="68"/>
        <v>84</v>
      </c>
      <c r="H30" s="9">
        <v>6.2448414909999999</v>
      </c>
      <c r="I30" s="8">
        <f t="shared" si="69"/>
        <v>6</v>
      </c>
      <c r="J30" s="10">
        <v>240.08106470000001</v>
      </c>
      <c r="K30" s="8">
        <f t="shared" si="70"/>
        <v>240</v>
      </c>
      <c r="L30" s="5" t="s">
        <v>24</v>
      </c>
      <c r="S30" s="27">
        <v>28</v>
      </c>
      <c r="T30" s="26">
        <f t="shared" si="71"/>
        <v>0</v>
      </c>
      <c r="U30" s="26">
        <f t="shared" si="72"/>
        <v>0</v>
      </c>
      <c r="V30" s="26">
        <f t="shared" si="73"/>
        <v>4</v>
      </c>
      <c r="W30" s="26">
        <f t="shared" si="74"/>
        <v>3</v>
      </c>
      <c r="X30" s="26">
        <f t="shared" si="75"/>
        <v>2</v>
      </c>
      <c r="Y30" s="26">
        <f t="shared" si="76"/>
        <v>2</v>
      </c>
      <c r="Z30" s="26">
        <f t="shared" si="77"/>
        <v>3</v>
      </c>
      <c r="AA30" s="26">
        <f t="shared" si="78"/>
        <v>2</v>
      </c>
      <c r="AB30" s="26">
        <f t="shared" si="79"/>
        <v>5</v>
      </c>
      <c r="AC30" s="26">
        <f t="shared" si="80"/>
        <v>1</v>
      </c>
      <c r="AD30" s="26">
        <f t="shared" si="81"/>
        <v>0</v>
      </c>
      <c r="AE30" s="26">
        <f t="shared" si="82"/>
        <v>3</v>
      </c>
      <c r="AF30" s="26">
        <f t="shared" si="83"/>
        <v>2</v>
      </c>
      <c r="AG30" s="26">
        <f t="shared" si="84"/>
        <v>0</v>
      </c>
      <c r="AH30" s="26">
        <f t="shared" si="85"/>
        <v>0</v>
      </c>
      <c r="AI30" s="26">
        <f t="shared" si="86"/>
        <v>4</v>
      </c>
      <c r="AJ30" s="26">
        <f t="shared" si="87"/>
        <v>1</v>
      </c>
      <c r="AK30" s="26">
        <f t="shared" si="88"/>
        <v>0</v>
      </c>
      <c r="AL30" s="26">
        <f t="shared" si="89"/>
        <v>2</v>
      </c>
      <c r="AM30" s="26">
        <f t="shared" si="90"/>
        <v>0</v>
      </c>
      <c r="AN30" s="26">
        <f t="shared" si="91"/>
        <v>0</v>
      </c>
      <c r="AO30" s="26">
        <f t="shared" si="92"/>
        <v>0</v>
      </c>
      <c r="AP30" s="31">
        <f t="shared" si="93"/>
        <v>34</v>
      </c>
      <c r="AQ30" s="31">
        <f t="shared" si="179"/>
        <v>0.90830449826989612</v>
      </c>
      <c r="AR30" s="31">
        <f t="shared" si="94"/>
        <v>1.4037433155080213E-2</v>
      </c>
      <c r="AU30" s="27">
        <v>33</v>
      </c>
      <c r="AV30" s="26">
        <f t="shared" si="95"/>
        <v>0</v>
      </c>
      <c r="AW30" s="26">
        <f t="shared" si="96"/>
        <v>0</v>
      </c>
      <c r="AX30" s="26">
        <f t="shared" si="97"/>
        <v>0</v>
      </c>
      <c r="AY30" s="26">
        <f t="shared" si="98"/>
        <v>0</v>
      </c>
      <c r="AZ30" s="26">
        <f t="shared" si="99"/>
        <v>0</v>
      </c>
      <c r="BA30" s="26">
        <f t="shared" si="100"/>
        <v>0</v>
      </c>
      <c r="BB30" s="26">
        <f t="shared" si="101"/>
        <v>0</v>
      </c>
      <c r="BC30" s="26">
        <f t="shared" si="102"/>
        <v>0</v>
      </c>
      <c r="BD30" s="26">
        <f t="shared" si="103"/>
        <v>0</v>
      </c>
      <c r="BE30" s="26">
        <f t="shared" si="104"/>
        <v>0</v>
      </c>
      <c r="BF30" s="26">
        <f t="shared" si="105"/>
        <v>0</v>
      </c>
      <c r="BG30" s="26">
        <f t="shared" si="106"/>
        <v>2</v>
      </c>
      <c r="BH30" s="26">
        <f t="shared" si="107"/>
        <v>0</v>
      </c>
      <c r="BI30" s="26">
        <f t="shared" si="108"/>
        <v>0</v>
      </c>
      <c r="BJ30" s="26">
        <f t="shared" si="109"/>
        <v>0</v>
      </c>
      <c r="BK30" s="26">
        <f t="shared" si="110"/>
        <v>0</v>
      </c>
      <c r="BL30" s="26">
        <f t="shared" si="111"/>
        <v>0</v>
      </c>
      <c r="BM30" s="26">
        <f t="shared" si="112"/>
        <v>0</v>
      </c>
      <c r="BN30" s="26">
        <f t="shared" si="113"/>
        <v>0</v>
      </c>
      <c r="BO30" s="26">
        <f t="shared" si="114"/>
        <v>0</v>
      </c>
      <c r="BP30" s="26">
        <f t="shared" si="115"/>
        <v>0</v>
      </c>
      <c r="BQ30" s="26">
        <f t="shared" si="116"/>
        <v>7</v>
      </c>
      <c r="BR30" s="31">
        <f t="shared" si="117"/>
        <v>9</v>
      </c>
      <c r="BS30" s="31">
        <f t="shared" si="118"/>
        <v>0.34567901234567899</v>
      </c>
      <c r="BT30" s="31">
        <f t="shared" si="119"/>
        <v>1.4141414141414141E-3</v>
      </c>
      <c r="BW30" s="27">
        <v>33</v>
      </c>
      <c r="BX30" s="26">
        <f t="shared" si="1"/>
        <v>0</v>
      </c>
      <c r="BY30" s="26">
        <f t="shared" si="2"/>
        <v>0</v>
      </c>
      <c r="BZ30" s="26">
        <f t="shared" si="3"/>
        <v>0</v>
      </c>
      <c r="CA30" s="26">
        <f t="shared" si="4"/>
        <v>0</v>
      </c>
      <c r="CB30" s="26">
        <f t="shared" si="5"/>
        <v>0</v>
      </c>
      <c r="CC30" s="26">
        <f t="shared" si="6"/>
        <v>0</v>
      </c>
      <c r="CD30" s="26">
        <f t="shared" si="7"/>
        <v>0</v>
      </c>
      <c r="CE30" s="26">
        <f t="shared" si="8"/>
        <v>0</v>
      </c>
      <c r="CF30" s="26">
        <f t="shared" si="9"/>
        <v>0</v>
      </c>
      <c r="CG30" s="26">
        <f t="shared" si="10"/>
        <v>0</v>
      </c>
      <c r="CH30" s="26">
        <f t="shared" si="11"/>
        <v>0</v>
      </c>
      <c r="CI30" s="26">
        <f t="shared" si="12"/>
        <v>7</v>
      </c>
      <c r="CJ30" s="26">
        <f t="shared" si="13"/>
        <v>0</v>
      </c>
      <c r="CK30" s="26">
        <f t="shared" si="14"/>
        <v>0</v>
      </c>
      <c r="CL30" s="26">
        <f t="shared" si="15"/>
        <v>0</v>
      </c>
      <c r="CM30" s="26">
        <f t="shared" si="16"/>
        <v>0</v>
      </c>
      <c r="CN30" s="26">
        <f t="shared" si="17"/>
        <v>0</v>
      </c>
      <c r="CO30" s="26">
        <f t="shared" si="18"/>
        <v>0</v>
      </c>
      <c r="CP30" s="26">
        <f t="shared" si="19"/>
        <v>12</v>
      </c>
      <c r="CQ30" s="26">
        <f t="shared" si="20"/>
        <v>0</v>
      </c>
      <c r="CR30" s="26">
        <f t="shared" si="21"/>
        <v>0</v>
      </c>
      <c r="CS30" s="26">
        <f t="shared" si="22"/>
        <v>9</v>
      </c>
      <c r="CT30" s="31">
        <f t="shared" si="120"/>
        <v>28</v>
      </c>
      <c r="CU30" s="31">
        <f t="shared" si="121"/>
        <v>0.65051020408163263</v>
      </c>
      <c r="CV30" s="31">
        <f t="shared" si="122"/>
        <v>8.2792207792207785E-3</v>
      </c>
      <c r="CY30" s="27">
        <v>37</v>
      </c>
      <c r="CZ30" s="26">
        <f t="shared" si="123"/>
        <v>0</v>
      </c>
      <c r="DA30" s="26">
        <f t="shared" si="124"/>
        <v>0</v>
      </c>
      <c r="DB30" s="26">
        <f t="shared" si="125"/>
        <v>0</v>
      </c>
      <c r="DC30" s="26">
        <f t="shared" si="126"/>
        <v>0</v>
      </c>
      <c r="DD30" s="26">
        <f t="shared" si="127"/>
        <v>4</v>
      </c>
      <c r="DE30" s="26">
        <f t="shared" si="128"/>
        <v>0</v>
      </c>
      <c r="DF30" s="26">
        <f t="shared" si="129"/>
        <v>0</v>
      </c>
      <c r="DG30" s="26">
        <f t="shared" si="130"/>
        <v>0</v>
      </c>
      <c r="DH30" s="26">
        <f t="shared" si="131"/>
        <v>0</v>
      </c>
      <c r="DI30" s="26">
        <f t="shared" si="132"/>
        <v>0</v>
      </c>
      <c r="DJ30" s="26">
        <f t="shared" si="133"/>
        <v>0</v>
      </c>
      <c r="DK30" s="26">
        <f t="shared" si="134"/>
        <v>0</v>
      </c>
      <c r="DL30" s="26">
        <f t="shared" si="135"/>
        <v>2</v>
      </c>
      <c r="DM30" s="26">
        <f t="shared" si="136"/>
        <v>0</v>
      </c>
      <c r="DN30" s="26">
        <f t="shared" si="137"/>
        <v>0</v>
      </c>
      <c r="DO30" s="26">
        <f t="shared" si="138"/>
        <v>0</v>
      </c>
      <c r="DP30" s="26">
        <f t="shared" si="139"/>
        <v>0</v>
      </c>
      <c r="DQ30" s="26">
        <f t="shared" si="140"/>
        <v>4</v>
      </c>
      <c r="DR30" s="26">
        <f t="shared" si="141"/>
        <v>0</v>
      </c>
      <c r="DS30" s="26">
        <f t="shared" si="142"/>
        <v>0</v>
      </c>
      <c r="DT30" s="26">
        <f t="shared" si="143"/>
        <v>0</v>
      </c>
      <c r="DU30" s="26">
        <f t="shared" si="144"/>
        <v>0</v>
      </c>
      <c r="DV30" s="31">
        <f t="shared" si="145"/>
        <v>10</v>
      </c>
      <c r="DW30" s="31">
        <f t="shared" si="146"/>
        <v>0.6399999999999999</v>
      </c>
      <c r="DX30" s="31">
        <f t="shared" si="147"/>
        <v>2.9090909090909085E-3</v>
      </c>
      <c r="EA30" s="27">
        <v>42</v>
      </c>
      <c r="EB30" s="26">
        <f t="shared" si="23"/>
        <v>0</v>
      </c>
      <c r="EC30" s="26">
        <f t="shared" si="24"/>
        <v>0</v>
      </c>
      <c r="ED30" s="26">
        <f t="shared" si="25"/>
        <v>0</v>
      </c>
      <c r="EE30" s="26">
        <f t="shared" si="26"/>
        <v>0</v>
      </c>
      <c r="EF30" s="26">
        <f t="shared" si="27"/>
        <v>2</v>
      </c>
      <c r="EG30" s="26">
        <f t="shared" si="28"/>
        <v>3</v>
      </c>
      <c r="EH30" s="26">
        <f t="shared" si="29"/>
        <v>0</v>
      </c>
      <c r="EI30" s="26">
        <f t="shared" si="30"/>
        <v>0</v>
      </c>
      <c r="EJ30" s="26">
        <f t="shared" si="31"/>
        <v>0</v>
      </c>
      <c r="EK30" s="26">
        <f t="shared" si="32"/>
        <v>0</v>
      </c>
      <c r="EL30" s="26">
        <f t="shared" si="33"/>
        <v>0</v>
      </c>
      <c r="EM30" s="26">
        <f t="shared" si="34"/>
        <v>0</v>
      </c>
      <c r="EN30" s="26">
        <f t="shared" si="35"/>
        <v>0</v>
      </c>
      <c r="EO30" s="26">
        <f t="shared" si="36"/>
        <v>0</v>
      </c>
      <c r="EP30" s="26">
        <f t="shared" si="37"/>
        <v>0</v>
      </c>
      <c r="EQ30" s="26">
        <f t="shared" si="38"/>
        <v>0</v>
      </c>
      <c r="ER30" s="26">
        <f t="shared" si="39"/>
        <v>0</v>
      </c>
      <c r="ES30" s="26">
        <f t="shared" si="40"/>
        <v>0</v>
      </c>
      <c r="ET30" s="26">
        <f t="shared" si="41"/>
        <v>0</v>
      </c>
      <c r="EU30" s="26">
        <f t="shared" si="42"/>
        <v>0</v>
      </c>
      <c r="EV30" s="26">
        <f t="shared" si="43"/>
        <v>0</v>
      </c>
      <c r="EW30" s="26">
        <f t="shared" si="44"/>
        <v>0</v>
      </c>
      <c r="EX30" s="31">
        <f t="shared" si="148"/>
        <v>5</v>
      </c>
      <c r="EY30" s="31">
        <f t="shared" si="149"/>
        <v>0.48</v>
      </c>
      <c r="EZ30" s="31">
        <f t="shared" si="150"/>
        <v>1.0909090909090907E-3</v>
      </c>
      <c r="GE30" s="27">
        <v>48</v>
      </c>
      <c r="GF30" s="26">
        <f t="shared" si="154"/>
        <v>0</v>
      </c>
      <c r="GG30" s="26">
        <f t="shared" si="155"/>
        <v>0</v>
      </c>
      <c r="GH30" s="26">
        <f t="shared" si="156"/>
        <v>0</v>
      </c>
      <c r="GI30" s="26">
        <f t="shared" si="157"/>
        <v>0</v>
      </c>
      <c r="GJ30" s="26">
        <f t="shared" si="158"/>
        <v>0</v>
      </c>
      <c r="GK30" s="26">
        <f t="shared" si="159"/>
        <v>3</v>
      </c>
      <c r="GL30" s="26">
        <f t="shared" si="160"/>
        <v>2</v>
      </c>
      <c r="GM30" s="26">
        <f t="shared" si="161"/>
        <v>0</v>
      </c>
      <c r="GN30" s="26">
        <f t="shared" si="162"/>
        <v>5</v>
      </c>
      <c r="GO30" s="26">
        <f t="shared" si="163"/>
        <v>0</v>
      </c>
      <c r="GP30" s="26">
        <f t="shared" si="164"/>
        <v>0</v>
      </c>
      <c r="GQ30" s="26">
        <f t="shared" si="165"/>
        <v>0</v>
      </c>
      <c r="GR30" s="26">
        <f t="shared" si="166"/>
        <v>0</v>
      </c>
      <c r="GS30" s="26">
        <f t="shared" si="167"/>
        <v>9</v>
      </c>
      <c r="GT30" s="26">
        <f t="shared" si="168"/>
        <v>0</v>
      </c>
      <c r="GU30" s="26">
        <f t="shared" si="169"/>
        <v>0</v>
      </c>
      <c r="GV30" s="26">
        <f t="shared" si="170"/>
        <v>0</v>
      </c>
      <c r="GW30" s="26">
        <f t="shared" si="171"/>
        <v>0</v>
      </c>
      <c r="GX30" s="26">
        <f t="shared" si="172"/>
        <v>0</v>
      </c>
      <c r="GY30" s="26">
        <f t="shared" si="173"/>
        <v>0</v>
      </c>
      <c r="GZ30" s="26">
        <f t="shared" si="174"/>
        <v>0</v>
      </c>
      <c r="HA30" s="26">
        <f t="shared" si="175"/>
        <v>0</v>
      </c>
      <c r="HB30" s="31">
        <f t="shared" si="176"/>
        <v>19</v>
      </c>
      <c r="HC30" s="31">
        <f t="shared" si="177"/>
        <v>0.67036011080332414</v>
      </c>
      <c r="HD30" s="31">
        <f t="shared" si="178"/>
        <v>5.7894736842105266E-3</v>
      </c>
      <c r="HK30" s="39" t="s">
        <v>284</v>
      </c>
      <c r="HL30" s="39">
        <f>COUNTIFS($C$2:$C$2201,"&gt;105",$L$2:$L$2201,"rice",$K$2:$K$2201,"&lt;=140")</f>
        <v>0</v>
      </c>
      <c r="HM30" s="39">
        <f>COUNTIFS($C$2:$C$2201,"&gt;105",$L$2:$L$2201,"muskmelon",$K$2:$K$2201,"&lt;=140")</f>
        <v>0</v>
      </c>
      <c r="HN30" s="39">
        <f>SUM(HL30:HM30)</f>
        <v>0</v>
      </c>
      <c r="HP30" s="39" t="s">
        <v>284</v>
      </c>
      <c r="HQ30" s="39">
        <f>COUNTIFS($C$2:$C$2201,"&gt;105",$L$2:$L$2201,"rice",$K$2:$K$2201,"&gt;140")</f>
        <v>0</v>
      </c>
      <c r="HR30" s="39">
        <f>COUNTIFS($C$2:$C$2201,"&gt;105",$L$2:$L$2201,"muskmelon",$K$2:$K$2201,"&gt;140")</f>
        <v>0</v>
      </c>
      <c r="HS30" s="39">
        <f>SUM(HQ30:HR30)</f>
        <v>0</v>
      </c>
      <c r="HU30" s="39" t="s">
        <v>284</v>
      </c>
      <c r="HV30" s="39">
        <f>COUNTIFS($C$2:$C$2201,"&gt;105",$L$2:$L$2201,"rice",$G$2:$G$2201,"&lt;=57")</f>
        <v>0</v>
      </c>
      <c r="HW30" s="39">
        <f>COUNTIFS($C$2:$C$2201,"&gt;105",$L$2:$L$2201,"muskmelon",$G$2:$G$2201,"&lt;=57")</f>
        <v>0</v>
      </c>
      <c r="HX30" s="39">
        <f>SUM(HV30:HW30)</f>
        <v>0</v>
      </c>
      <c r="HZ30" s="39" t="s">
        <v>284</v>
      </c>
      <c r="IA30" s="39">
        <f>COUNTIFS($C$2:$C$2201,"&gt;105",$L$2:$L$2201,"rice",$G$2:$G$2201,"&gt;57")</f>
        <v>0</v>
      </c>
      <c r="IB30" s="39">
        <f>COUNTIFS($C$2:$C$2201,"&gt;105",$L$2:$L$2201,"muskmelon",$G$2:$G$2201,"&gt;57")</f>
        <v>0</v>
      </c>
      <c r="IC30" s="39">
        <f>SUM(IA30:IB30)</f>
        <v>0</v>
      </c>
      <c r="IE30" s="39" t="s">
        <v>284</v>
      </c>
      <c r="IF30" s="39">
        <f>COUNTIFS($C$2:$C$2201,"&gt;105",$L$2:$L$2201,"rice",$E$2:$E$2201,"&lt;=27")</f>
        <v>0</v>
      </c>
      <c r="IG30" s="39">
        <f>COUNTIFS($C$2:$C$2201,"&gt;105",$L$2:$L$2201,"muskmelon",$E$2:$E$2201,"&lt;=27")</f>
        <v>0</v>
      </c>
      <c r="IH30" s="39">
        <f>SUM(IF30:IG30)</f>
        <v>0</v>
      </c>
      <c r="IJ30" s="39" t="s">
        <v>284</v>
      </c>
      <c r="IK30" s="39">
        <f>COUNTIFS($C$2:$C$2201,"&gt;105",$L$2:$L$2201,"rice",$E$2:$E$2201,"&gt;27")</f>
        <v>0</v>
      </c>
      <c r="IL30" s="39">
        <f>COUNTIFS($C$2:$C$2201,"&gt;105",$L$2:$L$2201,"muskmelon",$E$2:$E$2201,"&gt;27")</f>
        <v>0</v>
      </c>
      <c r="IM30" s="39">
        <f>SUM(IK30:IL30)</f>
        <v>0</v>
      </c>
      <c r="IO30" s="39" t="s">
        <v>284</v>
      </c>
      <c r="IP30" s="39">
        <f>COUNTIFS($C$2:$C$2201,"&gt;105",$L$2:$L$2201,"rice",$I$2:$I$2201,"&lt;=7")</f>
        <v>0</v>
      </c>
      <c r="IQ30" s="39">
        <f>COUNTIFS($C$2:$C$2201,"&gt;105",$L$2:$L$2201,"muskmelon",$I$2:$I$2201,"&lt;=7")</f>
        <v>0</v>
      </c>
      <c r="IR30" s="39">
        <f>SUM(IP30:IQ30)</f>
        <v>0</v>
      </c>
      <c r="IT30" s="39" t="s">
        <v>284</v>
      </c>
      <c r="IU30" s="39">
        <f>COUNTIFS($C$2:$C$2201,"&gt;105",$L$2:$L$2201,"rice",$I$2:$I$2201,"&gt;7")</f>
        <v>0</v>
      </c>
      <c r="IV30" s="39">
        <f>COUNTIFS($C$2:$C$2201,"&gt;105",$L$2:$L$2201,"muskmelon",$I$2:$I$2201,"&gt;7")</f>
        <v>0</v>
      </c>
      <c r="IW30" s="39">
        <f>SUM(IU30:IV30)</f>
        <v>0</v>
      </c>
    </row>
    <row r="31" spans="1:267">
      <c r="A31" s="6">
        <v>84</v>
      </c>
      <c r="B31" s="6">
        <v>51</v>
      </c>
      <c r="C31" s="6">
        <v>35</v>
      </c>
      <c r="D31" s="7">
        <v>22.30157427</v>
      </c>
      <c r="E31" s="8">
        <f t="shared" si="67"/>
        <v>22</v>
      </c>
      <c r="F31" s="7">
        <v>80.644164660000001</v>
      </c>
      <c r="G31" s="8">
        <f t="shared" si="68"/>
        <v>81</v>
      </c>
      <c r="H31" s="9">
        <v>6.0433048989999998</v>
      </c>
      <c r="I31" s="8">
        <f t="shared" si="69"/>
        <v>6</v>
      </c>
      <c r="J31" s="10">
        <v>197.97912149999999</v>
      </c>
      <c r="K31" s="8">
        <f t="shared" si="70"/>
        <v>198</v>
      </c>
      <c r="L31" s="5" t="s">
        <v>24</v>
      </c>
      <c r="S31" s="27">
        <v>29</v>
      </c>
      <c r="T31" s="26">
        <f t="shared" si="71"/>
        <v>0</v>
      </c>
      <c r="U31" s="26">
        <f t="shared" si="72"/>
        <v>0</v>
      </c>
      <c r="V31" s="26">
        <f t="shared" si="73"/>
        <v>2</v>
      </c>
      <c r="W31" s="26">
        <f t="shared" si="74"/>
        <v>1</v>
      </c>
      <c r="X31" s="26">
        <f t="shared" si="75"/>
        <v>2</v>
      </c>
      <c r="Y31" s="26">
        <f t="shared" si="76"/>
        <v>4</v>
      </c>
      <c r="Z31" s="26">
        <f t="shared" si="77"/>
        <v>2</v>
      </c>
      <c r="AA31" s="26">
        <f t="shared" si="78"/>
        <v>4</v>
      </c>
      <c r="AB31" s="26">
        <f t="shared" si="79"/>
        <v>1</v>
      </c>
      <c r="AC31" s="26">
        <f t="shared" si="80"/>
        <v>4</v>
      </c>
      <c r="AD31" s="26">
        <f t="shared" si="81"/>
        <v>0</v>
      </c>
      <c r="AE31" s="26">
        <f t="shared" si="82"/>
        <v>2</v>
      </c>
      <c r="AF31" s="26">
        <f t="shared" si="83"/>
        <v>2</v>
      </c>
      <c r="AG31" s="26">
        <f t="shared" si="84"/>
        <v>0</v>
      </c>
      <c r="AH31" s="26">
        <f t="shared" si="85"/>
        <v>0</v>
      </c>
      <c r="AI31" s="26">
        <f t="shared" si="86"/>
        <v>8</v>
      </c>
      <c r="AJ31" s="26">
        <f t="shared" si="87"/>
        <v>2</v>
      </c>
      <c r="AK31" s="26">
        <f t="shared" si="88"/>
        <v>0</v>
      </c>
      <c r="AL31" s="26">
        <f t="shared" si="89"/>
        <v>3</v>
      </c>
      <c r="AM31" s="26">
        <f t="shared" si="90"/>
        <v>0</v>
      </c>
      <c r="AN31" s="26">
        <f t="shared" si="91"/>
        <v>0</v>
      </c>
      <c r="AO31" s="26">
        <f t="shared" si="92"/>
        <v>0</v>
      </c>
      <c r="AP31" s="31">
        <f t="shared" si="93"/>
        <v>37</v>
      </c>
      <c r="AQ31" s="31">
        <f t="shared" si="179"/>
        <v>0.8926223520818114</v>
      </c>
      <c r="AR31" s="31">
        <f t="shared" si="94"/>
        <v>1.501228501228501E-2</v>
      </c>
      <c r="AU31" s="27">
        <v>34</v>
      </c>
      <c r="AV31" s="26">
        <f t="shared" si="95"/>
        <v>0</v>
      </c>
      <c r="AW31" s="26">
        <f t="shared" si="96"/>
        <v>0</v>
      </c>
      <c r="AX31" s="26">
        <f t="shared" si="97"/>
        <v>0</v>
      </c>
      <c r="AY31" s="26">
        <f t="shared" si="98"/>
        <v>0</v>
      </c>
      <c r="AZ31" s="26">
        <f t="shared" si="99"/>
        <v>0</v>
      </c>
      <c r="BA31" s="26">
        <f t="shared" si="100"/>
        <v>0</v>
      </c>
      <c r="BB31" s="26">
        <f t="shared" si="101"/>
        <v>0</v>
      </c>
      <c r="BC31" s="26">
        <f t="shared" si="102"/>
        <v>0</v>
      </c>
      <c r="BD31" s="26">
        <f t="shared" si="103"/>
        <v>0</v>
      </c>
      <c r="BE31" s="26">
        <f t="shared" si="104"/>
        <v>0</v>
      </c>
      <c r="BF31" s="26">
        <f t="shared" si="105"/>
        <v>0</v>
      </c>
      <c r="BG31" s="26">
        <f t="shared" si="106"/>
        <v>4</v>
      </c>
      <c r="BH31" s="26">
        <f t="shared" si="107"/>
        <v>0</v>
      </c>
      <c r="BI31" s="26">
        <f t="shared" si="108"/>
        <v>0</v>
      </c>
      <c r="BJ31" s="26">
        <f t="shared" si="109"/>
        <v>0</v>
      </c>
      <c r="BK31" s="26">
        <f t="shared" si="110"/>
        <v>0</v>
      </c>
      <c r="BL31" s="26">
        <f t="shared" si="111"/>
        <v>0</v>
      </c>
      <c r="BM31" s="26">
        <f t="shared" si="112"/>
        <v>0</v>
      </c>
      <c r="BN31" s="26">
        <f t="shared" si="113"/>
        <v>0</v>
      </c>
      <c r="BO31" s="26">
        <f t="shared" si="114"/>
        <v>0</v>
      </c>
      <c r="BP31" s="26">
        <f t="shared" si="115"/>
        <v>0</v>
      </c>
      <c r="BQ31" s="26">
        <f t="shared" si="116"/>
        <v>3</v>
      </c>
      <c r="BR31" s="31">
        <f t="shared" si="117"/>
        <v>7</v>
      </c>
      <c r="BS31" s="31">
        <f t="shared" si="118"/>
        <v>0.48979591836734704</v>
      </c>
      <c r="BT31" s="31">
        <f t="shared" si="119"/>
        <v>1.5584415584415589E-3</v>
      </c>
      <c r="BW31" s="27">
        <v>34</v>
      </c>
      <c r="BX31" s="26">
        <f t="shared" si="1"/>
        <v>0</v>
      </c>
      <c r="BY31" s="26">
        <f t="shared" si="2"/>
        <v>0</v>
      </c>
      <c r="BZ31" s="26">
        <f t="shared" si="3"/>
        <v>0</v>
      </c>
      <c r="CA31" s="26">
        <f t="shared" si="4"/>
        <v>0</v>
      </c>
      <c r="CB31" s="26">
        <f t="shared" si="5"/>
        <v>0</v>
      </c>
      <c r="CC31" s="26">
        <f t="shared" si="6"/>
        <v>0</v>
      </c>
      <c r="CD31" s="26">
        <f t="shared" si="7"/>
        <v>0</v>
      </c>
      <c r="CE31" s="26">
        <f t="shared" si="8"/>
        <v>0</v>
      </c>
      <c r="CF31" s="26">
        <f t="shared" si="9"/>
        <v>0</v>
      </c>
      <c r="CG31" s="26">
        <f t="shared" si="10"/>
        <v>0</v>
      </c>
      <c r="CH31" s="26">
        <f t="shared" si="11"/>
        <v>0</v>
      </c>
      <c r="CI31" s="26">
        <f t="shared" si="12"/>
        <v>9</v>
      </c>
      <c r="CJ31" s="26">
        <f t="shared" si="13"/>
        <v>0</v>
      </c>
      <c r="CK31" s="26">
        <f t="shared" si="14"/>
        <v>0</v>
      </c>
      <c r="CL31" s="26">
        <f t="shared" si="15"/>
        <v>0</v>
      </c>
      <c r="CM31" s="26">
        <f t="shared" si="16"/>
        <v>0</v>
      </c>
      <c r="CN31" s="26">
        <f t="shared" si="17"/>
        <v>0</v>
      </c>
      <c r="CO31" s="26">
        <f t="shared" si="18"/>
        <v>0</v>
      </c>
      <c r="CP31" s="26">
        <f t="shared" si="19"/>
        <v>6</v>
      </c>
      <c r="CQ31" s="26">
        <f t="shared" si="20"/>
        <v>0</v>
      </c>
      <c r="CR31" s="26">
        <f t="shared" si="21"/>
        <v>0</v>
      </c>
      <c r="CS31" s="26">
        <f t="shared" si="22"/>
        <v>9</v>
      </c>
      <c r="CT31" s="31">
        <f t="shared" si="120"/>
        <v>24</v>
      </c>
      <c r="CU31" s="31">
        <f t="shared" si="121"/>
        <v>0.65625</v>
      </c>
      <c r="CV31" s="31">
        <f t="shared" si="122"/>
        <v>7.1590909090909101E-3</v>
      </c>
      <c r="CY31" s="27">
        <v>38</v>
      </c>
      <c r="CZ31" s="26">
        <f t="shared" si="123"/>
        <v>0</v>
      </c>
      <c r="DA31" s="26">
        <f t="shared" si="124"/>
        <v>0</v>
      </c>
      <c r="DB31" s="26">
        <f t="shared" si="125"/>
        <v>0</v>
      </c>
      <c r="DC31" s="26">
        <f t="shared" si="126"/>
        <v>0</v>
      </c>
      <c r="DD31" s="26">
        <f t="shared" si="127"/>
        <v>0</v>
      </c>
      <c r="DE31" s="26">
        <f t="shared" si="128"/>
        <v>0</v>
      </c>
      <c r="DF31" s="26">
        <f t="shared" si="129"/>
        <v>0</v>
      </c>
      <c r="DG31" s="26">
        <f t="shared" si="130"/>
        <v>0</v>
      </c>
      <c r="DH31" s="26">
        <f t="shared" si="131"/>
        <v>0</v>
      </c>
      <c r="DI31" s="26">
        <f t="shared" si="132"/>
        <v>0</v>
      </c>
      <c r="DJ31" s="26">
        <f t="shared" si="133"/>
        <v>0</v>
      </c>
      <c r="DK31" s="26">
        <f t="shared" si="134"/>
        <v>0</v>
      </c>
      <c r="DL31" s="26">
        <f t="shared" si="135"/>
        <v>1</v>
      </c>
      <c r="DM31" s="26">
        <f t="shared" si="136"/>
        <v>0</v>
      </c>
      <c r="DN31" s="26">
        <f t="shared" si="137"/>
        <v>0</v>
      </c>
      <c r="DO31" s="26">
        <f t="shared" si="138"/>
        <v>0</v>
      </c>
      <c r="DP31" s="26">
        <f t="shared" si="139"/>
        <v>0</v>
      </c>
      <c r="DQ31" s="26">
        <f t="shared" si="140"/>
        <v>5</v>
      </c>
      <c r="DR31" s="26">
        <f t="shared" si="141"/>
        <v>0</v>
      </c>
      <c r="DS31" s="26">
        <f t="shared" si="142"/>
        <v>0</v>
      </c>
      <c r="DT31" s="26">
        <f t="shared" si="143"/>
        <v>0</v>
      </c>
      <c r="DU31" s="26">
        <f t="shared" si="144"/>
        <v>0</v>
      </c>
      <c r="DV31" s="31">
        <f t="shared" si="145"/>
        <v>6</v>
      </c>
      <c r="DW31" s="31">
        <f t="shared" si="146"/>
        <v>0.27777777777777768</v>
      </c>
      <c r="DX31" s="31">
        <f t="shared" si="147"/>
        <v>7.5757575757575736E-4</v>
      </c>
      <c r="EA31" s="27">
        <v>43</v>
      </c>
      <c r="EB31" s="26">
        <f t="shared" si="23"/>
        <v>0</v>
      </c>
      <c r="EC31" s="26">
        <f t="shared" si="24"/>
        <v>0</v>
      </c>
      <c r="ED31" s="26">
        <f t="shared" si="25"/>
        <v>0</v>
      </c>
      <c r="EE31" s="26">
        <f t="shared" si="26"/>
        <v>0</v>
      </c>
      <c r="EF31" s="26">
        <f t="shared" si="27"/>
        <v>2</v>
      </c>
      <c r="EG31" s="26">
        <f t="shared" si="28"/>
        <v>2</v>
      </c>
      <c r="EH31" s="26">
        <f t="shared" si="29"/>
        <v>0</v>
      </c>
      <c r="EI31" s="26">
        <f t="shared" si="30"/>
        <v>0</v>
      </c>
      <c r="EJ31" s="26">
        <f t="shared" si="31"/>
        <v>0</v>
      </c>
      <c r="EK31" s="26">
        <f t="shared" si="32"/>
        <v>0</v>
      </c>
      <c r="EL31" s="26">
        <f t="shared" si="33"/>
        <v>0</v>
      </c>
      <c r="EM31" s="26">
        <f t="shared" si="34"/>
        <v>0</v>
      </c>
      <c r="EN31" s="26">
        <f t="shared" si="35"/>
        <v>0</v>
      </c>
      <c r="EO31" s="26">
        <f t="shared" si="36"/>
        <v>0</v>
      </c>
      <c r="EP31" s="26">
        <f t="shared" si="37"/>
        <v>0</v>
      </c>
      <c r="EQ31" s="26">
        <f t="shared" si="38"/>
        <v>0</v>
      </c>
      <c r="ER31" s="26">
        <f t="shared" si="39"/>
        <v>0</v>
      </c>
      <c r="ES31" s="26">
        <f t="shared" si="40"/>
        <v>0</v>
      </c>
      <c r="ET31" s="26">
        <f t="shared" si="41"/>
        <v>0</v>
      </c>
      <c r="EU31" s="26">
        <f t="shared" si="42"/>
        <v>0</v>
      </c>
      <c r="EV31" s="26">
        <f t="shared" si="43"/>
        <v>0</v>
      </c>
      <c r="EW31" s="26">
        <f t="shared" si="44"/>
        <v>0</v>
      </c>
      <c r="EX31" s="31">
        <f t="shared" si="148"/>
        <v>4</v>
      </c>
      <c r="EY31" s="31">
        <f t="shared" si="149"/>
        <v>0.5</v>
      </c>
      <c r="EZ31" s="31">
        <f t="shared" si="150"/>
        <v>9.0909090909090909E-4</v>
      </c>
      <c r="GE31" s="27">
        <v>49</v>
      </c>
      <c r="GF31" s="26">
        <f t="shared" si="154"/>
        <v>0</v>
      </c>
      <c r="GG31" s="26">
        <f t="shared" si="155"/>
        <v>0</v>
      </c>
      <c r="GH31" s="26">
        <f t="shared" si="156"/>
        <v>0</v>
      </c>
      <c r="GI31" s="26">
        <f t="shared" si="157"/>
        <v>0</v>
      </c>
      <c r="GJ31" s="26">
        <f t="shared" si="158"/>
        <v>0</v>
      </c>
      <c r="GK31" s="26">
        <f t="shared" si="159"/>
        <v>0</v>
      </c>
      <c r="GL31" s="26">
        <f t="shared" si="160"/>
        <v>5</v>
      </c>
      <c r="GM31" s="26">
        <f t="shared" si="161"/>
        <v>0</v>
      </c>
      <c r="GN31" s="26">
        <f t="shared" si="162"/>
        <v>9</v>
      </c>
      <c r="GO31" s="26">
        <f t="shared" si="163"/>
        <v>0</v>
      </c>
      <c r="GP31" s="26">
        <f t="shared" si="164"/>
        <v>0</v>
      </c>
      <c r="GQ31" s="26">
        <f t="shared" si="165"/>
        <v>0</v>
      </c>
      <c r="GR31" s="26">
        <f t="shared" si="166"/>
        <v>0</v>
      </c>
      <c r="GS31" s="26">
        <f t="shared" si="167"/>
        <v>8</v>
      </c>
      <c r="GT31" s="26">
        <f t="shared" si="168"/>
        <v>0</v>
      </c>
      <c r="GU31" s="26">
        <f t="shared" si="169"/>
        <v>0</v>
      </c>
      <c r="GV31" s="26">
        <f t="shared" si="170"/>
        <v>0</v>
      </c>
      <c r="GW31" s="26">
        <f t="shared" si="171"/>
        <v>1</v>
      </c>
      <c r="GX31" s="26">
        <f t="shared" si="172"/>
        <v>0</v>
      </c>
      <c r="GY31" s="26">
        <f t="shared" si="173"/>
        <v>0</v>
      </c>
      <c r="GZ31" s="26">
        <f t="shared" si="174"/>
        <v>0</v>
      </c>
      <c r="HA31" s="26">
        <f t="shared" si="175"/>
        <v>0</v>
      </c>
      <c r="HB31" s="31">
        <f t="shared" si="176"/>
        <v>23</v>
      </c>
      <c r="HC31" s="31">
        <f t="shared" si="177"/>
        <v>0.67674858223062384</v>
      </c>
      <c r="HD31" s="31">
        <f t="shared" si="178"/>
        <v>7.0750988142292493E-3</v>
      </c>
      <c r="HK31" s="44" t="s">
        <v>285</v>
      </c>
      <c r="HL31" s="44"/>
      <c r="HM31" s="44"/>
      <c r="HN31" s="39">
        <f>SUM(HN29:HN30)</f>
        <v>100</v>
      </c>
      <c r="HP31" s="44" t="s">
        <v>285</v>
      </c>
      <c r="HQ31" s="44"/>
      <c r="HR31" s="44"/>
      <c r="HS31" s="39">
        <f>SUM(HS29:HS30)</f>
        <v>100</v>
      </c>
      <c r="HU31" s="44" t="s">
        <v>285</v>
      </c>
      <c r="HV31" s="44"/>
      <c r="HW31" s="44"/>
      <c r="HX31" s="39">
        <f>SUM(HX29:HX30)</f>
        <v>0</v>
      </c>
      <c r="HZ31" s="44" t="s">
        <v>285</v>
      </c>
      <c r="IA31" s="44"/>
      <c r="IB31" s="44"/>
      <c r="IC31" s="39">
        <f>SUM(IC29:IC30)</f>
        <v>200</v>
      </c>
      <c r="IE31" s="44" t="s">
        <v>285</v>
      </c>
      <c r="IF31" s="44"/>
      <c r="IG31" s="44"/>
      <c r="IH31" s="39">
        <f>SUM(IH29:IH30)</f>
        <v>112</v>
      </c>
      <c r="IJ31" s="44" t="s">
        <v>285</v>
      </c>
      <c r="IK31" s="44"/>
      <c r="IL31" s="44"/>
      <c r="IM31" s="39">
        <f>SUM(IM29:IM30)</f>
        <v>88</v>
      </c>
      <c r="IO31" s="44" t="s">
        <v>285</v>
      </c>
      <c r="IP31" s="44"/>
      <c r="IQ31" s="44"/>
      <c r="IR31" s="39">
        <f>SUM(IR29:IR30)</f>
        <v>190</v>
      </c>
      <c r="IT31" s="44" t="s">
        <v>285</v>
      </c>
      <c r="IU31" s="44"/>
      <c r="IV31" s="44"/>
      <c r="IW31" s="39">
        <f>SUM(IW29:IW30)</f>
        <v>10</v>
      </c>
    </row>
    <row r="32" spans="1:267">
      <c r="A32" s="6">
        <v>73</v>
      </c>
      <c r="B32" s="6">
        <v>57</v>
      </c>
      <c r="C32" s="6">
        <v>41</v>
      </c>
      <c r="D32" s="7">
        <v>21.44653958</v>
      </c>
      <c r="E32" s="8">
        <f t="shared" si="67"/>
        <v>21</v>
      </c>
      <c r="F32" s="7">
        <v>84.943759619999994</v>
      </c>
      <c r="G32" s="8">
        <f t="shared" si="68"/>
        <v>85</v>
      </c>
      <c r="H32" s="9">
        <v>5.8247091170000003</v>
      </c>
      <c r="I32" s="8">
        <f t="shared" si="69"/>
        <v>6</v>
      </c>
      <c r="J32" s="10">
        <v>272.2017204</v>
      </c>
      <c r="K32" s="8">
        <f t="shared" si="70"/>
        <v>272</v>
      </c>
      <c r="L32" s="5" t="s">
        <v>24</v>
      </c>
      <c r="S32" s="27">
        <v>30</v>
      </c>
      <c r="T32" s="26">
        <f t="shared" si="71"/>
        <v>0</v>
      </c>
      <c r="U32" s="26">
        <f t="shared" si="72"/>
        <v>0</v>
      </c>
      <c r="V32" s="26">
        <f t="shared" si="73"/>
        <v>3</v>
      </c>
      <c r="W32" s="26">
        <f t="shared" si="74"/>
        <v>1</v>
      </c>
      <c r="X32" s="26">
        <f t="shared" si="75"/>
        <v>2</v>
      </c>
      <c r="Y32" s="26">
        <f t="shared" si="76"/>
        <v>1</v>
      </c>
      <c r="Z32" s="26">
        <f t="shared" si="77"/>
        <v>2</v>
      </c>
      <c r="AA32" s="26">
        <f t="shared" si="78"/>
        <v>2</v>
      </c>
      <c r="AB32" s="26">
        <f t="shared" si="79"/>
        <v>2</v>
      </c>
      <c r="AC32" s="26">
        <f t="shared" si="80"/>
        <v>1</v>
      </c>
      <c r="AD32" s="26">
        <f t="shared" si="81"/>
        <v>0</v>
      </c>
      <c r="AE32" s="26">
        <f t="shared" si="82"/>
        <v>2</v>
      </c>
      <c r="AF32" s="26">
        <f t="shared" si="83"/>
        <v>1</v>
      </c>
      <c r="AG32" s="26">
        <f t="shared" si="84"/>
        <v>0</v>
      </c>
      <c r="AH32" s="26">
        <f t="shared" si="85"/>
        <v>0</v>
      </c>
      <c r="AI32" s="26">
        <f t="shared" si="86"/>
        <v>4</v>
      </c>
      <c r="AJ32" s="26">
        <f t="shared" si="87"/>
        <v>1</v>
      </c>
      <c r="AK32" s="26">
        <f t="shared" si="88"/>
        <v>0</v>
      </c>
      <c r="AL32" s="26">
        <f t="shared" si="89"/>
        <v>3</v>
      </c>
      <c r="AM32" s="26">
        <f t="shared" si="90"/>
        <v>0</v>
      </c>
      <c r="AN32" s="26">
        <f t="shared" si="91"/>
        <v>0</v>
      </c>
      <c r="AO32" s="26">
        <f t="shared" si="92"/>
        <v>0</v>
      </c>
      <c r="AP32" s="31">
        <f t="shared" si="93"/>
        <v>25</v>
      </c>
      <c r="AQ32" s="31">
        <f t="shared" si="179"/>
        <v>0.90560000000000007</v>
      </c>
      <c r="AR32" s="31">
        <f t="shared" si="94"/>
        <v>1.0290909090909092E-2</v>
      </c>
      <c r="AU32" s="27">
        <v>35</v>
      </c>
      <c r="AV32" s="26">
        <f t="shared" si="95"/>
        <v>7</v>
      </c>
      <c r="AW32" s="26">
        <f t="shared" si="96"/>
        <v>6</v>
      </c>
      <c r="AX32" s="26">
        <f t="shared" si="97"/>
        <v>0</v>
      </c>
      <c r="AY32" s="26">
        <f t="shared" si="98"/>
        <v>0</v>
      </c>
      <c r="AZ32" s="26">
        <f t="shared" si="99"/>
        <v>0</v>
      </c>
      <c r="BA32" s="26">
        <f t="shared" si="100"/>
        <v>4</v>
      </c>
      <c r="BB32" s="26">
        <f t="shared" si="101"/>
        <v>4</v>
      </c>
      <c r="BC32" s="26">
        <f t="shared" si="102"/>
        <v>0</v>
      </c>
      <c r="BD32" s="26">
        <f t="shared" si="103"/>
        <v>0</v>
      </c>
      <c r="BE32" s="26">
        <f t="shared" si="104"/>
        <v>0</v>
      </c>
      <c r="BF32" s="26">
        <f t="shared" si="105"/>
        <v>0</v>
      </c>
      <c r="BG32" s="26">
        <f t="shared" si="106"/>
        <v>4</v>
      </c>
      <c r="BH32" s="26">
        <f t="shared" si="107"/>
        <v>0</v>
      </c>
      <c r="BI32" s="26">
        <f t="shared" si="108"/>
        <v>0</v>
      </c>
      <c r="BJ32" s="26">
        <f t="shared" si="109"/>
        <v>0</v>
      </c>
      <c r="BK32" s="26">
        <f t="shared" si="110"/>
        <v>0</v>
      </c>
      <c r="BL32" s="26">
        <f t="shared" si="111"/>
        <v>0</v>
      </c>
      <c r="BM32" s="26">
        <f t="shared" si="112"/>
        <v>0</v>
      </c>
      <c r="BN32" s="26">
        <f t="shared" si="113"/>
        <v>0</v>
      </c>
      <c r="BO32" s="26">
        <f t="shared" si="114"/>
        <v>2</v>
      </c>
      <c r="BP32" s="26">
        <f t="shared" si="115"/>
        <v>3</v>
      </c>
      <c r="BQ32" s="26">
        <f t="shared" si="116"/>
        <v>5</v>
      </c>
      <c r="BR32" s="31">
        <f t="shared" si="117"/>
        <v>35</v>
      </c>
      <c r="BS32" s="31">
        <f t="shared" si="118"/>
        <v>0.86040816326530589</v>
      </c>
      <c r="BT32" s="31">
        <f t="shared" si="119"/>
        <v>1.3688311688311684E-2</v>
      </c>
      <c r="BW32" s="27">
        <v>35</v>
      </c>
      <c r="BX32" s="26">
        <f t="shared" si="1"/>
        <v>6</v>
      </c>
      <c r="BY32" s="26">
        <f t="shared" si="2"/>
        <v>0</v>
      </c>
      <c r="BZ32" s="26">
        <f t="shared" si="3"/>
        <v>0</v>
      </c>
      <c r="CA32" s="26">
        <f t="shared" si="4"/>
        <v>0</v>
      </c>
      <c r="CB32" s="26">
        <f t="shared" si="5"/>
        <v>0</v>
      </c>
      <c r="CC32" s="26">
        <f t="shared" si="6"/>
        <v>0</v>
      </c>
      <c r="CD32" s="26">
        <f t="shared" si="7"/>
        <v>0</v>
      </c>
      <c r="CE32" s="26">
        <f t="shared" si="8"/>
        <v>0</v>
      </c>
      <c r="CF32" s="26">
        <f t="shared" si="9"/>
        <v>0</v>
      </c>
      <c r="CG32" s="26">
        <f t="shared" si="10"/>
        <v>5</v>
      </c>
      <c r="CH32" s="26">
        <f t="shared" si="11"/>
        <v>0</v>
      </c>
      <c r="CI32" s="26">
        <f t="shared" si="12"/>
        <v>7</v>
      </c>
      <c r="CJ32" s="26">
        <f t="shared" si="13"/>
        <v>0</v>
      </c>
      <c r="CK32" s="26">
        <f t="shared" si="14"/>
        <v>0</v>
      </c>
      <c r="CL32" s="26">
        <f t="shared" si="15"/>
        <v>0</v>
      </c>
      <c r="CM32" s="26">
        <f t="shared" si="16"/>
        <v>0</v>
      </c>
      <c r="CN32" s="26">
        <f t="shared" si="17"/>
        <v>0</v>
      </c>
      <c r="CO32" s="26">
        <f t="shared" si="18"/>
        <v>0</v>
      </c>
      <c r="CP32" s="26">
        <f t="shared" si="19"/>
        <v>13</v>
      </c>
      <c r="CQ32" s="26">
        <f t="shared" si="20"/>
        <v>0</v>
      </c>
      <c r="CR32" s="26">
        <f t="shared" si="21"/>
        <v>12</v>
      </c>
      <c r="CS32" s="26">
        <f t="shared" si="22"/>
        <v>11</v>
      </c>
      <c r="CT32" s="31">
        <f t="shared" si="120"/>
        <v>54</v>
      </c>
      <c r="CU32" s="31">
        <f t="shared" si="121"/>
        <v>0.81344307270233196</v>
      </c>
      <c r="CV32" s="31">
        <f t="shared" si="122"/>
        <v>1.9966329966329965E-2</v>
      </c>
      <c r="CY32" s="27">
        <v>39</v>
      </c>
      <c r="CZ32" s="26">
        <f t="shared" si="123"/>
        <v>0</v>
      </c>
      <c r="DA32" s="26">
        <f t="shared" si="124"/>
        <v>0</v>
      </c>
      <c r="DB32" s="26">
        <f t="shared" si="125"/>
        <v>0</v>
      </c>
      <c r="DC32" s="26">
        <f t="shared" si="126"/>
        <v>0</v>
      </c>
      <c r="DD32" s="26">
        <f t="shared" si="127"/>
        <v>0</v>
      </c>
      <c r="DE32" s="26">
        <f t="shared" si="128"/>
        <v>0</v>
      </c>
      <c r="DF32" s="26">
        <f t="shared" si="129"/>
        <v>0</v>
      </c>
      <c r="DG32" s="26">
        <f t="shared" si="130"/>
        <v>0</v>
      </c>
      <c r="DH32" s="26">
        <f t="shared" si="131"/>
        <v>0</v>
      </c>
      <c r="DI32" s="26">
        <f t="shared" si="132"/>
        <v>0</v>
      </c>
      <c r="DJ32" s="26">
        <f t="shared" si="133"/>
        <v>0</v>
      </c>
      <c r="DK32" s="26">
        <f t="shared" si="134"/>
        <v>0</v>
      </c>
      <c r="DL32" s="26">
        <f t="shared" si="135"/>
        <v>3</v>
      </c>
      <c r="DM32" s="26">
        <f t="shared" si="136"/>
        <v>0</v>
      </c>
      <c r="DN32" s="26">
        <f t="shared" si="137"/>
        <v>0</v>
      </c>
      <c r="DO32" s="26">
        <f t="shared" si="138"/>
        <v>0</v>
      </c>
      <c r="DP32" s="26">
        <f t="shared" si="139"/>
        <v>0</v>
      </c>
      <c r="DQ32" s="26">
        <f t="shared" si="140"/>
        <v>6</v>
      </c>
      <c r="DR32" s="26">
        <f t="shared" si="141"/>
        <v>0</v>
      </c>
      <c r="DS32" s="26">
        <f t="shared" si="142"/>
        <v>0</v>
      </c>
      <c r="DT32" s="26">
        <f t="shared" si="143"/>
        <v>0</v>
      </c>
      <c r="DU32" s="26">
        <f t="shared" si="144"/>
        <v>0</v>
      </c>
      <c r="DV32" s="31">
        <f t="shared" si="145"/>
        <v>9</v>
      </c>
      <c r="DW32" s="31">
        <f t="shared" si="146"/>
        <v>0.44444444444444442</v>
      </c>
      <c r="DX32" s="31">
        <f t="shared" si="147"/>
        <v>1.8181818181818182E-3</v>
      </c>
      <c r="EA32" s="27">
        <v>44</v>
      </c>
      <c r="EB32" s="26">
        <f t="shared" si="23"/>
        <v>0</v>
      </c>
      <c r="EC32" s="26">
        <f t="shared" si="24"/>
        <v>0</v>
      </c>
      <c r="ED32" s="26">
        <f t="shared" si="25"/>
        <v>0</v>
      </c>
      <c r="EE32" s="26">
        <f t="shared" si="26"/>
        <v>0</v>
      </c>
      <c r="EF32" s="26">
        <f t="shared" si="27"/>
        <v>1</v>
      </c>
      <c r="EG32" s="26">
        <f t="shared" si="28"/>
        <v>6</v>
      </c>
      <c r="EH32" s="26">
        <f t="shared" si="29"/>
        <v>0</v>
      </c>
      <c r="EI32" s="26">
        <f t="shared" si="30"/>
        <v>0</v>
      </c>
      <c r="EJ32" s="26">
        <f t="shared" si="31"/>
        <v>0</v>
      </c>
      <c r="EK32" s="26">
        <f t="shared" si="32"/>
        <v>0</v>
      </c>
      <c r="EL32" s="26">
        <f t="shared" si="33"/>
        <v>0</v>
      </c>
      <c r="EM32" s="26">
        <f t="shared" si="34"/>
        <v>0</v>
      </c>
      <c r="EN32" s="26">
        <f t="shared" si="35"/>
        <v>0</v>
      </c>
      <c r="EO32" s="26">
        <f t="shared" si="36"/>
        <v>0</v>
      </c>
      <c r="EP32" s="26">
        <f t="shared" si="37"/>
        <v>0</v>
      </c>
      <c r="EQ32" s="26">
        <f t="shared" si="38"/>
        <v>0</v>
      </c>
      <c r="ER32" s="26">
        <f t="shared" si="39"/>
        <v>0</v>
      </c>
      <c r="ES32" s="26">
        <f t="shared" si="40"/>
        <v>0</v>
      </c>
      <c r="ET32" s="26">
        <f t="shared" si="41"/>
        <v>0</v>
      </c>
      <c r="EU32" s="26">
        <f t="shared" si="42"/>
        <v>0</v>
      </c>
      <c r="EV32" s="26">
        <f t="shared" si="43"/>
        <v>0</v>
      </c>
      <c r="EW32" s="26">
        <f t="shared" si="44"/>
        <v>0</v>
      </c>
      <c r="EX32" s="31">
        <f t="shared" si="148"/>
        <v>7</v>
      </c>
      <c r="EY32" s="31">
        <f t="shared" si="149"/>
        <v>0.24489795918367352</v>
      </c>
      <c r="EZ32" s="31">
        <f t="shared" si="150"/>
        <v>7.7922077922077944E-4</v>
      </c>
      <c r="GE32" s="27">
        <v>50</v>
      </c>
      <c r="GF32" s="26">
        <f t="shared" si="154"/>
        <v>0</v>
      </c>
      <c r="GG32" s="26">
        <f t="shared" si="155"/>
        <v>0</v>
      </c>
      <c r="GH32" s="26">
        <f t="shared" si="156"/>
        <v>0</v>
      </c>
      <c r="GI32" s="26">
        <f t="shared" si="157"/>
        <v>0</v>
      </c>
      <c r="GJ32" s="26">
        <f t="shared" si="158"/>
        <v>0</v>
      </c>
      <c r="GK32" s="26">
        <f t="shared" si="159"/>
        <v>2</v>
      </c>
      <c r="GL32" s="26">
        <f t="shared" si="160"/>
        <v>6</v>
      </c>
      <c r="GM32" s="26">
        <f t="shared" si="161"/>
        <v>0</v>
      </c>
      <c r="GN32" s="26">
        <f t="shared" si="162"/>
        <v>6</v>
      </c>
      <c r="GO32" s="26">
        <f t="shared" si="163"/>
        <v>0</v>
      </c>
      <c r="GP32" s="26">
        <f t="shared" si="164"/>
        <v>0</v>
      </c>
      <c r="GQ32" s="26">
        <f t="shared" si="165"/>
        <v>0</v>
      </c>
      <c r="GR32" s="26">
        <f t="shared" si="166"/>
        <v>0</v>
      </c>
      <c r="GS32" s="26">
        <f t="shared" si="167"/>
        <v>1</v>
      </c>
      <c r="GT32" s="26">
        <f t="shared" si="168"/>
        <v>0</v>
      </c>
      <c r="GU32" s="26">
        <f t="shared" si="169"/>
        <v>0</v>
      </c>
      <c r="GV32" s="26">
        <f t="shared" si="170"/>
        <v>0</v>
      </c>
      <c r="GW32" s="26">
        <f t="shared" si="171"/>
        <v>0</v>
      </c>
      <c r="GX32" s="26">
        <f t="shared" si="172"/>
        <v>0</v>
      </c>
      <c r="GY32" s="26">
        <f t="shared" si="173"/>
        <v>0</v>
      </c>
      <c r="GZ32" s="26">
        <f t="shared" si="174"/>
        <v>0</v>
      </c>
      <c r="HA32" s="26">
        <f t="shared" si="175"/>
        <v>0</v>
      </c>
      <c r="HB32" s="31">
        <f t="shared" si="176"/>
        <v>15</v>
      </c>
      <c r="HC32" s="31">
        <f t="shared" si="177"/>
        <v>0.65777777777777768</v>
      </c>
      <c r="HD32" s="31">
        <f t="shared" si="178"/>
        <v>4.4848484848484839E-3</v>
      </c>
    </row>
    <row r="33" spans="1:256">
      <c r="A33" s="6">
        <v>92</v>
      </c>
      <c r="B33" s="6">
        <v>35</v>
      </c>
      <c r="C33" s="6">
        <v>40</v>
      </c>
      <c r="D33" s="7">
        <v>22.17931888</v>
      </c>
      <c r="E33" s="8">
        <f t="shared" si="67"/>
        <v>22</v>
      </c>
      <c r="F33" s="7">
        <v>80.331272229999996</v>
      </c>
      <c r="G33" s="8">
        <f t="shared" si="68"/>
        <v>80</v>
      </c>
      <c r="H33" s="9">
        <v>6.3573893659999996</v>
      </c>
      <c r="I33" s="8">
        <f t="shared" si="69"/>
        <v>6</v>
      </c>
      <c r="J33" s="10">
        <v>200.08827869999999</v>
      </c>
      <c r="K33" s="8">
        <f t="shared" si="70"/>
        <v>200</v>
      </c>
      <c r="L33" s="5" t="s">
        <v>24</v>
      </c>
      <c r="S33" s="27">
        <v>31</v>
      </c>
      <c r="T33" s="26">
        <f t="shared" si="71"/>
        <v>0</v>
      </c>
      <c r="U33" s="26">
        <f t="shared" si="72"/>
        <v>0</v>
      </c>
      <c r="V33" s="26">
        <f t="shared" si="73"/>
        <v>4</v>
      </c>
      <c r="W33" s="26">
        <f t="shared" si="74"/>
        <v>3</v>
      </c>
      <c r="X33" s="26">
        <f t="shared" si="75"/>
        <v>2</v>
      </c>
      <c r="Y33" s="26">
        <f t="shared" si="76"/>
        <v>1</v>
      </c>
      <c r="Z33" s="26">
        <f t="shared" si="77"/>
        <v>6</v>
      </c>
      <c r="AA33" s="26">
        <f t="shared" si="78"/>
        <v>0</v>
      </c>
      <c r="AB33" s="26">
        <f t="shared" si="79"/>
        <v>2</v>
      </c>
      <c r="AC33" s="26">
        <f t="shared" si="80"/>
        <v>2</v>
      </c>
      <c r="AD33" s="26">
        <f t="shared" si="81"/>
        <v>0</v>
      </c>
      <c r="AE33" s="26">
        <f t="shared" si="82"/>
        <v>3</v>
      </c>
      <c r="AF33" s="26">
        <f t="shared" si="83"/>
        <v>2</v>
      </c>
      <c r="AG33" s="26">
        <f t="shared" si="84"/>
        <v>0</v>
      </c>
      <c r="AH33" s="26">
        <f t="shared" si="85"/>
        <v>0</v>
      </c>
      <c r="AI33" s="26">
        <f t="shared" si="86"/>
        <v>3</v>
      </c>
      <c r="AJ33" s="26">
        <f t="shared" si="87"/>
        <v>4</v>
      </c>
      <c r="AK33" s="26">
        <f t="shared" si="88"/>
        <v>3</v>
      </c>
      <c r="AL33" s="26">
        <f t="shared" si="89"/>
        <v>6</v>
      </c>
      <c r="AM33" s="26">
        <f t="shared" si="90"/>
        <v>0</v>
      </c>
      <c r="AN33" s="26">
        <f t="shared" si="91"/>
        <v>0</v>
      </c>
      <c r="AO33" s="26">
        <f t="shared" si="92"/>
        <v>0</v>
      </c>
      <c r="AP33" s="31">
        <f t="shared" si="93"/>
        <v>41</v>
      </c>
      <c r="AQ33" s="31">
        <f t="shared" si="179"/>
        <v>0.90660321237358721</v>
      </c>
      <c r="AR33" s="31">
        <f t="shared" si="94"/>
        <v>1.6895787139689578E-2</v>
      </c>
      <c r="AU33" s="27">
        <v>36</v>
      </c>
      <c r="AV33" s="26">
        <f t="shared" si="95"/>
        <v>5</v>
      </c>
      <c r="AW33" s="26">
        <f t="shared" si="96"/>
        <v>3</v>
      </c>
      <c r="AX33" s="26">
        <f t="shared" si="97"/>
        <v>0</v>
      </c>
      <c r="AY33" s="26">
        <f t="shared" si="98"/>
        <v>0</v>
      </c>
      <c r="AZ33" s="26">
        <f t="shared" si="99"/>
        <v>0</v>
      </c>
      <c r="BA33" s="26">
        <f t="shared" si="100"/>
        <v>5</v>
      </c>
      <c r="BB33" s="26">
        <f t="shared" si="101"/>
        <v>3</v>
      </c>
      <c r="BC33" s="26">
        <f t="shared" si="102"/>
        <v>0</v>
      </c>
      <c r="BD33" s="26">
        <f t="shared" si="103"/>
        <v>0</v>
      </c>
      <c r="BE33" s="26">
        <f t="shared" si="104"/>
        <v>0</v>
      </c>
      <c r="BF33" s="26">
        <f t="shared" si="105"/>
        <v>0</v>
      </c>
      <c r="BG33" s="26">
        <f t="shared" si="106"/>
        <v>8</v>
      </c>
      <c r="BH33" s="26">
        <f t="shared" si="107"/>
        <v>0</v>
      </c>
      <c r="BI33" s="26">
        <f t="shared" si="108"/>
        <v>0</v>
      </c>
      <c r="BJ33" s="26">
        <f t="shared" si="109"/>
        <v>0</v>
      </c>
      <c r="BK33" s="26">
        <f t="shared" si="110"/>
        <v>0</v>
      </c>
      <c r="BL33" s="26">
        <f t="shared" si="111"/>
        <v>0</v>
      </c>
      <c r="BM33" s="26">
        <f t="shared" si="112"/>
        <v>0</v>
      </c>
      <c r="BN33" s="26">
        <f t="shared" si="113"/>
        <v>0</v>
      </c>
      <c r="BO33" s="26">
        <f t="shared" si="114"/>
        <v>6</v>
      </c>
      <c r="BP33" s="26">
        <f t="shared" si="115"/>
        <v>2</v>
      </c>
      <c r="BQ33" s="26">
        <f t="shared" si="116"/>
        <v>2</v>
      </c>
      <c r="BR33" s="31">
        <f t="shared" si="117"/>
        <v>34</v>
      </c>
      <c r="BS33" s="31">
        <f t="shared" si="118"/>
        <v>0.847750865051903</v>
      </c>
      <c r="BT33" s="31">
        <f t="shared" si="119"/>
        <v>1.3101604278074865E-2</v>
      </c>
      <c r="BW33" s="27">
        <v>36</v>
      </c>
      <c r="BX33" s="26">
        <f t="shared" si="1"/>
        <v>10</v>
      </c>
      <c r="BY33" s="26">
        <f t="shared" si="2"/>
        <v>0</v>
      </c>
      <c r="BZ33" s="26">
        <f t="shared" si="3"/>
        <v>0</v>
      </c>
      <c r="CA33" s="26">
        <f t="shared" si="4"/>
        <v>0</v>
      </c>
      <c r="CB33" s="26">
        <f t="shared" si="5"/>
        <v>0</v>
      </c>
      <c r="CC33" s="26">
        <f t="shared" si="6"/>
        <v>0</v>
      </c>
      <c r="CD33" s="26">
        <f t="shared" si="7"/>
        <v>0</v>
      </c>
      <c r="CE33" s="26">
        <f t="shared" si="8"/>
        <v>0</v>
      </c>
      <c r="CF33" s="26">
        <f t="shared" si="9"/>
        <v>0</v>
      </c>
      <c r="CG33" s="26">
        <f t="shared" si="10"/>
        <v>10</v>
      </c>
      <c r="CH33" s="26">
        <f t="shared" si="11"/>
        <v>0</v>
      </c>
      <c r="CI33" s="26">
        <f t="shared" si="12"/>
        <v>0</v>
      </c>
      <c r="CJ33" s="26">
        <f t="shared" si="13"/>
        <v>0</v>
      </c>
      <c r="CK33" s="26">
        <f t="shared" si="14"/>
        <v>0</v>
      </c>
      <c r="CL33" s="26">
        <f t="shared" si="15"/>
        <v>0</v>
      </c>
      <c r="CM33" s="26">
        <f t="shared" si="16"/>
        <v>0</v>
      </c>
      <c r="CN33" s="26">
        <f t="shared" si="17"/>
        <v>0</v>
      </c>
      <c r="CO33" s="26">
        <f t="shared" si="18"/>
        <v>0</v>
      </c>
      <c r="CP33" s="26">
        <f t="shared" si="19"/>
        <v>0</v>
      </c>
      <c r="CQ33" s="26">
        <f t="shared" si="20"/>
        <v>0</v>
      </c>
      <c r="CR33" s="26">
        <f t="shared" si="21"/>
        <v>9</v>
      </c>
      <c r="CS33" s="26">
        <f t="shared" si="22"/>
        <v>0</v>
      </c>
      <c r="CT33" s="31">
        <f t="shared" si="120"/>
        <v>29</v>
      </c>
      <c r="CU33" s="31">
        <f t="shared" si="121"/>
        <v>0.66587395957193807</v>
      </c>
      <c r="CV33" s="31">
        <f t="shared" si="122"/>
        <v>8.7774294670846381E-3</v>
      </c>
      <c r="CY33" s="27">
        <v>40</v>
      </c>
      <c r="CZ33" s="26">
        <f t="shared" si="123"/>
        <v>0</v>
      </c>
      <c r="DA33" s="26">
        <f t="shared" si="124"/>
        <v>0</v>
      </c>
      <c r="DB33" s="26">
        <f t="shared" si="125"/>
        <v>0</v>
      </c>
      <c r="DC33" s="26">
        <f t="shared" si="126"/>
        <v>0</v>
      </c>
      <c r="DD33" s="26">
        <f t="shared" si="127"/>
        <v>0</v>
      </c>
      <c r="DE33" s="26">
        <f t="shared" si="128"/>
        <v>0</v>
      </c>
      <c r="DF33" s="26">
        <f t="shared" si="129"/>
        <v>0</v>
      </c>
      <c r="DG33" s="26">
        <f t="shared" si="130"/>
        <v>0</v>
      </c>
      <c r="DH33" s="26">
        <f t="shared" si="131"/>
        <v>0</v>
      </c>
      <c r="DI33" s="26">
        <f t="shared" si="132"/>
        <v>0</v>
      </c>
      <c r="DJ33" s="26">
        <f t="shared" si="133"/>
        <v>0</v>
      </c>
      <c r="DK33" s="26">
        <f t="shared" si="134"/>
        <v>0</v>
      </c>
      <c r="DL33" s="26">
        <f t="shared" si="135"/>
        <v>2</v>
      </c>
      <c r="DM33" s="26">
        <f t="shared" si="136"/>
        <v>0</v>
      </c>
      <c r="DN33" s="26">
        <f t="shared" si="137"/>
        <v>0</v>
      </c>
      <c r="DO33" s="26">
        <f t="shared" si="138"/>
        <v>0</v>
      </c>
      <c r="DP33" s="26">
        <f t="shared" si="139"/>
        <v>0</v>
      </c>
      <c r="DQ33" s="26">
        <f t="shared" si="140"/>
        <v>4</v>
      </c>
      <c r="DR33" s="26">
        <f t="shared" si="141"/>
        <v>0</v>
      </c>
      <c r="DS33" s="26">
        <f t="shared" si="142"/>
        <v>0</v>
      </c>
      <c r="DT33" s="26">
        <f t="shared" si="143"/>
        <v>0</v>
      </c>
      <c r="DU33" s="26">
        <f t="shared" si="144"/>
        <v>0</v>
      </c>
      <c r="DV33" s="31">
        <f t="shared" si="145"/>
        <v>6</v>
      </c>
      <c r="DW33" s="31">
        <f t="shared" si="146"/>
        <v>0.44444444444444442</v>
      </c>
      <c r="DX33" s="31">
        <f t="shared" si="147"/>
        <v>1.2121212121212121E-3</v>
      </c>
      <c r="EA33" s="27">
        <v>45</v>
      </c>
      <c r="EB33" s="26">
        <f t="shared" si="23"/>
        <v>0</v>
      </c>
      <c r="EC33" s="26">
        <f t="shared" si="24"/>
        <v>0</v>
      </c>
      <c r="ED33" s="26">
        <f t="shared" si="25"/>
        <v>0</v>
      </c>
      <c r="EE33" s="26">
        <f t="shared" si="26"/>
        <v>0</v>
      </c>
      <c r="EF33" s="26">
        <f t="shared" si="27"/>
        <v>5</v>
      </c>
      <c r="EG33" s="26">
        <f t="shared" si="28"/>
        <v>5</v>
      </c>
      <c r="EH33" s="26">
        <f t="shared" si="29"/>
        <v>0</v>
      </c>
      <c r="EI33" s="26">
        <f t="shared" si="30"/>
        <v>0</v>
      </c>
      <c r="EJ33" s="26">
        <f t="shared" si="31"/>
        <v>0</v>
      </c>
      <c r="EK33" s="26">
        <f t="shared" si="32"/>
        <v>0</v>
      </c>
      <c r="EL33" s="26">
        <f t="shared" si="33"/>
        <v>0</v>
      </c>
      <c r="EM33" s="26">
        <f t="shared" si="34"/>
        <v>3</v>
      </c>
      <c r="EN33" s="26">
        <f t="shared" si="35"/>
        <v>0</v>
      </c>
      <c r="EO33" s="26">
        <f t="shared" si="36"/>
        <v>0</v>
      </c>
      <c r="EP33" s="26">
        <f t="shared" si="37"/>
        <v>0</v>
      </c>
      <c r="EQ33" s="26">
        <f t="shared" si="38"/>
        <v>0</v>
      </c>
      <c r="ER33" s="26">
        <f t="shared" si="39"/>
        <v>0</v>
      </c>
      <c r="ES33" s="26">
        <f t="shared" si="40"/>
        <v>0</v>
      </c>
      <c r="ET33" s="26">
        <f t="shared" si="41"/>
        <v>0</v>
      </c>
      <c r="EU33" s="26">
        <f t="shared" si="42"/>
        <v>0</v>
      </c>
      <c r="EV33" s="26">
        <f t="shared" si="43"/>
        <v>0</v>
      </c>
      <c r="EW33" s="26">
        <f t="shared" si="44"/>
        <v>0</v>
      </c>
      <c r="EX33" s="31">
        <f t="shared" si="148"/>
        <v>13</v>
      </c>
      <c r="EY33" s="31">
        <f t="shared" si="149"/>
        <v>0.65088757396449703</v>
      </c>
      <c r="EZ33" s="31">
        <f t="shared" si="150"/>
        <v>3.8461538461538459E-3</v>
      </c>
      <c r="GE33" s="27">
        <v>51</v>
      </c>
      <c r="GF33" s="26">
        <f t="shared" si="154"/>
        <v>0</v>
      </c>
      <c r="GG33" s="26">
        <f t="shared" si="155"/>
        <v>0</v>
      </c>
      <c r="GH33" s="26">
        <f t="shared" si="156"/>
        <v>0</v>
      </c>
      <c r="GI33" s="26">
        <f t="shared" si="157"/>
        <v>0</v>
      </c>
      <c r="GJ33" s="26">
        <f t="shared" si="158"/>
        <v>0</v>
      </c>
      <c r="GK33" s="26">
        <f t="shared" si="159"/>
        <v>0</v>
      </c>
      <c r="GL33" s="26">
        <f t="shared" si="160"/>
        <v>4</v>
      </c>
      <c r="GM33" s="26">
        <f t="shared" si="161"/>
        <v>0</v>
      </c>
      <c r="GN33" s="26">
        <f t="shared" si="162"/>
        <v>5</v>
      </c>
      <c r="GO33" s="26">
        <f t="shared" si="163"/>
        <v>0</v>
      </c>
      <c r="GP33" s="26">
        <f t="shared" si="164"/>
        <v>0</v>
      </c>
      <c r="GQ33" s="26">
        <f t="shared" si="165"/>
        <v>0</v>
      </c>
      <c r="GR33" s="26">
        <f t="shared" si="166"/>
        <v>0</v>
      </c>
      <c r="GS33" s="26">
        <f t="shared" si="167"/>
        <v>4</v>
      </c>
      <c r="GT33" s="26">
        <f t="shared" si="168"/>
        <v>0</v>
      </c>
      <c r="GU33" s="26">
        <f t="shared" si="169"/>
        <v>0</v>
      </c>
      <c r="GV33" s="26">
        <f t="shared" si="170"/>
        <v>0</v>
      </c>
      <c r="GW33" s="26">
        <f t="shared" si="171"/>
        <v>1</v>
      </c>
      <c r="GX33" s="26">
        <f t="shared" si="172"/>
        <v>0</v>
      </c>
      <c r="GY33" s="26">
        <f t="shared" si="173"/>
        <v>0</v>
      </c>
      <c r="GZ33" s="26">
        <f t="shared" si="174"/>
        <v>0</v>
      </c>
      <c r="HA33" s="26">
        <f t="shared" si="175"/>
        <v>0</v>
      </c>
      <c r="HB33" s="31">
        <f t="shared" si="176"/>
        <v>14</v>
      </c>
      <c r="HC33" s="31">
        <f t="shared" si="177"/>
        <v>0.70408163265306134</v>
      </c>
      <c r="HD33" s="31">
        <f t="shared" si="178"/>
        <v>4.4805194805194815E-3</v>
      </c>
      <c r="HK33" t="s">
        <v>288</v>
      </c>
      <c r="HL33" t="s">
        <v>257</v>
      </c>
      <c r="HM33" t="s">
        <v>259</v>
      </c>
      <c r="HP33" t="s">
        <v>288</v>
      </c>
      <c r="HQ33" t="s">
        <v>257</v>
      </c>
      <c r="HR33" t="s">
        <v>259</v>
      </c>
      <c r="HU33" t="s">
        <v>288</v>
      </c>
      <c r="HV33" t="s">
        <v>257</v>
      </c>
      <c r="HW33" t="s">
        <v>259</v>
      </c>
      <c r="HZ33" t="s">
        <v>288</v>
      </c>
      <c r="IA33" t="s">
        <v>257</v>
      </c>
      <c r="IB33" t="s">
        <v>259</v>
      </c>
      <c r="IE33" t="s">
        <v>288</v>
      </c>
      <c r="IF33" t="s">
        <v>257</v>
      </c>
      <c r="IG33" t="s">
        <v>259</v>
      </c>
      <c r="IJ33" t="s">
        <v>288</v>
      </c>
      <c r="IK33" t="s">
        <v>257</v>
      </c>
      <c r="IL33" t="s">
        <v>259</v>
      </c>
      <c r="IO33" t="s">
        <v>288</v>
      </c>
      <c r="IP33" t="s">
        <v>257</v>
      </c>
      <c r="IQ33" t="s">
        <v>259</v>
      </c>
      <c r="IT33" t="s">
        <v>288</v>
      </c>
      <c r="IU33" t="s">
        <v>257</v>
      </c>
      <c r="IV33" t="s">
        <v>259</v>
      </c>
    </row>
    <row r="34" spans="1:256">
      <c r="A34" s="6">
        <v>85</v>
      </c>
      <c r="B34" s="6">
        <v>37</v>
      </c>
      <c r="C34" s="6">
        <v>39</v>
      </c>
      <c r="D34" s="7">
        <v>24.527837420000001</v>
      </c>
      <c r="E34" s="8">
        <f t="shared" si="67"/>
        <v>25</v>
      </c>
      <c r="F34" s="7">
        <v>82.736855689999999</v>
      </c>
      <c r="G34" s="8">
        <f t="shared" si="68"/>
        <v>83</v>
      </c>
      <c r="H34" s="9">
        <v>6.3641349680000001</v>
      </c>
      <c r="I34" s="8">
        <f t="shared" si="69"/>
        <v>6</v>
      </c>
      <c r="J34" s="10">
        <v>224.6757231</v>
      </c>
      <c r="K34" s="8">
        <f t="shared" si="70"/>
        <v>225</v>
      </c>
      <c r="L34" s="5" t="s">
        <v>24</v>
      </c>
      <c r="S34" s="27">
        <v>32</v>
      </c>
      <c r="T34" s="26">
        <f t="shared" si="71"/>
        <v>0</v>
      </c>
      <c r="U34" s="26">
        <f t="shared" si="72"/>
        <v>0</v>
      </c>
      <c r="V34" s="26">
        <f t="shared" si="73"/>
        <v>3</v>
      </c>
      <c r="W34" s="26">
        <f t="shared" si="74"/>
        <v>3</v>
      </c>
      <c r="X34" s="26">
        <f t="shared" si="75"/>
        <v>1</v>
      </c>
      <c r="Y34" s="26">
        <f t="shared" si="76"/>
        <v>3</v>
      </c>
      <c r="Z34" s="26">
        <f t="shared" si="77"/>
        <v>2</v>
      </c>
      <c r="AA34" s="26">
        <f t="shared" si="78"/>
        <v>1</v>
      </c>
      <c r="AB34" s="26">
        <f t="shared" si="79"/>
        <v>4</v>
      </c>
      <c r="AC34" s="26">
        <f t="shared" si="80"/>
        <v>3</v>
      </c>
      <c r="AD34" s="26">
        <f t="shared" si="81"/>
        <v>0</v>
      </c>
      <c r="AE34" s="26">
        <f t="shared" si="82"/>
        <v>0</v>
      </c>
      <c r="AF34" s="26">
        <f t="shared" si="83"/>
        <v>7</v>
      </c>
      <c r="AG34" s="26">
        <f t="shared" si="84"/>
        <v>0</v>
      </c>
      <c r="AH34" s="26">
        <f t="shared" si="85"/>
        <v>0</v>
      </c>
      <c r="AI34" s="26">
        <f t="shared" si="86"/>
        <v>3</v>
      </c>
      <c r="AJ34" s="26">
        <f t="shared" si="87"/>
        <v>2</v>
      </c>
      <c r="AK34" s="26">
        <f t="shared" si="88"/>
        <v>3</v>
      </c>
      <c r="AL34" s="26">
        <f t="shared" si="89"/>
        <v>4</v>
      </c>
      <c r="AM34" s="26">
        <f t="shared" si="90"/>
        <v>0</v>
      </c>
      <c r="AN34" s="26">
        <f t="shared" si="91"/>
        <v>0</v>
      </c>
      <c r="AO34" s="26">
        <f t="shared" si="92"/>
        <v>0</v>
      </c>
      <c r="AP34" s="31">
        <f t="shared" si="93"/>
        <v>39</v>
      </c>
      <c r="AQ34" s="31">
        <f t="shared" si="179"/>
        <v>0.90466798159105821</v>
      </c>
      <c r="AR34" s="31">
        <f t="shared" si="94"/>
        <v>1.603729603729603E-2</v>
      </c>
      <c r="AU34" s="27">
        <v>37</v>
      </c>
      <c r="AV34" s="26">
        <f t="shared" si="95"/>
        <v>3</v>
      </c>
      <c r="AW34" s="26">
        <f t="shared" si="96"/>
        <v>2</v>
      </c>
      <c r="AX34" s="26">
        <f t="shared" si="97"/>
        <v>0</v>
      </c>
      <c r="AY34" s="26">
        <f t="shared" si="98"/>
        <v>0</v>
      </c>
      <c r="AZ34" s="26">
        <f t="shared" si="99"/>
        <v>0</v>
      </c>
      <c r="BA34" s="26">
        <f t="shared" si="100"/>
        <v>2</v>
      </c>
      <c r="BB34" s="26">
        <f t="shared" si="101"/>
        <v>8</v>
      </c>
      <c r="BC34" s="26">
        <f t="shared" si="102"/>
        <v>0</v>
      </c>
      <c r="BD34" s="26">
        <f t="shared" si="103"/>
        <v>0</v>
      </c>
      <c r="BE34" s="26">
        <f t="shared" si="104"/>
        <v>0</v>
      </c>
      <c r="BF34" s="26">
        <f t="shared" si="105"/>
        <v>0</v>
      </c>
      <c r="BG34" s="26">
        <f t="shared" si="106"/>
        <v>5</v>
      </c>
      <c r="BH34" s="26">
        <f t="shared" si="107"/>
        <v>0</v>
      </c>
      <c r="BI34" s="26">
        <f t="shared" si="108"/>
        <v>0</v>
      </c>
      <c r="BJ34" s="26">
        <f t="shared" si="109"/>
        <v>0</v>
      </c>
      <c r="BK34" s="26">
        <f t="shared" si="110"/>
        <v>0</v>
      </c>
      <c r="BL34" s="26">
        <f t="shared" si="111"/>
        <v>0</v>
      </c>
      <c r="BM34" s="26">
        <f t="shared" si="112"/>
        <v>0</v>
      </c>
      <c r="BN34" s="26">
        <f t="shared" si="113"/>
        <v>0</v>
      </c>
      <c r="BO34" s="26">
        <f t="shared" si="114"/>
        <v>5</v>
      </c>
      <c r="BP34" s="26">
        <f t="shared" si="115"/>
        <v>4</v>
      </c>
      <c r="BQ34" s="26">
        <f t="shared" si="116"/>
        <v>2</v>
      </c>
      <c r="BR34" s="31">
        <f t="shared" si="117"/>
        <v>31</v>
      </c>
      <c r="BS34" s="31">
        <f t="shared" si="118"/>
        <v>0.84287200832466191</v>
      </c>
      <c r="BT34" s="31">
        <f t="shared" si="119"/>
        <v>1.1876832844574782E-2</v>
      </c>
      <c r="BW34" s="27">
        <v>37</v>
      </c>
      <c r="BX34" s="26">
        <f t="shared" ref="BX34:BX65" si="180">COUNTIFS($C$2:$C$2201, $BW34, $L$2:$L$2201, $P$2)</f>
        <v>7</v>
      </c>
      <c r="BY34" s="26">
        <f t="shared" ref="BY34:BY65" si="181">COUNTIFS($C$2:$C$2201, $BW34, $L$2:$L$2201, $P$3)</f>
        <v>0</v>
      </c>
      <c r="BZ34" s="26">
        <f t="shared" ref="BZ34:BZ65" si="182">COUNTIFS($C$2:$C$2201, $BW34, $L$2:$L$2201, $P$4)</f>
        <v>0</v>
      </c>
      <c r="CA34" s="26">
        <f t="shared" ref="CA34:CA65" si="183">COUNTIFS($C$2:$C$2201, $BW34, $L$2:$L$2201, $P$5)</f>
        <v>0</v>
      </c>
      <c r="CB34" s="26">
        <f t="shared" ref="CB34:CB65" si="184">COUNTIFS($C$2:$C$2201, $BW34, $L$2:$L$2201, $P$6)</f>
        <v>0</v>
      </c>
      <c r="CC34" s="26">
        <f t="shared" ref="CC34:CC65" si="185">COUNTIFS($C$2:$C$2201, $BW34, $L$2:$L$2201, $P$7)</f>
        <v>0</v>
      </c>
      <c r="CD34" s="26">
        <f t="shared" ref="CD34:CD65" si="186">COUNTIFS($C$2:$C$2201, $BW34, $L$2:$L$2201, $P$8)</f>
        <v>0</v>
      </c>
      <c r="CE34" s="26">
        <f t="shared" ref="CE34:CE65" si="187">COUNTIFS($C$2:$C$2201, $BW34, $L$2:$L$2201, $P$9)</f>
        <v>0</v>
      </c>
      <c r="CF34" s="26">
        <f t="shared" ref="CF34:CF65" si="188">COUNTIFS($C$2:$C$2201, $BW34, $L$2:$L$2201, $P$10)</f>
        <v>0</v>
      </c>
      <c r="CG34" s="26">
        <f t="shared" ref="CG34:CG65" si="189">COUNTIFS($C$2:$C$2201, $BW34, $L$2:$L$2201, $P$11)</f>
        <v>8</v>
      </c>
      <c r="CH34" s="26">
        <f t="shared" ref="CH34:CH65" si="190">COUNTIFS($C$2:$C$2201, $BW34, $L$2:$L$2201, $P$12)</f>
        <v>0</v>
      </c>
      <c r="CI34" s="26">
        <f t="shared" ref="CI34:CI65" si="191">COUNTIFS($C$2:$C$2201, $BW34, $L$2:$L$2201, $P$13)</f>
        <v>0</v>
      </c>
      <c r="CJ34" s="26">
        <f t="shared" ref="CJ34:CJ65" si="192">COUNTIFS($C$2:$C$2201, $BW34, $L$2:$L$2201, $P$14)</f>
        <v>0</v>
      </c>
      <c r="CK34" s="26">
        <f t="shared" ref="CK34:CK65" si="193">COUNTIFS($C$2:$C$2201, $BW34, $L$2:$L$2201, $P$15)</f>
        <v>0</v>
      </c>
      <c r="CL34" s="26">
        <f t="shared" ref="CL34:CL65" si="194">COUNTIFS($C$2:$C$2201, $BW34, $L$2:$L$2201, $P$16)</f>
        <v>0</v>
      </c>
      <c r="CM34" s="26">
        <f t="shared" ref="CM34:CM65" si="195">COUNTIFS($C$2:$C$2201, $BW34, $L$2:$L$2201, $P$17)</f>
        <v>0</v>
      </c>
      <c r="CN34" s="26">
        <f t="shared" ref="CN34:CN65" si="196">COUNTIFS($C$2:$C$2201, $BW34, $L$2:$L$2201, $P$18)</f>
        <v>0</v>
      </c>
      <c r="CO34" s="26">
        <f t="shared" ref="CO34:CO65" si="197">COUNTIFS($C$2:$C$2201, $BW34, $L$2:$L$2201, $P$19)</f>
        <v>0</v>
      </c>
      <c r="CP34" s="26">
        <f t="shared" ref="CP34:CP65" si="198">COUNTIFS($C$2:$C$2201, $BW34, $L$2:$L$2201, $P$20)</f>
        <v>0</v>
      </c>
      <c r="CQ34" s="26">
        <f t="shared" ref="CQ34:CQ65" si="199">COUNTIFS($C$2:$C$2201, $BW34, $L$2:$L$2201, $P$21)</f>
        <v>0</v>
      </c>
      <c r="CR34" s="26">
        <f t="shared" ref="CR34:CR65" si="200">COUNTIFS($C$2:$C$2201, $BW34, $L$2:$L$2201, $P$22)</f>
        <v>6</v>
      </c>
      <c r="CS34" s="26">
        <f t="shared" ref="CS34:CS65" si="201">COUNTIFS($C$2:$C$2201, $BW34, $L$2:$L$2201, $P$23)</f>
        <v>0</v>
      </c>
      <c r="CT34" s="31">
        <f t="shared" si="120"/>
        <v>21</v>
      </c>
      <c r="CU34" s="31">
        <f t="shared" si="121"/>
        <v>0.66213151927437641</v>
      </c>
      <c r="CV34" s="31">
        <f t="shared" si="122"/>
        <v>6.3203463203463208E-3</v>
      </c>
      <c r="CY34" s="27">
        <v>41</v>
      </c>
      <c r="CZ34" s="26">
        <f t="shared" si="123"/>
        <v>0</v>
      </c>
      <c r="DA34" s="26">
        <f t="shared" si="124"/>
        <v>0</v>
      </c>
      <c r="DB34" s="26">
        <f t="shared" si="125"/>
        <v>0</v>
      </c>
      <c r="DC34" s="26">
        <f t="shared" si="126"/>
        <v>0</v>
      </c>
      <c r="DD34" s="26">
        <f t="shared" si="127"/>
        <v>0</v>
      </c>
      <c r="DE34" s="26">
        <f t="shared" si="128"/>
        <v>0</v>
      </c>
      <c r="DF34" s="26">
        <f t="shared" si="129"/>
        <v>0</v>
      </c>
      <c r="DG34" s="26">
        <f t="shared" si="130"/>
        <v>0</v>
      </c>
      <c r="DH34" s="26">
        <f t="shared" si="131"/>
        <v>0</v>
      </c>
      <c r="DI34" s="26">
        <f t="shared" si="132"/>
        <v>0</v>
      </c>
      <c r="DJ34" s="26">
        <f t="shared" si="133"/>
        <v>0</v>
      </c>
      <c r="DK34" s="26">
        <f t="shared" si="134"/>
        <v>0</v>
      </c>
      <c r="DL34" s="26">
        <f t="shared" si="135"/>
        <v>4</v>
      </c>
      <c r="DM34" s="26">
        <f t="shared" si="136"/>
        <v>0</v>
      </c>
      <c r="DN34" s="26">
        <f t="shared" si="137"/>
        <v>0</v>
      </c>
      <c r="DO34" s="26">
        <f t="shared" si="138"/>
        <v>0</v>
      </c>
      <c r="DP34" s="26">
        <f t="shared" si="139"/>
        <v>0</v>
      </c>
      <c r="DQ34" s="26">
        <f t="shared" si="140"/>
        <v>5</v>
      </c>
      <c r="DR34" s="26">
        <f t="shared" si="141"/>
        <v>0</v>
      </c>
      <c r="DS34" s="26">
        <f t="shared" si="142"/>
        <v>0</v>
      </c>
      <c r="DT34" s="26">
        <f t="shared" si="143"/>
        <v>0</v>
      </c>
      <c r="DU34" s="26">
        <f t="shared" si="144"/>
        <v>0</v>
      </c>
      <c r="DV34" s="31">
        <f t="shared" si="145"/>
        <v>9</v>
      </c>
      <c r="DW34" s="31">
        <f t="shared" si="146"/>
        <v>0.49382716049382713</v>
      </c>
      <c r="DX34" s="31">
        <f t="shared" si="147"/>
        <v>2.0202020202020202E-3</v>
      </c>
      <c r="EA34" s="27">
        <v>46</v>
      </c>
      <c r="EB34" s="26">
        <f t="shared" ref="EB34:EB65" si="202">COUNTIFS($G$2:$G$2201, $EA34, $L$2:$L$2201, $P$2)</f>
        <v>0</v>
      </c>
      <c r="EC34" s="26">
        <f t="shared" ref="EC34:EC65" si="203">COUNTIFS($G$2:$G$2201, $EA34, $L$2:$L$2201, $P$3)</f>
        <v>0</v>
      </c>
      <c r="ED34" s="26">
        <f t="shared" ref="ED34:ED65" si="204">COUNTIFS($G$2:$G$2201, $EA34, $L$2:$L$2201, $P$4)</f>
        <v>0</v>
      </c>
      <c r="EE34" s="26">
        <f t="shared" ref="EE34:EE65" si="205">COUNTIFS($G$2:$G$2201, $EA34, $L$2:$L$2201, $P$5)</f>
        <v>0</v>
      </c>
      <c r="EF34" s="26">
        <f t="shared" ref="EF34:EF65" si="206">COUNTIFS($G$2:$G$2201, $EA34, $L$2:$L$2201, $P$6)</f>
        <v>4</v>
      </c>
      <c r="EG34" s="26">
        <f t="shared" ref="EG34:EG65" si="207">COUNTIFS($G$2:$G$2201, $EA34, $L$2:$L$2201, $P$7)</f>
        <v>5</v>
      </c>
      <c r="EH34" s="26">
        <f t="shared" ref="EH34:EH65" si="208">COUNTIFS($G$2:$G$2201, $EA34, $L$2:$L$2201, $P$8)</f>
        <v>0</v>
      </c>
      <c r="EI34" s="26">
        <f t="shared" ref="EI34:EI65" si="209">COUNTIFS($G$2:$G$2201, $EA34, $L$2:$L$2201, $P$9)</f>
        <v>0</v>
      </c>
      <c r="EJ34" s="26">
        <f t="shared" ref="EJ34:EJ65" si="210">COUNTIFS($G$2:$G$2201, $EA34, $L$2:$L$2201, $P$10)</f>
        <v>0</v>
      </c>
      <c r="EK34" s="26">
        <f t="shared" ref="EK34:EK65" si="211">COUNTIFS($G$2:$G$2201, $EA34, $L$2:$L$2201, $P$11)</f>
        <v>0</v>
      </c>
      <c r="EL34" s="26">
        <f t="shared" ref="EL34:EL65" si="212">COUNTIFS($G$2:$G$2201, $EA34, $L$2:$L$2201, $P$12)</f>
        <v>0</v>
      </c>
      <c r="EM34" s="26">
        <f t="shared" ref="EM34:EM65" si="213">COUNTIFS($G$2:$G$2201, $EA34, $L$2:$L$2201, $P$13)</f>
        <v>8</v>
      </c>
      <c r="EN34" s="26">
        <f t="shared" ref="EN34:EN65" si="214">COUNTIFS($G$2:$G$2201, $EA34, $L$2:$L$2201, $P$14)</f>
        <v>0</v>
      </c>
      <c r="EO34" s="26">
        <f t="shared" ref="EO34:EO65" si="215">COUNTIFS($G$2:$G$2201, $EA34, $L$2:$L$2201, $P$15)</f>
        <v>0</v>
      </c>
      <c r="EP34" s="26">
        <f t="shared" ref="EP34:EP65" si="216">COUNTIFS($G$2:$G$2201, $EA34, $L$2:$L$2201, $P$16)</f>
        <v>0</v>
      </c>
      <c r="EQ34" s="26">
        <f t="shared" ref="EQ34:EQ65" si="217">COUNTIFS($G$2:$G$2201, $EA34, $L$2:$L$2201, $P$17)</f>
        <v>0</v>
      </c>
      <c r="ER34" s="26">
        <f t="shared" ref="ER34:ER65" si="218">COUNTIFS($G$2:$G$2201, $EA34, $L$2:$L$2201, $P$18)</f>
        <v>0</v>
      </c>
      <c r="ES34" s="26">
        <f t="shared" ref="ES34:ES65" si="219">COUNTIFS($G$2:$G$2201, $EA34, $L$2:$L$2201, $P$19)</f>
        <v>0</v>
      </c>
      <c r="ET34" s="26">
        <f t="shared" ref="ET34:ET65" si="220">COUNTIFS($G$2:$G$2201, $EA34, $L$2:$L$2201, $P$20)</f>
        <v>0</v>
      </c>
      <c r="EU34" s="26">
        <f t="shared" ref="EU34:EU65" si="221">COUNTIFS($G$2:$G$2201, $EA34, $L$2:$L$2201, $P$21)</f>
        <v>0</v>
      </c>
      <c r="EV34" s="26">
        <f t="shared" ref="EV34:EV65" si="222">COUNTIFS($G$2:$G$2201, $EA34, $L$2:$L$2201, $P$22)</f>
        <v>0</v>
      </c>
      <c r="EW34" s="26">
        <f t="shared" ref="EW34:EW65" si="223">COUNTIFS($G$2:$G$2201, $EA34, $L$2:$L$2201, $P$23)</f>
        <v>0</v>
      </c>
      <c r="EX34" s="31">
        <f t="shared" si="148"/>
        <v>17</v>
      </c>
      <c r="EY34" s="31">
        <f t="shared" si="149"/>
        <v>0.63667820069204151</v>
      </c>
      <c r="EZ34" s="31">
        <f t="shared" si="150"/>
        <v>4.9197860962566847E-3</v>
      </c>
      <c r="GE34" s="27">
        <v>52</v>
      </c>
      <c r="GF34" s="26">
        <f t="shared" si="154"/>
        <v>0</v>
      </c>
      <c r="GG34" s="26">
        <f t="shared" si="155"/>
        <v>0</v>
      </c>
      <c r="GH34" s="26">
        <f t="shared" si="156"/>
        <v>0</v>
      </c>
      <c r="GI34" s="26">
        <f t="shared" si="157"/>
        <v>0</v>
      </c>
      <c r="GJ34" s="26">
        <f t="shared" si="158"/>
        <v>0</v>
      </c>
      <c r="GK34" s="26">
        <f t="shared" si="159"/>
        <v>2</v>
      </c>
      <c r="GL34" s="26">
        <f t="shared" si="160"/>
        <v>2</v>
      </c>
      <c r="GM34" s="26">
        <f t="shared" si="161"/>
        <v>0</v>
      </c>
      <c r="GN34" s="26">
        <f t="shared" si="162"/>
        <v>4</v>
      </c>
      <c r="GO34" s="26">
        <f t="shared" si="163"/>
        <v>0</v>
      </c>
      <c r="GP34" s="26">
        <f t="shared" si="164"/>
        <v>0</v>
      </c>
      <c r="GQ34" s="26">
        <f t="shared" si="165"/>
        <v>0</v>
      </c>
      <c r="GR34" s="26">
        <f t="shared" si="166"/>
        <v>0</v>
      </c>
      <c r="GS34" s="26">
        <f t="shared" si="167"/>
        <v>4</v>
      </c>
      <c r="GT34" s="26">
        <f t="shared" si="168"/>
        <v>0</v>
      </c>
      <c r="GU34" s="26">
        <f t="shared" si="169"/>
        <v>0</v>
      </c>
      <c r="GV34" s="26">
        <f t="shared" si="170"/>
        <v>0</v>
      </c>
      <c r="GW34" s="26">
        <f t="shared" si="171"/>
        <v>0</v>
      </c>
      <c r="GX34" s="26">
        <f t="shared" si="172"/>
        <v>0</v>
      </c>
      <c r="GY34" s="26">
        <f t="shared" si="173"/>
        <v>0</v>
      </c>
      <c r="GZ34" s="26">
        <f t="shared" si="174"/>
        <v>0</v>
      </c>
      <c r="HA34" s="26">
        <f t="shared" si="175"/>
        <v>0</v>
      </c>
      <c r="HB34" s="31">
        <f t="shared" si="176"/>
        <v>12</v>
      </c>
      <c r="HC34" s="31">
        <f t="shared" si="177"/>
        <v>0.7222222222222221</v>
      </c>
      <c r="HD34" s="31">
        <f t="shared" si="178"/>
        <v>3.9393939393939387E-3</v>
      </c>
      <c r="HK34" s="39" t="s">
        <v>279</v>
      </c>
      <c r="HL34" s="31">
        <f>1-(($HL29/$HN29)^2)-(($HM29/$HN29)^2)</f>
        <v>0</v>
      </c>
      <c r="HM34" s="31">
        <f>($HN29/$HN$7)*$HL34</f>
        <v>0</v>
      </c>
      <c r="HP34" s="39" t="s">
        <v>279</v>
      </c>
      <c r="HQ34" s="31">
        <f>1-(($HQ29/$HS29)^2)-(($HR29/$HS29)^2)</f>
        <v>0</v>
      </c>
      <c r="HR34" s="31">
        <f>($HN29/$HN$7)*$HL34</f>
        <v>0</v>
      </c>
      <c r="HU34" s="39" t="s">
        <v>279</v>
      </c>
      <c r="HV34" s="31">
        <v>0</v>
      </c>
      <c r="HW34" s="31">
        <f>($HN29/$HN$7)*$HL34</f>
        <v>0</v>
      </c>
      <c r="HZ34" s="39" t="s">
        <v>279</v>
      </c>
      <c r="IA34" s="31">
        <f>1-(($IA29/$IC29)^2)-(($IB29/$IC29)^2)</f>
        <v>0.5</v>
      </c>
      <c r="IB34" s="31">
        <f>($IC29/$IC$19)*$IA34</f>
        <v>0.5</v>
      </c>
      <c r="IE34" s="39" t="s">
        <v>279</v>
      </c>
      <c r="IF34" s="31">
        <f>1-(($IF29/$IH29)^2)-(($IG29/$IH29)^2)</f>
        <v>0.19132653061224486</v>
      </c>
      <c r="IG34" s="31">
        <f>($IH29/$IH$19)*$IF34</f>
        <v>0.19132653061224486</v>
      </c>
      <c r="IJ34" s="39" t="s">
        <v>279</v>
      </c>
      <c r="IK34" s="31">
        <f>1-(($IK29/$IM29)^2)-(($IL29/$IM29)^2)</f>
        <v>0</v>
      </c>
      <c r="IL34" s="31">
        <f>($IM29/$IM$7)*$IK34</f>
        <v>0</v>
      </c>
      <c r="IO34" s="39" t="s">
        <v>279</v>
      </c>
      <c r="IP34" s="31">
        <f>1-(($IP29/$IR29)^2)-(($IQ29/$IR29)^2)</f>
        <v>0.49861495844875353</v>
      </c>
      <c r="IQ34" s="31">
        <f>($IR29/$IR$7)*$IP34</f>
        <v>0.49861495844875353</v>
      </c>
      <c r="IT34" s="39" t="s">
        <v>279</v>
      </c>
      <c r="IU34" s="31">
        <f>1-(($IU29/$IW29)^2)-(($IV29/$IW29)^2)</f>
        <v>0</v>
      </c>
      <c r="IV34" s="31">
        <f>($IW29/$IW$7)*$IU34</f>
        <v>0</v>
      </c>
    </row>
    <row r="35" spans="1:256">
      <c r="A35" s="6">
        <v>98</v>
      </c>
      <c r="B35" s="6">
        <v>53</v>
      </c>
      <c r="C35" s="6">
        <v>38</v>
      </c>
      <c r="D35" s="7">
        <v>20.267076060000001</v>
      </c>
      <c r="E35" s="8">
        <f t="shared" si="67"/>
        <v>20</v>
      </c>
      <c r="F35" s="7">
        <v>81.638952169999996</v>
      </c>
      <c r="G35" s="8">
        <f t="shared" si="68"/>
        <v>82</v>
      </c>
      <c r="H35" s="9">
        <v>5.0145072700000002</v>
      </c>
      <c r="I35" s="8">
        <f t="shared" si="69"/>
        <v>5</v>
      </c>
      <c r="J35" s="10">
        <v>270.44172739999999</v>
      </c>
      <c r="K35" s="8">
        <f t="shared" si="70"/>
        <v>270</v>
      </c>
      <c r="L35" s="5" t="s">
        <v>24</v>
      </c>
      <c r="S35" s="27">
        <v>33</v>
      </c>
      <c r="T35" s="26">
        <f t="shared" si="71"/>
        <v>0</v>
      </c>
      <c r="U35" s="26">
        <f t="shared" si="72"/>
        <v>0</v>
      </c>
      <c r="V35" s="26">
        <f t="shared" si="73"/>
        <v>1</v>
      </c>
      <c r="W35" s="26">
        <f t="shared" si="74"/>
        <v>1</v>
      </c>
      <c r="X35" s="26">
        <f t="shared" si="75"/>
        <v>3</v>
      </c>
      <c r="Y35" s="26">
        <f t="shared" si="76"/>
        <v>1</v>
      </c>
      <c r="Z35" s="26">
        <f t="shared" si="77"/>
        <v>3</v>
      </c>
      <c r="AA35" s="26">
        <f t="shared" si="78"/>
        <v>3</v>
      </c>
      <c r="AB35" s="26">
        <f t="shared" si="79"/>
        <v>2</v>
      </c>
      <c r="AC35" s="26">
        <f t="shared" si="80"/>
        <v>1</v>
      </c>
      <c r="AD35" s="26">
        <f t="shared" si="81"/>
        <v>0</v>
      </c>
      <c r="AE35" s="26">
        <f t="shared" si="82"/>
        <v>2</v>
      </c>
      <c r="AF35" s="26">
        <f t="shared" si="83"/>
        <v>2</v>
      </c>
      <c r="AG35" s="26">
        <f t="shared" si="84"/>
        <v>0</v>
      </c>
      <c r="AH35" s="26">
        <f t="shared" si="85"/>
        <v>0</v>
      </c>
      <c r="AI35" s="26">
        <f t="shared" si="86"/>
        <v>4</v>
      </c>
      <c r="AJ35" s="26">
        <f t="shared" si="87"/>
        <v>4</v>
      </c>
      <c r="AK35" s="26">
        <f t="shared" si="88"/>
        <v>1</v>
      </c>
      <c r="AL35" s="26">
        <f t="shared" si="89"/>
        <v>1</v>
      </c>
      <c r="AM35" s="26">
        <f t="shared" si="90"/>
        <v>0</v>
      </c>
      <c r="AN35" s="26">
        <f t="shared" si="91"/>
        <v>0</v>
      </c>
      <c r="AO35" s="26">
        <f t="shared" si="92"/>
        <v>0</v>
      </c>
      <c r="AP35" s="31">
        <f t="shared" si="93"/>
        <v>29</v>
      </c>
      <c r="AQ35" s="31">
        <f t="shared" si="179"/>
        <v>0.90844233055885804</v>
      </c>
      <c r="AR35" s="31">
        <f t="shared" si="94"/>
        <v>1.1974921630094037E-2</v>
      </c>
      <c r="AU35" s="27">
        <v>38</v>
      </c>
      <c r="AV35" s="26">
        <f t="shared" si="95"/>
        <v>3</v>
      </c>
      <c r="AW35" s="26">
        <f t="shared" si="96"/>
        <v>5</v>
      </c>
      <c r="AX35" s="26">
        <f t="shared" si="97"/>
        <v>0</v>
      </c>
      <c r="AY35" s="26">
        <f t="shared" si="98"/>
        <v>0</v>
      </c>
      <c r="AZ35" s="26">
        <f t="shared" si="99"/>
        <v>0</v>
      </c>
      <c r="BA35" s="26">
        <f t="shared" si="100"/>
        <v>4</v>
      </c>
      <c r="BB35" s="26">
        <f t="shared" si="101"/>
        <v>3</v>
      </c>
      <c r="BC35" s="26">
        <f t="shared" si="102"/>
        <v>0</v>
      </c>
      <c r="BD35" s="26">
        <f t="shared" si="103"/>
        <v>0</v>
      </c>
      <c r="BE35" s="26">
        <f t="shared" si="104"/>
        <v>0</v>
      </c>
      <c r="BF35" s="26">
        <f t="shared" si="105"/>
        <v>0</v>
      </c>
      <c r="BG35" s="26">
        <f t="shared" si="106"/>
        <v>7</v>
      </c>
      <c r="BH35" s="26">
        <f t="shared" si="107"/>
        <v>0</v>
      </c>
      <c r="BI35" s="26">
        <f t="shared" si="108"/>
        <v>0</v>
      </c>
      <c r="BJ35" s="26">
        <f t="shared" si="109"/>
        <v>0</v>
      </c>
      <c r="BK35" s="26">
        <f t="shared" si="110"/>
        <v>0</v>
      </c>
      <c r="BL35" s="26">
        <f t="shared" si="111"/>
        <v>0</v>
      </c>
      <c r="BM35" s="26">
        <f t="shared" si="112"/>
        <v>0</v>
      </c>
      <c r="BN35" s="26">
        <f t="shared" si="113"/>
        <v>0</v>
      </c>
      <c r="BO35" s="26">
        <f t="shared" si="114"/>
        <v>6</v>
      </c>
      <c r="BP35" s="26">
        <f t="shared" si="115"/>
        <v>3</v>
      </c>
      <c r="BQ35" s="26">
        <f t="shared" si="116"/>
        <v>4</v>
      </c>
      <c r="BR35" s="31">
        <f t="shared" si="117"/>
        <v>35</v>
      </c>
      <c r="BS35" s="31">
        <f t="shared" si="118"/>
        <v>0.86204081632653051</v>
      </c>
      <c r="BT35" s="31">
        <f t="shared" si="119"/>
        <v>1.3714285714285712E-2</v>
      </c>
      <c r="BW35" s="27">
        <v>38</v>
      </c>
      <c r="BX35" s="26">
        <f t="shared" si="180"/>
        <v>17</v>
      </c>
      <c r="BY35" s="26">
        <f t="shared" si="181"/>
        <v>0</v>
      </c>
      <c r="BZ35" s="26">
        <f t="shared" si="182"/>
        <v>0</v>
      </c>
      <c r="CA35" s="26">
        <f t="shared" si="183"/>
        <v>0</v>
      </c>
      <c r="CB35" s="26">
        <f t="shared" si="184"/>
        <v>0</v>
      </c>
      <c r="CC35" s="26">
        <f t="shared" si="185"/>
        <v>0</v>
      </c>
      <c r="CD35" s="26">
        <f t="shared" si="186"/>
        <v>0</v>
      </c>
      <c r="CE35" s="26">
        <f t="shared" si="187"/>
        <v>0</v>
      </c>
      <c r="CF35" s="26">
        <f t="shared" si="188"/>
        <v>0</v>
      </c>
      <c r="CG35" s="26">
        <f t="shared" si="189"/>
        <v>12</v>
      </c>
      <c r="CH35" s="26">
        <f t="shared" si="190"/>
        <v>0</v>
      </c>
      <c r="CI35" s="26">
        <f t="shared" si="191"/>
        <v>0</v>
      </c>
      <c r="CJ35" s="26">
        <f t="shared" si="192"/>
        <v>0</v>
      </c>
      <c r="CK35" s="26">
        <f t="shared" si="193"/>
        <v>0</v>
      </c>
      <c r="CL35" s="26">
        <f t="shared" si="194"/>
        <v>0</v>
      </c>
      <c r="CM35" s="26">
        <f t="shared" si="195"/>
        <v>0</v>
      </c>
      <c r="CN35" s="26">
        <f t="shared" si="196"/>
        <v>0</v>
      </c>
      <c r="CO35" s="26">
        <f t="shared" si="197"/>
        <v>0</v>
      </c>
      <c r="CP35" s="26">
        <f t="shared" si="198"/>
        <v>0</v>
      </c>
      <c r="CQ35" s="26">
        <f t="shared" si="199"/>
        <v>0</v>
      </c>
      <c r="CR35" s="26">
        <f t="shared" si="200"/>
        <v>12</v>
      </c>
      <c r="CS35" s="26">
        <f t="shared" si="201"/>
        <v>0</v>
      </c>
      <c r="CT35" s="31">
        <f t="shared" si="120"/>
        <v>41</v>
      </c>
      <c r="CU35" s="31">
        <f t="shared" si="121"/>
        <v>0.65675193337299242</v>
      </c>
      <c r="CV35" s="31">
        <f t="shared" si="122"/>
        <v>1.2239467849223949E-2</v>
      </c>
      <c r="CY35" s="27">
        <v>42</v>
      </c>
      <c r="CZ35" s="26">
        <f t="shared" si="123"/>
        <v>0</v>
      </c>
      <c r="DA35" s="26">
        <f t="shared" si="124"/>
        <v>0</v>
      </c>
      <c r="DB35" s="26">
        <f t="shared" si="125"/>
        <v>0</v>
      </c>
      <c r="DC35" s="26">
        <f t="shared" si="126"/>
        <v>0</v>
      </c>
      <c r="DD35" s="26">
        <f t="shared" si="127"/>
        <v>0</v>
      </c>
      <c r="DE35" s="26">
        <f t="shared" si="128"/>
        <v>0</v>
      </c>
      <c r="DF35" s="26">
        <f t="shared" si="129"/>
        <v>0</v>
      </c>
      <c r="DG35" s="26">
        <f t="shared" si="130"/>
        <v>0</v>
      </c>
      <c r="DH35" s="26">
        <f t="shared" si="131"/>
        <v>0</v>
      </c>
      <c r="DI35" s="26">
        <f t="shared" si="132"/>
        <v>0</v>
      </c>
      <c r="DJ35" s="26">
        <f t="shared" si="133"/>
        <v>0</v>
      </c>
      <c r="DK35" s="26">
        <f t="shared" si="134"/>
        <v>0</v>
      </c>
      <c r="DL35" s="26">
        <f t="shared" si="135"/>
        <v>2</v>
      </c>
      <c r="DM35" s="26">
        <f t="shared" si="136"/>
        <v>0</v>
      </c>
      <c r="DN35" s="26">
        <f t="shared" si="137"/>
        <v>0</v>
      </c>
      <c r="DO35" s="26">
        <f t="shared" si="138"/>
        <v>0</v>
      </c>
      <c r="DP35" s="26">
        <f t="shared" si="139"/>
        <v>0</v>
      </c>
      <c r="DQ35" s="26">
        <f t="shared" si="140"/>
        <v>4</v>
      </c>
      <c r="DR35" s="26">
        <f t="shared" si="141"/>
        <v>0</v>
      </c>
      <c r="DS35" s="26">
        <f t="shared" si="142"/>
        <v>0</v>
      </c>
      <c r="DT35" s="26">
        <f t="shared" si="143"/>
        <v>0</v>
      </c>
      <c r="DU35" s="26">
        <f t="shared" si="144"/>
        <v>0</v>
      </c>
      <c r="DV35" s="31">
        <f t="shared" si="145"/>
        <v>6</v>
      </c>
      <c r="DW35" s="31">
        <f t="shared" si="146"/>
        <v>0.44444444444444442</v>
      </c>
      <c r="DX35" s="31">
        <f t="shared" si="147"/>
        <v>1.2121212121212121E-3</v>
      </c>
      <c r="EA35" s="27">
        <v>47</v>
      </c>
      <c r="EB35" s="26">
        <f t="shared" si="202"/>
        <v>0</v>
      </c>
      <c r="EC35" s="26">
        <f t="shared" si="203"/>
        <v>0</v>
      </c>
      <c r="ED35" s="26">
        <f t="shared" si="204"/>
        <v>0</v>
      </c>
      <c r="EE35" s="26">
        <f t="shared" si="205"/>
        <v>0</v>
      </c>
      <c r="EF35" s="26">
        <f t="shared" si="206"/>
        <v>4</v>
      </c>
      <c r="EG35" s="26">
        <f t="shared" si="207"/>
        <v>3</v>
      </c>
      <c r="EH35" s="26">
        <f t="shared" si="208"/>
        <v>0</v>
      </c>
      <c r="EI35" s="26">
        <f t="shared" si="209"/>
        <v>0</v>
      </c>
      <c r="EJ35" s="26">
        <f t="shared" si="210"/>
        <v>0</v>
      </c>
      <c r="EK35" s="26">
        <f t="shared" si="211"/>
        <v>0</v>
      </c>
      <c r="EL35" s="26">
        <f t="shared" si="212"/>
        <v>0</v>
      </c>
      <c r="EM35" s="26">
        <f t="shared" si="213"/>
        <v>8</v>
      </c>
      <c r="EN35" s="26">
        <f t="shared" si="214"/>
        <v>0</v>
      </c>
      <c r="EO35" s="26">
        <f t="shared" si="215"/>
        <v>0</v>
      </c>
      <c r="EP35" s="26">
        <f t="shared" si="216"/>
        <v>0</v>
      </c>
      <c r="EQ35" s="26">
        <f t="shared" si="217"/>
        <v>0</v>
      </c>
      <c r="ER35" s="26">
        <f t="shared" si="218"/>
        <v>0</v>
      </c>
      <c r="ES35" s="26">
        <f t="shared" si="219"/>
        <v>0</v>
      </c>
      <c r="ET35" s="26">
        <f t="shared" si="220"/>
        <v>0</v>
      </c>
      <c r="EU35" s="26">
        <f t="shared" si="221"/>
        <v>0</v>
      </c>
      <c r="EV35" s="26">
        <f t="shared" si="222"/>
        <v>0</v>
      </c>
      <c r="EW35" s="26">
        <f t="shared" si="223"/>
        <v>0</v>
      </c>
      <c r="EX35" s="31">
        <f t="shared" si="148"/>
        <v>15</v>
      </c>
      <c r="EY35" s="31">
        <f t="shared" si="149"/>
        <v>0.60444444444444434</v>
      </c>
      <c r="EZ35" s="31">
        <f t="shared" si="150"/>
        <v>4.1212121212121202E-3</v>
      </c>
      <c r="GE35" s="27">
        <v>53</v>
      </c>
      <c r="GF35" s="26">
        <f t="shared" si="154"/>
        <v>0</v>
      </c>
      <c r="GG35" s="26">
        <f t="shared" si="155"/>
        <v>0</v>
      </c>
      <c r="GH35" s="26">
        <f t="shared" si="156"/>
        <v>0</v>
      </c>
      <c r="GI35" s="26">
        <f t="shared" si="157"/>
        <v>0</v>
      </c>
      <c r="GJ35" s="26">
        <f t="shared" si="158"/>
        <v>0</v>
      </c>
      <c r="GK35" s="26">
        <f t="shared" si="159"/>
        <v>3</v>
      </c>
      <c r="GL35" s="26">
        <f t="shared" si="160"/>
        <v>7</v>
      </c>
      <c r="GM35" s="26">
        <f t="shared" si="161"/>
        <v>0</v>
      </c>
      <c r="GN35" s="26">
        <f t="shared" si="162"/>
        <v>11</v>
      </c>
      <c r="GO35" s="26">
        <f t="shared" si="163"/>
        <v>0</v>
      </c>
      <c r="GP35" s="26">
        <f t="shared" si="164"/>
        <v>0</v>
      </c>
      <c r="GQ35" s="26">
        <f t="shared" si="165"/>
        <v>0</v>
      </c>
      <c r="GR35" s="26">
        <f t="shared" si="166"/>
        <v>0</v>
      </c>
      <c r="GS35" s="26">
        <f t="shared" si="167"/>
        <v>2</v>
      </c>
      <c r="GT35" s="26">
        <f t="shared" si="168"/>
        <v>0</v>
      </c>
      <c r="GU35" s="26">
        <f t="shared" si="169"/>
        <v>0</v>
      </c>
      <c r="GV35" s="26">
        <f t="shared" si="170"/>
        <v>0</v>
      </c>
      <c r="GW35" s="26">
        <f t="shared" si="171"/>
        <v>1</v>
      </c>
      <c r="GX35" s="26">
        <f t="shared" si="172"/>
        <v>0</v>
      </c>
      <c r="GY35" s="26">
        <f t="shared" si="173"/>
        <v>0</v>
      </c>
      <c r="GZ35" s="26">
        <f t="shared" si="174"/>
        <v>0</v>
      </c>
      <c r="HA35" s="26">
        <f t="shared" si="175"/>
        <v>0</v>
      </c>
      <c r="HB35" s="31">
        <f t="shared" si="176"/>
        <v>24</v>
      </c>
      <c r="HC35" s="31">
        <f t="shared" si="177"/>
        <v>0.68055555555555558</v>
      </c>
      <c r="HD35" s="31">
        <f t="shared" si="178"/>
        <v>7.4242424242424252E-3</v>
      </c>
      <c r="HK35" s="39" t="s">
        <v>282</v>
      </c>
      <c r="HL35" s="31">
        <v>0</v>
      </c>
      <c r="HM35" s="31">
        <f>($HN30/$HN$7)*$HL35</f>
        <v>0</v>
      </c>
      <c r="HP35" s="39" t="s">
        <v>282</v>
      </c>
      <c r="HQ35" s="31">
        <v>0</v>
      </c>
      <c r="HR35" s="31">
        <f>($HN30/$HN$7)*$HL35</f>
        <v>0</v>
      </c>
      <c r="HU35" s="39" t="s">
        <v>282</v>
      </c>
      <c r="HV35" s="31">
        <v>0</v>
      </c>
      <c r="HW35" s="31">
        <f>($HN30/$HN$7)*$HL35</f>
        <v>0</v>
      </c>
      <c r="HZ35" s="39" t="s">
        <v>282</v>
      </c>
      <c r="IA35" s="31">
        <v>0</v>
      </c>
      <c r="IB35" s="31">
        <f>($IC30/$IC$19)*$IA35</f>
        <v>0</v>
      </c>
      <c r="IE35" s="39" t="s">
        <v>282</v>
      </c>
      <c r="IF35" s="31">
        <v>0</v>
      </c>
      <c r="IG35" s="31">
        <f>($IH30/$IH$19)*$IF35</f>
        <v>0</v>
      </c>
      <c r="IJ35" s="39" t="s">
        <v>282</v>
      </c>
      <c r="IK35" s="31">
        <v>0</v>
      </c>
      <c r="IL35" s="31">
        <f>($IM30/$IM$7)*$IK35</f>
        <v>0</v>
      </c>
      <c r="IO35" s="39" t="s">
        <v>282</v>
      </c>
      <c r="IP35" s="31">
        <v>0</v>
      </c>
      <c r="IQ35" s="31">
        <f>($IR30/$IR$7)*$IP35</f>
        <v>0</v>
      </c>
      <c r="IT35" s="39" t="s">
        <v>282</v>
      </c>
      <c r="IU35" s="31">
        <v>0</v>
      </c>
      <c r="IV35" s="31">
        <f>($IW30/$IW$7)*$IU35</f>
        <v>0</v>
      </c>
    </row>
    <row r="36" spans="1:256">
      <c r="A36" s="6">
        <v>88</v>
      </c>
      <c r="B36" s="6">
        <v>54</v>
      </c>
      <c r="C36" s="6">
        <v>44</v>
      </c>
      <c r="D36" s="7">
        <v>25.7354293</v>
      </c>
      <c r="E36" s="8">
        <f t="shared" si="67"/>
        <v>26</v>
      </c>
      <c r="F36" s="7">
        <v>83.882662339999996</v>
      </c>
      <c r="G36" s="8">
        <f t="shared" si="68"/>
        <v>84</v>
      </c>
      <c r="H36" s="9">
        <v>6.1494106110000004</v>
      </c>
      <c r="I36" s="8">
        <f t="shared" si="69"/>
        <v>6</v>
      </c>
      <c r="J36" s="10">
        <v>233.13213719999999</v>
      </c>
      <c r="K36" s="8">
        <f t="shared" si="70"/>
        <v>233</v>
      </c>
      <c r="L36" s="5" t="s">
        <v>24</v>
      </c>
      <c r="S36" s="27">
        <v>34</v>
      </c>
      <c r="T36" s="26">
        <f t="shared" si="71"/>
        <v>0</v>
      </c>
      <c r="U36" s="26">
        <f t="shared" si="72"/>
        <v>0</v>
      </c>
      <c r="V36" s="26">
        <f t="shared" si="73"/>
        <v>2</v>
      </c>
      <c r="W36" s="26">
        <f t="shared" si="74"/>
        <v>4</v>
      </c>
      <c r="X36" s="26">
        <f t="shared" si="75"/>
        <v>2</v>
      </c>
      <c r="Y36" s="26">
        <f t="shared" si="76"/>
        <v>1</v>
      </c>
      <c r="Z36" s="26">
        <f t="shared" si="77"/>
        <v>5</v>
      </c>
      <c r="AA36" s="26">
        <f t="shared" si="78"/>
        <v>3</v>
      </c>
      <c r="AB36" s="26">
        <f t="shared" si="79"/>
        <v>2</v>
      </c>
      <c r="AC36" s="26">
        <f t="shared" si="80"/>
        <v>2</v>
      </c>
      <c r="AD36" s="26">
        <f t="shared" si="81"/>
        <v>0</v>
      </c>
      <c r="AE36" s="26">
        <f t="shared" si="82"/>
        <v>3</v>
      </c>
      <c r="AF36" s="26">
        <f t="shared" si="83"/>
        <v>1</v>
      </c>
      <c r="AG36" s="26">
        <f t="shared" si="84"/>
        <v>0</v>
      </c>
      <c r="AH36" s="26">
        <f t="shared" si="85"/>
        <v>0</v>
      </c>
      <c r="AI36" s="26">
        <f t="shared" si="86"/>
        <v>1</v>
      </c>
      <c r="AJ36" s="26">
        <f t="shared" si="87"/>
        <v>3</v>
      </c>
      <c r="AK36" s="26">
        <f t="shared" si="88"/>
        <v>6</v>
      </c>
      <c r="AL36" s="26">
        <f t="shared" si="89"/>
        <v>3</v>
      </c>
      <c r="AM36" s="26">
        <f t="shared" si="90"/>
        <v>0</v>
      </c>
      <c r="AN36" s="26">
        <f t="shared" si="91"/>
        <v>0</v>
      </c>
      <c r="AO36" s="26">
        <f t="shared" si="92"/>
        <v>0</v>
      </c>
      <c r="AP36" s="31">
        <f t="shared" si="93"/>
        <v>38</v>
      </c>
      <c r="AQ36" s="31">
        <f t="shared" si="179"/>
        <v>0.90858725761772852</v>
      </c>
      <c r="AR36" s="31">
        <f t="shared" si="94"/>
        <v>1.5693779904306222E-2</v>
      </c>
      <c r="AU36" s="27">
        <v>39</v>
      </c>
      <c r="AV36" s="26">
        <f t="shared" si="95"/>
        <v>2</v>
      </c>
      <c r="AW36" s="26">
        <f t="shared" si="96"/>
        <v>4</v>
      </c>
      <c r="AX36" s="26">
        <f t="shared" si="97"/>
        <v>0</v>
      </c>
      <c r="AY36" s="26">
        <f t="shared" si="98"/>
        <v>0</v>
      </c>
      <c r="AZ36" s="26">
        <f t="shared" si="99"/>
        <v>0</v>
      </c>
      <c r="BA36" s="26">
        <f t="shared" si="100"/>
        <v>2</v>
      </c>
      <c r="BB36" s="26">
        <f t="shared" si="101"/>
        <v>4</v>
      </c>
      <c r="BC36" s="26">
        <f t="shared" si="102"/>
        <v>0</v>
      </c>
      <c r="BD36" s="26">
        <f t="shared" si="103"/>
        <v>0</v>
      </c>
      <c r="BE36" s="26">
        <f t="shared" si="104"/>
        <v>0</v>
      </c>
      <c r="BF36" s="26">
        <f t="shared" si="105"/>
        <v>0</v>
      </c>
      <c r="BG36" s="26">
        <f t="shared" si="106"/>
        <v>0</v>
      </c>
      <c r="BH36" s="26">
        <f t="shared" si="107"/>
        <v>0</v>
      </c>
      <c r="BI36" s="26">
        <f t="shared" si="108"/>
        <v>0</v>
      </c>
      <c r="BJ36" s="26">
        <f t="shared" si="109"/>
        <v>0</v>
      </c>
      <c r="BK36" s="26">
        <f t="shared" si="110"/>
        <v>0</v>
      </c>
      <c r="BL36" s="26">
        <f t="shared" si="111"/>
        <v>0</v>
      </c>
      <c r="BM36" s="26">
        <f t="shared" si="112"/>
        <v>0</v>
      </c>
      <c r="BN36" s="26">
        <f t="shared" si="113"/>
        <v>0</v>
      </c>
      <c r="BO36" s="26">
        <f t="shared" si="114"/>
        <v>5</v>
      </c>
      <c r="BP36" s="26">
        <f t="shared" si="115"/>
        <v>4</v>
      </c>
      <c r="BQ36" s="26">
        <f t="shared" si="116"/>
        <v>3</v>
      </c>
      <c r="BR36" s="31">
        <f t="shared" si="117"/>
        <v>24</v>
      </c>
      <c r="BS36" s="31">
        <f t="shared" si="118"/>
        <v>0.84375</v>
      </c>
      <c r="BT36" s="31">
        <f t="shared" si="119"/>
        <v>9.2045454545454548E-3</v>
      </c>
      <c r="BW36" s="27">
        <v>39</v>
      </c>
      <c r="BX36" s="26">
        <f t="shared" si="180"/>
        <v>8</v>
      </c>
      <c r="BY36" s="26">
        <f t="shared" si="181"/>
        <v>0</v>
      </c>
      <c r="BZ36" s="26">
        <f t="shared" si="182"/>
        <v>0</v>
      </c>
      <c r="CA36" s="26">
        <f t="shared" si="183"/>
        <v>0</v>
      </c>
      <c r="CB36" s="26">
        <f t="shared" si="184"/>
        <v>0</v>
      </c>
      <c r="CC36" s="26">
        <f t="shared" si="185"/>
        <v>0</v>
      </c>
      <c r="CD36" s="26">
        <f t="shared" si="186"/>
        <v>0</v>
      </c>
      <c r="CE36" s="26">
        <f t="shared" si="187"/>
        <v>0</v>
      </c>
      <c r="CF36" s="26">
        <f t="shared" si="188"/>
        <v>0</v>
      </c>
      <c r="CG36" s="26">
        <f t="shared" si="189"/>
        <v>6</v>
      </c>
      <c r="CH36" s="26">
        <f t="shared" si="190"/>
        <v>0</v>
      </c>
      <c r="CI36" s="26">
        <f t="shared" si="191"/>
        <v>0</v>
      </c>
      <c r="CJ36" s="26">
        <f t="shared" si="192"/>
        <v>0</v>
      </c>
      <c r="CK36" s="26">
        <f t="shared" si="193"/>
        <v>0</v>
      </c>
      <c r="CL36" s="26">
        <f t="shared" si="194"/>
        <v>0</v>
      </c>
      <c r="CM36" s="26">
        <f t="shared" si="195"/>
        <v>0</v>
      </c>
      <c r="CN36" s="26">
        <f t="shared" si="196"/>
        <v>0</v>
      </c>
      <c r="CO36" s="26">
        <f t="shared" si="197"/>
        <v>0</v>
      </c>
      <c r="CP36" s="26">
        <f t="shared" si="198"/>
        <v>0</v>
      </c>
      <c r="CQ36" s="26">
        <f t="shared" si="199"/>
        <v>0</v>
      </c>
      <c r="CR36" s="26">
        <f t="shared" si="200"/>
        <v>7</v>
      </c>
      <c r="CS36" s="26">
        <f t="shared" si="201"/>
        <v>0</v>
      </c>
      <c r="CT36" s="31">
        <f t="shared" si="120"/>
        <v>21</v>
      </c>
      <c r="CU36" s="31">
        <f t="shared" si="121"/>
        <v>0.66213151927437641</v>
      </c>
      <c r="CV36" s="31">
        <f t="shared" si="122"/>
        <v>6.3203463203463208E-3</v>
      </c>
      <c r="CY36" s="27">
        <v>43</v>
      </c>
      <c r="CZ36" s="26">
        <f t="shared" si="123"/>
        <v>0</v>
      </c>
      <c r="DA36" s="26">
        <f t="shared" si="124"/>
        <v>0</v>
      </c>
      <c r="DB36" s="26">
        <f t="shared" si="125"/>
        <v>0</v>
      </c>
      <c r="DC36" s="26">
        <f t="shared" si="126"/>
        <v>0</v>
      </c>
      <c r="DD36" s="26">
        <f t="shared" si="127"/>
        <v>0</v>
      </c>
      <c r="DE36" s="26">
        <f t="shared" si="128"/>
        <v>0</v>
      </c>
      <c r="DF36" s="26">
        <f t="shared" si="129"/>
        <v>0</v>
      </c>
      <c r="DG36" s="26">
        <f t="shared" si="130"/>
        <v>0</v>
      </c>
      <c r="DH36" s="26">
        <f t="shared" si="131"/>
        <v>0</v>
      </c>
      <c r="DI36" s="26">
        <f t="shared" si="132"/>
        <v>0</v>
      </c>
      <c r="DJ36" s="26">
        <f t="shared" si="133"/>
        <v>0</v>
      </c>
      <c r="DK36" s="26">
        <f t="shared" si="134"/>
        <v>0</v>
      </c>
      <c r="DL36" s="26">
        <f t="shared" si="135"/>
        <v>0</v>
      </c>
      <c r="DM36" s="26">
        <f t="shared" si="136"/>
        <v>0</v>
      </c>
      <c r="DN36" s="26">
        <f t="shared" si="137"/>
        <v>0</v>
      </c>
      <c r="DO36" s="26">
        <f t="shared" si="138"/>
        <v>0</v>
      </c>
      <c r="DP36" s="26">
        <f t="shared" si="139"/>
        <v>0</v>
      </c>
      <c r="DQ36" s="26">
        <f t="shared" si="140"/>
        <v>9</v>
      </c>
      <c r="DR36" s="26">
        <f t="shared" si="141"/>
        <v>0</v>
      </c>
      <c r="DS36" s="26">
        <f t="shared" si="142"/>
        <v>0</v>
      </c>
      <c r="DT36" s="26">
        <f t="shared" si="143"/>
        <v>0</v>
      </c>
      <c r="DU36" s="26">
        <f t="shared" si="144"/>
        <v>0</v>
      </c>
      <c r="DV36" s="31">
        <f t="shared" si="145"/>
        <v>9</v>
      </c>
      <c r="DW36" s="31">
        <f t="shared" si="146"/>
        <v>0</v>
      </c>
      <c r="DX36" s="31">
        <f t="shared" si="147"/>
        <v>0</v>
      </c>
      <c r="EA36" s="27">
        <v>48</v>
      </c>
      <c r="EB36" s="26">
        <f t="shared" si="202"/>
        <v>0</v>
      </c>
      <c r="EC36" s="26">
        <f t="shared" si="203"/>
        <v>0</v>
      </c>
      <c r="ED36" s="26">
        <f t="shared" si="204"/>
        <v>0</v>
      </c>
      <c r="EE36" s="26">
        <f t="shared" si="205"/>
        <v>0</v>
      </c>
      <c r="EF36" s="26">
        <f t="shared" si="206"/>
        <v>4</v>
      </c>
      <c r="EG36" s="26">
        <f t="shared" si="207"/>
        <v>2</v>
      </c>
      <c r="EH36" s="26">
        <f t="shared" si="208"/>
        <v>0</v>
      </c>
      <c r="EI36" s="26">
        <f t="shared" si="209"/>
        <v>0</v>
      </c>
      <c r="EJ36" s="26">
        <f t="shared" si="210"/>
        <v>0</v>
      </c>
      <c r="EK36" s="26">
        <f t="shared" si="211"/>
        <v>0</v>
      </c>
      <c r="EL36" s="26">
        <f t="shared" si="212"/>
        <v>0</v>
      </c>
      <c r="EM36" s="26">
        <f t="shared" si="213"/>
        <v>11</v>
      </c>
      <c r="EN36" s="26">
        <f t="shared" si="214"/>
        <v>0</v>
      </c>
      <c r="EO36" s="26">
        <f t="shared" si="215"/>
        <v>0</v>
      </c>
      <c r="EP36" s="26">
        <f t="shared" si="216"/>
        <v>0</v>
      </c>
      <c r="EQ36" s="26">
        <f t="shared" si="217"/>
        <v>0</v>
      </c>
      <c r="ER36" s="26">
        <f t="shared" si="218"/>
        <v>0</v>
      </c>
      <c r="ES36" s="26">
        <f t="shared" si="219"/>
        <v>0</v>
      </c>
      <c r="ET36" s="26">
        <f t="shared" si="220"/>
        <v>0</v>
      </c>
      <c r="EU36" s="26">
        <f t="shared" si="221"/>
        <v>0</v>
      </c>
      <c r="EV36" s="26">
        <f t="shared" si="222"/>
        <v>0</v>
      </c>
      <c r="EW36" s="26">
        <f t="shared" si="223"/>
        <v>0</v>
      </c>
      <c r="EX36" s="31">
        <f t="shared" si="148"/>
        <v>17</v>
      </c>
      <c r="EY36" s="31">
        <f t="shared" si="149"/>
        <v>0.51211072664359869</v>
      </c>
      <c r="EZ36" s="31">
        <f t="shared" si="150"/>
        <v>3.9572192513368989E-3</v>
      </c>
      <c r="GE36" s="27">
        <v>54</v>
      </c>
      <c r="GF36" s="26">
        <f t="shared" si="154"/>
        <v>0</v>
      </c>
      <c r="GG36" s="26">
        <f t="shared" si="155"/>
        <v>0</v>
      </c>
      <c r="GH36" s="26">
        <f t="shared" si="156"/>
        <v>0</v>
      </c>
      <c r="GI36" s="26">
        <f t="shared" si="157"/>
        <v>0</v>
      </c>
      <c r="GJ36" s="26">
        <f t="shared" si="158"/>
        <v>0</v>
      </c>
      <c r="GK36" s="26">
        <f t="shared" si="159"/>
        <v>2</v>
      </c>
      <c r="GL36" s="26">
        <f t="shared" si="160"/>
        <v>1</v>
      </c>
      <c r="GM36" s="26">
        <f t="shared" si="161"/>
        <v>0</v>
      </c>
      <c r="GN36" s="26">
        <f t="shared" si="162"/>
        <v>2</v>
      </c>
      <c r="GO36" s="26">
        <f t="shared" si="163"/>
        <v>0</v>
      </c>
      <c r="GP36" s="26">
        <f t="shared" si="164"/>
        <v>0</v>
      </c>
      <c r="GQ36" s="26">
        <f t="shared" si="165"/>
        <v>0</v>
      </c>
      <c r="GR36" s="26">
        <f t="shared" si="166"/>
        <v>0</v>
      </c>
      <c r="GS36" s="26">
        <f t="shared" si="167"/>
        <v>6</v>
      </c>
      <c r="GT36" s="26">
        <f t="shared" si="168"/>
        <v>0</v>
      </c>
      <c r="GU36" s="26">
        <f t="shared" si="169"/>
        <v>0</v>
      </c>
      <c r="GV36" s="26">
        <f t="shared" si="170"/>
        <v>0</v>
      </c>
      <c r="GW36" s="26">
        <f t="shared" si="171"/>
        <v>1</v>
      </c>
      <c r="GX36" s="26">
        <f t="shared" si="172"/>
        <v>0</v>
      </c>
      <c r="GY36" s="26">
        <f t="shared" si="173"/>
        <v>0</v>
      </c>
      <c r="GZ36" s="26">
        <f t="shared" si="174"/>
        <v>0</v>
      </c>
      <c r="HA36" s="26">
        <f t="shared" si="175"/>
        <v>0</v>
      </c>
      <c r="HB36" s="31">
        <f t="shared" si="176"/>
        <v>12</v>
      </c>
      <c r="HC36" s="31">
        <f t="shared" si="177"/>
        <v>0.68055555555555558</v>
      </c>
      <c r="HD36" s="31">
        <f t="shared" si="178"/>
        <v>3.7121212121212126E-3</v>
      </c>
      <c r="HM36">
        <f>SUM(HM34:HM35)</f>
        <v>0</v>
      </c>
      <c r="HR36">
        <f>SUM(HR34:HR35)</f>
        <v>0</v>
      </c>
      <c r="HW36">
        <f>SUM(HW34:HW35)</f>
        <v>0</v>
      </c>
      <c r="IB36">
        <f>SUM(IB34:IB35)</f>
        <v>0.5</v>
      </c>
      <c r="IG36">
        <f>SUM(IG34:IG35)</f>
        <v>0.19132653061224486</v>
      </c>
      <c r="IL36">
        <f>SUM(IL34:IL35)</f>
        <v>0</v>
      </c>
      <c r="IQ36">
        <f>SUM(IQ34:IQ35)</f>
        <v>0.49861495844875353</v>
      </c>
      <c r="IV36">
        <f>SUM(IV34:IV35)</f>
        <v>0</v>
      </c>
    </row>
    <row r="37" spans="1:256">
      <c r="A37" s="6">
        <v>95</v>
      </c>
      <c r="B37" s="6">
        <v>55</v>
      </c>
      <c r="C37" s="6">
        <v>42</v>
      </c>
      <c r="D37" s="7">
        <v>26.795339259999999</v>
      </c>
      <c r="E37" s="8">
        <f t="shared" si="67"/>
        <v>27</v>
      </c>
      <c r="F37" s="7">
        <v>82.1480873</v>
      </c>
      <c r="G37" s="8">
        <f t="shared" si="68"/>
        <v>82</v>
      </c>
      <c r="H37" s="9">
        <v>5.9506605559999999</v>
      </c>
      <c r="I37" s="8">
        <f t="shared" si="69"/>
        <v>6</v>
      </c>
      <c r="J37" s="10">
        <v>193.34739870000001</v>
      </c>
      <c r="K37" s="8">
        <f t="shared" si="70"/>
        <v>193</v>
      </c>
      <c r="L37" s="5" t="s">
        <v>24</v>
      </c>
      <c r="S37" s="27">
        <v>35</v>
      </c>
      <c r="T37" s="26">
        <f t="shared" si="71"/>
        <v>0</v>
      </c>
      <c r="U37" s="26">
        <f t="shared" si="72"/>
        <v>0</v>
      </c>
      <c r="V37" s="26">
        <f t="shared" si="73"/>
        <v>4</v>
      </c>
      <c r="W37" s="26">
        <f t="shared" si="74"/>
        <v>1</v>
      </c>
      <c r="X37" s="26">
        <f t="shared" si="75"/>
        <v>3</v>
      </c>
      <c r="Y37" s="26">
        <f t="shared" si="76"/>
        <v>5</v>
      </c>
      <c r="Z37" s="26">
        <f t="shared" si="77"/>
        <v>3</v>
      </c>
      <c r="AA37" s="26">
        <f t="shared" si="78"/>
        <v>2</v>
      </c>
      <c r="AB37" s="26">
        <f t="shared" si="79"/>
        <v>1</v>
      </c>
      <c r="AC37" s="26">
        <f t="shared" si="80"/>
        <v>0</v>
      </c>
      <c r="AD37" s="26">
        <f t="shared" si="81"/>
        <v>0</v>
      </c>
      <c r="AE37" s="26">
        <f t="shared" si="82"/>
        <v>1</v>
      </c>
      <c r="AF37" s="26">
        <f t="shared" si="83"/>
        <v>4</v>
      </c>
      <c r="AG37" s="26">
        <f t="shared" si="84"/>
        <v>0</v>
      </c>
      <c r="AH37" s="26">
        <f t="shared" si="85"/>
        <v>0</v>
      </c>
      <c r="AI37" s="26">
        <f t="shared" si="86"/>
        <v>5</v>
      </c>
      <c r="AJ37" s="26">
        <f t="shared" si="87"/>
        <v>0</v>
      </c>
      <c r="AK37" s="26">
        <f t="shared" si="88"/>
        <v>3</v>
      </c>
      <c r="AL37" s="26">
        <f t="shared" si="89"/>
        <v>1</v>
      </c>
      <c r="AM37" s="26">
        <f t="shared" si="90"/>
        <v>0</v>
      </c>
      <c r="AN37" s="26">
        <f t="shared" si="91"/>
        <v>0</v>
      </c>
      <c r="AO37" s="26">
        <f t="shared" si="92"/>
        <v>0</v>
      </c>
      <c r="AP37" s="31">
        <f t="shared" si="93"/>
        <v>33</v>
      </c>
      <c r="AQ37" s="31">
        <f t="shared" si="179"/>
        <v>0.89256198347107429</v>
      </c>
      <c r="AR37" s="31">
        <f t="shared" si="94"/>
        <v>1.3388429752066115E-2</v>
      </c>
      <c r="AU37" s="27">
        <v>40</v>
      </c>
      <c r="AV37" s="26">
        <f t="shared" si="95"/>
        <v>4</v>
      </c>
      <c r="AW37" s="26">
        <f t="shared" si="96"/>
        <v>1</v>
      </c>
      <c r="AX37" s="26">
        <f t="shared" si="97"/>
        <v>0</v>
      </c>
      <c r="AY37" s="26">
        <f t="shared" si="98"/>
        <v>0</v>
      </c>
      <c r="AZ37" s="26">
        <f t="shared" si="99"/>
        <v>0</v>
      </c>
      <c r="BA37" s="26">
        <f t="shared" si="100"/>
        <v>2</v>
      </c>
      <c r="BB37" s="26">
        <f t="shared" si="101"/>
        <v>5</v>
      </c>
      <c r="BC37" s="26">
        <f t="shared" si="102"/>
        <v>0</v>
      </c>
      <c r="BD37" s="26">
        <f t="shared" si="103"/>
        <v>0</v>
      </c>
      <c r="BE37" s="26">
        <f t="shared" si="104"/>
        <v>0</v>
      </c>
      <c r="BF37" s="26">
        <f t="shared" si="105"/>
        <v>0</v>
      </c>
      <c r="BG37" s="26">
        <f t="shared" si="106"/>
        <v>2</v>
      </c>
      <c r="BH37" s="26">
        <f t="shared" si="107"/>
        <v>0</v>
      </c>
      <c r="BI37" s="26">
        <f t="shared" si="108"/>
        <v>0</v>
      </c>
      <c r="BJ37" s="26">
        <f t="shared" si="109"/>
        <v>0</v>
      </c>
      <c r="BK37" s="26">
        <f t="shared" si="110"/>
        <v>0</v>
      </c>
      <c r="BL37" s="26">
        <f t="shared" si="111"/>
        <v>0</v>
      </c>
      <c r="BM37" s="26">
        <f t="shared" si="112"/>
        <v>0</v>
      </c>
      <c r="BN37" s="26">
        <f t="shared" si="113"/>
        <v>0</v>
      </c>
      <c r="BO37" s="26">
        <f t="shared" si="114"/>
        <v>6</v>
      </c>
      <c r="BP37" s="26">
        <f t="shared" si="115"/>
        <v>8</v>
      </c>
      <c r="BQ37" s="26">
        <f t="shared" si="116"/>
        <v>9</v>
      </c>
      <c r="BR37" s="31">
        <f t="shared" si="117"/>
        <v>37</v>
      </c>
      <c r="BS37" s="31">
        <f t="shared" si="118"/>
        <v>0.83126369612856088</v>
      </c>
      <c r="BT37" s="31">
        <f t="shared" si="119"/>
        <v>1.3980343980343979E-2</v>
      </c>
      <c r="BW37" s="27">
        <v>40</v>
      </c>
      <c r="BX37" s="26">
        <f t="shared" si="180"/>
        <v>9</v>
      </c>
      <c r="BY37" s="26">
        <f t="shared" si="181"/>
        <v>0</v>
      </c>
      <c r="BZ37" s="26">
        <f t="shared" si="182"/>
        <v>0</v>
      </c>
      <c r="CA37" s="26">
        <f t="shared" si="183"/>
        <v>0</v>
      </c>
      <c r="CB37" s="26">
        <f t="shared" si="184"/>
        <v>0</v>
      </c>
      <c r="CC37" s="26">
        <f t="shared" si="185"/>
        <v>0</v>
      </c>
      <c r="CD37" s="26">
        <f t="shared" si="186"/>
        <v>0</v>
      </c>
      <c r="CE37" s="26">
        <f t="shared" si="187"/>
        <v>0</v>
      </c>
      <c r="CF37" s="26">
        <f t="shared" si="188"/>
        <v>0</v>
      </c>
      <c r="CG37" s="26">
        <f t="shared" si="189"/>
        <v>10</v>
      </c>
      <c r="CH37" s="26">
        <f t="shared" si="190"/>
        <v>0</v>
      </c>
      <c r="CI37" s="26">
        <f t="shared" si="191"/>
        <v>0</v>
      </c>
      <c r="CJ37" s="26">
        <f t="shared" si="192"/>
        <v>0</v>
      </c>
      <c r="CK37" s="26">
        <f t="shared" si="193"/>
        <v>0</v>
      </c>
      <c r="CL37" s="26">
        <f t="shared" si="194"/>
        <v>0</v>
      </c>
      <c r="CM37" s="26">
        <f t="shared" si="195"/>
        <v>0</v>
      </c>
      <c r="CN37" s="26">
        <f t="shared" si="196"/>
        <v>0</v>
      </c>
      <c r="CO37" s="26">
        <f t="shared" si="197"/>
        <v>0</v>
      </c>
      <c r="CP37" s="26">
        <f t="shared" si="198"/>
        <v>0</v>
      </c>
      <c r="CQ37" s="26">
        <f t="shared" si="199"/>
        <v>0</v>
      </c>
      <c r="CR37" s="26">
        <f t="shared" si="200"/>
        <v>9</v>
      </c>
      <c r="CS37" s="26">
        <f t="shared" si="201"/>
        <v>0</v>
      </c>
      <c r="CT37" s="31">
        <f t="shared" si="120"/>
        <v>28</v>
      </c>
      <c r="CU37" s="31">
        <f t="shared" si="121"/>
        <v>0.66581632653061218</v>
      </c>
      <c r="CV37" s="31">
        <f t="shared" si="122"/>
        <v>8.4740259740259741E-3</v>
      </c>
      <c r="CX37" t="s">
        <v>286</v>
      </c>
      <c r="CY37" s="27">
        <v>44</v>
      </c>
      <c r="CZ37" s="26">
        <f t="shared" si="123"/>
        <v>0</v>
      </c>
      <c r="DA37" s="26">
        <f t="shared" si="124"/>
        <v>0</v>
      </c>
      <c r="DB37" s="26">
        <f t="shared" si="125"/>
        <v>0</v>
      </c>
      <c r="DC37" s="26">
        <f t="shared" si="126"/>
        <v>0</v>
      </c>
      <c r="DD37" s="26">
        <f t="shared" si="127"/>
        <v>0</v>
      </c>
      <c r="DE37" s="26">
        <f t="shared" si="128"/>
        <v>0</v>
      </c>
      <c r="DF37" s="26">
        <f t="shared" si="129"/>
        <v>0</v>
      </c>
      <c r="DG37" s="26">
        <f t="shared" si="130"/>
        <v>0</v>
      </c>
      <c r="DH37" s="26">
        <f t="shared" si="131"/>
        <v>0</v>
      </c>
      <c r="DI37" s="26">
        <f t="shared" si="132"/>
        <v>0</v>
      </c>
      <c r="DJ37" s="26">
        <f t="shared" si="133"/>
        <v>0</v>
      </c>
      <c r="DK37" s="26">
        <f t="shared" si="134"/>
        <v>0</v>
      </c>
      <c r="DL37" s="26">
        <f t="shared" si="135"/>
        <v>0</v>
      </c>
      <c r="DM37" s="26">
        <f t="shared" si="136"/>
        <v>0</v>
      </c>
      <c r="DN37" s="26">
        <f t="shared" si="137"/>
        <v>0</v>
      </c>
      <c r="DO37" s="26">
        <f t="shared" si="138"/>
        <v>0</v>
      </c>
      <c r="DP37" s="26">
        <f t="shared" si="139"/>
        <v>0</v>
      </c>
      <c r="DQ37" s="26">
        <f t="shared" si="140"/>
        <v>1</v>
      </c>
      <c r="DR37" s="26">
        <f t="shared" si="141"/>
        <v>0</v>
      </c>
      <c r="DS37" s="26">
        <f>COUNTIFS($E$2:$E$2201, $CY37, $L$2:$L$2201, $P$21)</f>
        <v>0</v>
      </c>
      <c r="DT37" s="26">
        <f t="shared" si="143"/>
        <v>0</v>
      </c>
      <c r="DU37" s="26">
        <f t="shared" si="144"/>
        <v>0</v>
      </c>
      <c r="DV37" s="31">
        <f t="shared" si="145"/>
        <v>1</v>
      </c>
      <c r="DW37" s="31">
        <f t="shared" si="146"/>
        <v>0</v>
      </c>
      <c r="DX37" s="31">
        <f t="shared" si="147"/>
        <v>0</v>
      </c>
      <c r="EA37" s="27">
        <v>49</v>
      </c>
      <c r="EB37" s="26">
        <f t="shared" si="202"/>
        <v>0</v>
      </c>
      <c r="EC37" s="26">
        <f t="shared" si="203"/>
        <v>0</v>
      </c>
      <c r="ED37" s="26">
        <f t="shared" si="204"/>
        <v>0</v>
      </c>
      <c r="EE37" s="26">
        <f t="shared" si="205"/>
        <v>0</v>
      </c>
      <c r="EF37" s="26">
        <f t="shared" si="206"/>
        <v>3</v>
      </c>
      <c r="EG37" s="26">
        <f t="shared" si="207"/>
        <v>3</v>
      </c>
      <c r="EH37" s="26">
        <f t="shared" si="208"/>
        <v>0</v>
      </c>
      <c r="EI37" s="26">
        <f t="shared" si="209"/>
        <v>0</v>
      </c>
      <c r="EJ37" s="26">
        <f t="shared" si="210"/>
        <v>0</v>
      </c>
      <c r="EK37" s="26">
        <f t="shared" si="211"/>
        <v>0</v>
      </c>
      <c r="EL37" s="26">
        <f t="shared" si="212"/>
        <v>0</v>
      </c>
      <c r="EM37" s="26">
        <f t="shared" si="213"/>
        <v>15</v>
      </c>
      <c r="EN37" s="26">
        <f t="shared" si="214"/>
        <v>0</v>
      </c>
      <c r="EO37" s="26">
        <f t="shared" si="215"/>
        <v>0</v>
      </c>
      <c r="EP37" s="26">
        <f t="shared" si="216"/>
        <v>0</v>
      </c>
      <c r="EQ37" s="26">
        <f t="shared" si="217"/>
        <v>0</v>
      </c>
      <c r="ER37" s="26">
        <f t="shared" si="218"/>
        <v>0</v>
      </c>
      <c r="ES37" s="26">
        <f t="shared" si="219"/>
        <v>0</v>
      </c>
      <c r="ET37" s="26">
        <f t="shared" si="220"/>
        <v>0</v>
      </c>
      <c r="EU37" s="26">
        <f t="shared" si="221"/>
        <v>0</v>
      </c>
      <c r="EV37" s="26">
        <f t="shared" si="222"/>
        <v>0</v>
      </c>
      <c r="EW37" s="26">
        <f t="shared" si="223"/>
        <v>0</v>
      </c>
      <c r="EX37" s="31">
        <f t="shared" si="148"/>
        <v>21</v>
      </c>
      <c r="EY37" s="31">
        <f t="shared" si="149"/>
        <v>0.44897959183673464</v>
      </c>
      <c r="EZ37" s="31">
        <f t="shared" si="150"/>
        <v>4.2857142857142859E-3</v>
      </c>
      <c r="GE37" s="27">
        <v>55</v>
      </c>
      <c r="GF37" s="26">
        <f t="shared" si="154"/>
        <v>0</v>
      </c>
      <c r="GG37" s="26">
        <f t="shared" si="155"/>
        <v>0</v>
      </c>
      <c r="GH37" s="26">
        <f t="shared" si="156"/>
        <v>0</v>
      </c>
      <c r="GI37" s="26">
        <f t="shared" si="157"/>
        <v>0</v>
      </c>
      <c r="GJ37" s="26">
        <f t="shared" si="158"/>
        <v>0</v>
      </c>
      <c r="GK37" s="26">
        <f t="shared" si="159"/>
        <v>2</v>
      </c>
      <c r="GL37" s="26">
        <f t="shared" si="160"/>
        <v>6</v>
      </c>
      <c r="GM37" s="26">
        <f t="shared" si="161"/>
        <v>0</v>
      </c>
      <c r="GN37" s="26">
        <f t="shared" si="162"/>
        <v>1</v>
      </c>
      <c r="GO37" s="26">
        <f t="shared" si="163"/>
        <v>0</v>
      </c>
      <c r="GP37" s="26">
        <f t="shared" si="164"/>
        <v>0</v>
      </c>
      <c r="GQ37" s="26">
        <f t="shared" si="165"/>
        <v>0</v>
      </c>
      <c r="GR37" s="26">
        <f t="shared" si="166"/>
        <v>0</v>
      </c>
      <c r="GS37" s="26">
        <f t="shared" si="167"/>
        <v>6</v>
      </c>
      <c r="GT37" s="26">
        <f t="shared" si="168"/>
        <v>0</v>
      </c>
      <c r="GU37" s="26">
        <f t="shared" si="169"/>
        <v>0</v>
      </c>
      <c r="GV37" s="26">
        <f t="shared" si="170"/>
        <v>0</v>
      </c>
      <c r="GW37" s="26">
        <f t="shared" si="171"/>
        <v>1</v>
      </c>
      <c r="GX37" s="26">
        <f t="shared" si="172"/>
        <v>0</v>
      </c>
      <c r="GY37" s="26">
        <f t="shared" si="173"/>
        <v>0</v>
      </c>
      <c r="GZ37" s="26">
        <f t="shared" si="174"/>
        <v>0</v>
      </c>
      <c r="HA37" s="26">
        <f t="shared" si="175"/>
        <v>0</v>
      </c>
      <c r="HB37" s="31">
        <f t="shared" si="176"/>
        <v>16</v>
      </c>
      <c r="HC37" s="31">
        <f t="shared" si="177"/>
        <v>0.6953125</v>
      </c>
      <c r="HD37" s="31">
        <f t="shared" si="178"/>
        <v>5.0568181818181814E-3</v>
      </c>
    </row>
    <row r="38" spans="1:256">
      <c r="A38" s="6">
        <v>99</v>
      </c>
      <c r="B38" s="6">
        <v>57</v>
      </c>
      <c r="C38" s="6">
        <v>35</v>
      </c>
      <c r="D38" s="7">
        <v>26.757541710000002</v>
      </c>
      <c r="E38" s="8">
        <f t="shared" si="67"/>
        <v>27</v>
      </c>
      <c r="F38" s="7">
        <v>81.177340110000003</v>
      </c>
      <c r="G38" s="8">
        <f t="shared" si="68"/>
        <v>81</v>
      </c>
      <c r="H38" s="9">
        <v>5.9603700609999999</v>
      </c>
      <c r="I38" s="8">
        <f t="shared" si="69"/>
        <v>6</v>
      </c>
      <c r="J38" s="10">
        <v>272.29990559999999</v>
      </c>
      <c r="K38" s="8">
        <f t="shared" si="70"/>
        <v>272</v>
      </c>
      <c r="L38" s="5" t="s">
        <v>24</v>
      </c>
      <c r="S38" s="27">
        <v>36</v>
      </c>
      <c r="T38" s="26">
        <f t="shared" si="71"/>
        <v>0</v>
      </c>
      <c r="U38" s="26">
        <f t="shared" si="72"/>
        <v>0</v>
      </c>
      <c r="V38" s="26">
        <f t="shared" si="73"/>
        <v>4</v>
      </c>
      <c r="W38" s="26">
        <f t="shared" si="74"/>
        <v>1</v>
      </c>
      <c r="X38" s="26">
        <f t="shared" si="75"/>
        <v>3</v>
      </c>
      <c r="Y38" s="26">
        <f t="shared" si="76"/>
        <v>5</v>
      </c>
      <c r="Z38" s="26">
        <f t="shared" si="77"/>
        <v>4</v>
      </c>
      <c r="AA38" s="26">
        <f t="shared" si="78"/>
        <v>1</v>
      </c>
      <c r="AB38" s="26">
        <f t="shared" si="79"/>
        <v>2</v>
      </c>
      <c r="AC38" s="26">
        <f t="shared" si="80"/>
        <v>2</v>
      </c>
      <c r="AD38" s="26">
        <f t="shared" si="81"/>
        <v>0</v>
      </c>
      <c r="AE38" s="26">
        <f t="shared" si="82"/>
        <v>3</v>
      </c>
      <c r="AF38" s="26">
        <f t="shared" si="83"/>
        <v>3</v>
      </c>
      <c r="AG38" s="26">
        <f t="shared" si="84"/>
        <v>0</v>
      </c>
      <c r="AH38" s="26">
        <f t="shared" si="85"/>
        <v>0</v>
      </c>
      <c r="AI38" s="26">
        <f t="shared" si="86"/>
        <v>2</v>
      </c>
      <c r="AJ38" s="26">
        <f t="shared" si="87"/>
        <v>2</v>
      </c>
      <c r="AK38" s="26">
        <f t="shared" si="88"/>
        <v>2</v>
      </c>
      <c r="AL38" s="26">
        <f t="shared" si="89"/>
        <v>1</v>
      </c>
      <c r="AM38" s="26">
        <f t="shared" si="90"/>
        <v>0</v>
      </c>
      <c r="AN38" s="26">
        <f t="shared" si="91"/>
        <v>0</v>
      </c>
      <c r="AO38" s="26">
        <f t="shared" si="92"/>
        <v>0</v>
      </c>
      <c r="AP38" s="31">
        <f t="shared" si="93"/>
        <v>35</v>
      </c>
      <c r="AQ38" s="31">
        <f t="shared" si="179"/>
        <v>0.91265306122448953</v>
      </c>
      <c r="AR38" s="31">
        <f t="shared" si="94"/>
        <v>1.4519480519480514E-2</v>
      </c>
      <c r="AU38" s="27">
        <v>41</v>
      </c>
      <c r="AV38" s="26">
        <f t="shared" si="95"/>
        <v>3</v>
      </c>
      <c r="AW38" s="26">
        <f t="shared" si="96"/>
        <v>3</v>
      </c>
      <c r="AX38" s="26">
        <f t="shared" si="97"/>
        <v>0</v>
      </c>
      <c r="AY38" s="26">
        <f t="shared" si="98"/>
        <v>0</v>
      </c>
      <c r="AZ38" s="26">
        <f t="shared" si="99"/>
        <v>0</v>
      </c>
      <c r="BA38" s="26">
        <f t="shared" si="100"/>
        <v>4</v>
      </c>
      <c r="BB38" s="26">
        <f t="shared" si="101"/>
        <v>4</v>
      </c>
      <c r="BC38" s="26">
        <f t="shared" si="102"/>
        <v>0</v>
      </c>
      <c r="BD38" s="26">
        <f t="shared" si="103"/>
        <v>0</v>
      </c>
      <c r="BE38" s="26">
        <f t="shared" si="104"/>
        <v>0</v>
      </c>
      <c r="BF38" s="26">
        <f t="shared" si="105"/>
        <v>0</v>
      </c>
      <c r="BG38" s="26">
        <f t="shared" si="106"/>
        <v>0</v>
      </c>
      <c r="BH38" s="26">
        <f t="shared" si="107"/>
        <v>0</v>
      </c>
      <c r="BI38" s="26">
        <f t="shared" si="108"/>
        <v>0</v>
      </c>
      <c r="BJ38" s="26">
        <f t="shared" si="109"/>
        <v>0</v>
      </c>
      <c r="BK38" s="26">
        <f t="shared" si="110"/>
        <v>0</v>
      </c>
      <c r="BL38" s="26">
        <f t="shared" si="111"/>
        <v>0</v>
      </c>
      <c r="BM38" s="26">
        <f t="shared" si="112"/>
        <v>0</v>
      </c>
      <c r="BN38" s="26">
        <f t="shared" si="113"/>
        <v>0</v>
      </c>
      <c r="BO38" s="26">
        <f t="shared" si="114"/>
        <v>4</v>
      </c>
      <c r="BP38" s="26">
        <f t="shared" si="115"/>
        <v>10</v>
      </c>
      <c r="BQ38" s="26">
        <f t="shared" si="116"/>
        <v>0</v>
      </c>
      <c r="BR38" s="31">
        <f t="shared" si="117"/>
        <v>28</v>
      </c>
      <c r="BS38" s="31">
        <f t="shared" si="118"/>
        <v>0.78826530612244883</v>
      </c>
      <c r="BT38" s="31">
        <f t="shared" si="119"/>
        <v>1.0032467532467532E-2</v>
      </c>
      <c r="BW38" s="27">
        <v>41</v>
      </c>
      <c r="BX38" s="26">
        <f t="shared" si="180"/>
        <v>9</v>
      </c>
      <c r="BY38" s="26">
        <f t="shared" si="181"/>
        <v>0</v>
      </c>
      <c r="BZ38" s="26">
        <f t="shared" si="182"/>
        <v>0</v>
      </c>
      <c r="CA38" s="26">
        <f t="shared" si="183"/>
        <v>0</v>
      </c>
      <c r="CB38" s="26">
        <f t="shared" si="184"/>
        <v>0</v>
      </c>
      <c r="CC38" s="26">
        <f t="shared" si="185"/>
        <v>0</v>
      </c>
      <c r="CD38" s="26">
        <f t="shared" si="186"/>
        <v>0</v>
      </c>
      <c r="CE38" s="26">
        <f t="shared" si="187"/>
        <v>0</v>
      </c>
      <c r="CF38" s="26">
        <f t="shared" si="188"/>
        <v>0</v>
      </c>
      <c r="CG38" s="26">
        <f t="shared" si="189"/>
        <v>12</v>
      </c>
      <c r="CH38" s="26">
        <f t="shared" si="190"/>
        <v>0</v>
      </c>
      <c r="CI38" s="26">
        <f t="shared" si="191"/>
        <v>0</v>
      </c>
      <c r="CJ38" s="26">
        <f t="shared" si="192"/>
        <v>0</v>
      </c>
      <c r="CK38" s="26">
        <f t="shared" si="193"/>
        <v>0</v>
      </c>
      <c r="CL38" s="26">
        <f t="shared" si="194"/>
        <v>0</v>
      </c>
      <c r="CM38" s="26">
        <f t="shared" si="195"/>
        <v>0</v>
      </c>
      <c r="CN38" s="26">
        <f t="shared" si="196"/>
        <v>0</v>
      </c>
      <c r="CO38" s="26">
        <f t="shared" si="197"/>
        <v>0</v>
      </c>
      <c r="CP38" s="26">
        <f t="shared" si="198"/>
        <v>0</v>
      </c>
      <c r="CQ38" s="26">
        <f t="shared" si="199"/>
        <v>0</v>
      </c>
      <c r="CR38" s="26">
        <f t="shared" si="200"/>
        <v>6</v>
      </c>
      <c r="CS38" s="26">
        <f t="shared" si="201"/>
        <v>0</v>
      </c>
      <c r="CT38" s="31">
        <f t="shared" si="120"/>
        <v>27</v>
      </c>
      <c r="CU38" s="31">
        <f t="shared" si="121"/>
        <v>0.64197530864197527</v>
      </c>
      <c r="CV38" s="31">
        <f t="shared" si="122"/>
        <v>7.8787878787878775E-3</v>
      </c>
      <c r="DV38" s="33">
        <f>SUM(DV2:DV37)</f>
        <v>2200</v>
      </c>
      <c r="DX38" s="33">
        <f>SUM(DX2:DX37)</f>
        <v>0.84476270241121565</v>
      </c>
      <c r="EA38" s="27">
        <v>50</v>
      </c>
      <c r="EB38" s="26">
        <f t="shared" si="202"/>
        <v>0</v>
      </c>
      <c r="EC38" s="26">
        <f t="shared" si="203"/>
        <v>0</v>
      </c>
      <c r="ED38" s="26">
        <f t="shared" si="204"/>
        <v>0</v>
      </c>
      <c r="EE38" s="26">
        <f t="shared" si="205"/>
        <v>0</v>
      </c>
      <c r="EF38" s="26">
        <f t="shared" si="206"/>
        <v>2</v>
      </c>
      <c r="EG38" s="26">
        <f t="shared" si="207"/>
        <v>4</v>
      </c>
      <c r="EH38" s="26">
        <f t="shared" si="208"/>
        <v>0</v>
      </c>
      <c r="EI38" s="26">
        <f t="shared" si="209"/>
        <v>0</v>
      </c>
      <c r="EJ38" s="26">
        <f t="shared" si="210"/>
        <v>0</v>
      </c>
      <c r="EK38" s="26">
        <f t="shared" si="211"/>
        <v>0</v>
      </c>
      <c r="EL38" s="26">
        <f t="shared" si="212"/>
        <v>0</v>
      </c>
      <c r="EM38" s="26">
        <f t="shared" si="213"/>
        <v>7</v>
      </c>
      <c r="EN38" s="26">
        <f t="shared" si="214"/>
        <v>0</v>
      </c>
      <c r="EO38" s="26">
        <f t="shared" si="215"/>
        <v>0</v>
      </c>
      <c r="EP38" s="26">
        <f t="shared" si="216"/>
        <v>0</v>
      </c>
      <c r="EQ38" s="26">
        <f t="shared" si="217"/>
        <v>0</v>
      </c>
      <c r="ER38" s="26">
        <f t="shared" si="218"/>
        <v>0</v>
      </c>
      <c r="ES38" s="26">
        <f t="shared" si="219"/>
        <v>0</v>
      </c>
      <c r="ET38" s="26">
        <f t="shared" si="220"/>
        <v>0</v>
      </c>
      <c r="EU38" s="26">
        <f t="shared" si="221"/>
        <v>0</v>
      </c>
      <c r="EV38" s="26">
        <f t="shared" si="222"/>
        <v>0</v>
      </c>
      <c r="EW38" s="26">
        <f t="shared" si="223"/>
        <v>2</v>
      </c>
      <c r="EX38" s="31">
        <f t="shared" si="148"/>
        <v>15</v>
      </c>
      <c r="EY38" s="31">
        <f t="shared" si="149"/>
        <v>0.67555555555555558</v>
      </c>
      <c r="EZ38" s="31">
        <f t="shared" si="150"/>
        <v>4.6060606060606057E-3</v>
      </c>
      <c r="GE38" s="27">
        <v>56</v>
      </c>
      <c r="GF38" s="26">
        <f t="shared" si="154"/>
        <v>0</v>
      </c>
      <c r="GG38" s="26">
        <f t="shared" si="155"/>
        <v>0</v>
      </c>
      <c r="GH38" s="26">
        <f t="shared" si="156"/>
        <v>0</v>
      </c>
      <c r="GI38" s="26">
        <f t="shared" si="157"/>
        <v>0</v>
      </c>
      <c r="GJ38" s="26">
        <f t="shared" si="158"/>
        <v>0</v>
      </c>
      <c r="GK38" s="26">
        <f t="shared" si="159"/>
        <v>3</v>
      </c>
      <c r="GL38" s="26">
        <f t="shared" si="160"/>
        <v>5</v>
      </c>
      <c r="GM38" s="26">
        <f t="shared" si="161"/>
        <v>0</v>
      </c>
      <c r="GN38" s="26">
        <f t="shared" si="162"/>
        <v>0</v>
      </c>
      <c r="GO38" s="26">
        <f t="shared" si="163"/>
        <v>0</v>
      </c>
      <c r="GP38" s="26">
        <f t="shared" si="164"/>
        <v>0</v>
      </c>
      <c r="GQ38" s="26">
        <f t="shared" si="165"/>
        <v>0</v>
      </c>
      <c r="GR38" s="26">
        <f t="shared" si="166"/>
        <v>0</v>
      </c>
      <c r="GS38" s="26">
        <f t="shared" si="167"/>
        <v>6</v>
      </c>
      <c r="GT38" s="26">
        <f t="shared" si="168"/>
        <v>0</v>
      </c>
      <c r="GU38" s="26">
        <f t="shared" si="169"/>
        <v>0</v>
      </c>
      <c r="GV38" s="26">
        <f t="shared" si="170"/>
        <v>0</v>
      </c>
      <c r="GW38" s="26">
        <f t="shared" si="171"/>
        <v>0</v>
      </c>
      <c r="GX38" s="26">
        <f t="shared" si="172"/>
        <v>0</v>
      </c>
      <c r="GY38" s="26">
        <f t="shared" si="173"/>
        <v>0</v>
      </c>
      <c r="GZ38" s="26">
        <f t="shared" si="174"/>
        <v>0</v>
      </c>
      <c r="HA38" s="26">
        <f t="shared" si="175"/>
        <v>0</v>
      </c>
      <c r="HB38" s="31">
        <f t="shared" si="176"/>
        <v>14</v>
      </c>
      <c r="HC38" s="31">
        <f t="shared" si="177"/>
        <v>0.6428571428571429</v>
      </c>
      <c r="HD38" s="31">
        <f t="shared" si="178"/>
        <v>4.0909090909090912E-3</v>
      </c>
      <c r="HK38" s="40" t="s">
        <v>299</v>
      </c>
      <c r="HL38" s="40"/>
      <c r="HM38" s="40"/>
      <c r="HN38" s="42" t="s">
        <v>256</v>
      </c>
      <c r="HP38" s="40" t="s">
        <v>299</v>
      </c>
      <c r="HQ38" s="40"/>
      <c r="HR38" s="40"/>
      <c r="HS38" s="42" t="s">
        <v>256</v>
      </c>
      <c r="HU38" s="40" t="s">
        <v>299</v>
      </c>
      <c r="HV38" s="40"/>
      <c r="HW38" s="40"/>
      <c r="HX38" s="42" t="s">
        <v>256</v>
      </c>
      <c r="HZ38" s="75" t="s">
        <v>299</v>
      </c>
      <c r="IA38" s="76"/>
      <c r="IB38" s="76"/>
      <c r="IC38" s="77" t="s">
        <v>256</v>
      </c>
      <c r="IE38" s="75" t="s">
        <v>7</v>
      </c>
      <c r="IF38" s="76"/>
      <c r="IG38" s="76"/>
      <c r="IH38" s="77" t="s">
        <v>256</v>
      </c>
      <c r="IJ38" s="88" t="s">
        <v>7</v>
      </c>
      <c r="IK38" s="88"/>
      <c r="IL38" s="88"/>
      <c r="IM38" s="78" t="s">
        <v>256</v>
      </c>
    </row>
    <row r="39" spans="1:256">
      <c r="A39" s="6">
        <v>95</v>
      </c>
      <c r="B39" s="6">
        <v>39</v>
      </c>
      <c r="C39" s="6">
        <v>36</v>
      </c>
      <c r="D39" s="7">
        <v>23.863304670000002</v>
      </c>
      <c r="E39" s="8">
        <f t="shared" si="67"/>
        <v>24</v>
      </c>
      <c r="F39" s="7">
        <v>83.152508010000005</v>
      </c>
      <c r="G39" s="8">
        <f t="shared" si="68"/>
        <v>83</v>
      </c>
      <c r="H39" s="9">
        <v>5.5613986420000003</v>
      </c>
      <c r="I39" s="8">
        <f t="shared" si="69"/>
        <v>6</v>
      </c>
      <c r="J39" s="10">
        <v>285.24936450000001</v>
      </c>
      <c r="K39" s="8">
        <f t="shared" si="70"/>
        <v>285</v>
      </c>
      <c r="L39" s="5" t="s">
        <v>24</v>
      </c>
      <c r="S39" s="27">
        <v>37</v>
      </c>
      <c r="T39" s="26">
        <f t="shared" si="71"/>
        <v>0</v>
      </c>
      <c r="U39" s="26">
        <f t="shared" si="72"/>
        <v>0</v>
      </c>
      <c r="V39" s="26">
        <f t="shared" si="73"/>
        <v>3</v>
      </c>
      <c r="W39" s="26">
        <f t="shared" si="74"/>
        <v>6</v>
      </c>
      <c r="X39" s="26">
        <f t="shared" si="75"/>
        <v>2</v>
      </c>
      <c r="Y39" s="26">
        <f t="shared" si="76"/>
        <v>1</v>
      </c>
      <c r="Z39" s="26">
        <f t="shared" si="77"/>
        <v>2</v>
      </c>
      <c r="AA39" s="26">
        <f t="shared" si="78"/>
        <v>2</v>
      </c>
      <c r="AB39" s="26">
        <f t="shared" si="79"/>
        <v>3</v>
      </c>
      <c r="AC39" s="26">
        <f t="shared" si="80"/>
        <v>2</v>
      </c>
      <c r="AD39" s="26">
        <f t="shared" si="81"/>
        <v>0</v>
      </c>
      <c r="AE39" s="26">
        <f t="shared" si="82"/>
        <v>4</v>
      </c>
      <c r="AF39" s="26">
        <f t="shared" si="83"/>
        <v>3</v>
      </c>
      <c r="AG39" s="26">
        <f t="shared" si="84"/>
        <v>0</v>
      </c>
      <c r="AH39" s="26">
        <f t="shared" si="85"/>
        <v>0</v>
      </c>
      <c r="AI39" s="26">
        <f t="shared" si="86"/>
        <v>2</v>
      </c>
      <c r="AJ39" s="26">
        <f t="shared" si="87"/>
        <v>4</v>
      </c>
      <c r="AK39" s="26">
        <f t="shared" si="88"/>
        <v>1</v>
      </c>
      <c r="AL39" s="26">
        <f t="shared" si="89"/>
        <v>4</v>
      </c>
      <c r="AM39" s="26">
        <f t="shared" si="90"/>
        <v>0</v>
      </c>
      <c r="AN39" s="26">
        <f t="shared" si="91"/>
        <v>0</v>
      </c>
      <c r="AO39" s="26">
        <f t="shared" si="92"/>
        <v>0</v>
      </c>
      <c r="AP39" s="31">
        <f t="shared" si="93"/>
        <v>39</v>
      </c>
      <c r="AQ39" s="31">
        <f t="shared" si="179"/>
        <v>0.91255752794214295</v>
      </c>
      <c r="AR39" s="31">
        <f t="shared" si="94"/>
        <v>1.617715617715617E-2</v>
      </c>
      <c r="AU39" s="27">
        <v>42</v>
      </c>
      <c r="AV39" s="26">
        <f t="shared" si="95"/>
        <v>4</v>
      </c>
      <c r="AW39" s="26">
        <f t="shared" si="96"/>
        <v>1</v>
      </c>
      <c r="AX39" s="26">
        <f t="shared" si="97"/>
        <v>0</v>
      </c>
      <c r="AY39" s="26">
        <f t="shared" si="98"/>
        <v>0</v>
      </c>
      <c r="AZ39" s="26">
        <f t="shared" si="99"/>
        <v>0</v>
      </c>
      <c r="BA39" s="26">
        <f t="shared" si="100"/>
        <v>2</v>
      </c>
      <c r="BB39" s="26">
        <f t="shared" si="101"/>
        <v>1</v>
      </c>
      <c r="BC39" s="26">
        <f t="shared" si="102"/>
        <v>0</v>
      </c>
      <c r="BD39" s="26">
        <f t="shared" si="103"/>
        <v>0</v>
      </c>
      <c r="BE39" s="26">
        <f t="shared" si="104"/>
        <v>0</v>
      </c>
      <c r="BF39" s="26">
        <f t="shared" si="105"/>
        <v>0</v>
      </c>
      <c r="BG39" s="26">
        <f t="shared" si="106"/>
        <v>0</v>
      </c>
      <c r="BH39" s="26">
        <f t="shared" si="107"/>
        <v>0</v>
      </c>
      <c r="BI39" s="26">
        <f t="shared" si="108"/>
        <v>0</v>
      </c>
      <c r="BJ39" s="26">
        <f t="shared" si="109"/>
        <v>0</v>
      </c>
      <c r="BK39" s="26">
        <f t="shared" si="110"/>
        <v>0</v>
      </c>
      <c r="BL39" s="26">
        <f t="shared" si="111"/>
        <v>0</v>
      </c>
      <c r="BM39" s="26">
        <f t="shared" si="112"/>
        <v>0</v>
      </c>
      <c r="BN39" s="26">
        <f t="shared" si="113"/>
        <v>0</v>
      </c>
      <c r="BO39" s="26">
        <f t="shared" si="114"/>
        <v>2</v>
      </c>
      <c r="BP39" s="26">
        <f t="shared" si="115"/>
        <v>2</v>
      </c>
      <c r="BQ39" s="26">
        <f t="shared" si="116"/>
        <v>0</v>
      </c>
      <c r="BR39" s="31">
        <f t="shared" si="117"/>
        <v>12</v>
      </c>
      <c r="BS39" s="31">
        <f t="shared" si="118"/>
        <v>0.79166666666666663</v>
      </c>
      <c r="BT39" s="31">
        <f t="shared" si="119"/>
        <v>4.3181818181818182E-3</v>
      </c>
      <c r="BW39" s="27">
        <v>42</v>
      </c>
      <c r="BX39" s="26">
        <f t="shared" si="180"/>
        <v>11</v>
      </c>
      <c r="BY39" s="26">
        <f t="shared" si="181"/>
        <v>0</v>
      </c>
      <c r="BZ39" s="26">
        <f t="shared" si="182"/>
        <v>0</v>
      </c>
      <c r="CA39" s="26">
        <f t="shared" si="183"/>
        <v>0</v>
      </c>
      <c r="CB39" s="26">
        <f t="shared" si="184"/>
        <v>0</v>
      </c>
      <c r="CC39" s="26">
        <f t="shared" si="185"/>
        <v>0</v>
      </c>
      <c r="CD39" s="26">
        <f t="shared" si="186"/>
        <v>0</v>
      </c>
      <c r="CE39" s="26">
        <f t="shared" si="187"/>
        <v>0</v>
      </c>
      <c r="CF39" s="26">
        <f t="shared" si="188"/>
        <v>0</v>
      </c>
      <c r="CG39" s="26">
        <f t="shared" si="189"/>
        <v>11</v>
      </c>
      <c r="CH39" s="26">
        <f t="shared" si="190"/>
        <v>0</v>
      </c>
      <c r="CI39" s="26">
        <f t="shared" si="191"/>
        <v>0</v>
      </c>
      <c r="CJ39" s="26">
        <f t="shared" si="192"/>
        <v>0</v>
      </c>
      <c r="CK39" s="26">
        <f t="shared" si="193"/>
        <v>0</v>
      </c>
      <c r="CL39" s="26">
        <f t="shared" si="194"/>
        <v>0</v>
      </c>
      <c r="CM39" s="26">
        <f t="shared" si="195"/>
        <v>0</v>
      </c>
      <c r="CN39" s="26">
        <f t="shared" si="196"/>
        <v>0</v>
      </c>
      <c r="CO39" s="26">
        <f t="shared" si="197"/>
        <v>0</v>
      </c>
      <c r="CP39" s="26">
        <f t="shared" si="198"/>
        <v>0</v>
      </c>
      <c r="CQ39" s="26">
        <f t="shared" si="199"/>
        <v>0</v>
      </c>
      <c r="CR39" s="26">
        <f t="shared" si="200"/>
        <v>6</v>
      </c>
      <c r="CS39" s="26">
        <f t="shared" si="201"/>
        <v>0</v>
      </c>
      <c r="CT39" s="31">
        <f t="shared" si="120"/>
        <v>28</v>
      </c>
      <c r="CU39" s="31">
        <f t="shared" si="121"/>
        <v>0.64540816326530615</v>
      </c>
      <c r="CV39" s="31">
        <f t="shared" si="122"/>
        <v>8.2142857142857156E-3</v>
      </c>
      <c r="EA39" s="27">
        <v>51</v>
      </c>
      <c r="EB39" s="26">
        <f t="shared" si="202"/>
        <v>0</v>
      </c>
      <c r="EC39" s="26">
        <f t="shared" si="203"/>
        <v>0</v>
      </c>
      <c r="ED39" s="26">
        <f t="shared" si="204"/>
        <v>0</v>
      </c>
      <c r="EE39" s="26">
        <f t="shared" si="205"/>
        <v>0</v>
      </c>
      <c r="EF39" s="26">
        <f t="shared" si="206"/>
        <v>3</v>
      </c>
      <c r="EG39" s="26">
        <f t="shared" si="207"/>
        <v>4</v>
      </c>
      <c r="EH39" s="26">
        <f t="shared" si="208"/>
        <v>0</v>
      </c>
      <c r="EI39" s="26">
        <f t="shared" si="209"/>
        <v>0</v>
      </c>
      <c r="EJ39" s="26">
        <f t="shared" si="210"/>
        <v>0</v>
      </c>
      <c r="EK39" s="26">
        <f t="shared" si="211"/>
        <v>0</v>
      </c>
      <c r="EL39" s="26">
        <f t="shared" si="212"/>
        <v>0</v>
      </c>
      <c r="EM39" s="26">
        <f t="shared" si="213"/>
        <v>13</v>
      </c>
      <c r="EN39" s="26">
        <f t="shared" si="214"/>
        <v>0</v>
      </c>
      <c r="EO39" s="26">
        <f t="shared" si="215"/>
        <v>0</v>
      </c>
      <c r="EP39" s="26">
        <f t="shared" si="216"/>
        <v>0</v>
      </c>
      <c r="EQ39" s="26">
        <f t="shared" si="217"/>
        <v>0</v>
      </c>
      <c r="ER39" s="26">
        <f t="shared" si="218"/>
        <v>0</v>
      </c>
      <c r="ES39" s="26">
        <f t="shared" si="219"/>
        <v>0</v>
      </c>
      <c r="ET39" s="26">
        <f t="shared" si="220"/>
        <v>0</v>
      </c>
      <c r="EU39" s="26">
        <f t="shared" si="221"/>
        <v>0</v>
      </c>
      <c r="EV39" s="26">
        <f t="shared" si="222"/>
        <v>0</v>
      </c>
      <c r="EW39" s="26">
        <f t="shared" si="223"/>
        <v>6</v>
      </c>
      <c r="EX39" s="31">
        <f t="shared" si="148"/>
        <v>26</v>
      </c>
      <c r="EY39" s="31">
        <f t="shared" si="149"/>
        <v>0.65976331360946738</v>
      </c>
      <c r="EZ39" s="31">
        <f t="shared" si="150"/>
        <v>7.7972027972027964E-3</v>
      </c>
      <c r="GE39" s="27">
        <v>57</v>
      </c>
      <c r="GF39" s="26">
        <f t="shared" si="154"/>
        <v>0</v>
      </c>
      <c r="GG39" s="26">
        <f t="shared" si="155"/>
        <v>0</v>
      </c>
      <c r="GH39" s="26">
        <f t="shared" si="156"/>
        <v>0</v>
      </c>
      <c r="GI39" s="26">
        <f t="shared" si="157"/>
        <v>0</v>
      </c>
      <c r="GJ39" s="26">
        <f t="shared" si="158"/>
        <v>0</v>
      </c>
      <c r="GK39" s="26">
        <f t="shared" si="159"/>
        <v>2</v>
      </c>
      <c r="GL39" s="26">
        <f t="shared" si="160"/>
        <v>4</v>
      </c>
      <c r="GM39" s="26">
        <f t="shared" si="161"/>
        <v>0</v>
      </c>
      <c r="GN39" s="26">
        <f t="shared" si="162"/>
        <v>0</v>
      </c>
      <c r="GO39" s="26">
        <f t="shared" si="163"/>
        <v>0</v>
      </c>
      <c r="GP39" s="26">
        <f t="shared" si="164"/>
        <v>0</v>
      </c>
      <c r="GQ39" s="26">
        <f t="shared" si="165"/>
        <v>0</v>
      </c>
      <c r="GR39" s="26">
        <f t="shared" si="166"/>
        <v>0</v>
      </c>
      <c r="GS39" s="26">
        <f t="shared" si="167"/>
        <v>7</v>
      </c>
      <c r="GT39" s="26">
        <f t="shared" si="168"/>
        <v>0</v>
      </c>
      <c r="GU39" s="26">
        <f t="shared" si="169"/>
        <v>0</v>
      </c>
      <c r="GV39" s="26">
        <f t="shared" si="170"/>
        <v>0</v>
      </c>
      <c r="GW39" s="26">
        <f t="shared" si="171"/>
        <v>0</v>
      </c>
      <c r="GX39" s="26">
        <f t="shared" si="172"/>
        <v>0</v>
      </c>
      <c r="GY39" s="26">
        <f t="shared" si="173"/>
        <v>0</v>
      </c>
      <c r="GZ39" s="26">
        <f t="shared" si="174"/>
        <v>0</v>
      </c>
      <c r="HA39" s="26">
        <f t="shared" si="175"/>
        <v>0</v>
      </c>
      <c r="HB39" s="31">
        <f t="shared" si="176"/>
        <v>13</v>
      </c>
      <c r="HC39" s="31">
        <f t="shared" si="177"/>
        <v>0.59171597633136086</v>
      </c>
      <c r="HD39" s="31">
        <f t="shared" si="178"/>
        <v>3.4965034965034961E-3</v>
      </c>
      <c r="HK39" s="39"/>
      <c r="HL39" s="42" t="s">
        <v>13</v>
      </c>
      <c r="HM39" s="43"/>
      <c r="HN39" s="42"/>
      <c r="HP39" s="39"/>
      <c r="HQ39" s="42" t="s">
        <v>13</v>
      </c>
      <c r="HR39" s="43"/>
      <c r="HS39" s="42"/>
      <c r="HU39" s="39"/>
      <c r="HV39" s="42" t="s">
        <v>13</v>
      </c>
      <c r="HW39" s="43"/>
      <c r="HX39" s="42"/>
      <c r="HZ39" s="69"/>
      <c r="IA39" s="78" t="s">
        <v>13</v>
      </c>
      <c r="IB39" s="79"/>
      <c r="IC39" s="80"/>
      <c r="IE39" s="69"/>
      <c r="IF39" s="78" t="s">
        <v>13</v>
      </c>
      <c r="IG39" s="79"/>
      <c r="IH39" s="80"/>
      <c r="IJ39" s="83"/>
      <c r="IK39" s="78" t="s">
        <v>13</v>
      </c>
      <c r="IL39" s="79"/>
      <c r="IM39" s="78"/>
    </row>
    <row r="40" spans="1:256">
      <c r="A40" s="6">
        <v>60</v>
      </c>
      <c r="B40" s="6">
        <v>43</v>
      </c>
      <c r="C40" s="6">
        <v>44</v>
      </c>
      <c r="D40" s="7">
        <v>21.01944696</v>
      </c>
      <c r="E40" s="8">
        <f t="shared" si="67"/>
        <v>21</v>
      </c>
      <c r="F40" s="7">
        <v>82.952217259999998</v>
      </c>
      <c r="G40" s="8">
        <f t="shared" si="68"/>
        <v>83</v>
      </c>
      <c r="H40" s="9">
        <v>7.4162451069999999</v>
      </c>
      <c r="I40" s="8">
        <f t="shared" si="69"/>
        <v>7</v>
      </c>
      <c r="J40" s="10">
        <v>298.4018471</v>
      </c>
      <c r="K40" s="8">
        <f t="shared" si="70"/>
        <v>298</v>
      </c>
      <c r="L40" s="5" t="s">
        <v>24</v>
      </c>
      <c r="S40" s="27">
        <v>38</v>
      </c>
      <c r="T40" s="26">
        <f t="shared" si="71"/>
        <v>0</v>
      </c>
      <c r="U40" s="26">
        <f t="shared" si="72"/>
        <v>0</v>
      </c>
      <c r="V40" s="26">
        <f t="shared" si="73"/>
        <v>1</v>
      </c>
      <c r="W40" s="26">
        <f t="shared" si="74"/>
        <v>0</v>
      </c>
      <c r="X40" s="26">
        <f t="shared" si="75"/>
        <v>3</v>
      </c>
      <c r="Y40" s="26">
        <f t="shared" si="76"/>
        <v>2</v>
      </c>
      <c r="Z40" s="26">
        <f t="shared" si="77"/>
        <v>1</v>
      </c>
      <c r="AA40" s="26">
        <f t="shared" si="78"/>
        <v>1</v>
      </c>
      <c r="AB40" s="26">
        <f t="shared" si="79"/>
        <v>2</v>
      </c>
      <c r="AC40" s="26">
        <f t="shared" si="80"/>
        <v>2</v>
      </c>
      <c r="AD40" s="26">
        <f t="shared" si="81"/>
        <v>0</v>
      </c>
      <c r="AE40" s="26">
        <f t="shared" si="82"/>
        <v>3</v>
      </c>
      <c r="AF40" s="26">
        <f t="shared" si="83"/>
        <v>5</v>
      </c>
      <c r="AG40" s="26">
        <f t="shared" si="84"/>
        <v>0</v>
      </c>
      <c r="AH40" s="26">
        <f t="shared" si="85"/>
        <v>0</v>
      </c>
      <c r="AI40" s="26">
        <f t="shared" si="86"/>
        <v>1</v>
      </c>
      <c r="AJ40" s="26">
        <f t="shared" si="87"/>
        <v>0</v>
      </c>
      <c r="AK40" s="26">
        <f t="shared" si="88"/>
        <v>3</v>
      </c>
      <c r="AL40" s="26">
        <f t="shared" si="89"/>
        <v>3</v>
      </c>
      <c r="AM40" s="26">
        <f t="shared" si="90"/>
        <v>0</v>
      </c>
      <c r="AN40" s="26">
        <f t="shared" si="91"/>
        <v>0</v>
      </c>
      <c r="AO40" s="26">
        <f t="shared" si="92"/>
        <v>0</v>
      </c>
      <c r="AP40" s="31">
        <f t="shared" si="93"/>
        <v>27</v>
      </c>
      <c r="AQ40" s="31">
        <f t="shared" si="179"/>
        <v>0.89437585733882008</v>
      </c>
      <c r="AR40" s="31">
        <f t="shared" si="94"/>
        <v>1.0976430976430973E-2</v>
      </c>
      <c r="AU40" s="27">
        <v>43</v>
      </c>
      <c r="AV40" s="26">
        <f t="shared" si="95"/>
        <v>5</v>
      </c>
      <c r="AW40" s="26">
        <f t="shared" si="96"/>
        <v>4</v>
      </c>
      <c r="AX40" s="26">
        <f t="shared" si="97"/>
        <v>0</v>
      </c>
      <c r="AY40" s="26">
        <f t="shared" si="98"/>
        <v>0</v>
      </c>
      <c r="AZ40" s="26">
        <f t="shared" si="99"/>
        <v>0</v>
      </c>
      <c r="BA40" s="26">
        <f t="shared" si="100"/>
        <v>6</v>
      </c>
      <c r="BB40" s="26">
        <f t="shared" si="101"/>
        <v>2</v>
      </c>
      <c r="BC40" s="26">
        <f t="shared" si="102"/>
        <v>0</v>
      </c>
      <c r="BD40" s="26">
        <f t="shared" si="103"/>
        <v>0</v>
      </c>
      <c r="BE40" s="26">
        <f t="shared" si="104"/>
        <v>0</v>
      </c>
      <c r="BF40" s="26">
        <f t="shared" si="105"/>
        <v>0</v>
      </c>
      <c r="BG40" s="26">
        <f t="shared" si="106"/>
        <v>0</v>
      </c>
      <c r="BH40" s="26">
        <f t="shared" si="107"/>
        <v>0</v>
      </c>
      <c r="BI40" s="26">
        <f t="shared" si="108"/>
        <v>0</v>
      </c>
      <c r="BJ40" s="26">
        <f t="shared" si="109"/>
        <v>0</v>
      </c>
      <c r="BK40" s="26">
        <f t="shared" si="110"/>
        <v>0</v>
      </c>
      <c r="BL40" s="26">
        <f t="shared" si="111"/>
        <v>0</v>
      </c>
      <c r="BM40" s="26">
        <f t="shared" si="112"/>
        <v>0</v>
      </c>
      <c r="BN40" s="26">
        <f t="shared" si="113"/>
        <v>0</v>
      </c>
      <c r="BO40" s="26">
        <f t="shared" si="114"/>
        <v>4</v>
      </c>
      <c r="BP40" s="26">
        <f t="shared" si="115"/>
        <v>6</v>
      </c>
      <c r="BQ40" s="26">
        <f t="shared" si="116"/>
        <v>0</v>
      </c>
      <c r="BR40" s="31">
        <f t="shared" si="117"/>
        <v>27</v>
      </c>
      <c r="BS40" s="31">
        <f t="shared" si="118"/>
        <v>0.8175582990397805</v>
      </c>
      <c r="BT40" s="31">
        <f t="shared" si="119"/>
        <v>1.0033670033670034E-2</v>
      </c>
      <c r="BW40" s="27">
        <v>43</v>
      </c>
      <c r="BX40" s="26">
        <f t="shared" si="180"/>
        <v>9</v>
      </c>
      <c r="BY40" s="26">
        <f t="shared" si="181"/>
        <v>0</v>
      </c>
      <c r="BZ40" s="26">
        <f t="shared" si="182"/>
        <v>0</v>
      </c>
      <c r="CA40" s="26">
        <f t="shared" si="183"/>
        <v>0</v>
      </c>
      <c r="CB40" s="26">
        <f t="shared" si="184"/>
        <v>0</v>
      </c>
      <c r="CC40" s="26">
        <f t="shared" si="185"/>
        <v>0</v>
      </c>
      <c r="CD40" s="26">
        <f t="shared" si="186"/>
        <v>0</v>
      </c>
      <c r="CE40" s="26">
        <f t="shared" si="187"/>
        <v>0</v>
      </c>
      <c r="CF40" s="26">
        <f t="shared" si="188"/>
        <v>0</v>
      </c>
      <c r="CG40" s="26">
        <f t="shared" si="189"/>
        <v>7</v>
      </c>
      <c r="CH40" s="26">
        <f t="shared" si="190"/>
        <v>0</v>
      </c>
      <c r="CI40" s="26">
        <f t="shared" si="191"/>
        <v>0</v>
      </c>
      <c r="CJ40" s="26">
        <f t="shared" si="192"/>
        <v>0</v>
      </c>
      <c r="CK40" s="26">
        <f t="shared" si="193"/>
        <v>0</v>
      </c>
      <c r="CL40" s="26">
        <f t="shared" si="194"/>
        <v>0</v>
      </c>
      <c r="CM40" s="26">
        <f t="shared" si="195"/>
        <v>0</v>
      </c>
      <c r="CN40" s="26">
        <f t="shared" si="196"/>
        <v>0</v>
      </c>
      <c r="CO40" s="26">
        <f t="shared" si="197"/>
        <v>0</v>
      </c>
      <c r="CP40" s="26">
        <f t="shared" si="198"/>
        <v>0</v>
      </c>
      <c r="CQ40" s="26">
        <f t="shared" si="199"/>
        <v>0</v>
      </c>
      <c r="CR40" s="26">
        <f t="shared" si="200"/>
        <v>15</v>
      </c>
      <c r="CS40" s="26">
        <f t="shared" si="201"/>
        <v>0</v>
      </c>
      <c r="CT40" s="31">
        <f t="shared" si="120"/>
        <v>31</v>
      </c>
      <c r="CU40" s="31">
        <f t="shared" si="121"/>
        <v>0.63059313215400614</v>
      </c>
      <c r="CV40" s="31">
        <f t="shared" si="122"/>
        <v>8.8856304985337232E-3</v>
      </c>
      <c r="EA40" s="27">
        <v>52</v>
      </c>
      <c r="EB40" s="26">
        <f t="shared" si="202"/>
        <v>0</v>
      </c>
      <c r="EC40" s="26">
        <f t="shared" si="203"/>
        <v>0</v>
      </c>
      <c r="ED40" s="26">
        <f t="shared" si="204"/>
        <v>0</v>
      </c>
      <c r="EE40" s="26">
        <f t="shared" si="205"/>
        <v>0</v>
      </c>
      <c r="EF40" s="26">
        <f t="shared" si="206"/>
        <v>1</v>
      </c>
      <c r="EG40" s="26">
        <f t="shared" si="207"/>
        <v>3</v>
      </c>
      <c r="EH40" s="26">
        <f t="shared" si="208"/>
        <v>0</v>
      </c>
      <c r="EI40" s="26">
        <f t="shared" si="209"/>
        <v>0</v>
      </c>
      <c r="EJ40" s="26">
        <f t="shared" si="210"/>
        <v>0</v>
      </c>
      <c r="EK40" s="26">
        <f t="shared" si="211"/>
        <v>0</v>
      </c>
      <c r="EL40" s="26">
        <f t="shared" si="212"/>
        <v>0</v>
      </c>
      <c r="EM40" s="26">
        <f t="shared" si="213"/>
        <v>11</v>
      </c>
      <c r="EN40" s="26">
        <f t="shared" si="214"/>
        <v>0</v>
      </c>
      <c r="EO40" s="26">
        <f t="shared" si="215"/>
        <v>0</v>
      </c>
      <c r="EP40" s="26">
        <f t="shared" si="216"/>
        <v>0</v>
      </c>
      <c r="EQ40" s="26">
        <f t="shared" si="217"/>
        <v>0</v>
      </c>
      <c r="ER40" s="26">
        <f t="shared" si="218"/>
        <v>0</v>
      </c>
      <c r="ES40" s="26">
        <f t="shared" si="219"/>
        <v>0</v>
      </c>
      <c r="ET40" s="26">
        <f t="shared" si="220"/>
        <v>0</v>
      </c>
      <c r="EU40" s="26">
        <f t="shared" si="221"/>
        <v>0</v>
      </c>
      <c r="EV40" s="26">
        <f t="shared" si="222"/>
        <v>0</v>
      </c>
      <c r="EW40" s="26">
        <f t="shared" si="223"/>
        <v>9</v>
      </c>
      <c r="EX40" s="31">
        <f t="shared" si="148"/>
        <v>24</v>
      </c>
      <c r="EY40" s="31">
        <f t="shared" si="149"/>
        <v>0.63194444444444442</v>
      </c>
      <c r="EZ40" s="31">
        <f t="shared" si="150"/>
        <v>6.8939393939393941E-3</v>
      </c>
      <c r="GE40" s="27">
        <v>58</v>
      </c>
      <c r="GF40" s="26">
        <f t="shared" si="154"/>
        <v>0</v>
      </c>
      <c r="GG40" s="26">
        <f t="shared" si="155"/>
        <v>0</v>
      </c>
      <c r="GH40" s="26">
        <f t="shared" si="156"/>
        <v>0</v>
      </c>
      <c r="GI40" s="26">
        <f t="shared" si="157"/>
        <v>0</v>
      </c>
      <c r="GJ40" s="26">
        <f t="shared" si="158"/>
        <v>0</v>
      </c>
      <c r="GK40" s="26">
        <f t="shared" si="159"/>
        <v>1</v>
      </c>
      <c r="GL40" s="26">
        <f t="shared" si="160"/>
        <v>7</v>
      </c>
      <c r="GM40" s="26">
        <f t="shared" si="161"/>
        <v>0</v>
      </c>
      <c r="GN40" s="26">
        <f t="shared" si="162"/>
        <v>0</v>
      </c>
      <c r="GO40" s="26">
        <f t="shared" si="163"/>
        <v>0</v>
      </c>
      <c r="GP40" s="26">
        <f t="shared" si="164"/>
        <v>0</v>
      </c>
      <c r="GQ40" s="26">
        <f t="shared" si="165"/>
        <v>0</v>
      </c>
      <c r="GR40" s="26">
        <f t="shared" si="166"/>
        <v>0</v>
      </c>
      <c r="GS40" s="26">
        <f t="shared" si="167"/>
        <v>8</v>
      </c>
      <c r="GT40" s="26">
        <f t="shared" si="168"/>
        <v>0</v>
      </c>
      <c r="GU40" s="26">
        <f t="shared" si="169"/>
        <v>0</v>
      </c>
      <c r="GV40" s="26">
        <f t="shared" si="170"/>
        <v>0</v>
      </c>
      <c r="GW40" s="26">
        <f t="shared" si="171"/>
        <v>0</v>
      </c>
      <c r="GX40" s="26">
        <f t="shared" si="172"/>
        <v>0</v>
      </c>
      <c r="GY40" s="26">
        <f t="shared" si="173"/>
        <v>0</v>
      </c>
      <c r="GZ40" s="26">
        <f t="shared" si="174"/>
        <v>0</v>
      </c>
      <c r="HA40" s="26">
        <f t="shared" si="175"/>
        <v>0</v>
      </c>
      <c r="HB40" s="31">
        <f t="shared" si="176"/>
        <v>16</v>
      </c>
      <c r="HC40" s="31">
        <f t="shared" si="177"/>
        <v>0.5546875</v>
      </c>
      <c r="HD40" s="31">
        <f t="shared" si="178"/>
        <v>4.034090909090909E-3</v>
      </c>
      <c r="HK40" s="39"/>
      <c r="HL40" s="41" t="s">
        <v>276</v>
      </c>
      <c r="HM40" s="41" t="s">
        <v>277</v>
      </c>
      <c r="HN40" s="39"/>
      <c r="HP40" s="39"/>
      <c r="HQ40" s="41" t="s">
        <v>276</v>
      </c>
      <c r="HR40" s="41" t="s">
        <v>277</v>
      </c>
      <c r="HS40" s="39"/>
      <c r="HU40" s="39"/>
      <c r="HV40" s="41" t="s">
        <v>276</v>
      </c>
      <c r="HW40" s="41" t="s">
        <v>277</v>
      </c>
      <c r="HX40" s="39"/>
      <c r="HZ40" s="69"/>
      <c r="IA40" s="81" t="s">
        <v>276</v>
      </c>
      <c r="IB40" s="81" t="s">
        <v>277</v>
      </c>
      <c r="IC40" s="82"/>
      <c r="IE40" s="69"/>
      <c r="IF40" s="81" t="s">
        <v>276</v>
      </c>
      <c r="IG40" s="81" t="s">
        <v>277</v>
      </c>
      <c r="IH40" s="82"/>
      <c r="IJ40" s="83"/>
      <c r="IK40" s="81" t="s">
        <v>276</v>
      </c>
      <c r="IL40" s="81" t="s">
        <v>277</v>
      </c>
      <c r="IM40" s="83"/>
    </row>
    <row r="41" spans="1:256">
      <c r="A41" s="6">
        <v>63</v>
      </c>
      <c r="B41" s="6">
        <v>44</v>
      </c>
      <c r="C41" s="6">
        <v>41</v>
      </c>
      <c r="D41" s="7">
        <v>24.17298839</v>
      </c>
      <c r="E41" s="8">
        <f t="shared" si="67"/>
        <v>24</v>
      </c>
      <c r="F41" s="7">
        <v>83.728757400000006</v>
      </c>
      <c r="G41" s="8">
        <f t="shared" si="68"/>
        <v>84</v>
      </c>
      <c r="H41" s="9">
        <v>5.5833700420000003</v>
      </c>
      <c r="I41" s="8">
        <f t="shared" si="69"/>
        <v>6</v>
      </c>
      <c r="J41" s="10">
        <v>257.03435539999998</v>
      </c>
      <c r="K41" s="8">
        <f t="shared" si="70"/>
        <v>257</v>
      </c>
      <c r="L41" s="5" t="s">
        <v>24</v>
      </c>
      <c r="S41" s="27">
        <v>39</v>
      </c>
      <c r="T41" s="26">
        <f t="shared" si="71"/>
        <v>0</v>
      </c>
      <c r="U41" s="26">
        <f t="shared" si="72"/>
        <v>0</v>
      </c>
      <c r="V41" s="26">
        <f t="shared" si="73"/>
        <v>3</v>
      </c>
      <c r="W41" s="26">
        <f t="shared" si="74"/>
        <v>0</v>
      </c>
      <c r="X41" s="26">
        <f t="shared" si="75"/>
        <v>3</v>
      </c>
      <c r="Y41" s="26">
        <f t="shared" si="76"/>
        <v>2</v>
      </c>
      <c r="Z41" s="26">
        <f t="shared" si="77"/>
        <v>1</v>
      </c>
      <c r="AA41" s="26">
        <f t="shared" si="78"/>
        <v>2</v>
      </c>
      <c r="AB41" s="26">
        <f t="shared" si="79"/>
        <v>3</v>
      </c>
      <c r="AC41" s="26">
        <f t="shared" si="80"/>
        <v>4</v>
      </c>
      <c r="AD41" s="26">
        <f t="shared" si="81"/>
        <v>0</v>
      </c>
      <c r="AE41" s="26">
        <f t="shared" si="82"/>
        <v>3</v>
      </c>
      <c r="AF41" s="26">
        <f t="shared" si="83"/>
        <v>7</v>
      </c>
      <c r="AG41" s="26">
        <f t="shared" si="84"/>
        <v>0</v>
      </c>
      <c r="AH41" s="26">
        <f t="shared" si="85"/>
        <v>0</v>
      </c>
      <c r="AI41" s="26">
        <f t="shared" si="86"/>
        <v>0</v>
      </c>
      <c r="AJ41" s="26">
        <f t="shared" si="87"/>
        <v>4</v>
      </c>
      <c r="AK41" s="26">
        <f t="shared" si="88"/>
        <v>6</v>
      </c>
      <c r="AL41" s="26">
        <f t="shared" si="89"/>
        <v>3</v>
      </c>
      <c r="AM41" s="26">
        <f t="shared" si="90"/>
        <v>0</v>
      </c>
      <c r="AN41" s="26">
        <f t="shared" si="91"/>
        <v>0</v>
      </c>
      <c r="AO41" s="26">
        <f t="shared" si="92"/>
        <v>0</v>
      </c>
      <c r="AP41" s="31">
        <f t="shared" si="93"/>
        <v>41</v>
      </c>
      <c r="AQ41" s="31">
        <f t="shared" si="179"/>
        <v>0.89827483640690087</v>
      </c>
      <c r="AR41" s="31">
        <f t="shared" si="94"/>
        <v>1.674057649667406E-2</v>
      </c>
      <c r="AU41" s="27">
        <v>44</v>
      </c>
      <c r="AV41" s="26">
        <f t="shared" si="95"/>
        <v>2</v>
      </c>
      <c r="AW41" s="26">
        <f t="shared" si="96"/>
        <v>8</v>
      </c>
      <c r="AX41" s="26">
        <f t="shared" si="97"/>
        <v>0</v>
      </c>
      <c r="AY41" s="26">
        <f t="shared" si="98"/>
        <v>0</v>
      </c>
      <c r="AZ41" s="26">
        <f t="shared" si="99"/>
        <v>0</v>
      </c>
      <c r="BA41" s="26">
        <f t="shared" si="100"/>
        <v>5</v>
      </c>
      <c r="BB41" s="26">
        <f t="shared" si="101"/>
        <v>4</v>
      </c>
      <c r="BC41" s="26">
        <f t="shared" si="102"/>
        <v>0</v>
      </c>
      <c r="BD41" s="26">
        <f t="shared" si="103"/>
        <v>0</v>
      </c>
      <c r="BE41" s="26">
        <f t="shared" si="104"/>
        <v>0</v>
      </c>
      <c r="BF41" s="26">
        <f t="shared" si="105"/>
        <v>0</v>
      </c>
      <c r="BG41" s="26">
        <f t="shared" si="106"/>
        <v>0</v>
      </c>
      <c r="BH41" s="26">
        <f t="shared" si="107"/>
        <v>0</v>
      </c>
      <c r="BI41" s="26">
        <f t="shared" si="108"/>
        <v>0</v>
      </c>
      <c r="BJ41" s="26">
        <f t="shared" si="109"/>
        <v>0</v>
      </c>
      <c r="BK41" s="26">
        <f t="shared" si="110"/>
        <v>0</v>
      </c>
      <c r="BL41" s="26">
        <f t="shared" si="111"/>
        <v>0</v>
      </c>
      <c r="BM41" s="26">
        <f t="shared" si="112"/>
        <v>0</v>
      </c>
      <c r="BN41" s="26">
        <f t="shared" si="113"/>
        <v>0</v>
      </c>
      <c r="BO41" s="26">
        <f t="shared" si="114"/>
        <v>3</v>
      </c>
      <c r="BP41" s="26">
        <f t="shared" si="115"/>
        <v>2</v>
      </c>
      <c r="BQ41" s="26">
        <f t="shared" si="116"/>
        <v>0</v>
      </c>
      <c r="BR41" s="31">
        <f t="shared" si="117"/>
        <v>24</v>
      </c>
      <c r="BS41" s="31">
        <f t="shared" si="118"/>
        <v>0.78819444444444442</v>
      </c>
      <c r="BT41" s="31">
        <f t="shared" si="119"/>
        <v>8.5984848484848483E-3</v>
      </c>
      <c r="BW41" s="27">
        <v>44</v>
      </c>
      <c r="BX41" s="26">
        <f t="shared" si="180"/>
        <v>8</v>
      </c>
      <c r="BY41" s="26">
        <f t="shared" si="181"/>
        <v>0</v>
      </c>
      <c r="BZ41" s="26">
        <f t="shared" si="182"/>
        <v>0</v>
      </c>
      <c r="CA41" s="26">
        <f t="shared" si="183"/>
        <v>0</v>
      </c>
      <c r="CB41" s="26">
        <f t="shared" si="184"/>
        <v>0</v>
      </c>
      <c r="CC41" s="26">
        <f t="shared" si="185"/>
        <v>0</v>
      </c>
      <c r="CD41" s="26">
        <f t="shared" si="186"/>
        <v>0</v>
      </c>
      <c r="CE41" s="26">
        <f t="shared" si="187"/>
        <v>0</v>
      </c>
      <c r="CF41" s="26">
        <f t="shared" si="188"/>
        <v>0</v>
      </c>
      <c r="CG41" s="26">
        <f t="shared" si="189"/>
        <v>10</v>
      </c>
      <c r="CH41" s="26">
        <f t="shared" si="190"/>
        <v>0</v>
      </c>
      <c r="CI41" s="26">
        <f t="shared" si="191"/>
        <v>0</v>
      </c>
      <c r="CJ41" s="26">
        <f t="shared" si="192"/>
        <v>0</v>
      </c>
      <c r="CK41" s="26">
        <f t="shared" si="193"/>
        <v>0</v>
      </c>
      <c r="CL41" s="26">
        <f t="shared" si="194"/>
        <v>0</v>
      </c>
      <c r="CM41" s="26">
        <f t="shared" si="195"/>
        <v>0</v>
      </c>
      <c r="CN41" s="26">
        <f t="shared" si="196"/>
        <v>0</v>
      </c>
      <c r="CO41" s="26">
        <f t="shared" si="197"/>
        <v>0</v>
      </c>
      <c r="CP41" s="26">
        <f t="shared" si="198"/>
        <v>0</v>
      </c>
      <c r="CQ41" s="26">
        <f t="shared" si="199"/>
        <v>0</v>
      </c>
      <c r="CR41" s="26">
        <f t="shared" si="200"/>
        <v>9</v>
      </c>
      <c r="CS41" s="26">
        <f t="shared" si="201"/>
        <v>0</v>
      </c>
      <c r="CT41" s="31">
        <f t="shared" si="120"/>
        <v>27</v>
      </c>
      <c r="CU41" s="31">
        <f t="shared" si="121"/>
        <v>0.6639231824417009</v>
      </c>
      <c r="CV41" s="31">
        <f t="shared" si="122"/>
        <v>8.1481481481481474E-3</v>
      </c>
      <c r="EA41" s="27">
        <v>53</v>
      </c>
      <c r="EB41" s="26">
        <f t="shared" si="202"/>
        <v>0</v>
      </c>
      <c r="EC41" s="26">
        <f t="shared" si="203"/>
        <v>0</v>
      </c>
      <c r="ED41" s="26">
        <f t="shared" si="204"/>
        <v>0</v>
      </c>
      <c r="EE41" s="26">
        <f t="shared" si="205"/>
        <v>0</v>
      </c>
      <c r="EF41" s="26">
        <f t="shared" si="206"/>
        <v>1</v>
      </c>
      <c r="EG41" s="26">
        <f t="shared" si="207"/>
        <v>4</v>
      </c>
      <c r="EH41" s="26">
        <f t="shared" si="208"/>
        <v>0</v>
      </c>
      <c r="EI41" s="26">
        <f t="shared" si="209"/>
        <v>0</v>
      </c>
      <c r="EJ41" s="26">
        <f t="shared" si="210"/>
        <v>0</v>
      </c>
      <c r="EK41" s="26">
        <f t="shared" si="211"/>
        <v>0</v>
      </c>
      <c r="EL41" s="26">
        <f t="shared" si="212"/>
        <v>0</v>
      </c>
      <c r="EM41" s="26">
        <f t="shared" si="213"/>
        <v>10</v>
      </c>
      <c r="EN41" s="26">
        <f t="shared" si="214"/>
        <v>0</v>
      </c>
      <c r="EO41" s="26">
        <f t="shared" si="215"/>
        <v>0</v>
      </c>
      <c r="EP41" s="26">
        <f t="shared" si="216"/>
        <v>0</v>
      </c>
      <c r="EQ41" s="26">
        <f t="shared" si="217"/>
        <v>0</v>
      </c>
      <c r="ER41" s="26">
        <f t="shared" si="218"/>
        <v>0</v>
      </c>
      <c r="ES41" s="26">
        <f t="shared" si="219"/>
        <v>0</v>
      </c>
      <c r="ET41" s="26">
        <f t="shared" si="220"/>
        <v>0</v>
      </c>
      <c r="EU41" s="26">
        <f t="shared" si="221"/>
        <v>0</v>
      </c>
      <c r="EV41" s="26">
        <f t="shared" si="222"/>
        <v>0</v>
      </c>
      <c r="EW41" s="26">
        <f t="shared" si="223"/>
        <v>6</v>
      </c>
      <c r="EX41" s="31">
        <f t="shared" si="148"/>
        <v>21</v>
      </c>
      <c r="EY41" s="31">
        <f t="shared" si="149"/>
        <v>0.65306122448979598</v>
      </c>
      <c r="EZ41" s="31">
        <f t="shared" si="150"/>
        <v>6.2337662337662346E-3</v>
      </c>
      <c r="GE41" s="27">
        <v>59</v>
      </c>
      <c r="GF41" s="26">
        <f t="shared" si="154"/>
        <v>0</v>
      </c>
      <c r="GG41" s="26">
        <f t="shared" si="155"/>
        <v>0</v>
      </c>
      <c r="GH41" s="26">
        <f t="shared" si="156"/>
        <v>0</v>
      </c>
      <c r="GI41" s="26">
        <f t="shared" si="157"/>
        <v>0</v>
      </c>
      <c r="GJ41" s="26">
        <f t="shared" si="158"/>
        <v>0</v>
      </c>
      <c r="GK41" s="26">
        <f t="shared" si="159"/>
        <v>2</v>
      </c>
      <c r="GL41" s="26">
        <f t="shared" si="160"/>
        <v>3</v>
      </c>
      <c r="GM41" s="26">
        <f t="shared" si="161"/>
        <v>0</v>
      </c>
      <c r="GN41" s="26">
        <f t="shared" si="162"/>
        <v>0</v>
      </c>
      <c r="GO41" s="26">
        <f t="shared" si="163"/>
        <v>0</v>
      </c>
      <c r="GP41" s="26">
        <f t="shared" si="164"/>
        <v>0</v>
      </c>
      <c r="GQ41" s="26">
        <f t="shared" si="165"/>
        <v>0</v>
      </c>
      <c r="GR41" s="26">
        <f t="shared" si="166"/>
        <v>0</v>
      </c>
      <c r="GS41" s="26">
        <f t="shared" si="167"/>
        <v>5</v>
      </c>
      <c r="GT41" s="26">
        <f t="shared" si="168"/>
        <v>0</v>
      </c>
      <c r="GU41" s="26">
        <f t="shared" si="169"/>
        <v>0</v>
      </c>
      <c r="GV41" s="26">
        <f t="shared" si="170"/>
        <v>0</v>
      </c>
      <c r="GW41" s="26">
        <f t="shared" si="171"/>
        <v>1</v>
      </c>
      <c r="GX41" s="26">
        <f t="shared" si="172"/>
        <v>0</v>
      </c>
      <c r="GY41" s="26">
        <f t="shared" si="173"/>
        <v>0</v>
      </c>
      <c r="GZ41" s="26">
        <f t="shared" si="174"/>
        <v>0</v>
      </c>
      <c r="HA41" s="26">
        <f t="shared" si="175"/>
        <v>0</v>
      </c>
      <c r="HB41" s="31">
        <f t="shared" si="176"/>
        <v>11</v>
      </c>
      <c r="HC41" s="31">
        <f t="shared" si="177"/>
        <v>0.67768595041322321</v>
      </c>
      <c r="HD41" s="31">
        <f t="shared" si="178"/>
        <v>3.3884297520661161E-3</v>
      </c>
      <c r="HK41" s="39" t="s">
        <v>300</v>
      </c>
      <c r="HL41" s="39">
        <f>COUNTIFS($E$2:$E$2201,"&lt;=27",$L$2:$L$2201,"rice",$K$2:$K$2201,"&lt;=140")</f>
        <v>0</v>
      </c>
      <c r="HM41" s="39">
        <f>COUNTIFS($E$2:$E$2201,"&lt;=27",$L$2:$L$2201,"muskmelon",$K$2:$K$2201,"&lt;=140")</f>
        <v>12</v>
      </c>
      <c r="HN41" s="39">
        <f>SUM(HL41:HM41)</f>
        <v>12</v>
      </c>
      <c r="HP41" s="39" t="s">
        <v>300</v>
      </c>
      <c r="HQ41" s="39">
        <f>COUNTIFS($E$2:$E$2201,"&lt;=27",$L$2:$L$2201,"rice",$K$2:$K$2201,"&gt;140")</f>
        <v>100</v>
      </c>
      <c r="HR41" s="39">
        <f>COUNTIFS($E$2:$E$2201,"&lt;=27",$L$2:$L$2201,"muskmelon",$K$2:$K$2201,"&gt;140")</f>
        <v>0</v>
      </c>
      <c r="HS41" s="39">
        <f>SUM(HQ41:HR41)</f>
        <v>100</v>
      </c>
      <c r="HU41" s="39" t="s">
        <v>300</v>
      </c>
      <c r="HV41" s="39">
        <f>COUNTIFS($E$2:$E$2201,"&lt;=27",$L$2:$L$2201,"rice",$G$2:$G$2201,"&lt;=57")</f>
        <v>0</v>
      </c>
      <c r="HW41" s="39">
        <f>COUNTIFS($E$2:$E$2201,"&lt;=27",$L$2:$L$2201,"muskmelon",$G$2:$G$2201,"&lt;=57")</f>
        <v>0</v>
      </c>
      <c r="HX41" s="39">
        <f>SUM(HV41:HW41)</f>
        <v>0</v>
      </c>
      <c r="HZ41" s="69" t="s">
        <v>300</v>
      </c>
      <c r="IA41" s="83">
        <f>COUNTIFS($E$2:$E$2201,"&lt;=27",$L$2:$L$2201,"rice",$G$2:$G$2201,"&gt;57")</f>
        <v>100</v>
      </c>
      <c r="IB41" s="83">
        <f>COUNTIFS($E$2:$E$2201,"&lt;=27",$L$2:$L$2201,"muskmelon",$G$2:$G$2201,"&gt;57")</f>
        <v>12</v>
      </c>
      <c r="IC41" s="82">
        <f>SUM(IA41:IB41)</f>
        <v>112</v>
      </c>
      <c r="IE41" s="69" t="s">
        <v>301</v>
      </c>
      <c r="IF41" s="83">
        <f>COUNTIFS($I$2:$I$2201,"&lt;=7",$L$2:$L$2201,"rice",$E$2:$E$2201,"&lt;=27")</f>
        <v>90</v>
      </c>
      <c r="IG41" s="83">
        <f>COUNTIFS($I$2:$I$2201,"&lt;=7",$L$2:$L$2201,"muskmelon",$E$2:$E$2201,"&lt;=27")</f>
        <v>12</v>
      </c>
      <c r="IH41" s="82">
        <f>SUM(IF41:IG41)</f>
        <v>102</v>
      </c>
      <c r="IJ41" s="83" t="s">
        <v>301</v>
      </c>
      <c r="IK41" s="83">
        <f>COUNTIFS($I$2:$I$2201,"&lt;=7",$L$2:$L$2201,"rice",$E$2:$E$2201,"&gt;27")</f>
        <v>0</v>
      </c>
      <c r="IL41" s="83">
        <f>COUNTIFS($I$2:$I$2201,"&lt;=7",$L$2:$L$2201,"muskmelon",$E$2:$E$2201,"&gt;27")</f>
        <v>88</v>
      </c>
      <c r="IM41" s="83">
        <f>SUM(IK41:IL41)</f>
        <v>88</v>
      </c>
    </row>
    <row r="42" spans="1:256">
      <c r="A42" s="6">
        <v>62</v>
      </c>
      <c r="B42" s="6">
        <v>42</v>
      </c>
      <c r="C42" s="6">
        <v>36</v>
      </c>
      <c r="D42" s="7">
        <v>22.781338160000001</v>
      </c>
      <c r="E42" s="8">
        <f t="shared" si="67"/>
        <v>23</v>
      </c>
      <c r="F42" s="7">
        <v>82.067191370000003</v>
      </c>
      <c r="G42" s="8">
        <f t="shared" si="68"/>
        <v>82</v>
      </c>
      <c r="H42" s="9">
        <v>6.4300102150000003</v>
      </c>
      <c r="I42" s="8">
        <f t="shared" si="69"/>
        <v>6</v>
      </c>
      <c r="J42" s="10">
        <v>248.71832280000001</v>
      </c>
      <c r="K42" s="8">
        <f t="shared" si="70"/>
        <v>249</v>
      </c>
      <c r="L42" s="5" t="s">
        <v>24</v>
      </c>
      <c r="S42" s="27">
        <v>40</v>
      </c>
      <c r="T42" s="26">
        <f t="shared" si="71"/>
        <v>0</v>
      </c>
      <c r="U42" s="26">
        <f t="shared" si="72"/>
        <v>0</v>
      </c>
      <c r="V42" s="26">
        <f t="shared" si="73"/>
        <v>2</v>
      </c>
      <c r="W42" s="26">
        <f t="shared" si="74"/>
        <v>3</v>
      </c>
      <c r="X42" s="26">
        <f t="shared" si="75"/>
        <v>3</v>
      </c>
      <c r="Y42" s="26">
        <f t="shared" si="76"/>
        <v>4</v>
      </c>
      <c r="Z42" s="26">
        <f t="shared" si="77"/>
        <v>2</v>
      </c>
      <c r="AA42" s="26">
        <f t="shared" si="78"/>
        <v>2</v>
      </c>
      <c r="AB42" s="26">
        <f t="shared" si="79"/>
        <v>2</v>
      </c>
      <c r="AC42" s="26">
        <f t="shared" si="80"/>
        <v>6</v>
      </c>
      <c r="AD42" s="26">
        <f t="shared" si="81"/>
        <v>0</v>
      </c>
      <c r="AE42" s="26">
        <f t="shared" si="82"/>
        <v>3</v>
      </c>
      <c r="AF42" s="26">
        <f t="shared" si="83"/>
        <v>5</v>
      </c>
      <c r="AG42" s="26">
        <f t="shared" si="84"/>
        <v>0</v>
      </c>
      <c r="AH42" s="26">
        <f t="shared" si="85"/>
        <v>0</v>
      </c>
      <c r="AI42" s="26">
        <f t="shared" si="86"/>
        <v>3</v>
      </c>
      <c r="AJ42" s="26">
        <f t="shared" si="87"/>
        <v>3</v>
      </c>
      <c r="AK42" s="26">
        <f t="shared" si="88"/>
        <v>3</v>
      </c>
      <c r="AL42" s="26">
        <f t="shared" si="89"/>
        <v>3</v>
      </c>
      <c r="AM42" s="26">
        <f t="shared" si="90"/>
        <v>0</v>
      </c>
      <c r="AN42" s="26">
        <f t="shared" si="91"/>
        <v>0</v>
      </c>
      <c r="AO42" s="26">
        <f t="shared" si="92"/>
        <v>0</v>
      </c>
      <c r="AP42" s="31">
        <f t="shared" si="93"/>
        <v>44</v>
      </c>
      <c r="AQ42" s="31">
        <f t="shared" si="179"/>
        <v>0.91942148760330578</v>
      </c>
      <c r="AR42" s="31">
        <f t="shared" si="94"/>
        <v>1.8388429752066116E-2</v>
      </c>
      <c r="AU42" s="27">
        <v>45</v>
      </c>
      <c r="AV42" s="26">
        <f t="shared" si="95"/>
        <v>5</v>
      </c>
      <c r="AW42" s="26">
        <f t="shared" si="96"/>
        <v>4</v>
      </c>
      <c r="AX42" s="26">
        <f t="shared" si="97"/>
        <v>0</v>
      </c>
      <c r="AY42" s="26">
        <f t="shared" si="98"/>
        <v>0</v>
      </c>
      <c r="AZ42" s="26">
        <f t="shared" si="99"/>
        <v>0</v>
      </c>
      <c r="BA42" s="26">
        <f t="shared" si="100"/>
        <v>9</v>
      </c>
      <c r="BB42" s="26">
        <f t="shared" si="101"/>
        <v>8</v>
      </c>
      <c r="BC42" s="26">
        <f t="shared" si="102"/>
        <v>0</v>
      </c>
      <c r="BD42" s="26">
        <f t="shared" si="103"/>
        <v>0</v>
      </c>
      <c r="BE42" s="26">
        <f t="shared" si="104"/>
        <v>0</v>
      </c>
      <c r="BF42" s="26">
        <f t="shared" si="105"/>
        <v>0</v>
      </c>
      <c r="BG42" s="26">
        <f t="shared" si="106"/>
        <v>0</v>
      </c>
      <c r="BH42" s="26">
        <f t="shared" si="107"/>
        <v>0</v>
      </c>
      <c r="BI42" s="26">
        <f t="shared" si="108"/>
        <v>0</v>
      </c>
      <c r="BJ42" s="26">
        <f t="shared" si="109"/>
        <v>0</v>
      </c>
      <c r="BK42" s="26">
        <f t="shared" si="110"/>
        <v>0</v>
      </c>
      <c r="BL42" s="26">
        <f t="shared" si="111"/>
        <v>0</v>
      </c>
      <c r="BM42" s="26">
        <f t="shared" si="112"/>
        <v>0</v>
      </c>
      <c r="BN42" s="26">
        <f t="shared" si="113"/>
        <v>0</v>
      </c>
      <c r="BO42" s="26">
        <f t="shared" si="114"/>
        <v>5</v>
      </c>
      <c r="BP42" s="26">
        <f t="shared" si="115"/>
        <v>3</v>
      </c>
      <c r="BQ42" s="26">
        <f t="shared" si="116"/>
        <v>0</v>
      </c>
      <c r="BR42" s="31">
        <f t="shared" si="117"/>
        <v>34</v>
      </c>
      <c r="BS42" s="31">
        <f t="shared" si="118"/>
        <v>0.80968858131487886</v>
      </c>
      <c r="BT42" s="31">
        <f t="shared" si="119"/>
        <v>1.251336898395722E-2</v>
      </c>
      <c r="BW42" s="27">
        <v>45</v>
      </c>
      <c r="BX42" s="26">
        <f t="shared" si="180"/>
        <v>6</v>
      </c>
      <c r="BY42" s="26">
        <f t="shared" si="181"/>
        <v>0</v>
      </c>
      <c r="BZ42" s="26">
        <f t="shared" si="182"/>
        <v>0</v>
      </c>
      <c r="CA42" s="26">
        <f t="shared" si="183"/>
        <v>0</v>
      </c>
      <c r="CB42" s="26">
        <f t="shared" si="184"/>
        <v>0</v>
      </c>
      <c r="CC42" s="26">
        <f t="shared" si="185"/>
        <v>0</v>
      </c>
      <c r="CD42" s="26">
        <f t="shared" si="186"/>
        <v>0</v>
      </c>
      <c r="CE42" s="26">
        <f t="shared" si="187"/>
        <v>0</v>
      </c>
      <c r="CF42" s="26">
        <f t="shared" si="188"/>
        <v>0</v>
      </c>
      <c r="CG42" s="26">
        <f t="shared" si="189"/>
        <v>9</v>
      </c>
      <c r="CH42" s="26">
        <f t="shared" si="190"/>
        <v>12</v>
      </c>
      <c r="CI42" s="26">
        <f t="shared" si="191"/>
        <v>0</v>
      </c>
      <c r="CJ42" s="26">
        <f t="shared" si="192"/>
        <v>0</v>
      </c>
      <c r="CK42" s="26">
        <f t="shared" si="193"/>
        <v>11</v>
      </c>
      <c r="CL42" s="26">
        <f t="shared" si="194"/>
        <v>9</v>
      </c>
      <c r="CM42" s="26">
        <f t="shared" si="195"/>
        <v>0</v>
      </c>
      <c r="CN42" s="26">
        <f t="shared" si="196"/>
        <v>0</v>
      </c>
      <c r="CO42" s="26">
        <f t="shared" si="197"/>
        <v>9</v>
      </c>
      <c r="CP42" s="26">
        <f t="shared" si="198"/>
        <v>0</v>
      </c>
      <c r="CQ42" s="26">
        <f t="shared" si="199"/>
        <v>0</v>
      </c>
      <c r="CR42" s="26">
        <f t="shared" si="200"/>
        <v>9</v>
      </c>
      <c r="CS42" s="26">
        <f t="shared" si="201"/>
        <v>0</v>
      </c>
      <c r="CT42" s="31">
        <f t="shared" si="120"/>
        <v>65</v>
      </c>
      <c r="CU42" s="31">
        <f t="shared" si="121"/>
        <v>0.85207100591715967</v>
      </c>
      <c r="CV42" s="31">
        <f t="shared" si="122"/>
        <v>2.5174825174825173E-2</v>
      </c>
      <c r="EA42" s="27">
        <v>54</v>
      </c>
      <c r="EB42" s="26">
        <f t="shared" si="202"/>
        <v>0</v>
      </c>
      <c r="EC42" s="26">
        <f t="shared" si="203"/>
        <v>0</v>
      </c>
      <c r="ED42" s="26">
        <f t="shared" si="204"/>
        <v>0</v>
      </c>
      <c r="EE42" s="26">
        <f t="shared" si="205"/>
        <v>0</v>
      </c>
      <c r="EF42" s="26">
        <f t="shared" si="206"/>
        <v>1</v>
      </c>
      <c r="EG42" s="26">
        <f t="shared" si="207"/>
        <v>4</v>
      </c>
      <c r="EH42" s="26">
        <f t="shared" si="208"/>
        <v>0</v>
      </c>
      <c r="EI42" s="26">
        <f t="shared" si="209"/>
        <v>0</v>
      </c>
      <c r="EJ42" s="26">
        <f t="shared" si="210"/>
        <v>0</v>
      </c>
      <c r="EK42" s="26">
        <f t="shared" si="211"/>
        <v>0</v>
      </c>
      <c r="EL42" s="26">
        <f t="shared" si="212"/>
        <v>0</v>
      </c>
      <c r="EM42" s="26">
        <f t="shared" si="213"/>
        <v>11</v>
      </c>
      <c r="EN42" s="26">
        <f t="shared" si="214"/>
        <v>0</v>
      </c>
      <c r="EO42" s="26">
        <f t="shared" si="215"/>
        <v>0</v>
      </c>
      <c r="EP42" s="26">
        <f t="shared" si="216"/>
        <v>0</v>
      </c>
      <c r="EQ42" s="26">
        <f t="shared" si="217"/>
        <v>0</v>
      </c>
      <c r="ER42" s="26">
        <f t="shared" si="218"/>
        <v>0</v>
      </c>
      <c r="ES42" s="26">
        <f t="shared" si="219"/>
        <v>0</v>
      </c>
      <c r="ET42" s="26">
        <f t="shared" si="220"/>
        <v>0</v>
      </c>
      <c r="EU42" s="26">
        <f t="shared" si="221"/>
        <v>0</v>
      </c>
      <c r="EV42" s="26">
        <f t="shared" si="222"/>
        <v>0</v>
      </c>
      <c r="EW42" s="26">
        <f t="shared" si="223"/>
        <v>8</v>
      </c>
      <c r="EX42" s="31">
        <f t="shared" si="148"/>
        <v>24</v>
      </c>
      <c r="EY42" s="31">
        <f t="shared" si="149"/>
        <v>0.64930555555555558</v>
      </c>
      <c r="EZ42" s="31">
        <f t="shared" si="150"/>
        <v>7.0833333333333338E-3</v>
      </c>
      <c r="GE42" s="27">
        <v>60</v>
      </c>
      <c r="GF42" s="26">
        <f t="shared" si="154"/>
        <v>0</v>
      </c>
      <c r="GG42" s="26">
        <f t="shared" si="155"/>
        <v>0</v>
      </c>
      <c r="GH42" s="26">
        <f t="shared" si="156"/>
        <v>0</v>
      </c>
      <c r="GI42" s="26">
        <f t="shared" si="157"/>
        <v>1</v>
      </c>
      <c r="GJ42" s="26">
        <f t="shared" si="158"/>
        <v>0</v>
      </c>
      <c r="GK42" s="26">
        <f t="shared" si="159"/>
        <v>0</v>
      </c>
      <c r="GL42" s="26">
        <f t="shared" si="160"/>
        <v>3</v>
      </c>
      <c r="GM42" s="26">
        <f t="shared" si="161"/>
        <v>2</v>
      </c>
      <c r="GN42" s="26">
        <f t="shared" si="162"/>
        <v>0</v>
      </c>
      <c r="GO42" s="26">
        <f t="shared" si="163"/>
        <v>0</v>
      </c>
      <c r="GP42" s="26">
        <f t="shared" si="164"/>
        <v>0</v>
      </c>
      <c r="GQ42" s="26">
        <f t="shared" si="165"/>
        <v>0</v>
      </c>
      <c r="GR42" s="26">
        <f t="shared" si="166"/>
        <v>0</v>
      </c>
      <c r="GS42" s="26">
        <f t="shared" si="167"/>
        <v>3</v>
      </c>
      <c r="GT42" s="26">
        <f t="shared" si="168"/>
        <v>0</v>
      </c>
      <c r="GU42" s="26">
        <f t="shared" si="169"/>
        <v>0</v>
      </c>
      <c r="GV42" s="26">
        <f t="shared" si="170"/>
        <v>0</v>
      </c>
      <c r="GW42" s="26">
        <f t="shared" si="171"/>
        <v>0</v>
      </c>
      <c r="GX42" s="26">
        <f t="shared" si="172"/>
        <v>0</v>
      </c>
      <c r="GY42" s="26">
        <f t="shared" si="173"/>
        <v>0</v>
      </c>
      <c r="GZ42" s="26">
        <f t="shared" si="174"/>
        <v>0</v>
      </c>
      <c r="HA42" s="26">
        <f t="shared" si="175"/>
        <v>0</v>
      </c>
      <c r="HB42" s="31">
        <f t="shared" si="176"/>
        <v>9</v>
      </c>
      <c r="HC42" s="31">
        <f t="shared" si="177"/>
        <v>0.71604938271604923</v>
      </c>
      <c r="HD42" s="31">
        <f t="shared" si="178"/>
        <v>2.9292929292929291E-3</v>
      </c>
      <c r="HK42" s="39" t="s">
        <v>302</v>
      </c>
      <c r="HL42" s="39">
        <f>COUNTIFS($E$2:$E$2201,"&gt;27",$L$2:$L$2201,"rice",$K$2:$K$2201,"&lt;=140")</f>
        <v>0</v>
      </c>
      <c r="HM42" s="39">
        <f>COUNTIFS($E$2:$E$2201,"&gt;27",$L$2:$L$2201,"muskmelon",$K$2:$K$2201,"&lt;=140")</f>
        <v>88</v>
      </c>
      <c r="HN42" s="39">
        <f>SUM(HL42:HM42)</f>
        <v>88</v>
      </c>
      <c r="HP42" s="39" t="s">
        <v>302</v>
      </c>
      <c r="HQ42" s="39">
        <f>COUNTIFS($E$2:$E$2201,"&gt;27",$L$2:$L$2201,"rice",$K$2:$K$2201,"&gt;140")</f>
        <v>0</v>
      </c>
      <c r="HR42" s="39">
        <f>COUNTIFS($E$2:$E$2201,"&gt;27",$L$2:$L$2201,"muskmelon",$K$2:$K$2201,"&gt;140")</f>
        <v>0</v>
      </c>
      <c r="HS42" s="39">
        <f>SUM(HQ42:HR42)</f>
        <v>0</v>
      </c>
      <c r="HU42" s="39" t="s">
        <v>302</v>
      </c>
      <c r="HV42" s="39">
        <f>COUNTIFS($E$2:$E$2201,"&gt;27",$L$2:$L$2201,"rice",$G$2:$G$2201,"&lt;=57")</f>
        <v>0</v>
      </c>
      <c r="HW42" s="39">
        <f>COUNTIFS($E$2:$E$2201,"&gt;27",$L$2:$L$2201,"muskmelon",$G$2:$G$2201,"&lt;=57")</f>
        <v>0</v>
      </c>
      <c r="HX42" s="39">
        <f>SUM(HV42:HW42)</f>
        <v>0</v>
      </c>
      <c r="HZ42" s="69" t="s">
        <v>302</v>
      </c>
      <c r="IA42" s="83">
        <f>COUNTIFS($E$2:$E$2201,"&gt;27",$L$2:$L$2201,"rice",$G$2:$G$2201,"&gt;57")</f>
        <v>0</v>
      </c>
      <c r="IB42" s="83">
        <f>COUNTIFS($E$2:$E$2201,"&gt;27",$L$2:$L$2201,"muskmelon",$G$2:$G$2201,"&gt;57")</f>
        <v>88</v>
      </c>
      <c r="IC42" s="82">
        <f>SUM(IA42:IB42)</f>
        <v>88</v>
      </c>
      <c r="IE42" s="69" t="s">
        <v>303</v>
      </c>
      <c r="IF42" s="83">
        <f>COUNTIFS($I$2:$I$2201,"&gt;7",$L$2:$L$2201,"rice",$E$2:$E$2201,"&lt;=27")</f>
        <v>10</v>
      </c>
      <c r="IG42" s="83">
        <f>COUNTIFS($I$2:$I$2201,"&gt;7",$L$2:$L$2201,"muskmelon",$E$2:$E$2201,"&lt;=27")</f>
        <v>0</v>
      </c>
      <c r="IH42" s="82">
        <f>SUM(IF42:IG42)</f>
        <v>10</v>
      </c>
      <c r="IJ42" s="83" t="s">
        <v>303</v>
      </c>
      <c r="IK42" s="83">
        <f>COUNTIFS($I$2:$I$2201,"&gt;7",$L$2:$L$2201,"rice",$E$2:$E$2201,"&gt;27")</f>
        <v>0</v>
      </c>
      <c r="IL42" s="83">
        <f>COUNTIFS($I$2:$I$2201,"&gt;7",$L$2:$L$2201,"muskmelon",$E$2:$E$2201,"&gt;27")</f>
        <v>0</v>
      </c>
      <c r="IM42" s="83">
        <f>SUM(IK42:IL42)</f>
        <v>0</v>
      </c>
    </row>
    <row r="43" spans="1:256">
      <c r="A43" s="6">
        <v>64</v>
      </c>
      <c r="B43" s="6">
        <v>45</v>
      </c>
      <c r="C43" s="6">
        <v>43</v>
      </c>
      <c r="D43" s="7">
        <v>25.629801050000001</v>
      </c>
      <c r="E43" s="8">
        <f t="shared" si="67"/>
        <v>26</v>
      </c>
      <c r="F43" s="7">
        <v>83.528423140000001</v>
      </c>
      <c r="G43" s="8">
        <f t="shared" si="68"/>
        <v>84</v>
      </c>
      <c r="H43" s="9">
        <v>5.5348781560000004</v>
      </c>
      <c r="I43" s="8">
        <f t="shared" si="69"/>
        <v>6</v>
      </c>
      <c r="J43" s="10">
        <v>209.90019770000001</v>
      </c>
      <c r="K43" s="8">
        <f t="shared" si="70"/>
        <v>210</v>
      </c>
      <c r="L43" s="5" t="s">
        <v>24</v>
      </c>
      <c r="S43" s="27">
        <v>41</v>
      </c>
      <c r="T43" s="26">
        <f t="shared" si="71"/>
        <v>0</v>
      </c>
      <c r="U43" s="26">
        <f t="shared" si="72"/>
        <v>0</v>
      </c>
      <c r="V43" s="26">
        <f t="shared" si="73"/>
        <v>1</v>
      </c>
      <c r="W43" s="26">
        <f t="shared" si="74"/>
        <v>0</v>
      </c>
      <c r="X43" s="26">
        <f t="shared" si="75"/>
        <v>0</v>
      </c>
      <c r="Y43" s="26">
        <f t="shared" si="76"/>
        <v>0</v>
      </c>
      <c r="Z43" s="26">
        <f t="shared" si="77"/>
        <v>0</v>
      </c>
      <c r="AA43" s="26">
        <f t="shared" si="78"/>
        <v>3</v>
      </c>
      <c r="AB43" s="26">
        <f t="shared" si="79"/>
        <v>0</v>
      </c>
      <c r="AC43" s="26">
        <f t="shared" si="80"/>
        <v>0</v>
      </c>
      <c r="AD43" s="26">
        <f t="shared" si="81"/>
        <v>0</v>
      </c>
      <c r="AE43" s="26">
        <f t="shared" si="82"/>
        <v>0</v>
      </c>
      <c r="AF43" s="26">
        <f t="shared" si="83"/>
        <v>0</v>
      </c>
      <c r="AG43" s="26">
        <f t="shared" si="84"/>
        <v>0</v>
      </c>
      <c r="AH43" s="26">
        <f t="shared" si="85"/>
        <v>0</v>
      </c>
      <c r="AI43" s="26">
        <f t="shared" si="86"/>
        <v>0</v>
      </c>
      <c r="AJ43" s="26">
        <f t="shared" si="87"/>
        <v>0</v>
      </c>
      <c r="AK43" s="26">
        <f t="shared" si="88"/>
        <v>0</v>
      </c>
      <c r="AL43" s="26">
        <f t="shared" si="89"/>
        <v>0</v>
      </c>
      <c r="AM43" s="26">
        <f t="shared" si="90"/>
        <v>0</v>
      </c>
      <c r="AN43" s="26">
        <f t="shared" si="91"/>
        <v>0</v>
      </c>
      <c r="AO43" s="26">
        <f t="shared" si="92"/>
        <v>0</v>
      </c>
      <c r="AP43" s="31">
        <f t="shared" si="93"/>
        <v>4</v>
      </c>
      <c r="AQ43" s="31">
        <f t="shared" si="179"/>
        <v>0.375</v>
      </c>
      <c r="AR43" s="31">
        <f t="shared" si="94"/>
        <v>6.8181818181818187E-4</v>
      </c>
      <c r="AU43" s="27">
        <v>46</v>
      </c>
      <c r="AV43" s="26">
        <f t="shared" si="95"/>
        <v>4</v>
      </c>
      <c r="AW43" s="26">
        <f t="shared" si="96"/>
        <v>2</v>
      </c>
      <c r="AX43" s="26">
        <f t="shared" si="97"/>
        <v>0</v>
      </c>
      <c r="AY43" s="26">
        <f t="shared" si="98"/>
        <v>0</v>
      </c>
      <c r="AZ43" s="26">
        <f t="shared" si="99"/>
        <v>0</v>
      </c>
      <c r="BA43" s="26">
        <f t="shared" si="100"/>
        <v>1</v>
      </c>
      <c r="BB43" s="26">
        <f t="shared" si="101"/>
        <v>2</v>
      </c>
      <c r="BC43" s="26">
        <f t="shared" si="102"/>
        <v>0</v>
      </c>
      <c r="BD43" s="26">
        <f t="shared" si="103"/>
        <v>0</v>
      </c>
      <c r="BE43" s="26">
        <f t="shared" si="104"/>
        <v>0</v>
      </c>
      <c r="BF43" s="26">
        <f t="shared" si="105"/>
        <v>0</v>
      </c>
      <c r="BG43" s="26">
        <f t="shared" si="106"/>
        <v>0</v>
      </c>
      <c r="BH43" s="26">
        <f t="shared" si="107"/>
        <v>0</v>
      </c>
      <c r="BI43" s="26">
        <f t="shared" si="108"/>
        <v>0</v>
      </c>
      <c r="BJ43" s="26">
        <f t="shared" si="109"/>
        <v>0</v>
      </c>
      <c r="BK43" s="26">
        <f t="shared" si="110"/>
        <v>0</v>
      </c>
      <c r="BL43" s="26">
        <f t="shared" si="111"/>
        <v>0</v>
      </c>
      <c r="BM43" s="26">
        <f t="shared" si="112"/>
        <v>4</v>
      </c>
      <c r="BN43" s="26">
        <f t="shared" si="113"/>
        <v>0</v>
      </c>
      <c r="BO43" s="26">
        <f t="shared" si="114"/>
        <v>5</v>
      </c>
      <c r="BP43" s="26">
        <f t="shared" si="115"/>
        <v>4</v>
      </c>
      <c r="BQ43" s="26">
        <f t="shared" si="116"/>
        <v>0</v>
      </c>
      <c r="BR43" s="31">
        <f t="shared" si="117"/>
        <v>22</v>
      </c>
      <c r="BS43" s="31">
        <f t="shared" si="118"/>
        <v>0.83057851239669422</v>
      </c>
      <c r="BT43" s="31">
        <f t="shared" si="119"/>
        <v>8.3057851239669422E-3</v>
      </c>
      <c r="BW43" s="27">
        <v>46</v>
      </c>
      <c r="BX43" s="26">
        <f t="shared" si="180"/>
        <v>0</v>
      </c>
      <c r="BY43" s="26">
        <f t="shared" si="181"/>
        <v>0</v>
      </c>
      <c r="BZ43" s="26">
        <f t="shared" si="182"/>
        <v>0</v>
      </c>
      <c r="CA43" s="26">
        <f t="shared" si="183"/>
        <v>0</v>
      </c>
      <c r="CB43" s="26">
        <f t="shared" si="184"/>
        <v>0</v>
      </c>
      <c r="CC43" s="26">
        <f t="shared" si="185"/>
        <v>0</v>
      </c>
      <c r="CD43" s="26">
        <f t="shared" si="186"/>
        <v>0</v>
      </c>
      <c r="CE43" s="26">
        <f t="shared" si="187"/>
        <v>0</v>
      </c>
      <c r="CF43" s="26">
        <f t="shared" si="188"/>
        <v>0</v>
      </c>
      <c r="CG43" s="26">
        <f t="shared" si="189"/>
        <v>0</v>
      </c>
      <c r="CH43" s="26">
        <f t="shared" si="190"/>
        <v>8</v>
      </c>
      <c r="CI43" s="26">
        <f t="shared" si="191"/>
        <v>0</v>
      </c>
      <c r="CJ43" s="26">
        <f t="shared" si="192"/>
        <v>0</v>
      </c>
      <c r="CK43" s="26">
        <f t="shared" si="193"/>
        <v>8</v>
      </c>
      <c r="CL43" s="26">
        <f t="shared" si="194"/>
        <v>7</v>
      </c>
      <c r="CM43" s="26">
        <f t="shared" si="195"/>
        <v>0</v>
      </c>
      <c r="CN43" s="26">
        <f t="shared" si="196"/>
        <v>0</v>
      </c>
      <c r="CO43" s="26">
        <f t="shared" si="197"/>
        <v>4</v>
      </c>
      <c r="CP43" s="26">
        <f t="shared" si="198"/>
        <v>0</v>
      </c>
      <c r="CQ43" s="26">
        <f t="shared" si="199"/>
        <v>0</v>
      </c>
      <c r="CR43" s="26">
        <f t="shared" si="200"/>
        <v>0</v>
      </c>
      <c r="CS43" s="26">
        <f t="shared" si="201"/>
        <v>0</v>
      </c>
      <c r="CT43" s="31">
        <f t="shared" si="120"/>
        <v>27</v>
      </c>
      <c r="CU43" s="31">
        <f t="shared" si="121"/>
        <v>0.73525377229080935</v>
      </c>
      <c r="CV43" s="31">
        <f t="shared" si="122"/>
        <v>9.0235690235690239E-3</v>
      </c>
      <c r="EA43" s="27">
        <v>55</v>
      </c>
      <c r="EB43" s="26">
        <f t="shared" si="202"/>
        <v>0</v>
      </c>
      <c r="EC43" s="26">
        <f t="shared" si="203"/>
        <v>1</v>
      </c>
      <c r="ED43" s="26">
        <f t="shared" si="204"/>
        <v>0</v>
      </c>
      <c r="EE43" s="26">
        <f t="shared" si="205"/>
        <v>0</v>
      </c>
      <c r="EF43" s="26">
        <f t="shared" si="206"/>
        <v>1</v>
      </c>
      <c r="EG43" s="26">
        <f t="shared" si="207"/>
        <v>6</v>
      </c>
      <c r="EH43" s="26">
        <f t="shared" si="208"/>
        <v>0</v>
      </c>
      <c r="EI43" s="26">
        <f t="shared" si="209"/>
        <v>0</v>
      </c>
      <c r="EJ43" s="26">
        <f t="shared" si="210"/>
        <v>0</v>
      </c>
      <c r="EK43" s="26">
        <f t="shared" si="211"/>
        <v>0</v>
      </c>
      <c r="EL43" s="26">
        <f t="shared" si="212"/>
        <v>0</v>
      </c>
      <c r="EM43" s="26">
        <f t="shared" si="213"/>
        <v>3</v>
      </c>
      <c r="EN43" s="26">
        <f t="shared" si="214"/>
        <v>0</v>
      </c>
      <c r="EO43" s="26">
        <f t="shared" si="215"/>
        <v>0</v>
      </c>
      <c r="EP43" s="26">
        <f t="shared" si="216"/>
        <v>0</v>
      </c>
      <c r="EQ43" s="26">
        <f t="shared" si="217"/>
        <v>0</v>
      </c>
      <c r="ER43" s="26">
        <f t="shared" si="218"/>
        <v>0</v>
      </c>
      <c r="ES43" s="26">
        <f t="shared" si="219"/>
        <v>0</v>
      </c>
      <c r="ET43" s="26">
        <f t="shared" si="220"/>
        <v>0</v>
      </c>
      <c r="EU43" s="26">
        <f t="shared" si="221"/>
        <v>0</v>
      </c>
      <c r="EV43" s="26">
        <f t="shared" si="222"/>
        <v>0</v>
      </c>
      <c r="EW43" s="26">
        <f t="shared" si="223"/>
        <v>4</v>
      </c>
      <c r="EX43" s="31">
        <f t="shared" si="148"/>
        <v>15</v>
      </c>
      <c r="EY43" s="31">
        <f t="shared" si="149"/>
        <v>0.71999999999999986</v>
      </c>
      <c r="EZ43" s="31">
        <f t="shared" si="150"/>
        <v>4.9090909090909081E-3</v>
      </c>
      <c r="GE43" s="27">
        <v>61</v>
      </c>
      <c r="GF43" s="26">
        <f t="shared" si="154"/>
        <v>0</v>
      </c>
      <c r="GG43" s="26">
        <f t="shared" si="155"/>
        <v>2</v>
      </c>
      <c r="GH43" s="26">
        <f t="shared" si="156"/>
        <v>0</v>
      </c>
      <c r="GI43" s="26">
        <f t="shared" si="157"/>
        <v>2</v>
      </c>
      <c r="GJ43" s="26">
        <f t="shared" si="158"/>
        <v>0</v>
      </c>
      <c r="GK43" s="26">
        <f t="shared" si="159"/>
        <v>2</v>
      </c>
      <c r="GL43" s="26">
        <f t="shared" si="160"/>
        <v>0</v>
      </c>
      <c r="GM43" s="26">
        <f t="shared" si="161"/>
        <v>3</v>
      </c>
      <c r="GN43" s="26">
        <f t="shared" si="162"/>
        <v>0</v>
      </c>
      <c r="GO43" s="26">
        <f t="shared" si="163"/>
        <v>0</v>
      </c>
      <c r="GP43" s="26">
        <f t="shared" si="164"/>
        <v>0</v>
      </c>
      <c r="GQ43" s="26">
        <f t="shared" si="165"/>
        <v>0</v>
      </c>
      <c r="GR43" s="26">
        <f t="shared" si="166"/>
        <v>0</v>
      </c>
      <c r="GS43" s="26">
        <f t="shared" si="167"/>
        <v>0</v>
      </c>
      <c r="GT43" s="26">
        <f t="shared" si="168"/>
        <v>0</v>
      </c>
      <c r="GU43" s="26">
        <f t="shared" si="169"/>
        <v>0</v>
      </c>
      <c r="GV43" s="26">
        <f t="shared" si="170"/>
        <v>0</v>
      </c>
      <c r="GW43" s="26">
        <f t="shared" si="171"/>
        <v>0</v>
      </c>
      <c r="GX43" s="26">
        <f t="shared" si="172"/>
        <v>0</v>
      </c>
      <c r="GY43" s="26">
        <f t="shared" si="173"/>
        <v>2</v>
      </c>
      <c r="GZ43" s="26">
        <f t="shared" si="174"/>
        <v>0</v>
      </c>
      <c r="HA43" s="26">
        <f t="shared" si="175"/>
        <v>0</v>
      </c>
      <c r="HB43" s="31">
        <f t="shared" si="176"/>
        <v>11</v>
      </c>
      <c r="HC43" s="31">
        <f t="shared" si="177"/>
        <v>0.79338842975206614</v>
      </c>
      <c r="HD43" s="31">
        <f t="shared" si="178"/>
        <v>3.9669421487603307E-3</v>
      </c>
      <c r="HK43" s="44" t="s">
        <v>285</v>
      </c>
      <c r="HL43" s="44"/>
      <c r="HM43" s="44"/>
      <c r="HN43" s="39">
        <f>SUM(HN41:HN42)</f>
        <v>100</v>
      </c>
      <c r="HP43" s="44" t="s">
        <v>285</v>
      </c>
      <c r="HQ43" s="44"/>
      <c r="HR43" s="44"/>
      <c r="HS43" s="39">
        <f>SUM(HS41:HS42)</f>
        <v>100</v>
      </c>
      <c r="HU43" s="44" t="s">
        <v>285</v>
      </c>
      <c r="HV43" s="44"/>
      <c r="HW43" s="44"/>
      <c r="HX43" s="39">
        <f>SUM(HX41:HX42)</f>
        <v>0</v>
      </c>
      <c r="HZ43" s="84" t="s">
        <v>285</v>
      </c>
      <c r="IA43" s="85"/>
      <c r="IB43" s="85"/>
      <c r="IC43" s="82">
        <f>SUM(IC41:IC42)</f>
        <v>200</v>
      </c>
      <c r="IE43" s="84" t="s">
        <v>285</v>
      </c>
      <c r="IF43" s="85"/>
      <c r="IG43" s="85"/>
      <c r="IH43" s="82">
        <f>SUM(IH41:IH42)</f>
        <v>112</v>
      </c>
      <c r="IJ43" s="85" t="s">
        <v>285</v>
      </c>
      <c r="IK43" s="85"/>
      <c r="IL43" s="85"/>
      <c r="IM43" s="83">
        <f>SUM(IM41:IM42)</f>
        <v>88</v>
      </c>
    </row>
    <row r="44" spans="1:256">
      <c r="A44" s="6">
        <v>83</v>
      </c>
      <c r="B44" s="6">
        <v>60</v>
      </c>
      <c r="C44" s="6">
        <v>36</v>
      </c>
      <c r="D44" s="7">
        <v>25.597049380000001</v>
      </c>
      <c r="E44" s="8">
        <f t="shared" si="67"/>
        <v>26</v>
      </c>
      <c r="F44" s="7">
        <v>80.14509262</v>
      </c>
      <c r="G44" s="8">
        <f t="shared" si="68"/>
        <v>80</v>
      </c>
      <c r="H44" s="9">
        <v>6.9039859860000004</v>
      </c>
      <c r="I44" s="8">
        <f t="shared" si="69"/>
        <v>7</v>
      </c>
      <c r="J44" s="10">
        <v>200.83489800000001</v>
      </c>
      <c r="K44" s="8">
        <f t="shared" si="70"/>
        <v>201</v>
      </c>
      <c r="L44" s="5" t="s">
        <v>24</v>
      </c>
      <c r="S44" s="27">
        <v>42</v>
      </c>
      <c r="T44" s="26">
        <f t="shared" si="71"/>
        <v>0</v>
      </c>
      <c r="U44" s="26">
        <f t="shared" si="72"/>
        <v>0</v>
      </c>
      <c r="V44" s="26">
        <f t="shared" si="73"/>
        <v>4</v>
      </c>
      <c r="W44" s="26">
        <f t="shared" si="74"/>
        <v>0</v>
      </c>
      <c r="X44" s="26">
        <f t="shared" si="75"/>
        <v>0</v>
      </c>
      <c r="Y44" s="26">
        <f t="shared" si="76"/>
        <v>0</v>
      </c>
      <c r="Z44" s="26">
        <f t="shared" si="77"/>
        <v>0</v>
      </c>
      <c r="AA44" s="26">
        <f t="shared" si="78"/>
        <v>4</v>
      </c>
      <c r="AB44" s="26">
        <f t="shared" si="79"/>
        <v>0</v>
      </c>
      <c r="AC44" s="26">
        <f t="shared" si="80"/>
        <v>0</v>
      </c>
      <c r="AD44" s="26">
        <f t="shared" si="81"/>
        <v>0</v>
      </c>
      <c r="AE44" s="26">
        <f t="shared" si="82"/>
        <v>0</v>
      </c>
      <c r="AF44" s="26">
        <f t="shared" si="83"/>
        <v>0</v>
      </c>
      <c r="AG44" s="26">
        <f t="shared" si="84"/>
        <v>0</v>
      </c>
      <c r="AH44" s="26">
        <f t="shared" si="85"/>
        <v>0</v>
      </c>
      <c r="AI44" s="26">
        <f t="shared" si="86"/>
        <v>0</v>
      </c>
      <c r="AJ44" s="26">
        <f t="shared" si="87"/>
        <v>0</v>
      </c>
      <c r="AK44" s="26">
        <f t="shared" si="88"/>
        <v>3</v>
      </c>
      <c r="AL44" s="26">
        <f t="shared" si="89"/>
        <v>0</v>
      </c>
      <c r="AM44" s="26">
        <f t="shared" si="90"/>
        <v>0</v>
      </c>
      <c r="AN44" s="26">
        <f t="shared" si="91"/>
        <v>0</v>
      </c>
      <c r="AO44" s="26">
        <f t="shared" si="92"/>
        <v>0</v>
      </c>
      <c r="AP44" s="31">
        <f t="shared" si="93"/>
        <v>11</v>
      </c>
      <c r="AQ44" s="31">
        <f t="shared" si="179"/>
        <v>0.66115702479338845</v>
      </c>
      <c r="AR44" s="31">
        <f t="shared" si="94"/>
        <v>3.3057851239669425E-3</v>
      </c>
      <c r="AU44" s="27">
        <v>47</v>
      </c>
      <c r="AV44" s="26">
        <f t="shared" si="95"/>
        <v>4</v>
      </c>
      <c r="AW44" s="26">
        <f t="shared" si="96"/>
        <v>1</v>
      </c>
      <c r="AX44" s="26">
        <f t="shared" si="97"/>
        <v>0</v>
      </c>
      <c r="AY44" s="26">
        <f t="shared" si="98"/>
        <v>0</v>
      </c>
      <c r="AZ44" s="26">
        <f t="shared" si="99"/>
        <v>0</v>
      </c>
      <c r="BA44" s="26">
        <f t="shared" si="100"/>
        <v>2</v>
      </c>
      <c r="BB44" s="26">
        <f t="shared" si="101"/>
        <v>4</v>
      </c>
      <c r="BC44" s="26">
        <f t="shared" si="102"/>
        <v>0</v>
      </c>
      <c r="BD44" s="26">
        <f t="shared" si="103"/>
        <v>0</v>
      </c>
      <c r="BE44" s="26">
        <f t="shared" si="104"/>
        <v>0</v>
      </c>
      <c r="BF44" s="26">
        <f t="shared" si="105"/>
        <v>0</v>
      </c>
      <c r="BG44" s="26">
        <f t="shared" si="106"/>
        <v>0</v>
      </c>
      <c r="BH44" s="26">
        <f t="shared" si="107"/>
        <v>0</v>
      </c>
      <c r="BI44" s="26">
        <f t="shared" si="108"/>
        <v>0</v>
      </c>
      <c r="BJ44" s="26">
        <f t="shared" si="109"/>
        <v>0</v>
      </c>
      <c r="BK44" s="26">
        <f t="shared" si="110"/>
        <v>0</v>
      </c>
      <c r="BL44" s="26">
        <f t="shared" si="111"/>
        <v>0</v>
      </c>
      <c r="BM44" s="26">
        <f t="shared" si="112"/>
        <v>5</v>
      </c>
      <c r="BN44" s="26">
        <f t="shared" si="113"/>
        <v>0</v>
      </c>
      <c r="BO44" s="26">
        <f t="shared" si="114"/>
        <v>5</v>
      </c>
      <c r="BP44" s="26">
        <f t="shared" si="115"/>
        <v>4</v>
      </c>
      <c r="BQ44" s="26">
        <f t="shared" si="116"/>
        <v>0</v>
      </c>
      <c r="BR44" s="31">
        <f t="shared" si="117"/>
        <v>25</v>
      </c>
      <c r="BS44" s="31">
        <f t="shared" si="118"/>
        <v>0.83520000000000005</v>
      </c>
      <c r="BT44" s="31">
        <f t="shared" si="119"/>
        <v>9.4909090909090915E-3</v>
      </c>
      <c r="BW44" s="27">
        <v>47</v>
      </c>
      <c r="BX44" s="26">
        <f t="shared" si="180"/>
        <v>0</v>
      </c>
      <c r="BY44" s="26">
        <f t="shared" si="181"/>
        <v>0</v>
      </c>
      <c r="BZ44" s="26">
        <f t="shared" si="182"/>
        <v>0</v>
      </c>
      <c r="CA44" s="26">
        <f t="shared" si="183"/>
        <v>0</v>
      </c>
      <c r="CB44" s="26">
        <f t="shared" si="184"/>
        <v>0</v>
      </c>
      <c r="CC44" s="26">
        <f t="shared" si="185"/>
        <v>0</v>
      </c>
      <c r="CD44" s="26">
        <f t="shared" si="186"/>
        <v>0</v>
      </c>
      <c r="CE44" s="26">
        <f t="shared" si="187"/>
        <v>0</v>
      </c>
      <c r="CF44" s="26">
        <f t="shared" si="188"/>
        <v>0</v>
      </c>
      <c r="CG44" s="26">
        <f t="shared" si="189"/>
        <v>0</v>
      </c>
      <c r="CH44" s="26">
        <f t="shared" si="190"/>
        <v>10</v>
      </c>
      <c r="CI44" s="26">
        <f t="shared" si="191"/>
        <v>0</v>
      </c>
      <c r="CJ44" s="26">
        <f t="shared" si="192"/>
        <v>0</v>
      </c>
      <c r="CK44" s="26">
        <f t="shared" si="193"/>
        <v>9</v>
      </c>
      <c r="CL44" s="26">
        <f t="shared" si="194"/>
        <v>13</v>
      </c>
      <c r="CM44" s="26">
        <f t="shared" si="195"/>
        <v>0</v>
      </c>
      <c r="CN44" s="26">
        <f t="shared" si="196"/>
        <v>0</v>
      </c>
      <c r="CO44" s="26">
        <f t="shared" si="197"/>
        <v>17</v>
      </c>
      <c r="CP44" s="26">
        <f t="shared" si="198"/>
        <v>0</v>
      </c>
      <c r="CQ44" s="26">
        <f t="shared" si="199"/>
        <v>0</v>
      </c>
      <c r="CR44" s="26">
        <f t="shared" si="200"/>
        <v>0</v>
      </c>
      <c r="CS44" s="26">
        <f t="shared" si="201"/>
        <v>0</v>
      </c>
      <c r="CT44" s="31">
        <f t="shared" si="120"/>
        <v>49</v>
      </c>
      <c r="CU44" s="31">
        <f t="shared" si="121"/>
        <v>0.73386089129529364</v>
      </c>
      <c r="CV44" s="31">
        <f t="shared" si="122"/>
        <v>1.6345083487940632E-2</v>
      </c>
      <c r="EA44" s="27">
        <v>56</v>
      </c>
      <c r="EB44" s="26">
        <f t="shared" si="202"/>
        <v>0</v>
      </c>
      <c r="EC44" s="26">
        <f t="shared" si="203"/>
        <v>4</v>
      </c>
      <c r="ED44" s="26">
        <f t="shared" si="204"/>
        <v>0</v>
      </c>
      <c r="EE44" s="26">
        <f t="shared" si="205"/>
        <v>0</v>
      </c>
      <c r="EF44" s="26">
        <f t="shared" si="206"/>
        <v>5</v>
      </c>
      <c r="EG44" s="26">
        <f t="shared" si="207"/>
        <v>4</v>
      </c>
      <c r="EH44" s="26">
        <f t="shared" si="208"/>
        <v>0</v>
      </c>
      <c r="EI44" s="26">
        <f t="shared" si="209"/>
        <v>0</v>
      </c>
      <c r="EJ44" s="26">
        <f t="shared" si="210"/>
        <v>0</v>
      </c>
      <c r="EK44" s="26">
        <f t="shared" si="211"/>
        <v>0</v>
      </c>
      <c r="EL44" s="26">
        <f t="shared" si="212"/>
        <v>0</v>
      </c>
      <c r="EM44" s="26">
        <f t="shared" si="213"/>
        <v>0</v>
      </c>
      <c r="EN44" s="26">
        <f t="shared" si="214"/>
        <v>0</v>
      </c>
      <c r="EO44" s="26">
        <f t="shared" si="215"/>
        <v>0</v>
      </c>
      <c r="EP44" s="26">
        <f t="shared" si="216"/>
        <v>0</v>
      </c>
      <c r="EQ44" s="26">
        <f t="shared" si="217"/>
        <v>0</v>
      </c>
      <c r="ER44" s="26">
        <f t="shared" si="218"/>
        <v>0</v>
      </c>
      <c r="ES44" s="26">
        <f t="shared" si="219"/>
        <v>0</v>
      </c>
      <c r="ET44" s="26">
        <f t="shared" si="220"/>
        <v>0</v>
      </c>
      <c r="EU44" s="26">
        <f t="shared" si="221"/>
        <v>0</v>
      </c>
      <c r="EV44" s="26">
        <f t="shared" si="222"/>
        <v>0</v>
      </c>
      <c r="EW44" s="26">
        <f t="shared" si="223"/>
        <v>7</v>
      </c>
      <c r="EX44" s="31">
        <f t="shared" si="148"/>
        <v>20</v>
      </c>
      <c r="EY44" s="31">
        <f t="shared" si="149"/>
        <v>0.73499999999999999</v>
      </c>
      <c r="EZ44" s="31">
        <f t="shared" si="150"/>
        <v>6.6818181818181811E-3</v>
      </c>
      <c r="GE44" s="27">
        <v>62</v>
      </c>
      <c r="GF44" s="26">
        <f t="shared" si="154"/>
        <v>0</v>
      </c>
      <c r="GG44" s="26">
        <f t="shared" si="155"/>
        <v>1</v>
      </c>
      <c r="GH44" s="26">
        <f t="shared" si="156"/>
        <v>0</v>
      </c>
      <c r="GI44" s="26">
        <f t="shared" si="157"/>
        <v>1</v>
      </c>
      <c r="GJ44" s="26">
        <f t="shared" si="158"/>
        <v>0</v>
      </c>
      <c r="GK44" s="26">
        <f t="shared" si="159"/>
        <v>2</v>
      </c>
      <c r="GL44" s="26">
        <f t="shared" si="160"/>
        <v>0</v>
      </c>
      <c r="GM44" s="26">
        <f t="shared" si="161"/>
        <v>8</v>
      </c>
      <c r="GN44" s="26">
        <f t="shared" si="162"/>
        <v>0</v>
      </c>
      <c r="GO44" s="26">
        <f t="shared" si="163"/>
        <v>0</v>
      </c>
      <c r="GP44" s="26">
        <f t="shared" si="164"/>
        <v>0</v>
      </c>
      <c r="GQ44" s="26">
        <f t="shared" si="165"/>
        <v>0</v>
      </c>
      <c r="GR44" s="26">
        <f t="shared" si="166"/>
        <v>0</v>
      </c>
      <c r="GS44" s="26">
        <f t="shared" si="167"/>
        <v>0</v>
      </c>
      <c r="GT44" s="26">
        <f t="shared" si="168"/>
        <v>0</v>
      </c>
      <c r="GU44" s="26">
        <f t="shared" si="169"/>
        <v>0</v>
      </c>
      <c r="GV44" s="26">
        <f t="shared" si="170"/>
        <v>0</v>
      </c>
      <c r="GW44" s="26">
        <f t="shared" si="171"/>
        <v>0</v>
      </c>
      <c r="GX44" s="26">
        <f t="shared" si="172"/>
        <v>0</v>
      </c>
      <c r="GY44" s="26">
        <f t="shared" si="173"/>
        <v>2</v>
      </c>
      <c r="GZ44" s="26">
        <f t="shared" si="174"/>
        <v>0</v>
      </c>
      <c r="HA44" s="26">
        <f t="shared" si="175"/>
        <v>0</v>
      </c>
      <c r="HB44" s="31">
        <f t="shared" si="176"/>
        <v>14</v>
      </c>
      <c r="HC44" s="31">
        <f t="shared" si="177"/>
        <v>0.62244897959183687</v>
      </c>
      <c r="HD44" s="31">
        <f t="shared" si="178"/>
        <v>3.961038961038962E-3</v>
      </c>
      <c r="HZ44" s="86"/>
      <c r="IA44" s="87"/>
      <c r="IB44" s="87"/>
      <c r="IC44" s="71"/>
      <c r="IE44" s="72"/>
      <c r="IF44" s="73"/>
      <c r="IG44" s="73"/>
      <c r="IH44" s="74"/>
      <c r="IJ44" s="87"/>
      <c r="IK44" s="87"/>
      <c r="IL44" s="87"/>
      <c r="IM44" s="87"/>
    </row>
    <row r="45" spans="1:256">
      <c r="A45" s="6">
        <v>82</v>
      </c>
      <c r="B45" s="6">
        <v>40</v>
      </c>
      <c r="C45" s="6">
        <v>40</v>
      </c>
      <c r="D45" s="7">
        <v>23.83067496</v>
      </c>
      <c r="E45" s="8">
        <f t="shared" si="67"/>
        <v>24</v>
      </c>
      <c r="F45" s="7">
        <v>84.813601270000007</v>
      </c>
      <c r="G45" s="8">
        <f t="shared" si="68"/>
        <v>85</v>
      </c>
      <c r="H45" s="9">
        <v>6.2714788380000002</v>
      </c>
      <c r="I45" s="8">
        <f t="shared" si="69"/>
        <v>6</v>
      </c>
      <c r="J45" s="10">
        <v>298.56011749999999</v>
      </c>
      <c r="K45" s="8">
        <f t="shared" si="70"/>
        <v>299</v>
      </c>
      <c r="L45" s="5" t="s">
        <v>24</v>
      </c>
      <c r="S45" s="27">
        <v>43</v>
      </c>
      <c r="T45" s="26">
        <f t="shared" si="71"/>
        <v>0</v>
      </c>
      <c r="U45" s="26">
        <f t="shared" si="72"/>
        <v>0</v>
      </c>
      <c r="V45" s="26">
        <f t="shared" si="73"/>
        <v>3</v>
      </c>
      <c r="W45" s="26">
        <f t="shared" si="74"/>
        <v>0</v>
      </c>
      <c r="X45" s="26">
        <f t="shared" si="75"/>
        <v>0</v>
      </c>
      <c r="Y45" s="26">
        <f t="shared" si="76"/>
        <v>0</v>
      </c>
      <c r="Z45" s="26">
        <f t="shared" si="77"/>
        <v>0</v>
      </c>
      <c r="AA45" s="26">
        <f t="shared" si="78"/>
        <v>2</v>
      </c>
      <c r="AB45" s="26">
        <f t="shared" si="79"/>
        <v>0</v>
      </c>
      <c r="AC45" s="26">
        <f t="shared" si="80"/>
        <v>0</v>
      </c>
      <c r="AD45" s="26">
        <f t="shared" si="81"/>
        <v>0</v>
      </c>
      <c r="AE45" s="26">
        <f t="shared" si="82"/>
        <v>0</v>
      </c>
      <c r="AF45" s="26">
        <f t="shared" si="83"/>
        <v>0</v>
      </c>
      <c r="AG45" s="26">
        <f t="shared" si="84"/>
        <v>0</v>
      </c>
      <c r="AH45" s="26">
        <f t="shared" si="85"/>
        <v>0</v>
      </c>
      <c r="AI45" s="26">
        <f t="shared" si="86"/>
        <v>0</v>
      </c>
      <c r="AJ45" s="26">
        <f t="shared" si="87"/>
        <v>0</v>
      </c>
      <c r="AK45" s="26">
        <f t="shared" si="88"/>
        <v>2</v>
      </c>
      <c r="AL45" s="26">
        <f t="shared" si="89"/>
        <v>0</v>
      </c>
      <c r="AM45" s="26">
        <f t="shared" si="90"/>
        <v>0</v>
      </c>
      <c r="AN45" s="26">
        <f t="shared" si="91"/>
        <v>0</v>
      </c>
      <c r="AO45" s="26">
        <f t="shared" si="92"/>
        <v>0</v>
      </c>
      <c r="AP45" s="31">
        <f t="shared" si="93"/>
        <v>7</v>
      </c>
      <c r="AQ45" s="31">
        <f t="shared" si="179"/>
        <v>0.65306122448979598</v>
      </c>
      <c r="AR45" s="31">
        <f t="shared" si="94"/>
        <v>2.0779220779220784E-3</v>
      </c>
      <c r="AU45" s="27">
        <v>48</v>
      </c>
      <c r="AV45" s="26">
        <f t="shared" si="95"/>
        <v>1</v>
      </c>
      <c r="AW45" s="26">
        <f t="shared" si="96"/>
        <v>6</v>
      </c>
      <c r="AX45" s="26">
        <f t="shared" si="97"/>
        <v>0</v>
      </c>
      <c r="AY45" s="26">
        <f t="shared" si="98"/>
        <v>0</v>
      </c>
      <c r="AZ45" s="26">
        <f t="shared" si="99"/>
        <v>0</v>
      </c>
      <c r="BA45" s="26">
        <f t="shared" si="100"/>
        <v>2</v>
      </c>
      <c r="BB45" s="26">
        <f t="shared" si="101"/>
        <v>8</v>
      </c>
      <c r="BC45" s="26">
        <f t="shared" si="102"/>
        <v>0</v>
      </c>
      <c r="BD45" s="26">
        <f t="shared" si="103"/>
        <v>0</v>
      </c>
      <c r="BE45" s="26">
        <f t="shared" si="104"/>
        <v>0</v>
      </c>
      <c r="BF45" s="26">
        <f t="shared" si="105"/>
        <v>0</v>
      </c>
      <c r="BG45" s="26">
        <f t="shared" si="106"/>
        <v>0</v>
      </c>
      <c r="BH45" s="26">
        <f t="shared" si="107"/>
        <v>0</v>
      </c>
      <c r="BI45" s="26">
        <f t="shared" si="108"/>
        <v>0</v>
      </c>
      <c r="BJ45" s="26">
        <f t="shared" si="109"/>
        <v>0</v>
      </c>
      <c r="BK45" s="26">
        <f t="shared" si="110"/>
        <v>0</v>
      </c>
      <c r="BL45" s="26">
        <f t="shared" si="111"/>
        <v>0</v>
      </c>
      <c r="BM45" s="26">
        <f t="shared" si="112"/>
        <v>2</v>
      </c>
      <c r="BN45" s="26">
        <f t="shared" si="113"/>
        <v>0</v>
      </c>
      <c r="BO45" s="26">
        <f t="shared" si="114"/>
        <v>4</v>
      </c>
      <c r="BP45" s="26">
        <f t="shared" si="115"/>
        <v>4</v>
      </c>
      <c r="BQ45" s="26">
        <f t="shared" si="116"/>
        <v>0</v>
      </c>
      <c r="BR45" s="31">
        <f t="shared" si="117"/>
        <v>27</v>
      </c>
      <c r="BS45" s="31">
        <f t="shared" si="118"/>
        <v>0.80658436213991769</v>
      </c>
      <c r="BT45" s="31">
        <f t="shared" si="119"/>
        <v>9.8989898989898985E-3</v>
      </c>
      <c r="BW45" s="27">
        <v>48</v>
      </c>
      <c r="BX45" s="26">
        <f t="shared" si="180"/>
        <v>0</v>
      </c>
      <c r="BY45" s="26">
        <f t="shared" si="181"/>
        <v>0</v>
      </c>
      <c r="BZ45" s="26">
        <f t="shared" si="182"/>
        <v>0</v>
      </c>
      <c r="CA45" s="26">
        <f t="shared" si="183"/>
        <v>0</v>
      </c>
      <c r="CB45" s="26">
        <f t="shared" si="184"/>
        <v>0</v>
      </c>
      <c r="CC45" s="26">
        <f t="shared" si="185"/>
        <v>0</v>
      </c>
      <c r="CD45" s="26">
        <f t="shared" si="186"/>
        <v>0</v>
      </c>
      <c r="CE45" s="26">
        <f t="shared" si="187"/>
        <v>0</v>
      </c>
      <c r="CF45" s="26">
        <f t="shared" si="188"/>
        <v>0</v>
      </c>
      <c r="CG45" s="26">
        <f t="shared" si="189"/>
        <v>0</v>
      </c>
      <c r="CH45" s="26">
        <f t="shared" si="190"/>
        <v>10</v>
      </c>
      <c r="CI45" s="26">
        <f t="shared" si="191"/>
        <v>0</v>
      </c>
      <c r="CJ45" s="26">
        <f t="shared" si="192"/>
        <v>0</v>
      </c>
      <c r="CK45" s="26">
        <f t="shared" si="193"/>
        <v>4</v>
      </c>
      <c r="CL45" s="26">
        <f t="shared" si="194"/>
        <v>10</v>
      </c>
      <c r="CM45" s="26">
        <f t="shared" si="195"/>
        <v>0</v>
      </c>
      <c r="CN45" s="26">
        <f t="shared" si="196"/>
        <v>0</v>
      </c>
      <c r="CO45" s="26">
        <f t="shared" si="197"/>
        <v>6</v>
      </c>
      <c r="CP45" s="26">
        <f t="shared" si="198"/>
        <v>0</v>
      </c>
      <c r="CQ45" s="26">
        <f t="shared" si="199"/>
        <v>0</v>
      </c>
      <c r="CR45" s="26">
        <f t="shared" si="200"/>
        <v>0</v>
      </c>
      <c r="CS45" s="26">
        <f t="shared" si="201"/>
        <v>0</v>
      </c>
      <c r="CT45" s="31">
        <f t="shared" si="120"/>
        <v>30</v>
      </c>
      <c r="CU45" s="31">
        <f t="shared" si="121"/>
        <v>0.72</v>
      </c>
      <c r="CV45" s="31">
        <f t="shared" si="122"/>
        <v>9.8181818181818179E-3</v>
      </c>
      <c r="DZ45" s="25" t="s">
        <v>278</v>
      </c>
      <c r="EA45" s="28">
        <v>57</v>
      </c>
      <c r="EB45" s="25">
        <f t="shared" si="202"/>
        <v>0</v>
      </c>
      <c r="EC45" s="25">
        <f t="shared" si="203"/>
        <v>4</v>
      </c>
      <c r="ED45" s="25">
        <f t="shared" si="204"/>
        <v>0</v>
      </c>
      <c r="EE45" s="25">
        <f t="shared" si="205"/>
        <v>0</v>
      </c>
      <c r="EF45" s="25">
        <f t="shared" si="206"/>
        <v>4</v>
      </c>
      <c r="EG45" s="25">
        <f t="shared" si="207"/>
        <v>6</v>
      </c>
      <c r="EH45" s="25">
        <f t="shared" si="208"/>
        <v>0</v>
      </c>
      <c r="EI45" s="25">
        <f t="shared" si="209"/>
        <v>0</v>
      </c>
      <c r="EJ45" s="25">
        <f t="shared" si="210"/>
        <v>0</v>
      </c>
      <c r="EK45" s="25">
        <f t="shared" si="211"/>
        <v>0</v>
      </c>
      <c r="EL45" s="25">
        <f t="shared" si="212"/>
        <v>0</v>
      </c>
      <c r="EM45" s="25">
        <f t="shared" si="213"/>
        <v>0</v>
      </c>
      <c r="EN45" s="25">
        <f t="shared" si="214"/>
        <v>0</v>
      </c>
      <c r="EO45" s="25">
        <f t="shared" si="215"/>
        <v>0</v>
      </c>
      <c r="EP45" s="25">
        <f t="shared" si="216"/>
        <v>0</v>
      </c>
      <c r="EQ45" s="25">
        <f t="shared" si="217"/>
        <v>0</v>
      </c>
      <c r="ER45" s="25">
        <f t="shared" si="218"/>
        <v>0</v>
      </c>
      <c r="ES45" s="25">
        <f t="shared" si="219"/>
        <v>0</v>
      </c>
      <c r="ET45" s="25">
        <f t="shared" si="220"/>
        <v>0</v>
      </c>
      <c r="EU45" s="25">
        <f t="shared" si="221"/>
        <v>0</v>
      </c>
      <c r="EV45" s="25">
        <f t="shared" si="222"/>
        <v>0</v>
      </c>
      <c r="EW45" s="25">
        <f t="shared" si="223"/>
        <v>6</v>
      </c>
      <c r="EX45" s="31">
        <f t="shared" si="148"/>
        <v>20</v>
      </c>
      <c r="EY45" s="31">
        <f t="shared" si="149"/>
        <v>0.74</v>
      </c>
      <c r="EZ45" s="31">
        <f t="shared" si="150"/>
        <v>6.7272727272727267E-3</v>
      </c>
      <c r="GE45" s="27">
        <v>63</v>
      </c>
      <c r="GF45" s="26">
        <f t="shared" si="154"/>
        <v>0</v>
      </c>
      <c r="GG45" s="26">
        <f t="shared" si="155"/>
        <v>3</v>
      </c>
      <c r="GH45" s="26">
        <f t="shared" si="156"/>
        <v>0</v>
      </c>
      <c r="GI45" s="26">
        <f t="shared" si="157"/>
        <v>2</v>
      </c>
      <c r="GJ45" s="26">
        <f t="shared" si="158"/>
        <v>0</v>
      </c>
      <c r="GK45" s="26">
        <f t="shared" si="159"/>
        <v>1</v>
      </c>
      <c r="GL45" s="26">
        <f t="shared" si="160"/>
        <v>0</v>
      </c>
      <c r="GM45" s="26">
        <f t="shared" si="161"/>
        <v>9</v>
      </c>
      <c r="GN45" s="26">
        <f t="shared" si="162"/>
        <v>0</v>
      </c>
      <c r="GO45" s="26">
        <f t="shared" si="163"/>
        <v>0</v>
      </c>
      <c r="GP45" s="26">
        <f t="shared" si="164"/>
        <v>0</v>
      </c>
      <c r="GQ45" s="26">
        <f t="shared" si="165"/>
        <v>0</v>
      </c>
      <c r="GR45" s="26">
        <f t="shared" si="166"/>
        <v>0</v>
      </c>
      <c r="GS45" s="26">
        <f t="shared" si="167"/>
        <v>0</v>
      </c>
      <c r="GT45" s="26">
        <f t="shared" si="168"/>
        <v>0</v>
      </c>
      <c r="GU45" s="26">
        <f t="shared" si="169"/>
        <v>0</v>
      </c>
      <c r="GV45" s="26">
        <f t="shared" si="170"/>
        <v>0</v>
      </c>
      <c r="GW45" s="26">
        <f t="shared" si="171"/>
        <v>4</v>
      </c>
      <c r="GX45" s="26">
        <f t="shared" si="172"/>
        <v>0</v>
      </c>
      <c r="GY45" s="26">
        <f t="shared" si="173"/>
        <v>2</v>
      </c>
      <c r="GZ45" s="26">
        <f t="shared" si="174"/>
        <v>0</v>
      </c>
      <c r="HA45" s="26">
        <f t="shared" si="175"/>
        <v>0</v>
      </c>
      <c r="HB45" s="31">
        <f t="shared" si="176"/>
        <v>21</v>
      </c>
      <c r="HC45" s="31">
        <f t="shared" si="177"/>
        <v>0.73922902494331055</v>
      </c>
      <c r="HD45" s="31">
        <f t="shared" si="178"/>
        <v>7.0562770562770556E-3</v>
      </c>
      <c r="HK45" t="s">
        <v>288</v>
      </c>
      <c r="HL45" t="s">
        <v>257</v>
      </c>
      <c r="HM45" t="s">
        <v>259</v>
      </c>
      <c r="HP45" t="s">
        <v>288</v>
      </c>
      <c r="HQ45" t="s">
        <v>257</v>
      </c>
      <c r="HR45" t="s">
        <v>259</v>
      </c>
      <c r="HU45" t="s">
        <v>288</v>
      </c>
      <c r="HV45" t="s">
        <v>257</v>
      </c>
      <c r="HW45" t="s">
        <v>259</v>
      </c>
      <c r="HZ45" s="66" t="s">
        <v>288</v>
      </c>
      <c r="IA45" s="67" t="s">
        <v>257</v>
      </c>
      <c r="IB45" s="67" t="s">
        <v>259</v>
      </c>
      <c r="IC45" s="68"/>
      <c r="IE45" s="86" t="s">
        <v>288</v>
      </c>
      <c r="IF45" s="87" t="s">
        <v>257</v>
      </c>
      <c r="IG45" s="87" t="s">
        <v>259</v>
      </c>
      <c r="IH45" s="71"/>
      <c r="IJ45" s="87" t="s">
        <v>288</v>
      </c>
      <c r="IK45" s="87" t="s">
        <v>257</v>
      </c>
      <c r="IL45" s="87" t="s">
        <v>259</v>
      </c>
      <c r="IM45" s="87"/>
    </row>
    <row r="46" spans="1:256">
      <c r="A46" s="6">
        <v>85</v>
      </c>
      <c r="B46" s="6">
        <v>52</v>
      </c>
      <c r="C46" s="6">
        <v>45</v>
      </c>
      <c r="D46" s="7">
        <v>26.313554979999999</v>
      </c>
      <c r="E46" s="8">
        <f t="shared" si="67"/>
        <v>26</v>
      </c>
      <c r="F46" s="7">
        <v>82.366989919999995</v>
      </c>
      <c r="G46" s="8">
        <f t="shared" si="68"/>
        <v>82</v>
      </c>
      <c r="H46" s="9">
        <v>7.2242855029999999</v>
      </c>
      <c r="I46" s="8">
        <f t="shared" si="69"/>
        <v>7</v>
      </c>
      <c r="J46" s="10">
        <v>265.53559369999999</v>
      </c>
      <c r="K46" s="8">
        <f t="shared" si="70"/>
        <v>266</v>
      </c>
      <c r="L46" s="5" t="s">
        <v>24</v>
      </c>
      <c r="S46" s="27">
        <v>44</v>
      </c>
      <c r="T46" s="26">
        <f t="shared" si="71"/>
        <v>0</v>
      </c>
      <c r="U46" s="26">
        <f t="shared" si="72"/>
        <v>0</v>
      </c>
      <c r="V46" s="26">
        <f t="shared" si="73"/>
        <v>2</v>
      </c>
      <c r="W46" s="26">
        <f t="shared" si="74"/>
        <v>0</v>
      </c>
      <c r="X46" s="26">
        <f t="shared" si="75"/>
        <v>0</v>
      </c>
      <c r="Y46" s="26">
        <f t="shared" si="76"/>
        <v>0</v>
      </c>
      <c r="Z46" s="26">
        <f t="shared" si="77"/>
        <v>0</v>
      </c>
      <c r="AA46" s="26">
        <f t="shared" si="78"/>
        <v>6</v>
      </c>
      <c r="AB46" s="26">
        <f t="shared" si="79"/>
        <v>0</v>
      </c>
      <c r="AC46" s="26">
        <f t="shared" si="80"/>
        <v>0</v>
      </c>
      <c r="AD46" s="26">
        <f t="shared" si="81"/>
        <v>0</v>
      </c>
      <c r="AE46" s="26">
        <f t="shared" si="82"/>
        <v>0</v>
      </c>
      <c r="AF46" s="26">
        <f t="shared" si="83"/>
        <v>0</v>
      </c>
      <c r="AG46" s="26">
        <f t="shared" si="84"/>
        <v>0</v>
      </c>
      <c r="AH46" s="26">
        <f t="shared" si="85"/>
        <v>0</v>
      </c>
      <c r="AI46" s="26">
        <f t="shared" si="86"/>
        <v>0</v>
      </c>
      <c r="AJ46" s="26">
        <f t="shared" si="87"/>
        <v>0</v>
      </c>
      <c r="AK46" s="26">
        <f t="shared" si="88"/>
        <v>5</v>
      </c>
      <c r="AL46" s="26">
        <f t="shared" si="89"/>
        <v>0</v>
      </c>
      <c r="AM46" s="26">
        <f t="shared" si="90"/>
        <v>0</v>
      </c>
      <c r="AN46" s="26">
        <f t="shared" si="91"/>
        <v>0</v>
      </c>
      <c r="AO46" s="26">
        <f t="shared" si="92"/>
        <v>0</v>
      </c>
      <c r="AP46" s="31">
        <f t="shared" si="93"/>
        <v>13</v>
      </c>
      <c r="AQ46" s="31">
        <f t="shared" si="179"/>
        <v>0.61538461538461531</v>
      </c>
      <c r="AR46" s="31">
        <f t="shared" si="94"/>
        <v>3.6363636363636359E-3</v>
      </c>
      <c r="AU46" s="27">
        <v>49</v>
      </c>
      <c r="AV46" s="26">
        <f t="shared" si="95"/>
        <v>2</v>
      </c>
      <c r="AW46" s="26">
        <f t="shared" si="96"/>
        <v>3</v>
      </c>
      <c r="AX46" s="26">
        <f t="shared" si="97"/>
        <v>0</v>
      </c>
      <c r="AY46" s="26">
        <f t="shared" si="98"/>
        <v>0</v>
      </c>
      <c r="AZ46" s="26">
        <f t="shared" si="99"/>
        <v>0</v>
      </c>
      <c r="BA46" s="26">
        <f t="shared" si="100"/>
        <v>4</v>
      </c>
      <c r="BB46" s="26">
        <f t="shared" si="101"/>
        <v>2</v>
      </c>
      <c r="BC46" s="26">
        <f t="shared" si="102"/>
        <v>0</v>
      </c>
      <c r="BD46" s="26">
        <f t="shared" si="103"/>
        <v>0</v>
      </c>
      <c r="BE46" s="26">
        <f t="shared" si="104"/>
        <v>0</v>
      </c>
      <c r="BF46" s="26">
        <f t="shared" si="105"/>
        <v>0</v>
      </c>
      <c r="BG46" s="26">
        <f t="shared" si="106"/>
        <v>0</v>
      </c>
      <c r="BH46" s="26">
        <f t="shared" si="107"/>
        <v>0</v>
      </c>
      <c r="BI46" s="26">
        <f t="shared" si="108"/>
        <v>0</v>
      </c>
      <c r="BJ46" s="26">
        <f t="shared" si="109"/>
        <v>0</v>
      </c>
      <c r="BK46" s="26">
        <f t="shared" si="110"/>
        <v>0</v>
      </c>
      <c r="BL46" s="26">
        <f t="shared" si="111"/>
        <v>0</v>
      </c>
      <c r="BM46" s="26">
        <f t="shared" si="112"/>
        <v>1</v>
      </c>
      <c r="BN46" s="26">
        <f t="shared" si="113"/>
        <v>0</v>
      </c>
      <c r="BO46" s="26">
        <f t="shared" si="114"/>
        <v>4</v>
      </c>
      <c r="BP46" s="26">
        <f t="shared" si="115"/>
        <v>2</v>
      </c>
      <c r="BQ46" s="26">
        <f t="shared" si="116"/>
        <v>0</v>
      </c>
      <c r="BR46" s="31">
        <f t="shared" si="117"/>
        <v>18</v>
      </c>
      <c r="BS46" s="31">
        <f t="shared" si="118"/>
        <v>0.83333333333333326</v>
      </c>
      <c r="BT46" s="31">
        <f t="shared" si="119"/>
        <v>6.8181818181818179E-3</v>
      </c>
      <c r="BW46" s="27">
        <v>49</v>
      </c>
      <c r="BX46" s="26">
        <f t="shared" si="180"/>
        <v>0</v>
      </c>
      <c r="BY46" s="26">
        <f t="shared" si="181"/>
        <v>0</v>
      </c>
      <c r="BZ46" s="26">
        <f t="shared" si="182"/>
        <v>0</v>
      </c>
      <c r="CA46" s="26">
        <f t="shared" si="183"/>
        <v>0</v>
      </c>
      <c r="CB46" s="26">
        <f t="shared" si="184"/>
        <v>0</v>
      </c>
      <c r="CC46" s="26">
        <f t="shared" si="185"/>
        <v>0</v>
      </c>
      <c r="CD46" s="26">
        <f t="shared" si="186"/>
        <v>0</v>
      </c>
      <c r="CE46" s="26">
        <f t="shared" si="187"/>
        <v>0</v>
      </c>
      <c r="CF46" s="26">
        <f t="shared" si="188"/>
        <v>0</v>
      </c>
      <c r="CG46" s="26">
        <f t="shared" si="189"/>
        <v>0</v>
      </c>
      <c r="CH46" s="26">
        <f t="shared" si="190"/>
        <v>4</v>
      </c>
      <c r="CI46" s="26">
        <f t="shared" si="191"/>
        <v>0</v>
      </c>
      <c r="CJ46" s="26">
        <f t="shared" si="192"/>
        <v>0</v>
      </c>
      <c r="CK46" s="26">
        <f t="shared" si="193"/>
        <v>5</v>
      </c>
      <c r="CL46" s="26">
        <f t="shared" si="194"/>
        <v>6</v>
      </c>
      <c r="CM46" s="26">
        <f t="shared" si="195"/>
        <v>0</v>
      </c>
      <c r="CN46" s="26">
        <f t="shared" si="196"/>
        <v>0</v>
      </c>
      <c r="CO46" s="26">
        <f t="shared" si="197"/>
        <v>10</v>
      </c>
      <c r="CP46" s="26">
        <f t="shared" si="198"/>
        <v>0</v>
      </c>
      <c r="CQ46" s="26">
        <f t="shared" si="199"/>
        <v>0</v>
      </c>
      <c r="CR46" s="26">
        <f t="shared" si="200"/>
        <v>0</v>
      </c>
      <c r="CS46" s="26">
        <f t="shared" si="201"/>
        <v>0</v>
      </c>
      <c r="CT46" s="31">
        <f t="shared" si="120"/>
        <v>25</v>
      </c>
      <c r="CU46" s="31">
        <f t="shared" si="121"/>
        <v>0.71679999999999999</v>
      </c>
      <c r="CV46" s="31">
        <f t="shared" si="122"/>
        <v>8.145454545454546E-3</v>
      </c>
      <c r="EA46" s="27">
        <v>58</v>
      </c>
      <c r="EB46" s="26">
        <f t="shared" si="202"/>
        <v>0</v>
      </c>
      <c r="EC46" s="26">
        <f t="shared" si="203"/>
        <v>2</v>
      </c>
      <c r="ED46" s="26">
        <f t="shared" si="204"/>
        <v>0</v>
      </c>
      <c r="EE46" s="26">
        <f t="shared" si="205"/>
        <v>0</v>
      </c>
      <c r="EF46" s="26">
        <f t="shared" si="206"/>
        <v>3</v>
      </c>
      <c r="EG46" s="26">
        <f t="shared" si="207"/>
        <v>3</v>
      </c>
      <c r="EH46" s="26">
        <f t="shared" si="208"/>
        <v>0</v>
      </c>
      <c r="EI46" s="26">
        <f t="shared" si="209"/>
        <v>0</v>
      </c>
      <c r="EJ46" s="26">
        <f t="shared" si="210"/>
        <v>0</v>
      </c>
      <c r="EK46" s="26">
        <f t="shared" si="211"/>
        <v>0</v>
      </c>
      <c r="EL46" s="26">
        <f t="shared" si="212"/>
        <v>0</v>
      </c>
      <c r="EM46" s="26">
        <f t="shared" si="213"/>
        <v>0</v>
      </c>
      <c r="EN46" s="26">
        <f t="shared" si="214"/>
        <v>0</v>
      </c>
      <c r="EO46" s="26">
        <f t="shared" si="215"/>
        <v>0</v>
      </c>
      <c r="EP46" s="26">
        <f t="shared" si="216"/>
        <v>0</v>
      </c>
      <c r="EQ46" s="26">
        <f t="shared" si="217"/>
        <v>0</v>
      </c>
      <c r="ER46" s="26">
        <f t="shared" si="218"/>
        <v>0</v>
      </c>
      <c r="ES46" s="26">
        <f t="shared" si="219"/>
        <v>0</v>
      </c>
      <c r="ET46" s="26">
        <f t="shared" si="220"/>
        <v>0</v>
      </c>
      <c r="EU46" s="26">
        <f t="shared" si="221"/>
        <v>0</v>
      </c>
      <c r="EV46" s="26">
        <f t="shared" si="222"/>
        <v>0</v>
      </c>
      <c r="EW46" s="26">
        <f t="shared" si="223"/>
        <v>6</v>
      </c>
      <c r="EX46" s="31">
        <f t="shared" si="148"/>
        <v>14</v>
      </c>
      <c r="EY46" s="31">
        <f t="shared" si="149"/>
        <v>0.70408163265306123</v>
      </c>
      <c r="EZ46" s="31">
        <f t="shared" si="150"/>
        <v>4.4805194805194806E-3</v>
      </c>
      <c r="GE46" s="27">
        <v>64</v>
      </c>
      <c r="GF46" s="26">
        <f t="shared" si="154"/>
        <v>0</v>
      </c>
      <c r="GG46" s="26">
        <f t="shared" si="155"/>
        <v>4</v>
      </c>
      <c r="GH46" s="26">
        <f t="shared" si="156"/>
        <v>0</v>
      </c>
      <c r="GI46" s="26">
        <f t="shared" si="157"/>
        <v>3</v>
      </c>
      <c r="GJ46" s="26">
        <f t="shared" si="158"/>
        <v>0</v>
      </c>
      <c r="GK46" s="26">
        <f t="shared" si="159"/>
        <v>4</v>
      </c>
      <c r="GL46" s="26">
        <f t="shared" si="160"/>
        <v>0</v>
      </c>
      <c r="GM46" s="26">
        <f t="shared" si="161"/>
        <v>6</v>
      </c>
      <c r="GN46" s="26">
        <f t="shared" si="162"/>
        <v>0</v>
      </c>
      <c r="GO46" s="26">
        <f t="shared" si="163"/>
        <v>0</v>
      </c>
      <c r="GP46" s="26">
        <f t="shared" si="164"/>
        <v>0</v>
      </c>
      <c r="GQ46" s="26">
        <f t="shared" si="165"/>
        <v>0</v>
      </c>
      <c r="GR46" s="26">
        <f t="shared" si="166"/>
        <v>0</v>
      </c>
      <c r="GS46" s="26">
        <f t="shared" si="167"/>
        <v>0</v>
      </c>
      <c r="GT46" s="26">
        <f t="shared" si="168"/>
        <v>0</v>
      </c>
      <c r="GU46" s="26">
        <f t="shared" si="169"/>
        <v>0</v>
      </c>
      <c r="GV46" s="26">
        <f t="shared" si="170"/>
        <v>0</v>
      </c>
      <c r="GW46" s="26">
        <f t="shared" si="171"/>
        <v>3</v>
      </c>
      <c r="GX46" s="26">
        <f t="shared" si="172"/>
        <v>0</v>
      </c>
      <c r="GY46" s="26">
        <f t="shared" si="173"/>
        <v>3</v>
      </c>
      <c r="GZ46" s="26">
        <f t="shared" si="174"/>
        <v>0</v>
      </c>
      <c r="HA46" s="26">
        <f t="shared" si="175"/>
        <v>0</v>
      </c>
      <c r="HB46" s="31">
        <f t="shared" si="176"/>
        <v>23</v>
      </c>
      <c r="HC46" s="31">
        <f t="shared" si="177"/>
        <v>0.82041587901701318</v>
      </c>
      <c r="HD46" s="31">
        <f t="shared" si="178"/>
        <v>8.5770750988142276E-3</v>
      </c>
      <c r="HK46" s="39" t="s">
        <v>279</v>
      </c>
      <c r="HL46" s="31">
        <f>1-(($HL41/$HN41)^2)-(($HM41/$HN41)^2)</f>
        <v>0</v>
      </c>
      <c r="HM46" s="31">
        <f>($HN41/$HN$7)*$HL46</f>
        <v>0</v>
      </c>
      <c r="HP46" s="39" t="s">
        <v>279</v>
      </c>
      <c r="HQ46" s="31">
        <f>1-(($HQ41/$HS41)^2)-(($HR41/$HS41)^2)</f>
        <v>0</v>
      </c>
      <c r="HR46" s="31">
        <f>($HN41/$HN$7)*$HL46</f>
        <v>0</v>
      </c>
      <c r="HU46" s="39" t="s">
        <v>279</v>
      </c>
      <c r="HV46" s="31">
        <v>0</v>
      </c>
      <c r="HW46" s="31">
        <f>($HN41/$HN$7)*$HL46</f>
        <v>0</v>
      </c>
      <c r="HZ46" s="69" t="s">
        <v>279</v>
      </c>
      <c r="IA46" s="70">
        <f>1-(($IA41/$IC41)^2)-(($IB41/$IC41)^2)</f>
        <v>0.19132653061224486</v>
      </c>
      <c r="IB46" s="70">
        <f>($IC41/$IC$19)*$IA46</f>
        <v>0.10714285714285714</v>
      </c>
      <c r="IC46" s="71"/>
      <c r="IE46" s="69" t="s">
        <v>279</v>
      </c>
      <c r="IF46" s="70">
        <f>1-(($IF41/$IH41)^2)-(($IG41/$IH41)^2)</f>
        <v>0.20761245674740492</v>
      </c>
      <c r="IG46" s="70">
        <f>($IH41/$IH$19)*$IF46</f>
        <v>0.18907563025210089</v>
      </c>
      <c r="IH46" s="71"/>
      <c r="IJ46" s="83" t="s">
        <v>279</v>
      </c>
      <c r="IK46" s="70">
        <f>1-(($IK41/$IM41)^2)-(($IL41/$IM41)^2)</f>
        <v>0</v>
      </c>
      <c r="IL46" s="31">
        <f>($IM41/$IM$7)*$IK46</f>
        <v>0</v>
      </c>
      <c r="IM46" s="87"/>
    </row>
    <row r="47" spans="1:256">
      <c r="A47" s="6">
        <v>91</v>
      </c>
      <c r="B47" s="6">
        <v>35</v>
      </c>
      <c r="C47" s="6">
        <v>38</v>
      </c>
      <c r="D47" s="7">
        <v>24.897282300000001</v>
      </c>
      <c r="E47" s="8">
        <f t="shared" si="67"/>
        <v>25</v>
      </c>
      <c r="F47" s="7">
        <v>80.525860879999996</v>
      </c>
      <c r="G47" s="8">
        <f t="shared" si="68"/>
        <v>81</v>
      </c>
      <c r="H47" s="9">
        <v>6.1342872100000001</v>
      </c>
      <c r="I47" s="8">
        <f t="shared" si="69"/>
        <v>6</v>
      </c>
      <c r="J47" s="10">
        <v>183.67932070000001</v>
      </c>
      <c r="K47" s="8">
        <f t="shared" si="70"/>
        <v>184</v>
      </c>
      <c r="L47" s="5" t="s">
        <v>24</v>
      </c>
      <c r="S47" s="27">
        <v>45</v>
      </c>
      <c r="T47" s="26">
        <f t="shared" si="71"/>
        <v>0</v>
      </c>
      <c r="U47" s="26">
        <f t="shared" si="72"/>
        <v>0</v>
      </c>
      <c r="V47" s="26">
        <f t="shared" si="73"/>
        <v>1</v>
      </c>
      <c r="W47" s="26">
        <f t="shared" si="74"/>
        <v>0</v>
      </c>
      <c r="X47" s="26">
        <f t="shared" si="75"/>
        <v>0</v>
      </c>
      <c r="Y47" s="26">
        <f t="shared" si="76"/>
        <v>0</v>
      </c>
      <c r="Z47" s="26">
        <f t="shared" si="77"/>
        <v>0</v>
      </c>
      <c r="AA47" s="26">
        <f t="shared" si="78"/>
        <v>0</v>
      </c>
      <c r="AB47" s="26">
        <f t="shared" si="79"/>
        <v>0</v>
      </c>
      <c r="AC47" s="26">
        <f t="shared" si="80"/>
        <v>0</v>
      </c>
      <c r="AD47" s="26">
        <f t="shared" si="81"/>
        <v>0</v>
      </c>
      <c r="AE47" s="26">
        <f t="shared" si="82"/>
        <v>0</v>
      </c>
      <c r="AF47" s="26">
        <f t="shared" si="83"/>
        <v>0</v>
      </c>
      <c r="AG47" s="26">
        <f t="shared" si="84"/>
        <v>0</v>
      </c>
      <c r="AH47" s="26">
        <f t="shared" si="85"/>
        <v>0</v>
      </c>
      <c r="AI47" s="26">
        <f t="shared" si="86"/>
        <v>0</v>
      </c>
      <c r="AJ47" s="26">
        <f t="shared" si="87"/>
        <v>0</v>
      </c>
      <c r="AK47" s="26">
        <f t="shared" si="88"/>
        <v>3</v>
      </c>
      <c r="AL47" s="26">
        <f t="shared" si="89"/>
        <v>0</v>
      </c>
      <c r="AM47" s="26">
        <f t="shared" si="90"/>
        <v>0</v>
      </c>
      <c r="AN47" s="26">
        <f t="shared" si="91"/>
        <v>0</v>
      </c>
      <c r="AO47" s="26">
        <f t="shared" si="92"/>
        <v>0</v>
      </c>
      <c r="AP47" s="31">
        <f t="shared" si="93"/>
        <v>4</v>
      </c>
      <c r="AQ47" s="31">
        <f t="shared" si="179"/>
        <v>0.375</v>
      </c>
      <c r="AR47" s="31">
        <f t="shared" si="94"/>
        <v>6.8181818181818187E-4</v>
      </c>
      <c r="AU47" s="27">
        <v>50</v>
      </c>
      <c r="AV47" s="26">
        <f t="shared" si="95"/>
        <v>4</v>
      </c>
      <c r="AW47" s="26">
        <f t="shared" si="96"/>
        <v>2</v>
      </c>
      <c r="AX47" s="26">
        <f t="shared" si="97"/>
        <v>0</v>
      </c>
      <c r="AY47" s="26">
        <f t="shared" si="98"/>
        <v>0</v>
      </c>
      <c r="AZ47" s="26">
        <f t="shared" si="99"/>
        <v>0</v>
      </c>
      <c r="BA47" s="26">
        <f t="shared" si="100"/>
        <v>2</v>
      </c>
      <c r="BB47" s="26">
        <f t="shared" si="101"/>
        <v>2</v>
      </c>
      <c r="BC47" s="26">
        <f t="shared" si="102"/>
        <v>0</v>
      </c>
      <c r="BD47" s="26">
        <f t="shared" si="103"/>
        <v>0</v>
      </c>
      <c r="BE47" s="26">
        <f t="shared" si="104"/>
        <v>0</v>
      </c>
      <c r="BF47" s="26">
        <f t="shared" si="105"/>
        <v>0</v>
      </c>
      <c r="BG47" s="26">
        <f t="shared" si="106"/>
        <v>0</v>
      </c>
      <c r="BH47" s="26">
        <f t="shared" si="107"/>
        <v>0</v>
      </c>
      <c r="BI47" s="26">
        <f t="shared" si="108"/>
        <v>0</v>
      </c>
      <c r="BJ47" s="26">
        <f t="shared" si="109"/>
        <v>0</v>
      </c>
      <c r="BK47" s="26">
        <f t="shared" si="110"/>
        <v>0</v>
      </c>
      <c r="BL47" s="26">
        <f t="shared" si="111"/>
        <v>0</v>
      </c>
      <c r="BM47" s="26">
        <f t="shared" si="112"/>
        <v>4</v>
      </c>
      <c r="BN47" s="26">
        <f t="shared" si="113"/>
        <v>0</v>
      </c>
      <c r="BO47" s="26">
        <f t="shared" si="114"/>
        <v>5</v>
      </c>
      <c r="BP47" s="26">
        <f t="shared" si="115"/>
        <v>3</v>
      </c>
      <c r="BQ47" s="26">
        <f t="shared" si="116"/>
        <v>0</v>
      </c>
      <c r="BR47" s="31">
        <f t="shared" si="117"/>
        <v>22</v>
      </c>
      <c r="BS47" s="31">
        <f t="shared" si="118"/>
        <v>0.83884297520661166</v>
      </c>
      <c r="BT47" s="31">
        <f t="shared" si="119"/>
        <v>8.388429752066117E-3</v>
      </c>
      <c r="BW47" s="27">
        <v>50</v>
      </c>
      <c r="BX47" s="26">
        <f t="shared" si="180"/>
        <v>0</v>
      </c>
      <c r="BY47" s="26">
        <f t="shared" si="181"/>
        <v>0</v>
      </c>
      <c r="BZ47" s="26">
        <f t="shared" si="182"/>
        <v>0</v>
      </c>
      <c r="CA47" s="26">
        <f t="shared" si="183"/>
        <v>0</v>
      </c>
      <c r="CB47" s="26">
        <f t="shared" si="184"/>
        <v>0</v>
      </c>
      <c r="CC47" s="26">
        <f t="shared" si="185"/>
        <v>0</v>
      </c>
      <c r="CD47" s="26">
        <f t="shared" si="186"/>
        <v>0</v>
      </c>
      <c r="CE47" s="26">
        <f t="shared" si="187"/>
        <v>0</v>
      </c>
      <c r="CF47" s="26">
        <f t="shared" si="188"/>
        <v>0</v>
      </c>
      <c r="CG47" s="26">
        <f t="shared" si="189"/>
        <v>0</v>
      </c>
      <c r="CH47" s="26">
        <f t="shared" si="190"/>
        <v>8</v>
      </c>
      <c r="CI47" s="26">
        <f t="shared" si="191"/>
        <v>0</v>
      </c>
      <c r="CJ47" s="26">
        <f t="shared" si="192"/>
        <v>0</v>
      </c>
      <c r="CK47" s="26">
        <f t="shared" si="193"/>
        <v>13</v>
      </c>
      <c r="CL47" s="26">
        <f t="shared" si="194"/>
        <v>6</v>
      </c>
      <c r="CM47" s="26">
        <f t="shared" si="195"/>
        <v>0</v>
      </c>
      <c r="CN47" s="26">
        <f t="shared" si="196"/>
        <v>0</v>
      </c>
      <c r="CO47" s="26">
        <f t="shared" si="197"/>
        <v>5</v>
      </c>
      <c r="CP47" s="26">
        <f t="shared" si="198"/>
        <v>0</v>
      </c>
      <c r="CQ47" s="26">
        <f t="shared" si="199"/>
        <v>0</v>
      </c>
      <c r="CR47" s="26">
        <f t="shared" si="200"/>
        <v>0</v>
      </c>
      <c r="CS47" s="26">
        <f t="shared" si="201"/>
        <v>0</v>
      </c>
      <c r="CT47" s="31">
        <f t="shared" si="120"/>
        <v>32</v>
      </c>
      <c r="CU47" s="31">
        <f t="shared" si="121"/>
        <v>0.712890625</v>
      </c>
      <c r="CV47" s="31">
        <f t="shared" si="122"/>
        <v>1.0369318181818183E-2</v>
      </c>
      <c r="EA47" s="27">
        <v>59</v>
      </c>
      <c r="EB47" s="26">
        <f t="shared" si="202"/>
        <v>0</v>
      </c>
      <c r="EC47" s="26">
        <f t="shared" si="203"/>
        <v>7</v>
      </c>
      <c r="ED47" s="26">
        <f t="shared" si="204"/>
        <v>0</v>
      </c>
      <c r="EE47" s="26">
        <f t="shared" si="205"/>
        <v>0</v>
      </c>
      <c r="EF47" s="26">
        <f t="shared" si="206"/>
        <v>2</v>
      </c>
      <c r="EG47" s="26">
        <f t="shared" si="207"/>
        <v>4</v>
      </c>
      <c r="EH47" s="26">
        <f t="shared" si="208"/>
        <v>0</v>
      </c>
      <c r="EI47" s="26">
        <f t="shared" si="209"/>
        <v>0</v>
      </c>
      <c r="EJ47" s="26">
        <f t="shared" si="210"/>
        <v>0</v>
      </c>
      <c r="EK47" s="26">
        <f t="shared" si="211"/>
        <v>0</v>
      </c>
      <c r="EL47" s="26">
        <f t="shared" si="212"/>
        <v>0</v>
      </c>
      <c r="EM47" s="26">
        <f t="shared" si="213"/>
        <v>0</v>
      </c>
      <c r="EN47" s="26">
        <f t="shared" si="214"/>
        <v>0</v>
      </c>
      <c r="EO47" s="26">
        <f t="shared" si="215"/>
        <v>0</v>
      </c>
      <c r="EP47" s="26">
        <f t="shared" si="216"/>
        <v>0</v>
      </c>
      <c r="EQ47" s="26">
        <f t="shared" si="217"/>
        <v>0</v>
      </c>
      <c r="ER47" s="26">
        <f t="shared" si="218"/>
        <v>0</v>
      </c>
      <c r="ES47" s="26">
        <f t="shared" si="219"/>
        <v>0</v>
      </c>
      <c r="ET47" s="26">
        <f t="shared" si="220"/>
        <v>0</v>
      </c>
      <c r="EU47" s="26">
        <f t="shared" si="221"/>
        <v>0</v>
      </c>
      <c r="EV47" s="26">
        <f t="shared" si="222"/>
        <v>0</v>
      </c>
      <c r="EW47" s="26">
        <f t="shared" si="223"/>
        <v>3</v>
      </c>
      <c r="EX47" s="31">
        <f t="shared" si="148"/>
        <v>16</v>
      </c>
      <c r="EY47" s="31">
        <f t="shared" si="149"/>
        <v>0.6953125</v>
      </c>
      <c r="EZ47" s="31">
        <f t="shared" si="150"/>
        <v>5.0568181818181814E-3</v>
      </c>
      <c r="GE47" s="27">
        <v>65</v>
      </c>
      <c r="GF47" s="26">
        <f t="shared" si="154"/>
        <v>0</v>
      </c>
      <c r="GG47" s="26">
        <f t="shared" si="155"/>
        <v>4</v>
      </c>
      <c r="GH47" s="26">
        <f t="shared" si="156"/>
        <v>2</v>
      </c>
      <c r="GI47" s="26">
        <f t="shared" si="157"/>
        <v>0</v>
      </c>
      <c r="GJ47" s="26">
        <f t="shared" si="158"/>
        <v>0</v>
      </c>
      <c r="GK47" s="26">
        <f t="shared" si="159"/>
        <v>4</v>
      </c>
      <c r="GL47" s="26">
        <f t="shared" si="160"/>
        <v>0</v>
      </c>
      <c r="GM47" s="26">
        <f t="shared" si="161"/>
        <v>6</v>
      </c>
      <c r="GN47" s="26">
        <f t="shared" si="162"/>
        <v>0</v>
      </c>
      <c r="GO47" s="26">
        <f t="shared" si="163"/>
        <v>0</v>
      </c>
      <c r="GP47" s="26">
        <f t="shared" si="164"/>
        <v>0</v>
      </c>
      <c r="GQ47" s="26">
        <f t="shared" si="165"/>
        <v>0</v>
      </c>
      <c r="GR47" s="26">
        <f t="shared" si="166"/>
        <v>5</v>
      </c>
      <c r="GS47" s="26">
        <f t="shared" si="167"/>
        <v>0</v>
      </c>
      <c r="GT47" s="26">
        <f t="shared" si="168"/>
        <v>0</v>
      </c>
      <c r="GU47" s="26">
        <f t="shared" si="169"/>
        <v>0</v>
      </c>
      <c r="GV47" s="26">
        <f t="shared" si="170"/>
        <v>0</v>
      </c>
      <c r="GW47" s="26">
        <f t="shared" si="171"/>
        <v>0</v>
      </c>
      <c r="GX47" s="26">
        <f t="shared" si="172"/>
        <v>0</v>
      </c>
      <c r="GY47" s="26">
        <f t="shared" si="173"/>
        <v>3</v>
      </c>
      <c r="GZ47" s="26">
        <f t="shared" si="174"/>
        <v>0</v>
      </c>
      <c r="HA47" s="26">
        <f t="shared" si="175"/>
        <v>0</v>
      </c>
      <c r="HB47" s="31">
        <f t="shared" si="176"/>
        <v>24</v>
      </c>
      <c r="HC47" s="31">
        <f t="shared" si="177"/>
        <v>0.81597222222222221</v>
      </c>
      <c r="HD47" s="31">
        <f t="shared" si="178"/>
        <v>8.9015151515151516E-3</v>
      </c>
      <c r="HK47" s="39" t="s">
        <v>282</v>
      </c>
      <c r="HL47" s="31">
        <f>1-(($HL42/$HN42)^2)-(($HM42/$HN42)^2)</f>
        <v>0</v>
      </c>
      <c r="HM47" s="31">
        <f>($HN42/$HN$7)*$HL47</f>
        <v>0</v>
      </c>
      <c r="HP47" s="39" t="s">
        <v>282</v>
      </c>
      <c r="HQ47" s="31">
        <v>0</v>
      </c>
      <c r="HR47" s="31">
        <f>($HN42/$HN$7)*$HL47</f>
        <v>0</v>
      </c>
      <c r="HU47" s="39" t="s">
        <v>282</v>
      </c>
      <c r="HV47" s="31">
        <v>0</v>
      </c>
      <c r="HW47" s="31">
        <f>($HN42/$HN$7)*$HL47</f>
        <v>0</v>
      </c>
      <c r="HZ47" s="69" t="s">
        <v>282</v>
      </c>
      <c r="IA47" s="70">
        <v>0</v>
      </c>
      <c r="IB47" s="70">
        <f>($IC42/$IC$19)*$IA47</f>
        <v>0</v>
      </c>
      <c r="IC47" s="71"/>
      <c r="IE47" s="69" t="s">
        <v>282</v>
      </c>
      <c r="IF47" s="70">
        <f>1-(($IF42/$IH42)^2)-(($IG42/$IH42)^2)</f>
        <v>0</v>
      </c>
      <c r="IG47" s="70">
        <f>($IH42/$IH$19)*$IF47</f>
        <v>0</v>
      </c>
      <c r="IH47" s="71"/>
      <c r="IJ47" s="83" t="s">
        <v>282</v>
      </c>
      <c r="IK47" s="70">
        <v>0</v>
      </c>
      <c r="IL47" s="31">
        <f>($IM42/$IM$7)*$IK47</f>
        <v>0</v>
      </c>
      <c r="IM47" s="87"/>
    </row>
    <row r="48" spans="1:256">
      <c r="A48" s="6">
        <v>76</v>
      </c>
      <c r="B48" s="6">
        <v>49</v>
      </c>
      <c r="C48" s="6">
        <v>42</v>
      </c>
      <c r="D48" s="7">
        <v>24.958779</v>
      </c>
      <c r="E48" s="8">
        <f t="shared" si="67"/>
        <v>25</v>
      </c>
      <c r="F48" s="7">
        <v>84.479633719999995</v>
      </c>
      <c r="G48" s="8">
        <f t="shared" si="68"/>
        <v>84</v>
      </c>
      <c r="H48" s="9">
        <v>5.2063731530000004</v>
      </c>
      <c r="I48" s="8">
        <f t="shared" si="69"/>
        <v>5</v>
      </c>
      <c r="J48" s="10">
        <v>196.9560008</v>
      </c>
      <c r="K48" s="8">
        <f t="shared" si="70"/>
        <v>197</v>
      </c>
      <c r="L48" s="5" t="s">
        <v>24</v>
      </c>
      <c r="S48" s="27">
        <v>46</v>
      </c>
      <c r="T48" s="26">
        <f t="shared" si="71"/>
        <v>0</v>
      </c>
      <c r="U48" s="26">
        <f t="shared" si="72"/>
        <v>0</v>
      </c>
      <c r="V48" s="26">
        <f t="shared" si="73"/>
        <v>1</v>
      </c>
      <c r="W48" s="26">
        <f t="shared" si="74"/>
        <v>0</v>
      </c>
      <c r="X48" s="26">
        <f t="shared" si="75"/>
        <v>0</v>
      </c>
      <c r="Y48" s="26">
        <f t="shared" si="76"/>
        <v>0</v>
      </c>
      <c r="Z48" s="26">
        <f t="shared" si="77"/>
        <v>0</v>
      </c>
      <c r="AA48" s="26">
        <f t="shared" si="78"/>
        <v>0</v>
      </c>
      <c r="AB48" s="26">
        <f t="shared" si="79"/>
        <v>0</v>
      </c>
      <c r="AC48" s="26">
        <f t="shared" si="80"/>
        <v>0</v>
      </c>
      <c r="AD48" s="26">
        <f t="shared" si="81"/>
        <v>0</v>
      </c>
      <c r="AE48" s="26">
        <f t="shared" si="82"/>
        <v>0</v>
      </c>
      <c r="AF48" s="26">
        <f t="shared" si="83"/>
        <v>0</v>
      </c>
      <c r="AG48" s="26">
        <f t="shared" si="84"/>
        <v>0</v>
      </c>
      <c r="AH48" s="26">
        <f t="shared" si="85"/>
        <v>0</v>
      </c>
      <c r="AI48" s="26">
        <f t="shared" si="86"/>
        <v>0</v>
      </c>
      <c r="AJ48" s="26">
        <f t="shared" si="87"/>
        <v>0</v>
      </c>
      <c r="AK48" s="26">
        <f t="shared" si="88"/>
        <v>0</v>
      </c>
      <c r="AL48" s="26">
        <f t="shared" si="89"/>
        <v>0</v>
      </c>
      <c r="AM48" s="26">
        <f t="shared" si="90"/>
        <v>0</v>
      </c>
      <c r="AN48" s="26">
        <f t="shared" si="91"/>
        <v>0</v>
      </c>
      <c r="AO48" s="26">
        <f t="shared" si="92"/>
        <v>0</v>
      </c>
      <c r="AP48" s="31">
        <f t="shared" si="93"/>
        <v>1</v>
      </c>
      <c r="AQ48" s="31">
        <f t="shared" si="179"/>
        <v>0</v>
      </c>
      <c r="AR48" s="31">
        <f t="shared" si="94"/>
        <v>0</v>
      </c>
      <c r="AU48" s="27">
        <v>51</v>
      </c>
      <c r="AV48" s="26">
        <f t="shared" si="95"/>
        <v>2</v>
      </c>
      <c r="AW48" s="26">
        <f t="shared" si="96"/>
        <v>4</v>
      </c>
      <c r="AX48" s="26">
        <f t="shared" si="97"/>
        <v>0</v>
      </c>
      <c r="AY48" s="26">
        <f t="shared" si="98"/>
        <v>0</v>
      </c>
      <c r="AZ48" s="26">
        <f t="shared" si="99"/>
        <v>0</v>
      </c>
      <c r="BA48" s="26">
        <f t="shared" si="100"/>
        <v>9</v>
      </c>
      <c r="BB48" s="26">
        <f t="shared" si="101"/>
        <v>3</v>
      </c>
      <c r="BC48" s="26">
        <f t="shared" si="102"/>
        <v>0</v>
      </c>
      <c r="BD48" s="26">
        <f t="shared" si="103"/>
        <v>0</v>
      </c>
      <c r="BE48" s="26">
        <f t="shared" si="104"/>
        <v>0</v>
      </c>
      <c r="BF48" s="26">
        <f t="shared" si="105"/>
        <v>0</v>
      </c>
      <c r="BG48" s="26">
        <f t="shared" si="106"/>
        <v>0</v>
      </c>
      <c r="BH48" s="26">
        <f t="shared" si="107"/>
        <v>0</v>
      </c>
      <c r="BI48" s="26">
        <f t="shared" si="108"/>
        <v>0</v>
      </c>
      <c r="BJ48" s="26">
        <f t="shared" si="109"/>
        <v>0</v>
      </c>
      <c r="BK48" s="26">
        <f t="shared" si="110"/>
        <v>0</v>
      </c>
      <c r="BL48" s="26">
        <f t="shared" si="111"/>
        <v>0</v>
      </c>
      <c r="BM48" s="26">
        <f t="shared" si="112"/>
        <v>4</v>
      </c>
      <c r="BN48" s="26">
        <f t="shared" si="113"/>
        <v>0</v>
      </c>
      <c r="BO48" s="26">
        <f t="shared" si="114"/>
        <v>3</v>
      </c>
      <c r="BP48" s="26">
        <f t="shared" si="115"/>
        <v>2</v>
      </c>
      <c r="BQ48" s="26">
        <f t="shared" si="116"/>
        <v>0</v>
      </c>
      <c r="BR48" s="31">
        <f t="shared" si="117"/>
        <v>27</v>
      </c>
      <c r="BS48" s="31">
        <f t="shared" si="118"/>
        <v>0.8093278463648832</v>
      </c>
      <c r="BT48" s="31">
        <f t="shared" si="119"/>
        <v>9.9326599326599301E-3</v>
      </c>
      <c r="BW48" s="27">
        <v>51</v>
      </c>
      <c r="BX48" s="26">
        <f t="shared" si="180"/>
        <v>0</v>
      </c>
      <c r="BY48" s="26">
        <f t="shared" si="181"/>
        <v>0</v>
      </c>
      <c r="BZ48" s="26">
        <f t="shared" si="182"/>
        <v>0</v>
      </c>
      <c r="CA48" s="26">
        <f t="shared" si="183"/>
        <v>0</v>
      </c>
      <c r="CB48" s="26">
        <f t="shared" si="184"/>
        <v>0</v>
      </c>
      <c r="CC48" s="26">
        <f t="shared" si="185"/>
        <v>0</v>
      </c>
      <c r="CD48" s="26">
        <f t="shared" si="186"/>
        <v>0</v>
      </c>
      <c r="CE48" s="26">
        <f t="shared" si="187"/>
        <v>0</v>
      </c>
      <c r="CF48" s="26">
        <f t="shared" si="188"/>
        <v>0</v>
      </c>
      <c r="CG48" s="26">
        <f t="shared" si="189"/>
        <v>0</v>
      </c>
      <c r="CH48" s="26">
        <f t="shared" si="190"/>
        <v>7</v>
      </c>
      <c r="CI48" s="26">
        <f t="shared" si="191"/>
        <v>0</v>
      </c>
      <c r="CJ48" s="26">
        <f t="shared" si="192"/>
        <v>0</v>
      </c>
      <c r="CK48" s="26">
        <f t="shared" si="193"/>
        <v>11</v>
      </c>
      <c r="CL48" s="26">
        <f t="shared" si="194"/>
        <v>6</v>
      </c>
      <c r="CM48" s="26">
        <f t="shared" si="195"/>
        <v>0</v>
      </c>
      <c r="CN48" s="26">
        <f t="shared" si="196"/>
        <v>0</v>
      </c>
      <c r="CO48" s="26">
        <f t="shared" si="197"/>
        <v>7</v>
      </c>
      <c r="CP48" s="26">
        <f t="shared" si="198"/>
        <v>0</v>
      </c>
      <c r="CQ48" s="26">
        <f t="shared" si="199"/>
        <v>0</v>
      </c>
      <c r="CR48" s="26">
        <f t="shared" si="200"/>
        <v>0</v>
      </c>
      <c r="CS48" s="26">
        <f t="shared" si="201"/>
        <v>0</v>
      </c>
      <c r="CT48" s="31">
        <f t="shared" si="120"/>
        <v>31</v>
      </c>
      <c r="CU48" s="31">
        <f t="shared" si="121"/>
        <v>0.73465140478668056</v>
      </c>
      <c r="CV48" s="31">
        <f t="shared" si="122"/>
        <v>1.0351906158357772E-2</v>
      </c>
      <c r="EA48" s="27">
        <v>60</v>
      </c>
      <c r="EB48" s="26">
        <f t="shared" si="202"/>
        <v>0</v>
      </c>
      <c r="EC48" s="26">
        <f t="shared" si="203"/>
        <v>7</v>
      </c>
      <c r="ED48" s="26">
        <f t="shared" si="204"/>
        <v>0</v>
      </c>
      <c r="EE48" s="26">
        <f t="shared" si="205"/>
        <v>0</v>
      </c>
      <c r="EF48" s="26">
        <f t="shared" si="206"/>
        <v>2</v>
      </c>
      <c r="EG48" s="26">
        <f t="shared" si="207"/>
        <v>4</v>
      </c>
      <c r="EH48" s="26">
        <f t="shared" si="208"/>
        <v>0</v>
      </c>
      <c r="EI48" s="26">
        <f t="shared" si="209"/>
        <v>6</v>
      </c>
      <c r="EJ48" s="26">
        <f t="shared" si="210"/>
        <v>7</v>
      </c>
      <c r="EK48" s="26">
        <f t="shared" si="211"/>
        <v>0</v>
      </c>
      <c r="EL48" s="26">
        <f t="shared" si="212"/>
        <v>0</v>
      </c>
      <c r="EM48" s="26">
        <f t="shared" si="213"/>
        <v>0</v>
      </c>
      <c r="EN48" s="26">
        <f t="shared" si="214"/>
        <v>0</v>
      </c>
      <c r="EO48" s="26">
        <f t="shared" si="215"/>
        <v>0</v>
      </c>
      <c r="EP48" s="26">
        <f t="shared" si="216"/>
        <v>0</v>
      </c>
      <c r="EQ48" s="26">
        <f t="shared" si="217"/>
        <v>0</v>
      </c>
      <c r="ER48" s="26">
        <f t="shared" si="218"/>
        <v>0</v>
      </c>
      <c r="ES48" s="26">
        <f t="shared" si="219"/>
        <v>0</v>
      </c>
      <c r="ET48" s="26">
        <f t="shared" si="220"/>
        <v>0</v>
      </c>
      <c r="EU48" s="26">
        <f t="shared" si="221"/>
        <v>0</v>
      </c>
      <c r="EV48" s="26">
        <f t="shared" si="222"/>
        <v>0</v>
      </c>
      <c r="EW48" s="26">
        <f t="shared" si="223"/>
        <v>4</v>
      </c>
      <c r="EX48" s="31">
        <f t="shared" si="148"/>
        <v>30</v>
      </c>
      <c r="EY48" s="31">
        <f t="shared" si="149"/>
        <v>0.81111111111111112</v>
      </c>
      <c r="EZ48" s="31">
        <f t="shared" si="150"/>
        <v>1.1060606060606061E-2</v>
      </c>
      <c r="GE48" s="27">
        <v>66</v>
      </c>
      <c r="GF48" s="26">
        <f t="shared" si="154"/>
        <v>0</v>
      </c>
      <c r="GG48" s="26">
        <f t="shared" si="155"/>
        <v>3</v>
      </c>
      <c r="GH48" s="26">
        <f t="shared" si="156"/>
        <v>1</v>
      </c>
      <c r="GI48" s="26">
        <f t="shared" si="157"/>
        <v>0</v>
      </c>
      <c r="GJ48" s="26">
        <f t="shared" si="158"/>
        <v>0</v>
      </c>
      <c r="GK48" s="26">
        <f t="shared" si="159"/>
        <v>3</v>
      </c>
      <c r="GL48" s="26">
        <f t="shared" si="160"/>
        <v>0</v>
      </c>
      <c r="GM48" s="26">
        <f t="shared" si="161"/>
        <v>6</v>
      </c>
      <c r="GN48" s="26">
        <f t="shared" si="162"/>
        <v>0</v>
      </c>
      <c r="GO48" s="26">
        <f t="shared" si="163"/>
        <v>0</v>
      </c>
      <c r="GP48" s="26">
        <f t="shared" si="164"/>
        <v>0</v>
      </c>
      <c r="GQ48" s="26">
        <f t="shared" si="165"/>
        <v>0</v>
      </c>
      <c r="GR48" s="26">
        <f t="shared" si="166"/>
        <v>13</v>
      </c>
      <c r="GS48" s="26">
        <f t="shared" si="167"/>
        <v>0</v>
      </c>
      <c r="GT48" s="26">
        <f t="shared" si="168"/>
        <v>0</v>
      </c>
      <c r="GU48" s="26">
        <f t="shared" si="169"/>
        <v>0</v>
      </c>
      <c r="GV48" s="26">
        <f t="shared" si="170"/>
        <v>0</v>
      </c>
      <c r="GW48" s="26">
        <f t="shared" si="171"/>
        <v>0</v>
      </c>
      <c r="GX48" s="26">
        <f t="shared" si="172"/>
        <v>0</v>
      </c>
      <c r="GY48" s="26">
        <f t="shared" si="173"/>
        <v>4</v>
      </c>
      <c r="GZ48" s="26">
        <f t="shared" si="174"/>
        <v>0</v>
      </c>
      <c r="HA48" s="26">
        <f t="shared" si="175"/>
        <v>0</v>
      </c>
      <c r="HB48" s="31">
        <f t="shared" si="176"/>
        <v>30</v>
      </c>
      <c r="HC48" s="31">
        <f t="shared" si="177"/>
        <v>0.73333333333333328</v>
      </c>
      <c r="HD48" s="31">
        <f t="shared" si="178"/>
        <v>9.9999999999999985E-3</v>
      </c>
      <c r="HM48">
        <f>SUM(HM46:HM47)</f>
        <v>0</v>
      </c>
      <c r="HR48">
        <f>SUM(HR46:HR47)</f>
        <v>0</v>
      </c>
      <c r="HW48">
        <f>SUM(HW46:HW47)</f>
        <v>0</v>
      </c>
      <c r="HZ48" s="72"/>
      <c r="IA48" s="73"/>
      <c r="IB48" s="73">
        <f>SUM(IB46:IB47)</f>
        <v>0.10714285714285714</v>
      </c>
      <c r="IC48" s="74"/>
      <c r="IE48" s="72"/>
      <c r="IF48" s="73"/>
      <c r="IG48" s="73">
        <f>SUM(IG46:IG47)</f>
        <v>0.18907563025210089</v>
      </c>
      <c r="IH48" s="74"/>
      <c r="IJ48" s="87"/>
      <c r="IK48" s="87"/>
      <c r="IL48" s="87">
        <f>SUM(IL46:IL47)</f>
        <v>0</v>
      </c>
      <c r="IM48" s="87"/>
    </row>
    <row r="49" spans="1:237">
      <c r="A49" s="6">
        <v>74</v>
      </c>
      <c r="B49" s="6">
        <v>39</v>
      </c>
      <c r="C49" s="6">
        <v>38</v>
      </c>
      <c r="D49" s="7">
        <v>23.241135010000001</v>
      </c>
      <c r="E49" s="8">
        <f t="shared" si="67"/>
        <v>23</v>
      </c>
      <c r="F49" s="7">
        <v>84.592018429999996</v>
      </c>
      <c r="G49" s="8">
        <f t="shared" si="68"/>
        <v>85</v>
      </c>
      <c r="H49" s="9">
        <v>7.7820513130000002</v>
      </c>
      <c r="I49" s="8">
        <f t="shared" si="69"/>
        <v>8</v>
      </c>
      <c r="J49" s="10">
        <v>233.0453455</v>
      </c>
      <c r="K49" s="8">
        <f t="shared" si="70"/>
        <v>233</v>
      </c>
      <c r="L49" s="5" t="s">
        <v>24</v>
      </c>
      <c r="S49" s="27">
        <v>47</v>
      </c>
      <c r="T49" s="26">
        <f t="shared" si="71"/>
        <v>0</v>
      </c>
      <c r="U49" s="26">
        <f t="shared" si="72"/>
        <v>0</v>
      </c>
      <c r="V49" s="26">
        <f t="shared" si="73"/>
        <v>2</v>
      </c>
      <c r="W49" s="26">
        <f t="shared" si="74"/>
        <v>0</v>
      </c>
      <c r="X49" s="26">
        <f t="shared" si="75"/>
        <v>0</v>
      </c>
      <c r="Y49" s="26">
        <f t="shared" si="76"/>
        <v>0</v>
      </c>
      <c r="Z49" s="26">
        <f t="shared" si="77"/>
        <v>0</v>
      </c>
      <c r="AA49" s="26">
        <f t="shared" si="78"/>
        <v>1</v>
      </c>
      <c r="AB49" s="26">
        <f t="shared" si="79"/>
        <v>0</v>
      </c>
      <c r="AC49" s="26">
        <f t="shared" si="80"/>
        <v>0</v>
      </c>
      <c r="AD49" s="26">
        <f t="shared" si="81"/>
        <v>0</v>
      </c>
      <c r="AE49" s="26">
        <f t="shared" si="82"/>
        <v>0</v>
      </c>
      <c r="AF49" s="26">
        <f t="shared" si="83"/>
        <v>0</v>
      </c>
      <c r="AG49" s="26">
        <f t="shared" si="84"/>
        <v>0</v>
      </c>
      <c r="AH49" s="26">
        <f t="shared" si="85"/>
        <v>0</v>
      </c>
      <c r="AI49" s="26">
        <f t="shared" si="86"/>
        <v>0</v>
      </c>
      <c r="AJ49" s="26">
        <f t="shared" si="87"/>
        <v>0</v>
      </c>
      <c r="AK49" s="26">
        <f t="shared" si="88"/>
        <v>1</v>
      </c>
      <c r="AL49" s="26">
        <f t="shared" si="89"/>
        <v>0</v>
      </c>
      <c r="AM49" s="26">
        <f t="shared" si="90"/>
        <v>0</v>
      </c>
      <c r="AN49" s="26">
        <f t="shared" si="91"/>
        <v>0</v>
      </c>
      <c r="AO49" s="26">
        <f t="shared" si="92"/>
        <v>0</v>
      </c>
      <c r="AP49" s="31">
        <f t="shared" si="93"/>
        <v>4</v>
      </c>
      <c r="AQ49" s="31">
        <f t="shared" si="179"/>
        <v>0.625</v>
      </c>
      <c r="AR49" s="31">
        <f t="shared" si="94"/>
        <v>1.1363636363636363E-3</v>
      </c>
      <c r="AU49" s="27">
        <v>52</v>
      </c>
      <c r="AV49" s="26">
        <f t="shared" si="95"/>
        <v>3</v>
      </c>
      <c r="AW49" s="26">
        <f t="shared" si="96"/>
        <v>4</v>
      </c>
      <c r="AX49" s="26">
        <f t="shared" si="97"/>
        <v>0</v>
      </c>
      <c r="AY49" s="26">
        <f t="shared" si="98"/>
        <v>0</v>
      </c>
      <c r="AZ49" s="26">
        <f t="shared" si="99"/>
        <v>0</v>
      </c>
      <c r="BA49" s="26">
        <f t="shared" si="100"/>
        <v>2</v>
      </c>
      <c r="BB49" s="26">
        <f t="shared" si="101"/>
        <v>2</v>
      </c>
      <c r="BC49" s="26">
        <f t="shared" si="102"/>
        <v>0</v>
      </c>
      <c r="BD49" s="26">
        <f t="shared" si="103"/>
        <v>0</v>
      </c>
      <c r="BE49" s="26">
        <f t="shared" si="104"/>
        <v>0</v>
      </c>
      <c r="BF49" s="26">
        <f t="shared" si="105"/>
        <v>0</v>
      </c>
      <c r="BG49" s="26">
        <f t="shared" si="106"/>
        <v>0</v>
      </c>
      <c r="BH49" s="26">
        <f t="shared" si="107"/>
        <v>0</v>
      </c>
      <c r="BI49" s="26">
        <f t="shared" si="108"/>
        <v>0</v>
      </c>
      <c r="BJ49" s="26">
        <f t="shared" si="109"/>
        <v>0</v>
      </c>
      <c r="BK49" s="26">
        <f t="shared" si="110"/>
        <v>0</v>
      </c>
      <c r="BL49" s="26">
        <f t="shared" si="111"/>
        <v>0</v>
      </c>
      <c r="BM49" s="26">
        <f t="shared" si="112"/>
        <v>3</v>
      </c>
      <c r="BN49" s="26">
        <f t="shared" si="113"/>
        <v>0</v>
      </c>
      <c r="BO49" s="26">
        <f t="shared" si="114"/>
        <v>5</v>
      </c>
      <c r="BP49" s="26">
        <f t="shared" si="115"/>
        <v>6</v>
      </c>
      <c r="BQ49" s="26">
        <f t="shared" si="116"/>
        <v>0</v>
      </c>
      <c r="BR49" s="31">
        <f t="shared" si="117"/>
        <v>25</v>
      </c>
      <c r="BS49" s="31">
        <f t="shared" si="118"/>
        <v>0.83520000000000016</v>
      </c>
      <c r="BT49" s="31">
        <f t="shared" si="119"/>
        <v>9.4909090909090933E-3</v>
      </c>
      <c r="BW49" s="27">
        <v>52</v>
      </c>
      <c r="BX49" s="26">
        <f t="shared" si="180"/>
        <v>0</v>
      </c>
      <c r="BY49" s="26">
        <f t="shared" si="181"/>
        <v>0</v>
      </c>
      <c r="BZ49" s="26">
        <f t="shared" si="182"/>
        <v>0</v>
      </c>
      <c r="CA49" s="26">
        <f t="shared" si="183"/>
        <v>0</v>
      </c>
      <c r="CB49" s="26">
        <f t="shared" si="184"/>
        <v>0</v>
      </c>
      <c r="CC49" s="26">
        <f t="shared" si="185"/>
        <v>0</v>
      </c>
      <c r="CD49" s="26">
        <f t="shared" si="186"/>
        <v>0</v>
      </c>
      <c r="CE49" s="26">
        <f t="shared" si="187"/>
        <v>0</v>
      </c>
      <c r="CF49" s="26">
        <f t="shared" si="188"/>
        <v>0</v>
      </c>
      <c r="CG49" s="26">
        <f t="shared" si="189"/>
        <v>0</v>
      </c>
      <c r="CH49" s="26">
        <f t="shared" si="190"/>
        <v>11</v>
      </c>
      <c r="CI49" s="26">
        <f t="shared" si="191"/>
        <v>0</v>
      </c>
      <c r="CJ49" s="26">
        <f t="shared" si="192"/>
        <v>0</v>
      </c>
      <c r="CK49" s="26">
        <f t="shared" si="193"/>
        <v>11</v>
      </c>
      <c r="CL49" s="26">
        <f t="shared" si="194"/>
        <v>18</v>
      </c>
      <c r="CM49" s="26">
        <f t="shared" si="195"/>
        <v>0</v>
      </c>
      <c r="CN49" s="26">
        <f t="shared" si="196"/>
        <v>0</v>
      </c>
      <c r="CO49" s="26">
        <f t="shared" si="197"/>
        <v>18</v>
      </c>
      <c r="CP49" s="26">
        <f t="shared" si="198"/>
        <v>0</v>
      </c>
      <c r="CQ49" s="26">
        <f t="shared" si="199"/>
        <v>0</v>
      </c>
      <c r="CR49" s="26">
        <f t="shared" si="200"/>
        <v>0</v>
      </c>
      <c r="CS49" s="26">
        <f t="shared" si="201"/>
        <v>0</v>
      </c>
      <c r="CT49" s="31">
        <f t="shared" si="120"/>
        <v>58</v>
      </c>
      <c r="CU49" s="31">
        <f t="shared" si="121"/>
        <v>0.73543400713436391</v>
      </c>
      <c r="CV49" s="31">
        <f t="shared" si="122"/>
        <v>1.9388714733542322E-2</v>
      </c>
      <c r="EA49" s="27">
        <v>61</v>
      </c>
      <c r="EB49" s="26">
        <f t="shared" si="202"/>
        <v>0</v>
      </c>
      <c r="EC49" s="26">
        <f t="shared" si="203"/>
        <v>5</v>
      </c>
      <c r="ED49" s="26">
        <f t="shared" si="204"/>
        <v>0</v>
      </c>
      <c r="EE49" s="26">
        <f t="shared" si="205"/>
        <v>0</v>
      </c>
      <c r="EF49" s="26">
        <f t="shared" si="206"/>
        <v>2</v>
      </c>
      <c r="EG49" s="26">
        <f t="shared" si="207"/>
        <v>9</v>
      </c>
      <c r="EH49" s="26">
        <f t="shared" si="208"/>
        <v>0</v>
      </c>
      <c r="EI49" s="26">
        <f t="shared" si="209"/>
        <v>7</v>
      </c>
      <c r="EJ49" s="26">
        <f t="shared" si="210"/>
        <v>8</v>
      </c>
      <c r="EK49" s="26">
        <f t="shared" si="211"/>
        <v>0</v>
      </c>
      <c r="EL49" s="26">
        <f t="shared" si="212"/>
        <v>0</v>
      </c>
      <c r="EM49" s="26">
        <f t="shared" si="213"/>
        <v>0</v>
      </c>
      <c r="EN49" s="26">
        <f t="shared" si="214"/>
        <v>0</v>
      </c>
      <c r="EO49" s="26">
        <f t="shared" si="215"/>
        <v>0</v>
      </c>
      <c r="EP49" s="26">
        <f t="shared" si="216"/>
        <v>0</v>
      </c>
      <c r="EQ49" s="26">
        <f t="shared" si="217"/>
        <v>0</v>
      </c>
      <c r="ER49" s="26">
        <f t="shared" si="218"/>
        <v>0</v>
      </c>
      <c r="ES49" s="26">
        <f t="shared" si="219"/>
        <v>0</v>
      </c>
      <c r="ET49" s="26">
        <f t="shared" si="220"/>
        <v>0</v>
      </c>
      <c r="EU49" s="26">
        <f t="shared" si="221"/>
        <v>0</v>
      </c>
      <c r="EV49" s="26">
        <f t="shared" si="222"/>
        <v>0</v>
      </c>
      <c r="EW49" s="26">
        <f t="shared" si="223"/>
        <v>5</v>
      </c>
      <c r="EX49" s="31">
        <f t="shared" si="148"/>
        <v>36</v>
      </c>
      <c r="EY49" s="31">
        <f t="shared" si="149"/>
        <v>0.8086419753086419</v>
      </c>
      <c r="EZ49" s="31">
        <f t="shared" si="150"/>
        <v>1.3232323232323233E-2</v>
      </c>
      <c r="GE49" s="27">
        <v>67</v>
      </c>
      <c r="GF49" s="26">
        <f t="shared" si="154"/>
        <v>0</v>
      </c>
      <c r="GG49" s="26">
        <f t="shared" si="155"/>
        <v>2</v>
      </c>
      <c r="GH49" s="26">
        <f t="shared" si="156"/>
        <v>1</v>
      </c>
      <c r="GI49" s="26">
        <f t="shared" si="157"/>
        <v>1</v>
      </c>
      <c r="GJ49" s="26">
        <f t="shared" si="158"/>
        <v>0</v>
      </c>
      <c r="GK49" s="26">
        <f t="shared" si="159"/>
        <v>1</v>
      </c>
      <c r="GL49" s="26">
        <f t="shared" si="160"/>
        <v>0</v>
      </c>
      <c r="GM49" s="26">
        <f t="shared" si="161"/>
        <v>7</v>
      </c>
      <c r="GN49" s="26">
        <f t="shared" si="162"/>
        <v>0</v>
      </c>
      <c r="GO49" s="26">
        <f t="shared" si="163"/>
        <v>0</v>
      </c>
      <c r="GP49" s="26">
        <f t="shared" si="164"/>
        <v>0</v>
      </c>
      <c r="GQ49" s="26">
        <f t="shared" si="165"/>
        <v>0</v>
      </c>
      <c r="GR49" s="26">
        <f t="shared" si="166"/>
        <v>16</v>
      </c>
      <c r="GS49" s="26">
        <f t="shared" si="167"/>
        <v>0</v>
      </c>
      <c r="GT49" s="26">
        <f t="shared" si="168"/>
        <v>0</v>
      </c>
      <c r="GU49" s="26">
        <f t="shared" si="169"/>
        <v>0</v>
      </c>
      <c r="GV49" s="26">
        <f t="shared" si="170"/>
        <v>0</v>
      </c>
      <c r="GW49" s="26">
        <f t="shared" si="171"/>
        <v>0</v>
      </c>
      <c r="GX49" s="26">
        <f t="shared" si="172"/>
        <v>0</v>
      </c>
      <c r="GY49" s="26">
        <f t="shared" si="173"/>
        <v>3</v>
      </c>
      <c r="GZ49" s="26">
        <f t="shared" si="174"/>
        <v>0</v>
      </c>
      <c r="HA49" s="26">
        <f t="shared" si="175"/>
        <v>0</v>
      </c>
      <c r="HB49" s="31">
        <f t="shared" si="176"/>
        <v>31</v>
      </c>
      <c r="HC49" s="31">
        <f t="shared" si="177"/>
        <v>0.66597294484911551</v>
      </c>
      <c r="HD49" s="31">
        <f t="shared" si="178"/>
        <v>9.3841642228739003E-3</v>
      </c>
    </row>
    <row r="50" spans="1:237">
      <c r="A50" s="6">
        <v>79</v>
      </c>
      <c r="B50" s="6">
        <v>43</v>
      </c>
      <c r="C50" s="6">
        <v>39</v>
      </c>
      <c r="D50" s="7">
        <v>21.66628296</v>
      </c>
      <c r="E50" s="8">
        <f t="shared" si="67"/>
        <v>22</v>
      </c>
      <c r="F50" s="7">
        <v>80.709605510000003</v>
      </c>
      <c r="G50" s="8">
        <f t="shared" si="68"/>
        <v>81</v>
      </c>
      <c r="H50" s="9">
        <v>7.0627790150000003</v>
      </c>
      <c r="I50" s="8">
        <f t="shared" si="69"/>
        <v>7</v>
      </c>
      <c r="J50" s="10">
        <v>210.81420869999999</v>
      </c>
      <c r="K50" s="8">
        <f t="shared" si="70"/>
        <v>211</v>
      </c>
      <c r="L50" s="5" t="s">
        <v>24</v>
      </c>
      <c r="S50" s="27">
        <v>48</v>
      </c>
      <c r="T50" s="26">
        <f t="shared" si="71"/>
        <v>0</v>
      </c>
      <c r="U50" s="26">
        <f t="shared" si="72"/>
        <v>0</v>
      </c>
      <c r="V50" s="26">
        <f t="shared" si="73"/>
        <v>1</v>
      </c>
      <c r="W50" s="26">
        <f t="shared" si="74"/>
        <v>0</v>
      </c>
      <c r="X50" s="26">
        <f t="shared" si="75"/>
        <v>0</v>
      </c>
      <c r="Y50" s="26">
        <f t="shared" si="76"/>
        <v>0</v>
      </c>
      <c r="Z50" s="26">
        <f t="shared" si="77"/>
        <v>0</v>
      </c>
      <c r="AA50" s="26">
        <f t="shared" si="78"/>
        <v>2</v>
      </c>
      <c r="AB50" s="26">
        <f t="shared" si="79"/>
        <v>0</v>
      </c>
      <c r="AC50" s="26">
        <f t="shared" si="80"/>
        <v>0</v>
      </c>
      <c r="AD50" s="26">
        <f t="shared" si="81"/>
        <v>0</v>
      </c>
      <c r="AE50" s="26">
        <f t="shared" si="82"/>
        <v>0</v>
      </c>
      <c r="AF50" s="26">
        <f t="shared" si="83"/>
        <v>0</v>
      </c>
      <c r="AG50" s="26">
        <f t="shared" si="84"/>
        <v>0</v>
      </c>
      <c r="AH50" s="26">
        <f t="shared" si="85"/>
        <v>0</v>
      </c>
      <c r="AI50" s="26">
        <f t="shared" si="86"/>
        <v>0</v>
      </c>
      <c r="AJ50" s="26">
        <f t="shared" si="87"/>
        <v>0</v>
      </c>
      <c r="AK50" s="26">
        <f t="shared" si="88"/>
        <v>2</v>
      </c>
      <c r="AL50" s="26">
        <f t="shared" si="89"/>
        <v>0</v>
      </c>
      <c r="AM50" s="26">
        <f t="shared" si="90"/>
        <v>0</v>
      </c>
      <c r="AN50" s="26">
        <f t="shared" si="91"/>
        <v>0</v>
      </c>
      <c r="AO50" s="26">
        <f t="shared" si="92"/>
        <v>0</v>
      </c>
      <c r="AP50" s="31">
        <f t="shared" si="93"/>
        <v>5</v>
      </c>
      <c r="AQ50" s="31">
        <f t="shared" si="179"/>
        <v>0.6399999999999999</v>
      </c>
      <c r="AR50" s="31">
        <f t="shared" si="94"/>
        <v>1.4545454545454542E-3</v>
      </c>
      <c r="AU50" s="27">
        <v>53</v>
      </c>
      <c r="AV50" s="26">
        <f t="shared" si="95"/>
        <v>7</v>
      </c>
      <c r="AW50" s="26">
        <f t="shared" si="96"/>
        <v>2</v>
      </c>
      <c r="AX50" s="26">
        <f t="shared" si="97"/>
        <v>0</v>
      </c>
      <c r="AY50" s="26">
        <f t="shared" si="98"/>
        <v>0</v>
      </c>
      <c r="AZ50" s="26">
        <f t="shared" si="99"/>
        <v>0</v>
      </c>
      <c r="BA50" s="26">
        <f t="shared" si="100"/>
        <v>1</v>
      </c>
      <c r="BB50" s="26">
        <f t="shared" si="101"/>
        <v>3</v>
      </c>
      <c r="BC50" s="26">
        <f t="shared" si="102"/>
        <v>0</v>
      </c>
      <c r="BD50" s="26">
        <f t="shared" si="103"/>
        <v>0</v>
      </c>
      <c r="BE50" s="26">
        <f t="shared" si="104"/>
        <v>0</v>
      </c>
      <c r="BF50" s="26">
        <f t="shared" si="105"/>
        <v>0</v>
      </c>
      <c r="BG50" s="26">
        <f t="shared" si="106"/>
        <v>0</v>
      </c>
      <c r="BH50" s="26">
        <f t="shared" si="107"/>
        <v>0</v>
      </c>
      <c r="BI50" s="26">
        <f t="shared" si="108"/>
        <v>0</v>
      </c>
      <c r="BJ50" s="26">
        <f t="shared" si="109"/>
        <v>0</v>
      </c>
      <c r="BK50" s="26">
        <f t="shared" si="110"/>
        <v>0</v>
      </c>
      <c r="BL50" s="26">
        <f t="shared" si="111"/>
        <v>0</v>
      </c>
      <c r="BM50" s="26">
        <f t="shared" si="112"/>
        <v>1</v>
      </c>
      <c r="BN50" s="26">
        <f t="shared" si="113"/>
        <v>0</v>
      </c>
      <c r="BO50" s="26">
        <f t="shared" si="114"/>
        <v>4</v>
      </c>
      <c r="BP50" s="26">
        <f t="shared" si="115"/>
        <v>3</v>
      </c>
      <c r="BQ50" s="26">
        <f t="shared" si="116"/>
        <v>0</v>
      </c>
      <c r="BR50" s="31">
        <f t="shared" si="117"/>
        <v>21</v>
      </c>
      <c r="BS50" s="31">
        <f t="shared" si="118"/>
        <v>0.79818594104308371</v>
      </c>
      <c r="BT50" s="31">
        <f t="shared" si="119"/>
        <v>7.6190476190476182E-3</v>
      </c>
      <c r="BW50" s="27">
        <v>53</v>
      </c>
      <c r="BX50" s="26">
        <f t="shared" si="180"/>
        <v>0</v>
      </c>
      <c r="BY50" s="26">
        <f t="shared" si="181"/>
        <v>0</v>
      </c>
      <c r="BZ50" s="26">
        <f t="shared" si="182"/>
        <v>0</v>
      </c>
      <c r="CA50" s="26">
        <f t="shared" si="183"/>
        <v>0</v>
      </c>
      <c r="CB50" s="26">
        <f t="shared" si="184"/>
        <v>0</v>
      </c>
      <c r="CC50" s="26">
        <f t="shared" si="185"/>
        <v>0</v>
      </c>
      <c r="CD50" s="26">
        <f t="shared" si="186"/>
        <v>0</v>
      </c>
      <c r="CE50" s="26">
        <f t="shared" si="187"/>
        <v>0</v>
      </c>
      <c r="CF50" s="26">
        <f t="shared" si="188"/>
        <v>0</v>
      </c>
      <c r="CG50" s="26">
        <f t="shared" si="189"/>
        <v>0</v>
      </c>
      <c r="CH50" s="26">
        <f t="shared" si="190"/>
        <v>11</v>
      </c>
      <c r="CI50" s="26">
        <f t="shared" si="191"/>
        <v>0</v>
      </c>
      <c r="CJ50" s="26">
        <f t="shared" si="192"/>
        <v>0</v>
      </c>
      <c r="CK50" s="26">
        <f t="shared" si="193"/>
        <v>8</v>
      </c>
      <c r="CL50" s="26">
        <f t="shared" si="194"/>
        <v>6</v>
      </c>
      <c r="CM50" s="26">
        <f t="shared" si="195"/>
        <v>0</v>
      </c>
      <c r="CN50" s="26">
        <f t="shared" si="196"/>
        <v>0</v>
      </c>
      <c r="CO50" s="26">
        <f t="shared" si="197"/>
        <v>10</v>
      </c>
      <c r="CP50" s="26">
        <f t="shared" si="198"/>
        <v>0</v>
      </c>
      <c r="CQ50" s="26">
        <f t="shared" si="199"/>
        <v>0</v>
      </c>
      <c r="CR50" s="26">
        <f t="shared" si="200"/>
        <v>0</v>
      </c>
      <c r="CS50" s="26">
        <f t="shared" si="201"/>
        <v>0</v>
      </c>
      <c r="CT50" s="31">
        <f t="shared" si="120"/>
        <v>35</v>
      </c>
      <c r="CU50" s="31">
        <f t="shared" si="121"/>
        <v>0.73795918367346947</v>
      </c>
      <c r="CV50" s="31">
        <f t="shared" si="122"/>
        <v>1.174025974025974E-2</v>
      </c>
      <c r="EA50" s="27">
        <v>62</v>
      </c>
      <c r="EB50" s="26">
        <f t="shared" si="202"/>
        <v>0</v>
      </c>
      <c r="EC50" s="26">
        <f t="shared" si="203"/>
        <v>7</v>
      </c>
      <c r="ED50" s="26">
        <f t="shared" si="204"/>
        <v>0</v>
      </c>
      <c r="EE50" s="26">
        <f t="shared" si="205"/>
        <v>0</v>
      </c>
      <c r="EF50" s="26">
        <f t="shared" si="206"/>
        <v>1</v>
      </c>
      <c r="EG50" s="26">
        <f t="shared" si="207"/>
        <v>4</v>
      </c>
      <c r="EH50" s="26">
        <f t="shared" si="208"/>
        <v>0</v>
      </c>
      <c r="EI50" s="26">
        <f t="shared" si="209"/>
        <v>6</v>
      </c>
      <c r="EJ50" s="26">
        <f t="shared" si="210"/>
        <v>10</v>
      </c>
      <c r="EK50" s="26">
        <f t="shared" si="211"/>
        <v>0</v>
      </c>
      <c r="EL50" s="26">
        <f t="shared" si="212"/>
        <v>0</v>
      </c>
      <c r="EM50" s="26">
        <f t="shared" si="213"/>
        <v>0</v>
      </c>
      <c r="EN50" s="26">
        <f t="shared" si="214"/>
        <v>0</v>
      </c>
      <c r="EO50" s="26">
        <f t="shared" si="215"/>
        <v>0</v>
      </c>
      <c r="EP50" s="26">
        <f t="shared" si="216"/>
        <v>0</v>
      </c>
      <c r="EQ50" s="26">
        <f t="shared" si="217"/>
        <v>0</v>
      </c>
      <c r="ER50" s="26">
        <f t="shared" si="218"/>
        <v>0</v>
      </c>
      <c r="ES50" s="26">
        <f t="shared" si="219"/>
        <v>0</v>
      </c>
      <c r="ET50" s="26">
        <f t="shared" si="220"/>
        <v>0</v>
      </c>
      <c r="EU50" s="26">
        <f t="shared" si="221"/>
        <v>0</v>
      </c>
      <c r="EV50" s="26">
        <f t="shared" si="222"/>
        <v>0</v>
      </c>
      <c r="EW50" s="26">
        <f t="shared" si="223"/>
        <v>4</v>
      </c>
      <c r="EX50" s="31">
        <f t="shared" si="148"/>
        <v>32</v>
      </c>
      <c r="EY50" s="31">
        <f t="shared" si="149"/>
        <v>0.787109375</v>
      </c>
      <c r="EZ50" s="31">
        <f t="shared" si="150"/>
        <v>1.1448863636363635E-2</v>
      </c>
      <c r="GE50" s="27">
        <v>68</v>
      </c>
      <c r="GF50" s="26">
        <f t="shared" si="154"/>
        <v>0</v>
      </c>
      <c r="GG50" s="26">
        <f t="shared" si="155"/>
        <v>3</v>
      </c>
      <c r="GH50" s="26">
        <f t="shared" si="156"/>
        <v>2</v>
      </c>
      <c r="GI50" s="26">
        <f t="shared" si="157"/>
        <v>1</v>
      </c>
      <c r="GJ50" s="26">
        <f t="shared" si="158"/>
        <v>0</v>
      </c>
      <c r="GK50" s="26">
        <f t="shared" si="159"/>
        <v>1</v>
      </c>
      <c r="GL50" s="26">
        <f t="shared" si="160"/>
        <v>0</v>
      </c>
      <c r="GM50" s="26">
        <f t="shared" si="161"/>
        <v>3</v>
      </c>
      <c r="GN50" s="26">
        <f t="shared" si="162"/>
        <v>0</v>
      </c>
      <c r="GO50" s="26">
        <f t="shared" si="163"/>
        <v>0</v>
      </c>
      <c r="GP50" s="26">
        <f t="shared" si="164"/>
        <v>0</v>
      </c>
      <c r="GQ50" s="26">
        <f t="shared" si="165"/>
        <v>0</v>
      </c>
      <c r="GR50" s="26">
        <f t="shared" si="166"/>
        <v>5</v>
      </c>
      <c r="GS50" s="26">
        <f t="shared" si="167"/>
        <v>0</v>
      </c>
      <c r="GT50" s="26">
        <f t="shared" si="168"/>
        <v>0</v>
      </c>
      <c r="GU50" s="26">
        <f t="shared" si="169"/>
        <v>0</v>
      </c>
      <c r="GV50" s="26">
        <f t="shared" si="170"/>
        <v>0</v>
      </c>
      <c r="GW50" s="26">
        <f t="shared" si="171"/>
        <v>0</v>
      </c>
      <c r="GX50" s="26">
        <f t="shared" si="172"/>
        <v>0</v>
      </c>
      <c r="GY50" s="26">
        <f t="shared" si="173"/>
        <v>0</v>
      </c>
      <c r="GZ50" s="26">
        <f t="shared" si="174"/>
        <v>0</v>
      </c>
      <c r="HA50" s="26">
        <f t="shared" si="175"/>
        <v>0</v>
      </c>
      <c r="HB50" s="31">
        <f t="shared" si="176"/>
        <v>15</v>
      </c>
      <c r="HC50" s="31">
        <f t="shared" si="177"/>
        <v>0.78222222222222215</v>
      </c>
      <c r="HD50" s="31">
        <f t="shared" si="178"/>
        <v>5.3333333333333323E-3</v>
      </c>
      <c r="HK50" s="40" t="s">
        <v>294</v>
      </c>
      <c r="HL50" s="40"/>
      <c r="HM50" s="40"/>
      <c r="HN50" s="42" t="s">
        <v>256</v>
      </c>
      <c r="HP50" s="40" t="s">
        <v>294</v>
      </c>
      <c r="HQ50" s="40"/>
      <c r="HR50" s="40"/>
      <c r="HS50" s="42" t="s">
        <v>256</v>
      </c>
      <c r="HU50" s="40" t="s">
        <v>7</v>
      </c>
      <c r="HV50" s="40"/>
      <c r="HW50" s="40"/>
      <c r="HX50" s="42" t="s">
        <v>256</v>
      </c>
      <c r="HZ50" s="40" t="s">
        <v>7</v>
      </c>
      <c r="IA50" s="40"/>
      <c r="IB50" s="40"/>
      <c r="IC50" s="42" t="s">
        <v>256</v>
      </c>
    </row>
    <row r="51" spans="1:237">
      <c r="A51" s="6">
        <v>88</v>
      </c>
      <c r="B51" s="6">
        <v>55</v>
      </c>
      <c r="C51" s="6">
        <v>45</v>
      </c>
      <c r="D51" s="7">
        <v>24.635448579999998</v>
      </c>
      <c r="E51" s="8">
        <f t="shared" si="67"/>
        <v>25</v>
      </c>
      <c r="F51" s="7">
        <v>80.413630179999998</v>
      </c>
      <c r="G51" s="8">
        <f t="shared" si="68"/>
        <v>80</v>
      </c>
      <c r="H51" s="9">
        <v>7.730367824</v>
      </c>
      <c r="I51" s="8">
        <f t="shared" si="69"/>
        <v>8</v>
      </c>
      <c r="J51" s="10">
        <v>253.7202781</v>
      </c>
      <c r="K51" s="8">
        <f t="shared" si="70"/>
        <v>254</v>
      </c>
      <c r="L51" s="5" t="s">
        <v>24</v>
      </c>
      <c r="S51" s="27">
        <v>49</v>
      </c>
      <c r="T51" s="26">
        <f t="shared" si="71"/>
        <v>0</v>
      </c>
      <c r="U51" s="26">
        <f t="shared" si="72"/>
        <v>0</v>
      </c>
      <c r="V51" s="26">
        <f t="shared" si="73"/>
        <v>3</v>
      </c>
      <c r="W51" s="26">
        <f t="shared" si="74"/>
        <v>0</v>
      </c>
      <c r="X51" s="26">
        <f t="shared" si="75"/>
        <v>0</v>
      </c>
      <c r="Y51" s="26">
        <f t="shared" si="76"/>
        <v>0</v>
      </c>
      <c r="Z51" s="26">
        <f t="shared" si="77"/>
        <v>0</v>
      </c>
      <c r="AA51" s="26">
        <f t="shared" si="78"/>
        <v>3</v>
      </c>
      <c r="AB51" s="26">
        <f t="shared" si="79"/>
        <v>0</v>
      </c>
      <c r="AC51" s="26">
        <f t="shared" si="80"/>
        <v>0</v>
      </c>
      <c r="AD51" s="26">
        <f t="shared" si="81"/>
        <v>0</v>
      </c>
      <c r="AE51" s="26">
        <f t="shared" si="82"/>
        <v>0</v>
      </c>
      <c r="AF51" s="26">
        <f t="shared" si="83"/>
        <v>0</v>
      </c>
      <c r="AG51" s="26">
        <f t="shared" si="84"/>
        <v>0</v>
      </c>
      <c r="AH51" s="26">
        <f t="shared" si="85"/>
        <v>0</v>
      </c>
      <c r="AI51" s="26">
        <f t="shared" si="86"/>
        <v>0</v>
      </c>
      <c r="AJ51" s="26">
        <f t="shared" si="87"/>
        <v>0</v>
      </c>
      <c r="AK51" s="26">
        <f t="shared" si="88"/>
        <v>4</v>
      </c>
      <c r="AL51" s="26">
        <f t="shared" si="89"/>
        <v>0</v>
      </c>
      <c r="AM51" s="26">
        <f t="shared" si="90"/>
        <v>0</v>
      </c>
      <c r="AN51" s="26">
        <f t="shared" si="91"/>
        <v>0</v>
      </c>
      <c r="AO51" s="26">
        <f t="shared" si="92"/>
        <v>0</v>
      </c>
      <c r="AP51" s="31">
        <f t="shared" si="93"/>
        <v>10</v>
      </c>
      <c r="AQ51" s="31">
        <f t="shared" si="179"/>
        <v>0.66</v>
      </c>
      <c r="AR51" s="31">
        <f t="shared" si="94"/>
        <v>3.0000000000000001E-3</v>
      </c>
      <c r="AU51" s="27">
        <v>54</v>
      </c>
      <c r="AV51" s="26">
        <f t="shared" si="95"/>
        <v>5</v>
      </c>
      <c r="AW51" s="26">
        <f t="shared" si="96"/>
        <v>6</v>
      </c>
      <c r="AX51" s="26">
        <f t="shared" si="97"/>
        <v>0</v>
      </c>
      <c r="AY51" s="26">
        <f t="shared" si="98"/>
        <v>0</v>
      </c>
      <c r="AZ51" s="26">
        <f t="shared" si="99"/>
        <v>0</v>
      </c>
      <c r="BA51" s="26">
        <f t="shared" si="100"/>
        <v>3</v>
      </c>
      <c r="BB51" s="26">
        <f t="shared" si="101"/>
        <v>3</v>
      </c>
      <c r="BC51" s="26">
        <f t="shared" si="102"/>
        <v>0</v>
      </c>
      <c r="BD51" s="26">
        <f t="shared" si="103"/>
        <v>0</v>
      </c>
      <c r="BE51" s="26">
        <f t="shared" si="104"/>
        <v>0</v>
      </c>
      <c r="BF51" s="26">
        <f t="shared" si="105"/>
        <v>0</v>
      </c>
      <c r="BG51" s="26">
        <f t="shared" si="106"/>
        <v>0</v>
      </c>
      <c r="BH51" s="26">
        <f t="shared" si="107"/>
        <v>0</v>
      </c>
      <c r="BI51" s="26">
        <f t="shared" si="108"/>
        <v>0</v>
      </c>
      <c r="BJ51" s="26">
        <f t="shared" si="109"/>
        <v>0</v>
      </c>
      <c r="BK51" s="26">
        <f t="shared" si="110"/>
        <v>0</v>
      </c>
      <c r="BL51" s="26">
        <f t="shared" si="111"/>
        <v>0</v>
      </c>
      <c r="BM51" s="26">
        <f t="shared" si="112"/>
        <v>3</v>
      </c>
      <c r="BN51" s="26">
        <f t="shared" si="113"/>
        <v>0</v>
      </c>
      <c r="BO51" s="26">
        <f t="shared" si="114"/>
        <v>1</v>
      </c>
      <c r="BP51" s="26">
        <f t="shared" si="115"/>
        <v>3</v>
      </c>
      <c r="BQ51" s="26">
        <f t="shared" si="116"/>
        <v>0</v>
      </c>
      <c r="BR51" s="31">
        <f t="shared" si="117"/>
        <v>24</v>
      </c>
      <c r="BS51" s="31">
        <f t="shared" si="118"/>
        <v>0.82986111111111105</v>
      </c>
      <c r="BT51" s="31">
        <f t="shared" si="119"/>
        <v>9.0530303030303023E-3</v>
      </c>
      <c r="BW51" s="27">
        <v>54</v>
      </c>
      <c r="BX51" s="26">
        <f t="shared" si="180"/>
        <v>0</v>
      </c>
      <c r="BY51" s="26">
        <f t="shared" si="181"/>
        <v>0</v>
      </c>
      <c r="BZ51" s="26">
        <f t="shared" si="182"/>
        <v>0</v>
      </c>
      <c r="CA51" s="26">
        <f t="shared" si="183"/>
        <v>0</v>
      </c>
      <c r="CB51" s="26">
        <f t="shared" si="184"/>
        <v>0</v>
      </c>
      <c r="CC51" s="26">
        <f t="shared" si="185"/>
        <v>0</v>
      </c>
      <c r="CD51" s="26">
        <f t="shared" si="186"/>
        <v>0</v>
      </c>
      <c r="CE51" s="26">
        <f t="shared" si="187"/>
        <v>0</v>
      </c>
      <c r="CF51" s="26">
        <f t="shared" si="188"/>
        <v>0</v>
      </c>
      <c r="CG51" s="26">
        <f t="shared" si="189"/>
        <v>0</v>
      </c>
      <c r="CH51" s="26">
        <f t="shared" si="190"/>
        <v>6</v>
      </c>
      <c r="CI51" s="26">
        <f t="shared" si="191"/>
        <v>0</v>
      </c>
      <c r="CJ51" s="26">
        <f t="shared" si="192"/>
        <v>0</v>
      </c>
      <c r="CK51" s="26">
        <f t="shared" si="193"/>
        <v>8</v>
      </c>
      <c r="CL51" s="26">
        <f t="shared" si="194"/>
        <v>9</v>
      </c>
      <c r="CM51" s="26">
        <f t="shared" si="195"/>
        <v>0</v>
      </c>
      <c r="CN51" s="26">
        <f t="shared" si="196"/>
        <v>0</v>
      </c>
      <c r="CO51" s="26">
        <f t="shared" si="197"/>
        <v>5</v>
      </c>
      <c r="CP51" s="26">
        <f t="shared" si="198"/>
        <v>0</v>
      </c>
      <c r="CQ51" s="26">
        <f t="shared" si="199"/>
        <v>0</v>
      </c>
      <c r="CR51" s="26">
        <f t="shared" si="200"/>
        <v>0</v>
      </c>
      <c r="CS51" s="26">
        <f t="shared" si="201"/>
        <v>0</v>
      </c>
      <c r="CT51" s="31">
        <f t="shared" si="120"/>
        <v>28</v>
      </c>
      <c r="CU51" s="31">
        <f t="shared" si="121"/>
        <v>0.73724489795918369</v>
      </c>
      <c r="CV51" s="31">
        <f t="shared" si="122"/>
        <v>9.3831168831168838E-3</v>
      </c>
      <c r="EA51" s="27">
        <v>63</v>
      </c>
      <c r="EB51" s="26">
        <f t="shared" si="202"/>
        <v>0</v>
      </c>
      <c r="EC51" s="26">
        <f t="shared" si="203"/>
        <v>8</v>
      </c>
      <c r="ED51" s="26">
        <f t="shared" si="204"/>
        <v>0</v>
      </c>
      <c r="EE51" s="26">
        <f t="shared" si="205"/>
        <v>0</v>
      </c>
      <c r="EF51" s="26">
        <f t="shared" si="206"/>
        <v>4</v>
      </c>
      <c r="EG51" s="26">
        <f t="shared" si="207"/>
        <v>4</v>
      </c>
      <c r="EH51" s="26">
        <f t="shared" si="208"/>
        <v>0</v>
      </c>
      <c r="EI51" s="26">
        <f t="shared" si="209"/>
        <v>13</v>
      </c>
      <c r="EJ51" s="26">
        <f t="shared" si="210"/>
        <v>17</v>
      </c>
      <c r="EK51" s="26">
        <f t="shared" si="211"/>
        <v>0</v>
      </c>
      <c r="EL51" s="26">
        <f t="shared" si="212"/>
        <v>0</v>
      </c>
      <c r="EM51" s="26">
        <f t="shared" si="213"/>
        <v>0</v>
      </c>
      <c r="EN51" s="26">
        <f t="shared" si="214"/>
        <v>0</v>
      </c>
      <c r="EO51" s="26">
        <f t="shared" si="215"/>
        <v>0</v>
      </c>
      <c r="EP51" s="26">
        <f t="shared" si="216"/>
        <v>0</v>
      </c>
      <c r="EQ51" s="26">
        <f t="shared" si="217"/>
        <v>0</v>
      </c>
      <c r="ER51" s="26">
        <f t="shared" si="218"/>
        <v>0</v>
      </c>
      <c r="ES51" s="26">
        <f t="shared" si="219"/>
        <v>0</v>
      </c>
      <c r="ET51" s="26">
        <f t="shared" si="220"/>
        <v>0</v>
      </c>
      <c r="EU51" s="26">
        <f t="shared" si="221"/>
        <v>0</v>
      </c>
      <c r="EV51" s="26">
        <f t="shared" si="222"/>
        <v>0</v>
      </c>
      <c r="EW51" s="26">
        <f t="shared" si="223"/>
        <v>4</v>
      </c>
      <c r="EX51" s="31">
        <f t="shared" si="148"/>
        <v>50</v>
      </c>
      <c r="EY51" s="31">
        <f t="shared" si="149"/>
        <v>0.77200000000000013</v>
      </c>
      <c r="EZ51" s="31">
        <f t="shared" si="150"/>
        <v>1.7545454545454548E-2</v>
      </c>
      <c r="GE51" s="27">
        <v>69</v>
      </c>
      <c r="GF51" s="26">
        <f t="shared" si="154"/>
        <v>0</v>
      </c>
      <c r="GG51" s="26">
        <f t="shared" si="155"/>
        <v>1</v>
      </c>
      <c r="GH51" s="26">
        <f t="shared" si="156"/>
        <v>6</v>
      </c>
      <c r="GI51" s="26">
        <f t="shared" si="157"/>
        <v>3</v>
      </c>
      <c r="GJ51" s="26">
        <f t="shared" si="158"/>
        <v>0</v>
      </c>
      <c r="GK51" s="26">
        <f t="shared" si="159"/>
        <v>2</v>
      </c>
      <c r="GL51" s="26">
        <f t="shared" si="160"/>
        <v>0</v>
      </c>
      <c r="GM51" s="26">
        <f t="shared" si="161"/>
        <v>10</v>
      </c>
      <c r="GN51" s="26">
        <f t="shared" si="162"/>
        <v>0</v>
      </c>
      <c r="GO51" s="26">
        <f t="shared" si="163"/>
        <v>0</v>
      </c>
      <c r="GP51" s="26">
        <f t="shared" si="164"/>
        <v>0</v>
      </c>
      <c r="GQ51" s="26">
        <f t="shared" si="165"/>
        <v>0</v>
      </c>
      <c r="GR51" s="26">
        <f t="shared" si="166"/>
        <v>11</v>
      </c>
      <c r="GS51" s="26">
        <f t="shared" si="167"/>
        <v>0</v>
      </c>
      <c r="GT51" s="26">
        <f t="shared" si="168"/>
        <v>0</v>
      </c>
      <c r="GU51" s="26">
        <f t="shared" si="169"/>
        <v>0</v>
      </c>
      <c r="GV51" s="26">
        <f t="shared" si="170"/>
        <v>0</v>
      </c>
      <c r="GW51" s="26">
        <f t="shared" si="171"/>
        <v>0</v>
      </c>
      <c r="GX51" s="26">
        <f t="shared" si="172"/>
        <v>0</v>
      </c>
      <c r="GY51" s="26">
        <f t="shared" si="173"/>
        <v>3</v>
      </c>
      <c r="GZ51" s="26">
        <f t="shared" si="174"/>
        <v>0</v>
      </c>
      <c r="HA51" s="26">
        <f t="shared" si="175"/>
        <v>0</v>
      </c>
      <c r="HB51" s="31">
        <f t="shared" si="176"/>
        <v>36</v>
      </c>
      <c r="HC51" s="31">
        <f t="shared" si="177"/>
        <v>0.78395061728395066</v>
      </c>
      <c r="HD51" s="31">
        <f t="shared" si="178"/>
        <v>1.2828282828282829E-2</v>
      </c>
      <c r="HK51" s="39"/>
      <c r="HL51" s="42" t="s">
        <v>13</v>
      </c>
      <c r="HM51" s="43"/>
      <c r="HN51" s="42"/>
      <c r="HP51" s="39"/>
      <c r="HQ51" s="42" t="s">
        <v>13</v>
      </c>
      <c r="HR51" s="43"/>
      <c r="HS51" s="42"/>
      <c r="HU51" s="39"/>
      <c r="HV51" s="42" t="s">
        <v>13</v>
      </c>
      <c r="HW51" s="43"/>
      <c r="HX51" s="42"/>
      <c r="HZ51" s="39"/>
      <c r="IA51" s="42" t="s">
        <v>13</v>
      </c>
      <c r="IB51" s="43"/>
      <c r="IC51" s="42"/>
    </row>
    <row r="52" spans="1:237">
      <c r="A52" s="6">
        <v>60</v>
      </c>
      <c r="B52" s="6">
        <v>36</v>
      </c>
      <c r="C52" s="6">
        <v>43</v>
      </c>
      <c r="D52" s="7">
        <v>23.431218619999999</v>
      </c>
      <c r="E52" s="8">
        <f t="shared" si="67"/>
        <v>23</v>
      </c>
      <c r="F52" s="7">
        <v>83.063101360000005</v>
      </c>
      <c r="G52" s="8">
        <f t="shared" si="68"/>
        <v>83</v>
      </c>
      <c r="H52" s="9">
        <v>5.2862037109999997</v>
      </c>
      <c r="I52" s="8">
        <f t="shared" si="69"/>
        <v>5</v>
      </c>
      <c r="J52" s="10">
        <v>219.9048349</v>
      </c>
      <c r="K52" s="8">
        <f t="shared" si="70"/>
        <v>220</v>
      </c>
      <c r="L52" s="5" t="s">
        <v>24</v>
      </c>
      <c r="S52" s="27">
        <v>50</v>
      </c>
      <c r="T52" s="26">
        <f t="shared" si="71"/>
        <v>0</v>
      </c>
      <c r="U52" s="26">
        <f t="shared" si="72"/>
        <v>0</v>
      </c>
      <c r="V52" s="26">
        <f t="shared" si="73"/>
        <v>1</v>
      </c>
      <c r="W52" s="26">
        <f t="shared" si="74"/>
        <v>0</v>
      </c>
      <c r="X52" s="26">
        <f t="shared" si="75"/>
        <v>0</v>
      </c>
      <c r="Y52" s="26">
        <f t="shared" si="76"/>
        <v>0</v>
      </c>
      <c r="Z52" s="26">
        <f t="shared" si="77"/>
        <v>0</v>
      </c>
      <c r="AA52" s="26">
        <f t="shared" si="78"/>
        <v>4</v>
      </c>
      <c r="AB52" s="26">
        <f t="shared" si="79"/>
        <v>0</v>
      </c>
      <c r="AC52" s="26">
        <f t="shared" si="80"/>
        <v>0</v>
      </c>
      <c r="AD52" s="26">
        <f t="shared" si="81"/>
        <v>0</v>
      </c>
      <c r="AE52" s="26">
        <f t="shared" si="82"/>
        <v>0</v>
      </c>
      <c r="AF52" s="26">
        <f t="shared" si="83"/>
        <v>0</v>
      </c>
      <c r="AG52" s="26">
        <f t="shared" si="84"/>
        <v>0</v>
      </c>
      <c r="AH52" s="26">
        <f t="shared" si="85"/>
        <v>0</v>
      </c>
      <c r="AI52" s="26">
        <f t="shared" si="86"/>
        <v>0</v>
      </c>
      <c r="AJ52" s="26">
        <f t="shared" si="87"/>
        <v>0</v>
      </c>
      <c r="AK52" s="26">
        <f t="shared" si="88"/>
        <v>4</v>
      </c>
      <c r="AL52" s="26">
        <f t="shared" si="89"/>
        <v>0</v>
      </c>
      <c r="AM52" s="26">
        <f t="shared" si="90"/>
        <v>0</v>
      </c>
      <c r="AN52" s="26">
        <f t="shared" si="91"/>
        <v>0</v>
      </c>
      <c r="AO52" s="26">
        <f t="shared" si="92"/>
        <v>0</v>
      </c>
      <c r="AP52" s="31">
        <f t="shared" si="93"/>
        <v>9</v>
      </c>
      <c r="AQ52" s="31">
        <f t="shared" si="179"/>
        <v>0.59259259259259256</v>
      </c>
      <c r="AR52" s="31">
        <f t="shared" si="94"/>
        <v>2.4242424242424242E-3</v>
      </c>
      <c r="AU52" s="27">
        <v>55</v>
      </c>
      <c r="AV52" s="26">
        <f t="shared" si="95"/>
        <v>6</v>
      </c>
      <c r="AW52" s="26">
        <f t="shared" si="96"/>
        <v>3</v>
      </c>
      <c r="AX52" s="26">
        <f t="shared" si="97"/>
        <v>4</v>
      </c>
      <c r="AY52" s="26">
        <f t="shared" si="98"/>
        <v>3</v>
      </c>
      <c r="AZ52" s="26">
        <f t="shared" si="99"/>
        <v>5</v>
      </c>
      <c r="BA52" s="26">
        <f t="shared" si="100"/>
        <v>5</v>
      </c>
      <c r="BB52" s="26">
        <f t="shared" si="101"/>
        <v>2</v>
      </c>
      <c r="BC52" s="26">
        <f t="shared" si="102"/>
        <v>4</v>
      </c>
      <c r="BD52" s="26">
        <f t="shared" si="103"/>
        <v>1</v>
      </c>
      <c r="BE52" s="26">
        <f t="shared" si="104"/>
        <v>0</v>
      </c>
      <c r="BF52" s="26">
        <f t="shared" si="105"/>
        <v>0</v>
      </c>
      <c r="BG52" s="26">
        <f t="shared" si="106"/>
        <v>0</v>
      </c>
      <c r="BH52" s="26">
        <f t="shared" si="107"/>
        <v>0</v>
      </c>
      <c r="BI52" s="26">
        <f t="shared" si="108"/>
        <v>0</v>
      </c>
      <c r="BJ52" s="26">
        <f t="shared" si="109"/>
        <v>0</v>
      </c>
      <c r="BK52" s="26">
        <f t="shared" si="110"/>
        <v>0</v>
      </c>
      <c r="BL52" s="26">
        <f t="shared" si="111"/>
        <v>0</v>
      </c>
      <c r="BM52" s="26">
        <f t="shared" si="112"/>
        <v>6</v>
      </c>
      <c r="BN52" s="26">
        <f t="shared" si="113"/>
        <v>0</v>
      </c>
      <c r="BO52" s="26">
        <f t="shared" si="114"/>
        <v>0</v>
      </c>
      <c r="BP52" s="26">
        <f t="shared" si="115"/>
        <v>5</v>
      </c>
      <c r="BQ52" s="26">
        <f t="shared" si="116"/>
        <v>0</v>
      </c>
      <c r="BR52" s="31">
        <f t="shared" si="117"/>
        <v>44</v>
      </c>
      <c r="BS52" s="31">
        <f t="shared" si="118"/>
        <v>0.89566115702479343</v>
      </c>
      <c r="BT52" s="31">
        <f t="shared" si="119"/>
        <v>1.7913223140495867E-2</v>
      </c>
      <c r="BW52" s="27">
        <v>55</v>
      </c>
      <c r="BX52" s="26">
        <f t="shared" si="180"/>
        <v>0</v>
      </c>
      <c r="BY52" s="26">
        <f t="shared" si="181"/>
        <v>0</v>
      </c>
      <c r="BZ52" s="26">
        <f t="shared" si="182"/>
        <v>0</v>
      </c>
      <c r="CA52" s="26">
        <f t="shared" si="183"/>
        <v>0</v>
      </c>
      <c r="CB52" s="26">
        <f t="shared" si="184"/>
        <v>0</v>
      </c>
      <c r="CC52" s="26">
        <f t="shared" si="185"/>
        <v>0</v>
      </c>
      <c r="CD52" s="26">
        <f t="shared" si="186"/>
        <v>0</v>
      </c>
      <c r="CE52" s="26">
        <f t="shared" si="187"/>
        <v>0</v>
      </c>
      <c r="CF52" s="26">
        <f t="shared" si="188"/>
        <v>0</v>
      </c>
      <c r="CG52" s="26">
        <f t="shared" si="189"/>
        <v>0</v>
      </c>
      <c r="CH52" s="26">
        <f t="shared" si="190"/>
        <v>13</v>
      </c>
      <c r="CI52" s="26">
        <f t="shared" si="191"/>
        <v>0</v>
      </c>
      <c r="CJ52" s="26">
        <f t="shared" si="192"/>
        <v>0</v>
      </c>
      <c r="CK52" s="26">
        <f t="shared" si="193"/>
        <v>12</v>
      </c>
      <c r="CL52" s="26">
        <f t="shared" si="194"/>
        <v>10</v>
      </c>
      <c r="CM52" s="26">
        <f t="shared" si="195"/>
        <v>0</v>
      </c>
      <c r="CN52" s="26">
        <f t="shared" si="196"/>
        <v>0</v>
      </c>
      <c r="CO52" s="26">
        <f t="shared" si="197"/>
        <v>9</v>
      </c>
      <c r="CP52" s="26">
        <f t="shared" si="198"/>
        <v>0</v>
      </c>
      <c r="CQ52" s="26">
        <f t="shared" si="199"/>
        <v>0</v>
      </c>
      <c r="CR52" s="26">
        <f t="shared" si="200"/>
        <v>0</v>
      </c>
      <c r="CS52" s="26">
        <f t="shared" si="201"/>
        <v>0</v>
      </c>
      <c r="CT52" s="31">
        <f t="shared" si="120"/>
        <v>44</v>
      </c>
      <c r="CU52" s="31">
        <f t="shared" si="121"/>
        <v>0.7448347107438017</v>
      </c>
      <c r="CV52" s="31">
        <f t="shared" si="122"/>
        <v>1.4896694214876034E-2</v>
      </c>
      <c r="EA52" s="27">
        <v>64</v>
      </c>
      <c r="EB52" s="26">
        <f t="shared" si="202"/>
        <v>0</v>
      </c>
      <c r="EC52" s="26">
        <f t="shared" si="203"/>
        <v>4</v>
      </c>
      <c r="ED52" s="26">
        <f t="shared" si="204"/>
        <v>0</v>
      </c>
      <c r="EE52" s="26">
        <f t="shared" si="205"/>
        <v>0</v>
      </c>
      <c r="EF52" s="26">
        <f t="shared" si="206"/>
        <v>0</v>
      </c>
      <c r="EG52" s="26">
        <f t="shared" si="207"/>
        <v>2</v>
      </c>
      <c r="EH52" s="26">
        <f t="shared" si="208"/>
        <v>0</v>
      </c>
      <c r="EI52" s="26">
        <f t="shared" si="209"/>
        <v>14</v>
      </c>
      <c r="EJ52" s="26">
        <f t="shared" si="210"/>
        <v>11</v>
      </c>
      <c r="EK52" s="26">
        <f t="shared" si="211"/>
        <v>0</v>
      </c>
      <c r="EL52" s="26">
        <f t="shared" si="212"/>
        <v>0</v>
      </c>
      <c r="EM52" s="26">
        <f t="shared" si="213"/>
        <v>0</v>
      </c>
      <c r="EN52" s="26">
        <f t="shared" si="214"/>
        <v>0</v>
      </c>
      <c r="EO52" s="26">
        <f t="shared" si="215"/>
        <v>0</v>
      </c>
      <c r="EP52" s="26">
        <f t="shared" si="216"/>
        <v>0</v>
      </c>
      <c r="EQ52" s="26">
        <f t="shared" si="217"/>
        <v>0</v>
      </c>
      <c r="ER52" s="26">
        <f t="shared" si="218"/>
        <v>0</v>
      </c>
      <c r="ES52" s="26">
        <f t="shared" si="219"/>
        <v>0</v>
      </c>
      <c r="ET52" s="26">
        <f t="shared" si="220"/>
        <v>0</v>
      </c>
      <c r="EU52" s="26">
        <f t="shared" si="221"/>
        <v>0</v>
      </c>
      <c r="EV52" s="26">
        <f t="shared" si="222"/>
        <v>0</v>
      </c>
      <c r="EW52" s="26">
        <f t="shared" si="223"/>
        <v>4</v>
      </c>
      <c r="EX52" s="31">
        <f t="shared" si="148"/>
        <v>35</v>
      </c>
      <c r="EY52" s="31">
        <f t="shared" si="149"/>
        <v>0.71183673469387743</v>
      </c>
      <c r="EZ52" s="31">
        <f t="shared" si="150"/>
        <v>1.1324675324675321E-2</v>
      </c>
      <c r="GE52" s="27">
        <v>70</v>
      </c>
      <c r="GF52" s="26">
        <f t="shared" si="154"/>
        <v>0</v>
      </c>
      <c r="GG52" s="26">
        <f t="shared" si="155"/>
        <v>3</v>
      </c>
      <c r="GH52" s="26">
        <f t="shared" si="156"/>
        <v>2</v>
      </c>
      <c r="GI52" s="26">
        <f t="shared" si="157"/>
        <v>1</v>
      </c>
      <c r="GJ52" s="26">
        <f t="shared" si="158"/>
        <v>0</v>
      </c>
      <c r="GK52" s="26">
        <f t="shared" si="159"/>
        <v>3</v>
      </c>
      <c r="GL52" s="26">
        <f t="shared" si="160"/>
        <v>0</v>
      </c>
      <c r="GM52" s="26">
        <f t="shared" si="161"/>
        <v>10</v>
      </c>
      <c r="GN52" s="26">
        <f t="shared" si="162"/>
        <v>0</v>
      </c>
      <c r="GO52" s="26">
        <f t="shared" si="163"/>
        <v>0</v>
      </c>
      <c r="GP52" s="26">
        <f t="shared" si="164"/>
        <v>0</v>
      </c>
      <c r="GQ52" s="26">
        <f t="shared" si="165"/>
        <v>0</v>
      </c>
      <c r="GR52" s="26">
        <f t="shared" si="166"/>
        <v>13</v>
      </c>
      <c r="GS52" s="26">
        <f t="shared" si="167"/>
        <v>0</v>
      </c>
      <c r="GT52" s="26">
        <f t="shared" si="168"/>
        <v>0</v>
      </c>
      <c r="GU52" s="26">
        <f t="shared" si="169"/>
        <v>0</v>
      </c>
      <c r="GV52" s="26">
        <f t="shared" si="170"/>
        <v>0</v>
      </c>
      <c r="GW52" s="26">
        <f t="shared" si="171"/>
        <v>0</v>
      </c>
      <c r="GX52" s="26">
        <f t="shared" si="172"/>
        <v>0</v>
      </c>
      <c r="GY52" s="26">
        <f t="shared" si="173"/>
        <v>2</v>
      </c>
      <c r="GZ52" s="26">
        <f t="shared" si="174"/>
        <v>0</v>
      </c>
      <c r="HA52" s="26">
        <f t="shared" si="175"/>
        <v>0</v>
      </c>
      <c r="HB52" s="31">
        <f t="shared" si="176"/>
        <v>34</v>
      </c>
      <c r="HC52" s="31">
        <f t="shared" si="177"/>
        <v>0.74394463667820077</v>
      </c>
      <c r="HD52" s="31">
        <f t="shared" si="178"/>
        <v>1.1497326203208558E-2</v>
      </c>
      <c r="HK52" s="39"/>
      <c r="HL52" s="41" t="s">
        <v>276</v>
      </c>
      <c r="HM52" s="41" t="s">
        <v>277</v>
      </c>
      <c r="HN52" s="39"/>
      <c r="HP52" s="39"/>
      <c r="HQ52" s="41" t="s">
        <v>276</v>
      </c>
      <c r="HR52" s="41" t="s">
        <v>277</v>
      </c>
      <c r="HS52" s="39"/>
      <c r="HU52" s="39"/>
      <c r="HV52" s="41" t="s">
        <v>276</v>
      </c>
      <c r="HW52" s="41" t="s">
        <v>277</v>
      </c>
      <c r="HX52" s="39"/>
      <c r="HZ52" s="39"/>
      <c r="IA52" s="41" t="s">
        <v>276</v>
      </c>
      <c r="IB52" s="41" t="s">
        <v>277</v>
      </c>
      <c r="IC52" s="39"/>
    </row>
    <row r="53" spans="1:237">
      <c r="A53" s="6">
        <v>76</v>
      </c>
      <c r="B53" s="6">
        <v>60</v>
      </c>
      <c r="C53" s="6">
        <v>39</v>
      </c>
      <c r="D53" s="7">
        <v>20.0454142</v>
      </c>
      <c r="E53" s="8">
        <f t="shared" si="67"/>
        <v>20</v>
      </c>
      <c r="F53" s="7">
        <v>80.347756200000006</v>
      </c>
      <c r="G53" s="8">
        <f t="shared" si="68"/>
        <v>80</v>
      </c>
      <c r="H53" s="9">
        <v>6.766240045</v>
      </c>
      <c r="I53" s="8">
        <f t="shared" si="69"/>
        <v>7</v>
      </c>
      <c r="J53" s="10">
        <v>208.58101550000001</v>
      </c>
      <c r="K53" s="8">
        <f t="shared" si="70"/>
        <v>209</v>
      </c>
      <c r="L53" s="5" t="s">
        <v>24</v>
      </c>
      <c r="S53" s="27">
        <v>51</v>
      </c>
      <c r="T53" s="26">
        <f t="shared" si="71"/>
        <v>0</v>
      </c>
      <c r="U53" s="26">
        <f t="shared" si="72"/>
        <v>0</v>
      </c>
      <c r="V53" s="26">
        <f t="shared" si="73"/>
        <v>1</v>
      </c>
      <c r="W53" s="26">
        <f t="shared" si="74"/>
        <v>0</v>
      </c>
      <c r="X53" s="26">
        <f t="shared" si="75"/>
        <v>0</v>
      </c>
      <c r="Y53" s="26">
        <f t="shared" si="76"/>
        <v>0</v>
      </c>
      <c r="Z53" s="26">
        <f t="shared" si="77"/>
        <v>0</v>
      </c>
      <c r="AA53" s="26">
        <f t="shared" si="78"/>
        <v>1</v>
      </c>
      <c r="AB53" s="26">
        <f t="shared" si="79"/>
        <v>0</v>
      </c>
      <c r="AC53" s="26">
        <f t="shared" si="80"/>
        <v>0</v>
      </c>
      <c r="AD53" s="26">
        <f t="shared" si="81"/>
        <v>0</v>
      </c>
      <c r="AE53" s="26">
        <f t="shared" si="82"/>
        <v>0</v>
      </c>
      <c r="AF53" s="26">
        <f t="shared" si="83"/>
        <v>0</v>
      </c>
      <c r="AG53" s="26">
        <f t="shared" si="84"/>
        <v>0</v>
      </c>
      <c r="AH53" s="26">
        <f t="shared" si="85"/>
        <v>0</v>
      </c>
      <c r="AI53" s="26">
        <f t="shared" si="86"/>
        <v>0</v>
      </c>
      <c r="AJ53" s="26">
        <f t="shared" si="87"/>
        <v>0</v>
      </c>
      <c r="AK53" s="26">
        <f t="shared" si="88"/>
        <v>1</v>
      </c>
      <c r="AL53" s="26">
        <f t="shared" si="89"/>
        <v>0</v>
      </c>
      <c r="AM53" s="26">
        <f t="shared" si="90"/>
        <v>0</v>
      </c>
      <c r="AN53" s="26">
        <f t="shared" si="91"/>
        <v>0</v>
      </c>
      <c r="AO53" s="26">
        <f t="shared" si="92"/>
        <v>0</v>
      </c>
      <c r="AP53" s="31">
        <f t="shared" si="93"/>
        <v>3</v>
      </c>
      <c r="AQ53" s="31">
        <f t="shared" si="179"/>
        <v>0.66666666666666652</v>
      </c>
      <c r="AR53" s="31">
        <f t="shared" si="94"/>
        <v>9.0909090909090898E-4</v>
      </c>
      <c r="AU53" s="27">
        <v>56</v>
      </c>
      <c r="AV53" s="26">
        <f t="shared" si="95"/>
        <v>3</v>
      </c>
      <c r="AW53" s="26">
        <f t="shared" si="96"/>
        <v>3</v>
      </c>
      <c r="AX53" s="26">
        <f t="shared" si="97"/>
        <v>5</v>
      </c>
      <c r="AY53" s="26">
        <f t="shared" si="98"/>
        <v>4</v>
      </c>
      <c r="AZ53" s="26">
        <f t="shared" si="99"/>
        <v>4</v>
      </c>
      <c r="BA53" s="26">
        <f t="shared" si="100"/>
        <v>6</v>
      </c>
      <c r="BB53" s="26">
        <f t="shared" si="101"/>
        <v>4</v>
      </c>
      <c r="BC53" s="26">
        <f t="shared" si="102"/>
        <v>1</v>
      </c>
      <c r="BD53" s="26">
        <f t="shared" si="103"/>
        <v>4</v>
      </c>
      <c r="BE53" s="26">
        <f t="shared" si="104"/>
        <v>0</v>
      </c>
      <c r="BF53" s="26">
        <f t="shared" si="105"/>
        <v>0</v>
      </c>
      <c r="BG53" s="26">
        <f t="shared" si="106"/>
        <v>0</v>
      </c>
      <c r="BH53" s="26">
        <f t="shared" si="107"/>
        <v>0</v>
      </c>
      <c r="BI53" s="26">
        <f t="shared" si="108"/>
        <v>0</v>
      </c>
      <c r="BJ53" s="26">
        <f t="shared" si="109"/>
        <v>0</v>
      </c>
      <c r="BK53" s="26">
        <f t="shared" si="110"/>
        <v>0</v>
      </c>
      <c r="BL53" s="26">
        <f t="shared" si="111"/>
        <v>0</v>
      </c>
      <c r="BM53" s="26">
        <f t="shared" si="112"/>
        <v>1</v>
      </c>
      <c r="BN53" s="26">
        <f t="shared" si="113"/>
        <v>0</v>
      </c>
      <c r="BO53" s="26">
        <f t="shared" si="114"/>
        <v>5</v>
      </c>
      <c r="BP53" s="26">
        <f t="shared" si="115"/>
        <v>6</v>
      </c>
      <c r="BQ53" s="26">
        <f t="shared" si="116"/>
        <v>0</v>
      </c>
      <c r="BR53" s="31">
        <f t="shared" si="117"/>
        <v>46</v>
      </c>
      <c r="BS53" s="31">
        <f t="shared" si="118"/>
        <v>0.90264650283553904</v>
      </c>
      <c r="BT53" s="31">
        <f t="shared" si="119"/>
        <v>1.887351778656127E-2</v>
      </c>
      <c r="BW53" s="27">
        <v>56</v>
      </c>
      <c r="BX53" s="26">
        <f t="shared" si="180"/>
        <v>0</v>
      </c>
      <c r="BY53" s="26">
        <f t="shared" si="181"/>
        <v>0</v>
      </c>
      <c r="BZ53" s="26">
        <f t="shared" si="182"/>
        <v>0</v>
      </c>
      <c r="CA53" s="26">
        <f t="shared" si="183"/>
        <v>0</v>
      </c>
      <c r="CB53" s="26">
        <f t="shared" si="184"/>
        <v>0</v>
      </c>
      <c r="CC53" s="26">
        <f t="shared" si="185"/>
        <v>0</v>
      </c>
      <c r="CD53" s="26">
        <f t="shared" si="186"/>
        <v>0</v>
      </c>
      <c r="CE53" s="26">
        <f t="shared" si="187"/>
        <v>0</v>
      </c>
      <c r="CF53" s="26">
        <f t="shared" si="188"/>
        <v>0</v>
      </c>
      <c r="CG53" s="26">
        <f t="shared" si="189"/>
        <v>0</v>
      </c>
      <c r="CH53" s="26">
        <f t="shared" si="190"/>
        <v>0</v>
      </c>
      <c r="CI53" s="26">
        <f t="shared" si="191"/>
        <v>0</v>
      </c>
      <c r="CJ53" s="26">
        <f t="shared" si="192"/>
        <v>0</v>
      </c>
      <c r="CK53" s="26">
        <f t="shared" si="193"/>
        <v>0</v>
      </c>
      <c r="CL53" s="26">
        <f t="shared" si="194"/>
        <v>0</v>
      </c>
      <c r="CM53" s="26">
        <f t="shared" si="195"/>
        <v>0</v>
      </c>
      <c r="CN53" s="26">
        <f t="shared" si="196"/>
        <v>0</v>
      </c>
      <c r="CO53" s="26">
        <f t="shared" si="197"/>
        <v>0</v>
      </c>
      <c r="CP53" s="26">
        <f t="shared" si="198"/>
        <v>0</v>
      </c>
      <c r="CQ53" s="26">
        <f t="shared" si="199"/>
        <v>0</v>
      </c>
      <c r="CR53" s="26">
        <f t="shared" si="200"/>
        <v>0</v>
      </c>
      <c r="CS53" s="26">
        <f t="shared" si="201"/>
        <v>0</v>
      </c>
      <c r="CT53" s="31">
        <f t="shared" si="120"/>
        <v>0</v>
      </c>
      <c r="CU53" s="31">
        <v>0</v>
      </c>
      <c r="CV53" s="31">
        <f t="shared" si="122"/>
        <v>0</v>
      </c>
      <c r="EA53" s="27">
        <v>65</v>
      </c>
      <c r="EB53" s="26">
        <f t="shared" si="202"/>
        <v>0</v>
      </c>
      <c r="EC53" s="26">
        <f t="shared" si="203"/>
        <v>4</v>
      </c>
      <c r="ED53" s="26">
        <f t="shared" si="204"/>
        <v>0</v>
      </c>
      <c r="EE53" s="26">
        <f t="shared" si="205"/>
        <v>0</v>
      </c>
      <c r="EF53" s="26">
        <f t="shared" si="206"/>
        <v>0</v>
      </c>
      <c r="EG53" s="26">
        <f t="shared" si="207"/>
        <v>2</v>
      </c>
      <c r="EH53" s="26">
        <f t="shared" si="208"/>
        <v>0</v>
      </c>
      <c r="EI53" s="26">
        <f t="shared" si="209"/>
        <v>8</v>
      </c>
      <c r="EJ53" s="26">
        <f t="shared" si="210"/>
        <v>5</v>
      </c>
      <c r="EK53" s="26">
        <f t="shared" si="211"/>
        <v>0</v>
      </c>
      <c r="EL53" s="26">
        <f t="shared" si="212"/>
        <v>0</v>
      </c>
      <c r="EM53" s="26">
        <f t="shared" si="213"/>
        <v>0</v>
      </c>
      <c r="EN53" s="26">
        <f t="shared" si="214"/>
        <v>0</v>
      </c>
      <c r="EO53" s="26">
        <f t="shared" si="215"/>
        <v>0</v>
      </c>
      <c r="EP53" s="26">
        <f t="shared" si="216"/>
        <v>0</v>
      </c>
      <c r="EQ53" s="26">
        <f t="shared" si="217"/>
        <v>0</v>
      </c>
      <c r="ER53" s="26">
        <f t="shared" si="218"/>
        <v>0</v>
      </c>
      <c r="ES53" s="26">
        <f t="shared" si="219"/>
        <v>0</v>
      </c>
      <c r="ET53" s="26">
        <f t="shared" si="220"/>
        <v>0</v>
      </c>
      <c r="EU53" s="26">
        <f t="shared" si="221"/>
        <v>0</v>
      </c>
      <c r="EV53" s="26">
        <f t="shared" si="222"/>
        <v>0</v>
      </c>
      <c r="EW53" s="26">
        <f t="shared" si="223"/>
        <v>3</v>
      </c>
      <c r="EX53" s="31">
        <f t="shared" si="148"/>
        <v>22</v>
      </c>
      <c r="EY53" s="31">
        <f t="shared" si="149"/>
        <v>0.75619834710743805</v>
      </c>
      <c r="EZ53" s="31">
        <f t="shared" si="150"/>
        <v>7.5619834710743804E-3</v>
      </c>
      <c r="GE53" s="27">
        <v>71</v>
      </c>
      <c r="GF53" s="26">
        <f t="shared" si="154"/>
        <v>0</v>
      </c>
      <c r="GG53" s="26">
        <f t="shared" si="155"/>
        <v>2</v>
      </c>
      <c r="GH53" s="26">
        <f t="shared" si="156"/>
        <v>3</v>
      </c>
      <c r="GI53" s="26">
        <f t="shared" si="157"/>
        <v>0</v>
      </c>
      <c r="GJ53" s="26">
        <f t="shared" si="158"/>
        <v>0</v>
      </c>
      <c r="GK53" s="26">
        <f t="shared" si="159"/>
        <v>2</v>
      </c>
      <c r="GL53" s="26">
        <f t="shared" si="160"/>
        <v>0</v>
      </c>
      <c r="GM53" s="26">
        <f t="shared" si="161"/>
        <v>6</v>
      </c>
      <c r="GN53" s="26">
        <f t="shared" si="162"/>
        <v>0</v>
      </c>
      <c r="GO53" s="26">
        <f t="shared" si="163"/>
        <v>0</v>
      </c>
      <c r="GP53" s="26">
        <f t="shared" si="164"/>
        <v>0</v>
      </c>
      <c r="GQ53" s="26">
        <f t="shared" si="165"/>
        <v>0</v>
      </c>
      <c r="GR53" s="26">
        <f t="shared" si="166"/>
        <v>10</v>
      </c>
      <c r="GS53" s="26">
        <f t="shared" si="167"/>
        <v>0</v>
      </c>
      <c r="GT53" s="26">
        <f t="shared" si="168"/>
        <v>0</v>
      </c>
      <c r="GU53" s="26">
        <f t="shared" si="169"/>
        <v>0</v>
      </c>
      <c r="GV53" s="26">
        <f t="shared" si="170"/>
        <v>0</v>
      </c>
      <c r="GW53" s="26">
        <f t="shared" si="171"/>
        <v>0</v>
      </c>
      <c r="GX53" s="26">
        <f t="shared" si="172"/>
        <v>0</v>
      </c>
      <c r="GY53" s="26">
        <f t="shared" si="173"/>
        <v>3</v>
      </c>
      <c r="GZ53" s="26">
        <f t="shared" si="174"/>
        <v>0</v>
      </c>
      <c r="HA53" s="26">
        <f t="shared" si="175"/>
        <v>0</v>
      </c>
      <c r="HB53" s="31">
        <f t="shared" si="176"/>
        <v>26</v>
      </c>
      <c r="HC53" s="31">
        <f t="shared" si="177"/>
        <v>0.7603550295857987</v>
      </c>
      <c r="HD53" s="31">
        <f t="shared" si="178"/>
        <v>8.986013986013985E-3</v>
      </c>
      <c r="HK53" s="39" t="s">
        <v>304</v>
      </c>
      <c r="HL53" s="39">
        <f>COUNTIFS($G$2:$G$2201,"&lt;=57",$L$2:$L$2201,"rice",$K$2:$K$2201,"&lt;=140")</f>
        <v>0</v>
      </c>
      <c r="HM53" s="39">
        <f>COUNTIFS($G$2:$G$2201,"&lt;=57",$L$2:$L$2201,"muskmelon",$K$2:$K$2201,"&lt;=140")</f>
        <v>0</v>
      </c>
      <c r="HN53" s="39">
        <f>SUM(HL53:HM53)</f>
        <v>0</v>
      </c>
      <c r="HP53" s="39" t="s">
        <v>304</v>
      </c>
      <c r="HQ53" s="39">
        <f>COUNTIFS($G$2:$G$2201,"&lt;=57",$L$2:$L$2201,"rice",$K$2:$K$2201,"&gt;140")</f>
        <v>0</v>
      </c>
      <c r="HR53" s="39">
        <f>COUNTIFS($G$2:$G$2201,"&lt;=57",$L$2:$L$2201,"muskmelon",$K$2:$K$2201,"&gt;140")</f>
        <v>0</v>
      </c>
      <c r="HS53" s="39">
        <f>SUM(HQ53:HR53)</f>
        <v>0</v>
      </c>
      <c r="HU53" s="39" t="s">
        <v>301</v>
      </c>
      <c r="HV53" s="39">
        <f>COUNTIFS($I$2:$I$2201,"&lt;=7",$L$2:$L$2201,"rice",$G$2:$G$2201,"&lt;=57")</f>
        <v>0</v>
      </c>
      <c r="HW53" s="39">
        <f>COUNTIFS($I$2:$I$2201,"&lt;=7",$L$2:$L$2201,"muskmelon",$G$2:$G$2201,"&lt;=57")</f>
        <v>0</v>
      </c>
      <c r="HX53" s="39">
        <f>SUM(HV53:HW53)</f>
        <v>0</v>
      </c>
      <c r="HZ53" s="39" t="s">
        <v>301</v>
      </c>
      <c r="IA53" s="39">
        <f>COUNTIFS($I$2:$I$2201,"&lt;=7",$L$2:$L$2201,"rice",$G$2:$G$2201,"&gt;57")</f>
        <v>90</v>
      </c>
      <c r="IB53" s="39">
        <f>COUNTIFS($I$2:$I$2201,"&lt;=7",$L$2:$L$2201,"muskmelon",$G$2:$G$2201,"&gt;57")</f>
        <v>100</v>
      </c>
      <c r="IC53" s="39">
        <f>SUM(IA53:IB53)</f>
        <v>190</v>
      </c>
    </row>
    <row r="54" spans="1:237">
      <c r="A54" s="6">
        <v>93</v>
      </c>
      <c r="B54" s="6">
        <v>56</v>
      </c>
      <c r="C54" s="6">
        <v>42</v>
      </c>
      <c r="D54" s="7">
        <v>23.857240319999999</v>
      </c>
      <c r="E54" s="8">
        <f t="shared" si="67"/>
        <v>24</v>
      </c>
      <c r="F54" s="7">
        <v>82.225729880000003</v>
      </c>
      <c r="G54" s="8">
        <f t="shared" si="68"/>
        <v>82</v>
      </c>
      <c r="H54" s="9">
        <v>7.3827626029999998</v>
      </c>
      <c r="I54" s="8">
        <f t="shared" si="69"/>
        <v>7</v>
      </c>
      <c r="J54" s="10">
        <v>195.09483109999999</v>
      </c>
      <c r="K54" s="8">
        <f t="shared" si="70"/>
        <v>195</v>
      </c>
      <c r="L54" s="5" t="s">
        <v>24</v>
      </c>
      <c r="S54" s="27">
        <v>52</v>
      </c>
      <c r="T54" s="26">
        <f t="shared" si="71"/>
        <v>0</v>
      </c>
      <c r="U54" s="26">
        <f t="shared" si="72"/>
        <v>0</v>
      </c>
      <c r="V54" s="26">
        <f t="shared" si="73"/>
        <v>4</v>
      </c>
      <c r="W54" s="26">
        <f t="shared" si="74"/>
        <v>0</v>
      </c>
      <c r="X54" s="26">
        <f t="shared" si="75"/>
        <v>0</v>
      </c>
      <c r="Y54" s="26">
        <f t="shared" si="76"/>
        <v>0</v>
      </c>
      <c r="Z54" s="26">
        <f t="shared" si="77"/>
        <v>0</v>
      </c>
      <c r="AA54" s="26">
        <f t="shared" si="78"/>
        <v>5</v>
      </c>
      <c r="AB54" s="26">
        <f t="shared" si="79"/>
        <v>0</v>
      </c>
      <c r="AC54" s="26">
        <f t="shared" si="80"/>
        <v>0</v>
      </c>
      <c r="AD54" s="26">
        <f t="shared" si="81"/>
        <v>0</v>
      </c>
      <c r="AE54" s="26">
        <f t="shared" si="82"/>
        <v>0</v>
      </c>
      <c r="AF54" s="26">
        <f t="shared" si="83"/>
        <v>0</v>
      </c>
      <c r="AG54" s="26">
        <f t="shared" si="84"/>
        <v>0</v>
      </c>
      <c r="AH54" s="26">
        <f t="shared" si="85"/>
        <v>0</v>
      </c>
      <c r="AI54" s="26">
        <f t="shared" si="86"/>
        <v>0</v>
      </c>
      <c r="AJ54" s="26">
        <f t="shared" si="87"/>
        <v>0</v>
      </c>
      <c r="AK54" s="26">
        <f t="shared" si="88"/>
        <v>1</v>
      </c>
      <c r="AL54" s="26">
        <f t="shared" si="89"/>
        <v>0</v>
      </c>
      <c r="AM54" s="26">
        <f t="shared" si="90"/>
        <v>0</v>
      </c>
      <c r="AN54" s="26">
        <f t="shared" si="91"/>
        <v>0</v>
      </c>
      <c r="AO54" s="26">
        <f t="shared" si="92"/>
        <v>0</v>
      </c>
      <c r="AP54" s="31">
        <f t="shared" si="93"/>
        <v>10</v>
      </c>
      <c r="AQ54" s="31">
        <f t="shared" si="179"/>
        <v>0.57999999999999996</v>
      </c>
      <c r="AR54" s="31">
        <f t="shared" si="94"/>
        <v>2.6363636363636359E-3</v>
      </c>
      <c r="AU54" s="27">
        <v>57</v>
      </c>
      <c r="AV54" s="26">
        <f t="shared" si="95"/>
        <v>3</v>
      </c>
      <c r="AW54" s="26">
        <f t="shared" si="96"/>
        <v>6</v>
      </c>
      <c r="AX54" s="26">
        <f t="shared" si="97"/>
        <v>2</v>
      </c>
      <c r="AY54" s="26">
        <f t="shared" si="98"/>
        <v>3</v>
      </c>
      <c r="AZ54" s="26">
        <f t="shared" si="99"/>
        <v>3</v>
      </c>
      <c r="BA54" s="26">
        <f t="shared" si="100"/>
        <v>7</v>
      </c>
      <c r="BB54" s="26">
        <f t="shared" si="101"/>
        <v>5</v>
      </c>
      <c r="BC54" s="26">
        <f t="shared" si="102"/>
        <v>1</v>
      </c>
      <c r="BD54" s="26">
        <f t="shared" si="103"/>
        <v>1</v>
      </c>
      <c r="BE54" s="26">
        <f t="shared" si="104"/>
        <v>0</v>
      </c>
      <c r="BF54" s="26">
        <f t="shared" si="105"/>
        <v>0</v>
      </c>
      <c r="BG54" s="26">
        <f t="shared" si="106"/>
        <v>0</v>
      </c>
      <c r="BH54" s="26">
        <f t="shared" si="107"/>
        <v>0</v>
      </c>
      <c r="BI54" s="26">
        <f t="shared" si="108"/>
        <v>0</v>
      </c>
      <c r="BJ54" s="26">
        <f t="shared" si="109"/>
        <v>0</v>
      </c>
      <c r="BK54" s="26">
        <f t="shared" si="110"/>
        <v>0</v>
      </c>
      <c r="BL54" s="26">
        <f t="shared" si="111"/>
        <v>0</v>
      </c>
      <c r="BM54" s="26">
        <f t="shared" si="112"/>
        <v>6</v>
      </c>
      <c r="BN54" s="26">
        <f t="shared" si="113"/>
        <v>0</v>
      </c>
      <c r="BO54" s="26">
        <f t="shared" si="114"/>
        <v>1</v>
      </c>
      <c r="BP54" s="26">
        <f t="shared" si="115"/>
        <v>4</v>
      </c>
      <c r="BQ54" s="26">
        <f t="shared" si="116"/>
        <v>0</v>
      </c>
      <c r="BR54" s="31">
        <f t="shared" si="117"/>
        <v>42</v>
      </c>
      <c r="BS54" s="31">
        <f t="shared" si="118"/>
        <v>0.88888888888888895</v>
      </c>
      <c r="BT54" s="31">
        <f t="shared" si="119"/>
        <v>1.6969696969696971E-2</v>
      </c>
      <c r="BW54" s="27">
        <v>57</v>
      </c>
      <c r="BX54" s="26">
        <f t="shared" si="180"/>
        <v>0</v>
      </c>
      <c r="BY54" s="26">
        <f t="shared" si="181"/>
        <v>0</v>
      </c>
      <c r="BZ54" s="26">
        <f t="shared" si="182"/>
        <v>0</v>
      </c>
      <c r="CA54" s="26">
        <f t="shared" si="183"/>
        <v>0</v>
      </c>
      <c r="CB54" s="26">
        <f t="shared" si="184"/>
        <v>0</v>
      </c>
      <c r="CC54" s="26">
        <f t="shared" si="185"/>
        <v>0</v>
      </c>
      <c r="CD54" s="26">
        <f t="shared" si="186"/>
        <v>0</v>
      </c>
      <c r="CE54" s="26">
        <f t="shared" si="187"/>
        <v>0</v>
      </c>
      <c r="CF54" s="26">
        <f t="shared" si="188"/>
        <v>0</v>
      </c>
      <c r="CG54" s="26">
        <f t="shared" si="189"/>
        <v>0</v>
      </c>
      <c r="CH54" s="26">
        <f t="shared" si="190"/>
        <v>0</v>
      </c>
      <c r="CI54" s="26">
        <f t="shared" si="191"/>
        <v>0</v>
      </c>
      <c r="CJ54" s="26">
        <f t="shared" si="192"/>
        <v>0</v>
      </c>
      <c r="CK54" s="26">
        <f t="shared" si="193"/>
        <v>0</v>
      </c>
      <c r="CL54" s="26">
        <f t="shared" si="194"/>
        <v>0</v>
      </c>
      <c r="CM54" s="26">
        <f t="shared" si="195"/>
        <v>0</v>
      </c>
      <c r="CN54" s="26">
        <f t="shared" si="196"/>
        <v>0</v>
      </c>
      <c r="CO54" s="26">
        <f t="shared" si="197"/>
        <v>0</v>
      </c>
      <c r="CP54" s="26">
        <f t="shared" si="198"/>
        <v>0</v>
      </c>
      <c r="CQ54" s="26">
        <f t="shared" si="199"/>
        <v>0</v>
      </c>
      <c r="CR54" s="26">
        <f t="shared" si="200"/>
        <v>0</v>
      </c>
      <c r="CS54" s="26">
        <f t="shared" si="201"/>
        <v>0</v>
      </c>
      <c r="CT54" s="31">
        <f t="shared" si="120"/>
        <v>0</v>
      </c>
      <c r="CU54" s="31">
        <v>0</v>
      </c>
      <c r="CV54" s="31">
        <f t="shared" si="122"/>
        <v>0</v>
      </c>
      <c r="EA54" s="27">
        <v>66</v>
      </c>
      <c r="EB54" s="26">
        <f t="shared" si="202"/>
        <v>0</v>
      </c>
      <c r="EC54" s="26">
        <f t="shared" si="203"/>
        <v>6</v>
      </c>
      <c r="ED54" s="26">
        <f t="shared" si="204"/>
        <v>0</v>
      </c>
      <c r="EE54" s="26">
        <f t="shared" si="205"/>
        <v>0</v>
      </c>
      <c r="EF54" s="26">
        <f t="shared" si="206"/>
        <v>3</v>
      </c>
      <c r="EG54" s="26">
        <f t="shared" si="207"/>
        <v>0</v>
      </c>
      <c r="EH54" s="26">
        <f t="shared" si="208"/>
        <v>0</v>
      </c>
      <c r="EI54" s="26">
        <f t="shared" si="209"/>
        <v>8</v>
      </c>
      <c r="EJ54" s="26">
        <f t="shared" si="210"/>
        <v>9</v>
      </c>
      <c r="EK54" s="26">
        <f t="shared" si="211"/>
        <v>0</v>
      </c>
      <c r="EL54" s="26">
        <f t="shared" si="212"/>
        <v>0</v>
      </c>
      <c r="EM54" s="26">
        <f t="shared" si="213"/>
        <v>0</v>
      </c>
      <c r="EN54" s="26">
        <f t="shared" si="214"/>
        <v>0</v>
      </c>
      <c r="EO54" s="26">
        <f t="shared" si="215"/>
        <v>0</v>
      </c>
      <c r="EP54" s="26">
        <f t="shared" si="216"/>
        <v>0</v>
      </c>
      <c r="EQ54" s="26">
        <f t="shared" si="217"/>
        <v>0</v>
      </c>
      <c r="ER54" s="26">
        <f t="shared" si="218"/>
        <v>0</v>
      </c>
      <c r="ES54" s="26">
        <f t="shared" si="219"/>
        <v>0</v>
      </c>
      <c r="ET54" s="26">
        <f t="shared" si="220"/>
        <v>0</v>
      </c>
      <c r="EU54" s="26">
        <f t="shared" si="221"/>
        <v>0</v>
      </c>
      <c r="EV54" s="26">
        <f t="shared" si="222"/>
        <v>0</v>
      </c>
      <c r="EW54" s="26">
        <f t="shared" si="223"/>
        <v>3</v>
      </c>
      <c r="EX54" s="31">
        <f t="shared" si="148"/>
        <v>29</v>
      </c>
      <c r="EY54" s="31">
        <f t="shared" si="149"/>
        <v>0.76337693222354341</v>
      </c>
      <c r="EZ54" s="31">
        <f t="shared" si="150"/>
        <v>1.006269592476489E-2</v>
      </c>
      <c r="GE54" s="27">
        <v>72</v>
      </c>
      <c r="GF54" s="26">
        <f t="shared" si="154"/>
        <v>0</v>
      </c>
      <c r="GG54" s="26">
        <f t="shared" si="155"/>
        <v>1</v>
      </c>
      <c r="GH54" s="26">
        <f t="shared" si="156"/>
        <v>2</v>
      </c>
      <c r="GI54" s="26">
        <f t="shared" si="157"/>
        <v>0</v>
      </c>
      <c r="GJ54" s="26">
        <f t="shared" si="158"/>
        <v>0</v>
      </c>
      <c r="GK54" s="26">
        <f t="shared" si="159"/>
        <v>3</v>
      </c>
      <c r="GL54" s="26">
        <f t="shared" si="160"/>
        <v>0</v>
      </c>
      <c r="GM54" s="26">
        <f t="shared" si="161"/>
        <v>8</v>
      </c>
      <c r="GN54" s="26">
        <f t="shared" si="162"/>
        <v>0</v>
      </c>
      <c r="GO54" s="26">
        <f t="shared" si="163"/>
        <v>0</v>
      </c>
      <c r="GP54" s="26">
        <f t="shared" si="164"/>
        <v>0</v>
      </c>
      <c r="GQ54" s="26">
        <f t="shared" si="165"/>
        <v>0</v>
      </c>
      <c r="GR54" s="26">
        <f t="shared" si="166"/>
        <v>5</v>
      </c>
      <c r="GS54" s="26">
        <f t="shared" si="167"/>
        <v>0</v>
      </c>
      <c r="GT54" s="26">
        <f t="shared" si="168"/>
        <v>0</v>
      </c>
      <c r="GU54" s="26">
        <f t="shared" si="169"/>
        <v>0</v>
      </c>
      <c r="GV54" s="26">
        <f t="shared" si="170"/>
        <v>0</v>
      </c>
      <c r="GW54" s="26">
        <f t="shared" si="171"/>
        <v>1</v>
      </c>
      <c r="GX54" s="26">
        <f t="shared" si="172"/>
        <v>0</v>
      </c>
      <c r="GY54" s="26">
        <f t="shared" si="173"/>
        <v>5</v>
      </c>
      <c r="GZ54" s="26">
        <f t="shared" si="174"/>
        <v>0</v>
      </c>
      <c r="HA54" s="26">
        <f t="shared" si="175"/>
        <v>0</v>
      </c>
      <c r="HB54" s="31">
        <f t="shared" si="176"/>
        <v>25</v>
      </c>
      <c r="HC54" s="31">
        <f t="shared" si="177"/>
        <v>0.79359999999999986</v>
      </c>
      <c r="HD54" s="31">
        <f t="shared" si="178"/>
        <v>9.0181818181818175E-3</v>
      </c>
      <c r="HK54" s="39" t="s">
        <v>305</v>
      </c>
      <c r="HL54" s="39">
        <f>COUNTIFS($G$2:$G$2201,"&gt;57",$L$2:$L$2201,"rice",$K$2:$K$2201,"&lt;=140")</f>
        <v>0</v>
      </c>
      <c r="HM54" s="39">
        <f>COUNTIFS($G$2:$G$2201,"&gt;57",$L$2:$L$2201,"muskmelon",$K$2:$K$2201,"&lt;=140")</f>
        <v>100</v>
      </c>
      <c r="HN54" s="39">
        <f>SUM(HL54:HM54)</f>
        <v>100</v>
      </c>
      <c r="HP54" s="39" t="s">
        <v>305</v>
      </c>
      <c r="HQ54" s="39">
        <f>COUNTIFS($G$2:$G$2201,"&gt;57",$L$2:$L$2201,"rice",$K$2:$K$2201,"&gt;140")</f>
        <v>100</v>
      </c>
      <c r="HR54" s="39">
        <f>COUNTIFS($G$2:$G$2201,"&gt;57",$L$2:$L$2201,"muskmelon",$K$2:$K$2201,"&gt;140")</f>
        <v>0</v>
      </c>
      <c r="HS54" s="39">
        <f>SUM(HQ54:HR54)</f>
        <v>100</v>
      </c>
      <c r="HU54" s="39" t="s">
        <v>303</v>
      </c>
      <c r="HV54" s="39">
        <f>COUNTIFS($I$2:$I$2201,"&gt;7",$L$2:$L$2201,"rice",$G$2:$G$2201,"&lt;=57")</f>
        <v>0</v>
      </c>
      <c r="HW54" s="39">
        <f>COUNTIFS($I$2:$I$2201,"&gt;7",$L$2:$L$2201,"muskmelon",$G$2:$G$2201,"&lt;=57")</f>
        <v>0</v>
      </c>
      <c r="HX54" s="39">
        <f>SUM(HV54:HW54)</f>
        <v>0</v>
      </c>
      <c r="HZ54" s="39" t="s">
        <v>303</v>
      </c>
      <c r="IA54" s="39">
        <f>COUNTIFS($I$2:$I$2201,"&gt;7",$L$2:$L$2201,"rice",$G$2:$G$2201,"&gt;57")</f>
        <v>10</v>
      </c>
      <c r="IB54" s="39">
        <f>COUNTIFS($I$2:$I$2201,"&gt;7",$L$2:$L$2201,"muskmelon",$G$2:$G$2201,"&gt;57")</f>
        <v>0</v>
      </c>
      <c r="IC54" s="39">
        <f>SUM(IA54:IB54)</f>
        <v>10</v>
      </c>
    </row>
    <row r="55" spans="1:237">
      <c r="A55" s="6">
        <v>65</v>
      </c>
      <c r="B55" s="6">
        <v>60</v>
      </c>
      <c r="C55" s="6">
        <v>43</v>
      </c>
      <c r="D55" s="7">
        <v>21.97199397</v>
      </c>
      <c r="E55" s="8">
        <f t="shared" si="67"/>
        <v>22</v>
      </c>
      <c r="F55" s="7">
        <v>81.899181970000001</v>
      </c>
      <c r="G55" s="8">
        <f t="shared" si="68"/>
        <v>82</v>
      </c>
      <c r="H55" s="9">
        <v>5.6581694819999999</v>
      </c>
      <c r="I55" s="8">
        <f t="shared" si="69"/>
        <v>6</v>
      </c>
      <c r="J55" s="10">
        <v>227.3637009</v>
      </c>
      <c r="K55" s="8">
        <f t="shared" si="70"/>
        <v>227</v>
      </c>
      <c r="L55" s="5" t="s">
        <v>24</v>
      </c>
      <c r="S55" s="27">
        <v>53</v>
      </c>
      <c r="T55" s="26">
        <f t="shared" si="71"/>
        <v>0</v>
      </c>
      <c r="U55" s="26">
        <f t="shared" si="72"/>
        <v>0</v>
      </c>
      <c r="V55" s="26">
        <f t="shared" si="73"/>
        <v>2</v>
      </c>
      <c r="W55" s="26">
        <f t="shared" si="74"/>
        <v>0</v>
      </c>
      <c r="X55" s="26">
        <f t="shared" si="75"/>
        <v>0</v>
      </c>
      <c r="Y55" s="26">
        <f t="shared" si="76"/>
        <v>0</v>
      </c>
      <c r="Z55" s="26">
        <f t="shared" si="77"/>
        <v>0</v>
      </c>
      <c r="AA55" s="26">
        <f t="shared" si="78"/>
        <v>2</v>
      </c>
      <c r="AB55" s="26">
        <f t="shared" si="79"/>
        <v>0</v>
      </c>
      <c r="AC55" s="26">
        <f t="shared" si="80"/>
        <v>0</v>
      </c>
      <c r="AD55" s="26">
        <f t="shared" si="81"/>
        <v>0</v>
      </c>
      <c r="AE55" s="26">
        <f t="shared" si="82"/>
        <v>0</v>
      </c>
      <c r="AF55" s="26">
        <f t="shared" si="83"/>
        <v>0</v>
      </c>
      <c r="AG55" s="26">
        <f t="shared" si="84"/>
        <v>0</v>
      </c>
      <c r="AH55" s="26">
        <f t="shared" si="85"/>
        <v>0</v>
      </c>
      <c r="AI55" s="26">
        <f t="shared" si="86"/>
        <v>0</v>
      </c>
      <c r="AJ55" s="26">
        <f t="shared" si="87"/>
        <v>0</v>
      </c>
      <c r="AK55" s="26">
        <f t="shared" si="88"/>
        <v>1</v>
      </c>
      <c r="AL55" s="26">
        <f t="shared" si="89"/>
        <v>0</v>
      </c>
      <c r="AM55" s="26">
        <f t="shared" si="90"/>
        <v>0</v>
      </c>
      <c r="AN55" s="26">
        <f t="shared" si="91"/>
        <v>0</v>
      </c>
      <c r="AO55" s="26">
        <f t="shared" si="92"/>
        <v>0</v>
      </c>
      <c r="AP55" s="31">
        <f t="shared" si="93"/>
        <v>5</v>
      </c>
      <c r="AQ55" s="31">
        <f t="shared" si="179"/>
        <v>0.6399999999999999</v>
      </c>
      <c r="AR55" s="31">
        <f t="shared" si="94"/>
        <v>1.4545454545454542E-3</v>
      </c>
      <c r="AU55" s="27">
        <v>58</v>
      </c>
      <c r="AV55" s="26">
        <f t="shared" si="95"/>
        <v>6</v>
      </c>
      <c r="AW55" s="26">
        <f t="shared" si="96"/>
        <v>6</v>
      </c>
      <c r="AX55" s="26">
        <f t="shared" si="97"/>
        <v>4</v>
      </c>
      <c r="AY55" s="26">
        <f t="shared" si="98"/>
        <v>1</v>
      </c>
      <c r="AZ55" s="26">
        <f t="shared" si="99"/>
        <v>3</v>
      </c>
      <c r="BA55" s="26">
        <f t="shared" si="100"/>
        <v>5</v>
      </c>
      <c r="BB55" s="26">
        <f t="shared" si="101"/>
        <v>3</v>
      </c>
      <c r="BC55" s="26">
        <f t="shared" si="102"/>
        <v>5</v>
      </c>
      <c r="BD55" s="26">
        <f t="shared" si="103"/>
        <v>4</v>
      </c>
      <c r="BE55" s="26">
        <f t="shared" si="104"/>
        <v>0</v>
      </c>
      <c r="BF55" s="26">
        <f t="shared" si="105"/>
        <v>0</v>
      </c>
      <c r="BG55" s="26">
        <f t="shared" si="106"/>
        <v>0</v>
      </c>
      <c r="BH55" s="26">
        <f t="shared" si="107"/>
        <v>0</v>
      </c>
      <c r="BI55" s="26">
        <f t="shared" si="108"/>
        <v>0</v>
      </c>
      <c r="BJ55" s="26">
        <f t="shared" si="109"/>
        <v>0</v>
      </c>
      <c r="BK55" s="26">
        <f t="shared" si="110"/>
        <v>0</v>
      </c>
      <c r="BL55" s="26">
        <f t="shared" si="111"/>
        <v>0</v>
      </c>
      <c r="BM55" s="26">
        <f t="shared" si="112"/>
        <v>5</v>
      </c>
      <c r="BN55" s="26">
        <f t="shared" si="113"/>
        <v>0</v>
      </c>
      <c r="BO55" s="26">
        <f t="shared" si="114"/>
        <v>2</v>
      </c>
      <c r="BP55" s="26">
        <f t="shared" si="115"/>
        <v>4</v>
      </c>
      <c r="BQ55" s="26">
        <f t="shared" si="116"/>
        <v>0</v>
      </c>
      <c r="BR55" s="31">
        <f t="shared" si="117"/>
        <v>48</v>
      </c>
      <c r="BS55" s="31">
        <f t="shared" si="118"/>
        <v>0.90538194444444453</v>
      </c>
      <c r="BT55" s="31">
        <f t="shared" si="119"/>
        <v>1.9753787878787881E-2</v>
      </c>
      <c r="BW55" s="27">
        <v>58</v>
      </c>
      <c r="BX55" s="26">
        <f t="shared" si="180"/>
        <v>0</v>
      </c>
      <c r="BY55" s="26">
        <f t="shared" si="181"/>
        <v>0</v>
      </c>
      <c r="BZ55" s="26">
        <f t="shared" si="182"/>
        <v>0</v>
      </c>
      <c r="CA55" s="26">
        <f t="shared" si="183"/>
        <v>0</v>
      </c>
      <c r="CB55" s="26">
        <f t="shared" si="184"/>
        <v>0</v>
      </c>
      <c r="CC55" s="26">
        <f t="shared" si="185"/>
        <v>0</v>
      </c>
      <c r="CD55" s="26">
        <f t="shared" si="186"/>
        <v>0</v>
      </c>
      <c r="CE55" s="26">
        <f t="shared" si="187"/>
        <v>0</v>
      </c>
      <c r="CF55" s="26">
        <f t="shared" si="188"/>
        <v>0</v>
      </c>
      <c r="CG55" s="26">
        <f t="shared" si="189"/>
        <v>0</v>
      </c>
      <c r="CH55" s="26">
        <f t="shared" si="190"/>
        <v>0</v>
      </c>
      <c r="CI55" s="26">
        <f t="shared" si="191"/>
        <v>0</v>
      </c>
      <c r="CJ55" s="26">
        <f t="shared" si="192"/>
        <v>0</v>
      </c>
      <c r="CK55" s="26">
        <f t="shared" si="193"/>
        <v>0</v>
      </c>
      <c r="CL55" s="26">
        <f t="shared" si="194"/>
        <v>0</v>
      </c>
      <c r="CM55" s="26">
        <f t="shared" si="195"/>
        <v>0</v>
      </c>
      <c r="CN55" s="26">
        <f t="shared" si="196"/>
        <v>0</v>
      </c>
      <c r="CO55" s="26">
        <f t="shared" si="197"/>
        <v>0</v>
      </c>
      <c r="CP55" s="26">
        <f t="shared" si="198"/>
        <v>0</v>
      </c>
      <c r="CQ55" s="26">
        <f t="shared" si="199"/>
        <v>0</v>
      </c>
      <c r="CR55" s="26">
        <f t="shared" si="200"/>
        <v>0</v>
      </c>
      <c r="CS55" s="26">
        <f t="shared" si="201"/>
        <v>0</v>
      </c>
      <c r="CT55" s="31">
        <f t="shared" si="120"/>
        <v>0</v>
      </c>
      <c r="CU55" s="31">
        <v>0</v>
      </c>
      <c r="CV55" s="31">
        <f t="shared" si="122"/>
        <v>0</v>
      </c>
      <c r="EA55" s="27">
        <v>67</v>
      </c>
      <c r="EB55" s="26">
        <f t="shared" si="202"/>
        <v>0</v>
      </c>
      <c r="EC55" s="26">
        <f t="shared" si="203"/>
        <v>5</v>
      </c>
      <c r="ED55" s="26">
        <f t="shared" si="204"/>
        <v>0</v>
      </c>
      <c r="EE55" s="26">
        <f t="shared" si="205"/>
        <v>0</v>
      </c>
      <c r="EF55" s="26">
        <f t="shared" si="206"/>
        <v>4</v>
      </c>
      <c r="EG55" s="26">
        <f t="shared" si="207"/>
        <v>0</v>
      </c>
      <c r="EH55" s="26">
        <f t="shared" si="208"/>
        <v>0</v>
      </c>
      <c r="EI55" s="26">
        <f t="shared" si="209"/>
        <v>9</v>
      </c>
      <c r="EJ55" s="26">
        <f t="shared" si="210"/>
        <v>8</v>
      </c>
      <c r="EK55" s="26">
        <f t="shared" si="211"/>
        <v>0</v>
      </c>
      <c r="EL55" s="26">
        <f t="shared" si="212"/>
        <v>0</v>
      </c>
      <c r="EM55" s="26">
        <f t="shared" si="213"/>
        <v>0</v>
      </c>
      <c r="EN55" s="26">
        <f t="shared" si="214"/>
        <v>0</v>
      </c>
      <c r="EO55" s="26">
        <f t="shared" si="215"/>
        <v>0</v>
      </c>
      <c r="EP55" s="26">
        <f t="shared" si="216"/>
        <v>0</v>
      </c>
      <c r="EQ55" s="26">
        <f t="shared" si="217"/>
        <v>0</v>
      </c>
      <c r="ER55" s="26">
        <f t="shared" si="218"/>
        <v>0</v>
      </c>
      <c r="ES55" s="26">
        <f t="shared" si="219"/>
        <v>0</v>
      </c>
      <c r="ET55" s="26">
        <f t="shared" si="220"/>
        <v>0</v>
      </c>
      <c r="EU55" s="26">
        <f t="shared" si="221"/>
        <v>0</v>
      </c>
      <c r="EV55" s="26">
        <f t="shared" si="222"/>
        <v>0</v>
      </c>
      <c r="EW55" s="26">
        <f t="shared" si="223"/>
        <v>6</v>
      </c>
      <c r="EX55" s="31">
        <f t="shared" si="148"/>
        <v>32</v>
      </c>
      <c r="EY55" s="31">
        <f t="shared" si="149"/>
        <v>0.783203125</v>
      </c>
      <c r="EZ55" s="31">
        <f t="shared" si="150"/>
        <v>1.1392045454545455E-2</v>
      </c>
      <c r="GE55" s="27">
        <v>73</v>
      </c>
      <c r="GF55" s="26">
        <f t="shared" si="154"/>
        <v>0</v>
      </c>
      <c r="GG55" s="26">
        <f t="shared" si="155"/>
        <v>1</v>
      </c>
      <c r="GH55" s="26">
        <f t="shared" si="156"/>
        <v>5</v>
      </c>
      <c r="GI55" s="26">
        <f t="shared" si="157"/>
        <v>1</v>
      </c>
      <c r="GJ55" s="26">
        <f t="shared" si="158"/>
        <v>0</v>
      </c>
      <c r="GK55" s="26">
        <f t="shared" si="159"/>
        <v>3</v>
      </c>
      <c r="GL55" s="26">
        <f t="shared" si="160"/>
        <v>0</v>
      </c>
      <c r="GM55" s="26">
        <f t="shared" si="161"/>
        <v>5</v>
      </c>
      <c r="GN55" s="26">
        <f t="shared" si="162"/>
        <v>0</v>
      </c>
      <c r="GO55" s="26">
        <f t="shared" si="163"/>
        <v>0</v>
      </c>
      <c r="GP55" s="26">
        <f t="shared" si="164"/>
        <v>0</v>
      </c>
      <c r="GQ55" s="26">
        <f t="shared" si="165"/>
        <v>0</v>
      </c>
      <c r="GR55" s="26">
        <f t="shared" si="166"/>
        <v>6</v>
      </c>
      <c r="GS55" s="26">
        <f t="shared" si="167"/>
        <v>0</v>
      </c>
      <c r="GT55" s="26">
        <f t="shared" si="168"/>
        <v>0</v>
      </c>
      <c r="GU55" s="26">
        <f t="shared" si="169"/>
        <v>0</v>
      </c>
      <c r="GV55" s="26">
        <f t="shared" si="170"/>
        <v>0</v>
      </c>
      <c r="GW55" s="26">
        <f t="shared" si="171"/>
        <v>0</v>
      </c>
      <c r="GX55" s="26">
        <f t="shared" si="172"/>
        <v>0</v>
      </c>
      <c r="GY55" s="26">
        <f t="shared" si="173"/>
        <v>1</v>
      </c>
      <c r="GZ55" s="26">
        <f t="shared" si="174"/>
        <v>0</v>
      </c>
      <c r="HA55" s="26">
        <f t="shared" si="175"/>
        <v>0</v>
      </c>
      <c r="HB55" s="31">
        <f t="shared" si="176"/>
        <v>22</v>
      </c>
      <c r="HC55" s="31">
        <f t="shared" si="177"/>
        <v>0.79752066115702469</v>
      </c>
      <c r="HD55" s="31">
        <f t="shared" si="178"/>
        <v>7.9752066115702479E-3</v>
      </c>
      <c r="HK55" s="44" t="s">
        <v>285</v>
      </c>
      <c r="HL55" s="44"/>
      <c r="HM55" s="44"/>
      <c r="HN55" s="39">
        <f>SUM(HN53:HN54)</f>
        <v>100</v>
      </c>
      <c r="HP55" s="44" t="s">
        <v>285</v>
      </c>
      <c r="HQ55" s="44"/>
      <c r="HR55" s="44"/>
      <c r="HS55" s="39">
        <f>SUM(HS53:HS54)</f>
        <v>100</v>
      </c>
      <c r="HU55" s="44" t="s">
        <v>285</v>
      </c>
      <c r="HV55" s="44"/>
      <c r="HW55" s="44"/>
      <c r="HX55" s="39">
        <f>SUM(HX53:HX54)</f>
        <v>0</v>
      </c>
      <c r="HZ55" s="44" t="s">
        <v>285</v>
      </c>
      <c r="IA55" s="44"/>
      <c r="IB55" s="44"/>
      <c r="IC55" s="39">
        <f>SUM(IC53:IC54)</f>
        <v>200</v>
      </c>
    </row>
    <row r="56" spans="1:237">
      <c r="A56" s="6">
        <v>95</v>
      </c>
      <c r="B56" s="6">
        <v>52</v>
      </c>
      <c r="C56" s="6">
        <v>36</v>
      </c>
      <c r="D56" s="7">
        <v>26.22916897</v>
      </c>
      <c r="E56" s="8">
        <f t="shared" si="67"/>
        <v>26</v>
      </c>
      <c r="F56" s="7">
        <v>83.836258189999995</v>
      </c>
      <c r="G56" s="8">
        <f t="shared" si="68"/>
        <v>84</v>
      </c>
      <c r="H56" s="9">
        <v>5.543360238</v>
      </c>
      <c r="I56" s="8">
        <f t="shared" si="69"/>
        <v>6</v>
      </c>
      <c r="J56" s="10">
        <v>286.50837250000001</v>
      </c>
      <c r="K56" s="8">
        <f t="shared" si="70"/>
        <v>287</v>
      </c>
      <c r="L56" s="5" t="s">
        <v>24</v>
      </c>
      <c r="S56" s="27">
        <v>54</v>
      </c>
      <c r="T56" s="26">
        <f t="shared" si="71"/>
        <v>0</v>
      </c>
      <c r="U56" s="26">
        <f t="shared" si="72"/>
        <v>0</v>
      </c>
      <c r="V56" s="26">
        <f t="shared" si="73"/>
        <v>3</v>
      </c>
      <c r="W56" s="26">
        <f t="shared" si="74"/>
        <v>0</v>
      </c>
      <c r="X56" s="26">
        <f t="shared" si="75"/>
        <v>0</v>
      </c>
      <c r="Y56" s="26">
        <f t="shared" si="76"/>
        <v>0</v>
      </c>
      <c r="Z56" s="26">
        <f t="shared" si="77"/>
        <v>0</v>
      </c>
      <c r="AA56" s="26">
        <f t="shared" si="78"/>
        <v>0</v>
      </c>
      <c r="AB56" s="26">
        <f t="shared" si="79"/>
        <v>0</v>
      </c>
      <c r="AC56" s="26">
        <f t="shared" si="80"/>
        <v>0</v>
      </c>
      <c r="AD56" s="26">
        <f t="shared" si="81"/>
        <v>0</v>
      </c>
      <c r="AE56" s="26">
        <f t="shared" si="82"/>
        <v>0</v>
      </c>
      <c r="AF56" s="26">
        <f t="shared" si="83"/>
        <v>0</v>
      </c>
      <c r="AG56" s="26">
        <f t="shared" si="84"/>
        <v>0</v>
      </c>
      <c r="AH56" s="26">
        <f t="shared" si="85"/>
        <v>0</v>
      </c>
      <c r="AI56" s="26">
        <f t="shared" si="86"/>
        <v>0</v>
      </c>
      <c r="AJ56" s="26">
        <f t="shared" si="87"/>
        <v>0</v>
      </c>
      <c r="AK56" s="26">
        <f t="shared" si="88"/>
        <v>3</v>
      </c>
      <c r="AL56" s="26">
        <f t="shared" si="89"/>
        <v>0</v>
      </c>
      <c r="AM56" s="26">
        <f t="shared" si="90"/>
        <v>0</v>
      </c>
      <c r="AN56" s="26">
        <f t="shared" si="91"/>
        <v>0</v>
      </c>
      <c r="AO56" s="26">
        <f t="shared" si="92"/>
        <v>0</v>
      </c>
      <c r="AP56" s="31">
        <f t="shared" si="93"/>
        <v>6</v>
      </c>
      <c r="AQ56" s="31">
        <f t="shared" si="179"/>
        <v>0.5</v>
      </c>
      <c r="AR56" s="31">
        <f t="shared" si="94"/>
        <v>1.3636363636363637E-3</v>
      </c>
      <c r="AU56" s="27">
        <v>59</v>
      </c>
      <c r="AV56" s="26">
        <f t="shared" si="95"/>
        <v>3</v>
      </c>
      <c r="AW56" s="26">
        <f t="shared" si="96"/>
        <v>2</v>
      </c>
      <c r="AX56" s="26">
        <f t="shared" si="97"/>
        <v>1</v>
      </c>
      <c r="AY56" s="26">
        <f t="shared" si="98"/>
        <v>7</v>
      </c>
      <c r="AZ56" s="26">
        <f t="shared" si="99"/>
        <v>4</v>
      </c>
      <c r="BA56" s="26">
        <f t="shared" si="100"/>
        <v>4</v>
      </c>
      <c r="BB56" s="26">
        <f t="shared" si="101"/>
        <v>7</v>
      </c>
      <c r="BC56" s="26">
        <f t="shared" si="102"/>
        <v>1</v>
      </c>
      <c r="BD56" s="26">
        <f t="shared" si="103"/>
        <v>4</v>
      </c>
      <c r="BE56" s="26">
        <f t="shared" si="104"/>
        <v>0</v>
      </c>
      <c r="BF56" s="26">
        <f t="shared" si="105"/>
        <v>0</v>
      </c>
      <c r="BG56" s="26">
        <f t="shared" si="106"/>
        <v>0</v>
      </c>
      <c r="BH56" s="26">
        <f t="shared" si="107"/>
        <v>0</v>
      </c>
      <c r="BI56" s="26">
        <f t="shared" si="108"/>
        <v>0</v>
      </c>
      <c r="BJ56" s="26">
        <f t="shared" si="109"/>
        <v>0</v>
      </c>
      <c r="BK56" s="26">
        <f t="shared" si="110"/>
        <v>0</v>
      </c>
      <c r="BL56" s="26">
        <f t="shared" si="111"/>
        <v>0</v>
      </c>
      <c r="BM56" s="26">
        <f t="shared" si="112"/>
        <v>4</v>
      </c>
      <c r="BN56" s="26">
        <f t="shared" si="113"/>
        <v>0</v>
      </c>
      <c r="BO56" s="26">
        <f t="shared" si="114"/>
        <v>2</v>
      </c>
      <c r="BP56" s="26">
        <f t="shared" si="115"/>
        <v>2</v>
      </c>
      <c r="BQ56" s="26">
        <f t="shared" si="116"/>
        <v>0</v>
      </c>
      <c r="BR56" s="31">
        <f t="shared" si="117"/>
        <v>41</v>
      </c>
      <c r="BS56" s="31">
        <f t="shared" si="118"/>
        <v>0.88994646044021419</v>
      </c>
      <c r="BT56" s="31">
        <f t="shared" si="119"/>
        <v>1.6585365853658537E-2</v>
      </c>
      <c r="BW56" s="27">
        <v>59</v>
      </c>
      <c r="BX56" s="26">
        <f t="shared" si="180"/>
        <v>0</v>
      </c>
      <c r="BY56" s="26">
        <f t="shared" si="181"/>
        <v>0</v>
      </c>
      <c r="BZ56" s="26">
        <f t="shared" si="182"/>
        <v>0</v>
      </c>
      <c r="CA56" s="26">
        <f t="shared" si="183"/>
        <v>0</v>
      </c>
      <c r="CB56" s="26">
        <f t="shared" si="184"/>
        <v>0</v>
      </c>
      <c r="CC56" s="26">
        <f t="shared" si="185"/>
        <v>0</v>
      </c>
      <c r="CD56" s="26">
        <f t="shared" si="186"/>
        <v>0</v>
      </c>
      <c r="CE56" s="26">
        <f t="shared" si="187"/>
        <v>0</v>
      </c>
      <c r="CF56" s="26">
        <f t="shared" si="188"/>
        <v>0</v>
      </c>
      <c r="CG56" s="26">
        <f t="shared" si="189"/>
        <v>0</v>
      </c>
      <c r="CH56" s="26">
        <f t="shared" si="190"/>
        <v>0</v>
      </c>
      <c r="CI56" s="26">
        <f t="shared" si="191"/>
        <v>0</v>
      </c>
      <c r="CJ56" s="26">
        <f t="shared" si="192"/>
        <v>0</v>
      </c>
      <c r="CK56" s="26">
        <f t="shared" si="193"/>
        <v>0</v>
      </c>
      <c r="CL56" s="26">
        <f t="shared" si="194"/>
        <v>0</v>
      </c>
      <c r="CM56" s="26">
        <f t="shared" si="195"/>
        <v>0</v>
      </c>
      <c r="CN56" s="26">
        <f t="shared" si="196"/>
        <v>0</v>
      </c>
      <c r="CO56" s="26">
        <f t="shared" si="197"/>
        <v>0</v>
      </c>
      <c r="CP56" s="26">
        <f t="shared" si="198"/>
        <v>0</v>
      </c>
      <c r="CQ56" s="26">
        <f t="shared" si="199"/>
        <v>0</v>
      </c>
      <c r="CR56" s="26">
        <f t="shared" si="200"/>
        <v>0</v>
      </c>
      <c r="CS56" s="26">
        <f t="shared" si="201"/>
        <v>0</v>
      </c>
      <c r="CT56" s="31">
        <f t="shared" si="120"/>
        <v>0</v>
      </c>
      <c r="CU56" s="31">
        <v>0</v>
      </c>
      <c r="CV56" s="31">
        <f t="shared" si="122"/>
        <v>0</v>
      </c>
      <c r="EA56" s="27">
        <v>68</v>
      </c>
      <c r="EB56" s="26">
        <f t="shared" si="202"/>
        <v>0</v>
      </c>
      <c r="EC56" s="26">
        <f t="shared" si="203"/>
        <v>6</v>
      </c>
      <c r="ED56" s="26">
        <f t="shared" si="204"/>
        <v>0</v>
      </c>
      <c r="EE56" s="26">
        <f t="shared" si="205"/>
        <v>0</v>
      </c>
      <c r="EF56" s="26">
        <f t="shared" si="206"/>
        <v>0</v>
      </c>
      <c r="EG56" s="26">
        <f t="shared" si="207"/>
        <v>0</v>
      </c>
      <c r="EH56" s="26">
        <f t="shared" si="208"/>
        <v>0</v>
      </c>
      <c r="EI56" s="26">
        <f t="shared" si="209"/>
        <v>14</v>
      </c>
      <c r="EJ56" s="26">
        <f t="shared" si="210"/>
        <v>9</v>
      </c>
      <c r="EK56" s="26">
        <f t="shared" si="211"/>
        <v>0</v>
      </c>
      <c r="EL56" s="26">
        <f t="shared" si="212"/>
        <v>0</v>
      </c>
      <c r="EM56" s="26">
        <f t="shared" si="213"/>
        <v>0</v>
      </c>
      <c r="EN56" s="26">
        <f t="shared" si="214"/>
        <v>0</v>
      </c>
      <c r="EO56" s="26">
        <f t="shared" si="215"/>
        <v>0</v>
      </c>
      <c r="EP56" s="26">
        <f t="shared" si="216"/>
        <v>0</v>
      </c>
      <c r="EQ56" s="26">
        <f t="shared" si="217"/>
        <v>0</v>
      </c>
      <c r="ER56" s="26">
        <f t="shared" si="218"/>
        <v>0</v>
      </c>
      <c r="ES56" s="26">
        <f t="shared" si="219"/>
        <v>0</v>
      </c>
      <c r="ET56" s="26">
        <f t="shared" si="220"/>
        <v>0</v>
      </c>
      <c r="EU56" s="26">
        <f t="shared" si="221"/>
        <v>0</v>
      </c>
      <c r="EV56" s="26">
        <f t="shared" si="222"/>
        <v>0</v>
      </c>
      <c r="EW56" s="26">
        <f t="shared" si="223"/>
        <v>6</v>
      </c>
      <c r="EX56" s="31">
        <f t="shared" si="148"/>
        <v>35</v>
      </c>
      <c r="EY56" s="31">
        <f t="shared" si="149"/>
        <v>0.71510204081632645</v>
      </c>
      <c r="EZ56" s="31">
        <f t="shared" si="150"/>
        <v>1.1376623376623374E-2</v>
      </c>
      <c r="GE56" s="27">
        <v>74</v>
      </c>
      <c r="GF56" s="26">
        <f t="shared" si="154"/>
        <v>0</v>
      </c>
      <c r="GG56" s="26">
        <f t="shared" si="155"/>
        <v>1</v>
      </c>
      <c r="GH56" s="26">
        <f t="shared" si="156"/>
        <v>2</v>
      </c>
      <c r="GI56" s="26">
        <f t="shared" si="157"/>
        <v>0</v>
      </c>
      <c r="GJ56" s="26">
        <f t="shared" si="158"/>
        <v>0</v>
      </c>
      <c r="GK56" s="26">
        <f t="shared" si="159"/>
        <v>2</v>
      </c>
      <c r="GL56" s="26">
        <f t="shared" si="160"/>
        <v>0</v>
      </c>
      <c r="GM56" s="26">
        <f t="shared" si="161"/>
        <v>7</v>
      </c>
      <c r="GN56" s="26">
        <f t="shared" si="162"/>
        <v>0</v>
      </c>
      <c r="GO56" s="26">
        <f t="shared" si="163"/>
        <v>0</v>
      </c>
      <c r="GP56" s="26">
        <f t="shared" si="164"/>
        <v>0</v>
      </c>
      <c r="GQ56" s="26">
        <f t="shared" si="165"/>
        <v>0</v>
      </c>
      <c r="GR56" s="26">
        <f t="shared" si="166"/>
        <v>12</v>
      </c>
      <c r="GS56" s="26">
        <f t="shared" si="167"/>
        <v>0</v>
      </c>
      <c r="GT56" s="26">
        <f t="shared" si="168"/>
        <v>0</v>
      </c>
      <c r="GU56" s="26">
        <f t="shared" si="169"/>
        <v>0</v>
      </c>
      <c r="GV56" s="26">
        <f t="shared" si="170"/>
        <v>0</v>
      </c>
      <c r="GW56" s="26">
        <f t="shared" si="171"/>
        <v>0</v>
      </c>
      <c r="GX56" s="26">
        <f t="shared" si="172"/>
        <v>0</v>
      </c>
      <c r="GY56" s="26">
        <f t="shared" si="173"/>
        <v>1</v>
      </c>
      <c r="GZ56" s="26">
        <f t="shared" si="174"/>
        <v>0</v>
      </c>
      <c r="HA56" s="26">
        <f t="shared" si="175"/>
        <v>0</v>
      </c>
      <c r="HB56" s="31">
        <f t="shared" si="176"/>
        <v>25</v>
      </c>
      <c r="HC56" s="31">
        <f t="shared" si="177"/>
        <v>0.67520000000000002</v>
      </c>
      <c r="HD56" s="31">
        <f t="shared" si="178"/>
        <v>7.6727272727272729E-3</v>
      </c>
    </row>
    <row r="57" spans="1:237">
      <c r="A57" s="6">
        <v>75</v>
      </c>
      <c r="B57" s="6">
        <v>38</v>
      </c>
      <c r="C57" s="6">
        <v>39</v>
      </c>
      <c r="D57" s="7">
        <v>23.44676801</v>
      </c>
      <c r="E57" s="8">
        <f t="shared" si="67"/>
        <v>23</v>
      </c>
      <c r="F57" s="7">
        <v>84.793524169999998</v>
      </c>
      <c r="G57" s="8">
        <f t="shared" si="68"/>
        <v>85</v>
      </c>
      <c r="H57" s="9">
        <v>6.2151097149999996</v>
      </c>
      <c r="I57" s="8">
        <f t="shared" si="69"/>
        <v>6</v>
      </c>
      <c r="J57" s="10">
        <v>283.93384659999998</v>
      </c>
      <c r="K57" s="8">
        <f t="shared" si="70"/>
        <v>284</v>
      </c>
      <c r="L57" s="5" t="s">
        <v>24</v>
      </c>
      <c r="S57" s="27">
        <v>55</v>
      </c>
      <c r="T57" s="26">
        <f t="shared" si="71"/>
        <v>0</v>
      </c>
      <c r="U57" s="26">
        <f t="shared" si="72"/>
        <v>0</v>
      </c>
      <c r="V57" s="26">
        <f t="shared" si="73"/>
        <v>0</v>
      </c>
      <c r="W57" s="26">
        <f t="shared" si="74"/>
        <v>0</v>
      </c>
      <c r="X57" s="26">
        <f t="shared" si="75"/>
        <v>0</v>
      </c>
      <c r="Y57" s="26">
        <f t="shared" si="76"/>
        <v>0</v>
      </c>
      <c r="Z57" s="26">
        <f t="shared" si="77"/>
        <v>0</v>
      </c>
      <c r="AA57" s="26">
        <f t="shared" si="78"/>
        <v>5</v>
      </c>
      <c r="AB57" s="26">
        <f t="shared" si="79"/>
        <v>0</v>
      </c>
      <c r="AC57" s="26">
        <f t="shared" si="80"/>
        <v>0</v>
      </c>
      <c r="AD57" s="26">
        <f t="shared" si="81"/>
        <v>0</v>
      </c>
      <c r="AE57" s="26">
        <f t="shared" si="82"/>
        <v>0</v>
      </c>
      <c r="AF57" s="26">
        <f t="shared" si="83"/>
        <v>0</v>
      </c>
      <c r="AG57" s="26">
        <f t="shared" si="84"/>
        <v>0</v>
      </c>
      <c r="AH57" s="26">
        <f t="shared" si="85"/>
        <v>0</v>
      </c>
      <c r="AI57" s="26">
        <f t="shared" si="86"/>
        <v>0</v>
      </c>
      <c r="AJ57" s="26">
        <f t="shared" si="87"/>
        <v>0</v>
      </c>
      <c r="AK57" s="26">
        <f t="shared" si="88"/>
        <v>0</v>
      </c>
      <c r="AL57" s="26">
        <f t="shared" si="89"/>
        <v>0</v>
      </c>
      <c r="AM57" s="26">
        <f t="shared" si="90"/>
        <v>0</v>
      </c>
      <c r="AN57" s="26">
        <f t="shared" si="91"/>
        <v>0</v>
      </c>
      <c r="AO57" s="26">
        <f t="shared" si="92"/>
        <v>0</v>
      </c>
      <c r="AP57" s="31">
        <f t="shared" si="93"/>
        <v>5</v>
      </c>
      <c r="AQ57" s="31">
        <f t="shared" si="179"/>
        <v>0</v>
      </c>
      <c r="AR57" s="31">
        <f t="shared" si="94"/>
        <v>0</v>
      </c>
      <c r="AU57" s="27">
        <v>60</v>
      </c>
      <c r="AV57" s="26">
        <f t="shared" si="95"/>
        <v>4</v>
      </c>
      <c r="AW57" s="26">
        <f t="shared" si="96"/>
        <v>9</v>
      </c>
      <c r="AX57" s="26">
        <f t="shared" si="97"/>
        <v>7</v>
      </c>
      <c r="AY57" s="26">
        <f t="shared" si="98"/>
        <v>5</v>
      </c>
      <c r="AZ57" s="26">
        <f t="shared" si="99"/>
        <v>4</v>
      </c>
      <c r="BA57" s="26">
        <f t="shared" si="100"/>
        <v>2</v>
      </c>
      <c r="BB57" s="26">
        <f t="shared" si="101"/>
        <v>4</v>
      </c>
      <c r="BC57" s="26">
        <f t="shared" si="102"/>
        <v>6</v>
      </c>
      <c r="BD57" s="26">
        <f t="shared" si="103"/>
        <v>4</v>
      </c>
      <c r="BE57" s="26">
        <f t="shared" si="104"/>
        <v>0</v>
      </c>
      <c r="BF57" s="26">
        <f t="shared" si="105"/>
        <v>0</v>
      </c>
      <c r="BG57" s="26">
        <f t="shared" si="106"/>
        <v>0</v>
      </c>
      <c r="BH57" s="26">
        <f t="shared" si="107"/>
        <v>0</v>
      </c>
      <c r="BI57" s="26">
        <f t="shared" si="108"/>
        <v>0</v>
      </c>
      <c r="BJ57" s="26">
        <f t="shared" si="109"/>
        <v>0</v>
      </c>
      <c r="BK57" s="26">
        <f t="shared" si="110"/>
        <v>0</v>
      </c>
      <c r="BL57" s="26">
        <f t="shared" si="111"/>
        <v>0</v>
      </c>
      <c r="BM57" s="26">
        <f t="shared" si="112"/>
        <v>4</v>
      </c>
      <c r="BN57" s="26">
        <f t="shared" si="113"/>
        <v>0</v>
      </c>
      <c r="BO57" s="26">
        <f t="shared" si="114"/>
        <v>6</v>
      </c>
      <c r="BP57" s="26">
        <f t="shared" si="115"/>
        <v>1</v>
      </c>
      <c r="BQ57" s="26">
        <f t="shared" si="116"/>
        <v>0</v>
      </c>
      <c r="BR57" s="31">
        <f t="shared" si="117"/>
        <v>56</v>
      </c>
      <c r="BS57" s="31">
        <f t="shared" si="118"/>
        <v>0.90051020408163274</v>
      </c>
      <c r="BT57" s="31">
        <f t="shared" si="119"/>
        <v>2.2922077922077923E-2</v>
      </c>
      <c r="BW57" s="27">
        <v>60</v>
      </c>
      <c r="BX57" s="26">
        <f t="shared" si="180"/>
        <v>0</v>
      </c>
      <c r="BY57" s="26">
        <f t="shared" si="181"/>
        <v>0</v>
      </c>
      <c r="BZ57" s="26">
        <f t="shared" si="182"/>
        <v>0</v>
      </c>
      <c r="CA57" s="26">
        <f t="shared" si="183"/>
        <v>0</v>
      </c>
      <c r="CB57" s="26">
        <f t="shared" si="184"/>
        <v>0</v>
      </c>
      <c r="CC57" s="26">
        <f t="shared" si="185"/>
        <v>0</v>
      </c>
      <c r="CD57" s="26">
        <f t="shared" si="186"/>
        <v>0</v>
      </c>
      <c r="CE57" s="26">
        <f t="shared" si="187"/>
        <v>0</v>
      </c>
      <c r="CF57" s="26">
        <f t="shared" si="188"/>
        <v>0</v>
      </c>
      <c r="CG57" s="26">
        <f t="shared" si="189"/>
        <v>0</v>
      </c>
      <c r="CH57" s="26">
        <f t="shared" si="190"/>
        <v>0</v>
      </c>
      <c r="CI57" s="26">
        <f t="shared" si="191"/>
        <v>0</v>
      </c>
      <c r="CJ57" s="26">
        <f t="shared" si="192"/>
        <v>0</v>
      </c>
      <c r="CK57" s="26">
        <f t="shared" si="193"/>
        <v>0</v>
      </c>
      <c r="CL57" s="26">
        <f t="shared" si="194"/>
        <v>0</v>
      </c>
      <c r="CM57" s="26">
        <f t="shared" si="195"/>
        <v>0</v>
      </c>
      <c r="CN57" s="26">
        <f t="shared" si="196"/>
        <v>0</v>
      </c>
      <c r="CO57" s="26">
        <f t="shared" si="197"/>
        <v>0</v>
      </c>
      <c r="CP57" s="26">
        <f t="shared" si="198"/>
        <v>0</v>
      </c>
      <c r="CQ57" s="26">
        <f t="shared" si="199"/>
        <v>0</v>
      </c>
      <c r="CR57" s="26">
        <f t="shared" si="200"/>
        <v>0</v>
      </c>
      <c r="CS57" s="26">
        <f t="shared" si="201"/>
        <v>0</v>
      </c>
      <c r="CT57" s="31">
        <f t="shared" si="120"/>
        <v>0</v>
      </c>
      <c r="CU57" s="31">
        <v>0</v>
      </c>
      <c r="CV57" s="31">
        <f t="shared" si="122"/>
        <v>0</v>
      </c>
      <c r="EA57" s="27">
        <v>69</v>
      </c>
      <c r="EB57" s="26">
        <f t="shared" si="202"/>
        <v>0</v>
      </c>
      <c r="EC57" s="26">
        <f t="shared" si="203"/>
        <v>5</v>
      </c>
      <c r="ED57" s="26">
        <f t="shared" si="204"/>
        <v>0</v>
      </c>
      <c r="EE57" s="26">
        <f t="shared" si="205"/>
        <v>0</v>
      </c>
      <c r="EF57" s="26">
        <f t="shared" si="206"/>
        <v>1</v>
      </c>
      <c r="EG57" s="26">
        <f t="shared" si="207"/>
        <v>0</v>
      </c>
      <c r="EH57" s="26">
        <f t="shared" si="208"/>
        <v>0</v>
      </c>
      <c r="EI57" s="26">
        <f t="shared" si="209"/>
        <v>12</v>
      </c>
      <c r="EJ57" s="26">
        <f t="shared" si="210"/>
        <v>12</v>
      </c>
      <c r="EK57" s="26">
        <f t="shared" si="211"/>
        <v>0</v>
      </c>
      <c r="EL57" s="26">
        <f t="shared" si="212"/>
        <v>0</v>
      </c>
      <c r="EM57" s="26">
        <f t="shared" si="213"/>
        <v>0</v>
      </c>
      <c r="EN57" s="26">
        <f t="shared" si="214"/>
        <v>0</v>
      </c>
      <c r="EO57" s="26">
        <f t="shared" si="215"/>
        <v>0</v>
      </c>
      <c r="EP57" s="26">
        <f t="shared" si="216"/>
        <v>0</v>
      </c>
      <c r="EQ57" s="26">
        <f t="shared" si="217"/>
        <v>0</v>
      </c>
      <c r="ER57" s="26">
        <f t="shared" si="218"/>
        <v>0</v>
      </c>
      <c r="ES57" s="26">
        <f t="shared" si="219"/>
        <v>0</v>
      </c>
      <c r="ET57" s="26">
        <f t="shared" si="220"/>
        <v>0</v>
      </c>
      <c r="EU57" s="26">
        <f t="shared" si="221"/>
        <v>0</v>
      </c>
      <c r="EV57" s="26">
        <f t="shared" si="222"/>
        <v>0</v>
      </c>
      <c r="EW57" s="26">
        <f t="shared" si="223"/>
        <v>2</v>
      </c>
      <c r="EX57" s="31">
        <f t="shared" si="148"/>
        <v>32</v>
      </c>
      <c r="EY57" s="31">
        <f t="shared" si="149"/>
        <v>0.689453125</v>
      </c>
      <c r="EZ57" s="31">
        <f t="shared" si="150"/>
        <v>1.0028409090909091E-2</v>
      </c>
      <c r="GE57" s="27">
        <v>75</v>
      </c>
      <c r="GF57" s="26">
        <f t="shared" si="154"/>
        <v>0</v>
      </c>
      <c r="GG57" s="26">
        <f t="shared" si="155"/>
        <v>3</v>
      </c>
      <c r="GH57" s="26">
        <f t="shared" si="156"/>
        <v>5</v>
      </c>
      <c r="GI57" s="26">
        <f t="shared" si="157"/>
        <v>1</v>
      </c>
      <c r="GJ57" s="26">
        <f t="shared" si="158"/>
        <v>0</v>
      </c>
      <c r="GK57" s="26">
        <f t="shared" si="159"/>
        <v>0</v>
      </c>
      <c r="GL57" s="26">
        <f t="shared" si="160"/>
        <v>0</v>
      </c>
      <c r="GM57" s="26">
        <f t="shared" si="161"/>
        <v>4</v>
      </c>
      <c r="GN57" s="26">
        <f t="shared" si="162"/>
        <v>0</v>
      </c>
      <c r="GO57" s="26">
        <f t="shared" si="163"/>
        <v>0</v>
      </c>
      <c r="GP57" s="26">
        <f t="shared" si="164"/>
        <v>0</v>
      </c>
      <c r="GQ57" s="26">
        <f t="shared" si="165"/>
        <v>0</v>
      </c>
      <c r="GR57" s="26">
        <f t="shared" si="166"/>
        <v>4</v>
      </c>
      <c r="GS57" s="26">
        <f t="shared" si="167"/>
        <v>0</v>
      </c>
      <c r="GT57" s="26">
        <f t="shared" si="168"/>
        <v>0</v>
      </c>
      <c r="GU57" s="26">
        <f t="shared" si="169"/>
        <v>0</v>
      </c>
      <c r="GV57" s="26">
        <f t="shared" si="170"/>
        <v>0</v>
      </c>
      <c r="GW57" s="26">
        <f t="shared" si="171"/>
        <v>2</v>
      </c>
      <c r="GX57" s="26">
        <f t="shared" si="172"/>
        <v>0</v>
      </c>
      <c r="GY57" s="26">
        <f t="shared" si="173"/>
        <v>3</v>
      </c>
      <c r="GZ57" s="26">
        <f t="shared" si="174"/>
        <v>0</v>
      </c>
      <c r="HA57" s="26">
        <f t="shared" si="175"/>
        <v>0</v>
      </c>
      <c r="HB57" s="31">
        <f t="shared" si="176"/>
        <v>22</v>
      </c>
      <c r="HC57" s="31">
        <f t="shared" si="177"/>
        <v>0.83471074380165289</v>
      </c>
      <c r="HD57" s="31">
        <f t="shared" si="178"/>
        <v>8.3471074380165287E-3</v>
      </c>
      <c r="HK57" t="s">
        <v>288</v>
      </c>
      <c r="HL57" t="s">
        <v>257</v>
      </c>
      <c r="HM57" t="s">
        <v>259</v>
      </c>
      <c r="HP57" t="s">
        <v>288</v>
      </c>
      <c r="HQ57" t="s">
        <v>257</v>
      </c>
      <c r="HR57" t="s">
        <v>259</v>
      </c>
      <c r="HU57" t="s">
        <v>288</v>
      </c>
      <c r="HV57" t="s">
        <v>257</v>
      </c>
      <c r="HW57" t="s">
        <v>259</v>
      </c>
      <c r="HZ57" t="s">
        <v>288</v>
      </c>
      <c r="IA57" t="s">
        <v>257</v>
      </c>
      <c r="IB57" t="s">
        <v>259</v>
      </c>
    </row>
    <row r="58" spans="1:237">
      <c r="A58" s="6">
        <v>74</v>
      </c>
      <c r="B58" s="6">
        <v>54</v>
      </c>
      <c r="C58" s="6">
        <v>38</v>
      </c>
      <c r="D58" s="7">
        <v>25.65553461</v>
      </c>
      <c r="E58" s="8">
        <f t="shared" si="67"/>
        <v>26</v>
      </c>
      <c r="F58" s="7">
        <v>83.470210809999998</v>
      </c>
      <c r="G58" s="8">
        <f t="shared" si="68"/>
        <v>83</v>
      </c>
      <c r="H58" s="9">
        <v>7.1202729720000004</v>
      </c>
      <c r="I58" s="8">
        <f t="shared" si="69"/>
        <v>7</v>
      </c>
      <c r="J58" s="10">
        <v>217.37885829999999</v>
      </c>
      <c r="K58" s="8">
        <f t="shared" si="70"/>
        <v>217</v>
      </c>
      <c r="L58" s="5" t="s">
        <v>24</v>
      </c>
      <c r="S58" s="27">
        <v>56</v>
      </c>
      <c r="T58" s="26">
        <f t="shared" si="71"/>
        <v>0</v>
      </c>
      <c r="U58" s="26">
        <f t="shared" si="72"/>
        <v>0</v>
      </c>
      <c r="V58" s="26">
        <f t="shared" si="73"/>
        <v>1</v>
      </c>
      <c r="W58" s="26">
        <f t="shared" si="74"/>
        <v>0</v>
      </c>
      <c r="X58" s="26">
        <f t="shared" si="75"/>
        <v>0</v>
      </c>
      <c r="Y58" s="26">
        <f t="shared" si="76"/>
        <v>0</v>
      </c>
      <c r="Z58" s="26">
        <f t="shared" si="77"/>
        <v>0</v>
      </c>
      <c r="AA58" s="26">
        <f t="shared" si="78"/>
        <v>3</v>
      </c>
      <c r="AB58" s="26">
        <f t="shared" si="79"/>
        <v>0</v>
      </c>
      <c r="AC58" s="26">
        <f t="shared" si="80"/>
        <v>0</v>
      </c>
      <c r="AD58" s="26">
        <f t="shared" si="81"/>
        <v>0</v>
      </c>
      <c r="AE58" s="26">
        <f t="shared" si="82"/>
        <v>0</v>
      </c>
      <c r="AF58" s="26">
        <f t="shared" si="83"/>
        <v>0</v>
      </c>
      <c r="AG58" s="26">
        <f t="shared" si="84"/>
        <v>0</v>
      </c>
      <c r="AH58" s="26">
        <f t="shared" si="85"/>
        <v>0</v>
      </c>
      <c r="AI58" s="26">
        <f t="shared" si="86"/>
        <v>0</v>
      </c>
      <c r="AJ58" s="26">
        <f t="shared" si="87"/>
        <v>0</v>
      </c>
      <c r="AK58" s="26">
        <f t="shared" si="88"/>
        <v>5</v>
      </c>
      <c r="AL58" s="26">
        <f t="shared" si="89"/>
        <v>0</v>
      </c>
      <c r="AM58" s="26">
        <f t="shared" si="90"/>
        <v>0</v>
      </c>
      <c r="AN58" s="26">
        <f t="shared" si="91"/>
        <v>0</v>
      </c>
      <c r="AO58" s="26">
        <f t="shared" si="92"/>
        <v>0</v>
      </c>
      <c r="AP58" s="31">
        <f t="shared" si="93"/>
        <v>9</v>
      </c>
      <c r="AQ58" s="31">
        <f t="shared" si="179"/>
        <v>0.56790123456790109</v>
      </c>
      <c r="AR58" s="31">
        <f t="shared" si="94"/>
        <v>2.323232323232323E-3</v>
      </c>
      <c r="AU58" s="27">
        <v>61</v>
      </c>
      <c r="AV58" s="26">
        <f t="shared" si="95"/>
        <v>0</v>
      </c>
      <c r="AW58" s="26">
        <f t="shared" si="96"/>
        <v>0</v>
      </c>
      <c r="AX58" s="26">
        <f t="shared" si="97"/>
        <v>3</v>
      </c>
      <c r="AY58" s="26">
        <f t="shared" si="98"/>
        <v>3</v>
      </c>
      <c r="AZ58" s="26">
        <f t="shared" si="99"/>
        <v>4</v>
      </c>
      <c r="BA58" s="26">
        <f t="shared" si="100"/>
        <v>0</v>
      </c>
      <c r="BB58" s="26">
        <f t="shared" si="101"/>
        <v>0</v>
      </c>
      <c r="BC58" s="26">
        <f t="shared" si="102"/>
        <v>4</v>
      </c>
      <c r="BD58" s="26">
        <f t="shared" si="103"/>
        <v>7</v>
      </c>
      <c r="BE58" s="26">
        <f t="shared" si="104"/>
        <v>0</v>
      </c>
      <c r="BF58" s="26">
        <f t="shared" si="105"/>
        <v>0</v>
      </c>
      <c r="BG58" s="26">
        <f t="shared" si="106"/>
        <v>0</v>
      </c>
      <c r="BH58" s="26">
        <f t="shared" si="107"/>
        <v>0</v>
      </c>
      <c r="BI58" s="26">
        <f t="shared" si="108"/>
        <v>0</v>
      </c>
      <c r="BJ58" s="26">
        <f t="shared" si="109"/>
        <v>0</v>
      </c>
      <c r="BK58" s="26">
        <f t="shared" si="110"/>
        <v>0</v>
      </c>
      <c r="BL58" s="26">
        <f t="shared" si="111"/>
        <v>0</v>
      </c>
      <c r="BM58" s="26">
        <f t="shared" si="112"/>
        <v>3</v>
      </c>
      <c r="BN58" s="26">
        <f t="shared" si="113"/>
        <v>0</v>
      </c>
      <c r="BO58" s="26">
        <f t="shared" si="114"/>
        <v>0</v>
      </c>
      <c r="BP58" s="26">
        <f t="shared" si="115"/>
        <v>0</v>
      </c>
      <c r="BQ58" s="26">
        <f t="shared" si="116"/>
        <v>0</v>
      </c>
      <c r="BR58" s="31">
        <f t="shared" si="117"/>
        <v>24</v>
      </c>
      <c r="BS58" s="31">
        <f t="shared" si="118"/>
        <v>0.8125</v>
      </c>
      <c r="BT58" s="31">
        <f t="shared" si="119"/>
        <v>8.8636363636363652E-3</v>
      </c>
      <c r="BW58" s="27">
        <v>61</v>
      </c>
      <c r="BX58" s="26">
        <f t="shared" si="180"/>
        <v>0</v>
      </c>
      <c r="BY58" s="26">
        <f t="shared" si="181"/>
        <v>0</v>
      </c>
      <c r="BZ58" s="26">
        <f t="shared" si="182"/>
        <v>0</v>
      </c>
      <c r="CA58" s="26">
        <f t="shared" si="183"/>
        <v>0</v>
      </c>
      <c r="CB58" s="26">
        <f t="shared" si="184"/>
        <v>0</v>
      </c>
      <c r="CC58" s="26">
        <f t="shared" si="185"/>
        <v>0</v>
      </c>
      <c r="CD58" s="26">
        <f t="shared" si="186"/>
        <v>0</v>
      </c>
      <c r="CE58" s="26">
        <f t="shared" si="187"/>
        <v>0</v>
      </c>
      <c r="CF58" s="26">
        <f t="shared" si="188"/>
        <v>0</v>
      </c>
      <c r="CG58" s="26">
        <f t="shared" si="189"/>
        <v>0</v>
      </c>
      <c r="CH58" s="26">
        <f t="shared" si="190"/>
        <v>0</v>
      </c>
      <c r="CI58" s="26">
        <f t="shared" si="191"/>
        <v>0</v>
      </c>
      <c r="CJ58" s="26">
        <f t="shared" si="192"/>
        <v>0</v>
      </c>
      <c r="CK58" s="26">
        <f t="shared" si="193"/>
        <v>0</v>
      </c>
      <c r="CL58" s="26">
        <f t="shared" si="194"/>
        <v>0</v>
      </c>
      <c r="CM58" s="26">
        <f t="shared" si="195"/>
        <v>0</v>
      </c>
      <c r="CN58" s="26">
        <f t="shared" si="196"/>
        <v>0</v>
      </c>
      <c r="CO58" s="26">
        <f t="shared" si="197"/>
        <v>0</v>
      </c>
      <c r="CP58" s="26">
        <f t="shared" si="198"/>
        <v>0</v>
      </c>
      <c r="CQ58" s="26">
        <f t="shared" si="199"/>
        <v>0</v>
      </c>
      <c r="CR58" s="26">
        <f t="shared" si="200"/>
        <v>0</v>
      </c>
      <c r="CS58" s="26">
        <f t="shared" si="201"/>
        <v>0</v>
      </c>
      <c r="CT58" s="31">
        <f t="shared" si="120"/>
        <v>0</v>
      </c>
      <c r="CU58" s="31">
        <v>0</v>
      </c>
      <c r="CV58" s="31">
        <f t="shared" si="122"/>
        <v>0</v>
      </c>
      <c r="EA58" s="27">
        <v>70</v>
      </c>
      <c r="EB58" s="26">
        <f t="shared" si="202"/>
        <v>0</v>
      </c>
      <c r="EC58" s="26">
        <f t="shared" si="203"/>
        <v>3</v>
      </c>
      <c r="ED58" s="26">
        <f t="shared" si="204"/>
        <v>0</v>
      </c>
      <c r="EE58" s="26">
        <f t="shared" si="205"/>
        <v>0</v>
      </c>
      <c r="EF58" s="26">
        <f t="shared" si="206"/>
        <v>1</v>
      </c>
      <c r="EG58" s="26">
        <f t="shared" si="207"/>
        <v>0</v>
      </c>
      <c r="EH58" s="26">
        <f t="shared" si="208"/>
        <v>0</v>
      </c>
      <c r="EI58" s="26">
        <f t="shared" si="209"/>
        <v>3</v>
      </c>
      <c r="EJ58" s="26">
        <f t="shared" si="210"/>
        <v>4</v>
      </c>
      <c r="EK58" s="26">
        <f t="shared" si="211"/>
        <v>0</v>
      </c>
      <c r="EL58" s="26">
        <f t="shared" si="212"/>
        <v>0</v>
      </c>
      <c r="EM58" s="26">
        <f t="shared" si="213"/>
        <v>0</v>
      </c>
      <c r="EN58" s="26">
        <f t="shared" si="214"/>
        <v>0</v>
      </c>
      <c r="EO58" s="26">
        <f t="shared" si="215"/>
        <v>0</v>
      </c>
      <c r="EP58" s="26">
        <f t="shared" si="216"/>
        <v>0</v>
      </c>
      <c r="EQ58" s="26">
        <f t="shared" si="217"/>
        <v>0</v>
      </c>
      <c r="ER58" s="26">
        <f t="shared" si="218"/>
        <v>0</v>
      </c>
      <c r="ES58" s="26">
        <f t="shared" si="219"/>
        <v>0</v>
      </c>
      <c r="ET58" s="26">
        <f t="shared" si="220"/>
        <v>0</v>
      </c>
      <c r="EU58" s="26">
        <f t="shared" si="221"/>
        <v>0</v>
      </c>
      <c r="EV58" s="26">
        <f t="shared" si="222"/>
        <v>0</v>
      </c>
      <c r="EW58" s="26">
        <f t="shared" si="223"/>
        <v>2</v>
      </c>
      <c r="EX58" s="31">
        <f t="shared" si="148"/>
        <v>13</v>
      </c>
      <c r="EY58" s="31">
        <f t="shared" si="149"/>
        <v>0.76923076923076905</v>
      </c>
      <c r="EZ58" s="31">
        <f t="shared" si="150"/>
        <v>4.5454545454545444E-3</v>
      </c>
      <c r="GE58" s="27">
        <v>76</v>
      </c>
      <c r="GF58" s="26">
        <f t="shared" si="154"/>
        <v>0</v>
      </c>
      <c r="GG58" s="26">
        <f t="shared" si="155"/>
        <v>2</v>
      </c>
      <c r="GH58" s="26">
        <f t="shared" si="156"/>
        <v>4</v>
      </c>
      <c r="GI58" s="26">
        <f t="shared" si="157"/>
        <v>1</v>
      </c>
      <c r="GJ58" s="26">
        <f t="shared" si="158"/>
        <v>0</v>
      </c>
      <c r="GK58" s="26">
        <f t="shared" si="159"/>
        <v>0</v>
      </c>
      <c r="GL58" s="26">
        <f t="shared" si="160"/>
        <v>0</v>
      </c>
      <c r="GM58" s="26">
        <f t="shared" si="161"/>
        <v>0</v>
      </c>
      <c r="GN58" s="26">
        <f t="shared" si="162"/>
        <v>0</v>
      </c>
      <c r="GO58" s="26">
        <f t="shared" si="163"/>
        <v>0</v>
      </c>
      <c r="GP58" s="26">
        <f t="shared" si="164"/>
        <v>0</v>
      </c>
      <c r="GQ58" s="26">
        <f t="shared" si="165"/>
        <v>0</v>
      </c>
      <c r="GR58" s="26">
        <f t="shared" si="166"/>
        <v>0</v>
      </c>
      <c r="GS58" s="26">
        <f t="shared" si="167"/>
        <v>0</v>
      </c>
      <c r="GT58" s="26">
        <f t="shared" si="168"/>
        <v>0</v>
      </c>
      <c r="GU58" s="26">
        <f t="shared" si="169"/>
        <v>0</v>
      </c>
      <c r="GV58" s="26">
        <f t="shared" si="170"/>
        <v>0</v>
      </c>
      <c r="GW58" s="26">
        <f t="shared" si="171"/>
        <v>1</v>
      </c>
      <c r="GX58" s="26">
        <f t="shared" si="172"/>
        <v>0</v>
      </c>
      <c r="GY58" s="26">
        <f t="shared" si="173"/>
        <v>1</v>
      </c>
      <c r="GZ58" s="26">
        <f t="shared" si="174"/>
        <v>0</v>
      </c>
      <c r="HA58" s="26">
        <f t="shared" si="175"/>
        <v>0</v>
      </c>
      <c r="HB58" s="31">
        <f t="shared" si="176"/>
        <v>9</v>
      </c>
      <c r="HC58" s="31">
        <f t="shared" si="177"/>
        <v>0.71604938271604923</v>
      </c>
      <c r="HD58" s="31">
        <f t="shared" si="178"/>
        <v>2.9292929292929291E-3</v>
      </c>
      <c r="HK58" s="39" t="s">
        <v>279</v>
      </c>
      <c r="HL58" s="31">
        <v>0</v>
      </c>
      <c r="HM58" s="31">
        <f>($HN53/$HN$7)*$HL58</f>
        <v>0</v>
      </c>
      <c r="HP58" s="39" t="s">
        <v>279</v>
      </c>
      <c r="HQ58" s="31">
        <v>0</v>
      </c>
      <c r="HR58" s="31">
        <f>($HN53/$HN$7)*$HL58</f>
        <v>0</v>
      </c>
      <c r="HU58" s="39" t="s">
        <v>279</v>
      </c>
      <c r="HV58" s="31">
        <v>0</v>
      </c>
      <c r="HW58" s="31">
        <f>($HN65/$HN$7)*$HL70</f>
        <v>0</v>
      </c>
      <c r="HZ58" s="39" t="s">
        <v>279</v>
      </c>
      <c r="IA58" s="31">
        <f>1-(($IA53/$IC53)^2)-(($IB53/$IC53)^2)</f>
        <v>0.49861495844875353</v>
      </c>
      <c r="IB58" s="31">
        <f>($IC53/$IC$19)*$IA58</f>
        <v>0.47368421052631582</v>
      </c>
    </row>
    <row r="59" spans="1:237">
      <c r="A59" s="6">
        <v>91</v>
      </c>
      <c r="B59" s="6">
        <v>36</v>
      </c>
      <c r="C59" s="6">
        <v>45</v>
      </c>
      <c r="D59" s="7">
        <v>24.443454769999999</v>
      </c>
      <c r="E59" s="8">
        <f t="shared" si="67"/>
        <v>24</v>
      </c>
      <c r="F59" s="7">
        <v>82.454325949999998</v>
      </c>
      <c r="G59" s="8">
        <f t="shared" si="68"/>
        <v>82</v>
      </c>
      <c r="H59" s="9">
        <v>5.9506475769999998</v>
      </c>
      <c r="I59" s="8">
        <f t="shared" si="69"/>
        <v>6</v>
      </c>
      <c r="J59" s="10">
        <v>267.97619479999997</v>
      </c>
      <c r="K59" s="8">
        <f t="shared" si="70"/>
        <v>268</v>
      </c>
      <c r="L59" s="5" t="s">
        <v>24</v>
      </c>
      <c r="S59" s="27">
        <v>57</v>
      </c>
      <c r="T59" s="26">
        <f t="shared" si="71"/>
        <v>0</v>
      </c>
      <c r="U59" s="26">
        <f t="shared" si="72"/>
        <v>0</v>
      </c>
      <c r="V59" s="26">
        <f t="shared" si="73"/>
        <v>6</v>
      </c>
      <c r="W59" s="26">
        <f t="shared" si="74"/>
        <v>0</v>
      </c>
      <c r="X59" s="26">
        <f t="shared" si="75"/>
        <v>0</v>
      </c>
      <c r="Y59" s="26">
        <f t="shared" si="76"/>
        <v>0</v>
      </c>
      <c r="Z59" s="26">
        <f t="shared" si="77"/>
        <v>0</v>
      </c>
      <c r="AA59" s="26">
        <f t="shared" si="78"/>
        <v>2</v>
      </c>
      <c r="AB59" s="26">
        <f t="shared" si="79"/>
        <v>0</v>
      </c>
      <c r="AC59" s="26">
        <f t="shared" si="80"/>
        <v>0</v>
      </c>
      <c r="AD59" s="26">
        <f t="shared" si="81"/>
        <v>0</v>
      </c>
      <c r="AE59" s="26">
        <f t="shared" si="82"/>
        <v>0</v>
      </c>
      <c r="AF59" s="26">
        <f t="shared" si="83"/>
        <v>0</v>
      </c>
      <c r="AG59" s="26">
        <f t="shared" si="84"/>
        <v>0</v>
      </c>
      <c r="AH59" s="26">
        <f t="shared" si="85"/>
        <v>0</v>
      </c>
      <c r="AI59" s="26">
        <f t="shared" si="86"/>
        <v>0</v>
      </c>
      <c r="AJ59" s="26">
        <f t="shared" si="87"/>
        <v>0</v>
      </c>
      <c r="AK59" s="26">
        <f t="shared" si="88"/>
        <v>2</v>
      </c>
      <c r="AL59" s="26">
        <f t="shared" si="89"/>
        <v>0</v>
      </c>
      <c r="AM59" s="26">
        <f t="shared" si="90"/>
        <v>0</v>
      </c>
      <c r="AN59" s="26">
        <f t="shared" si="91"/>
        <v>0</v>
      </c>
      <c r="AO59" s="26">
        <f t="shared" si="92"/>
        <v>0</v>
      </c>
      <c r="AP59" s="31">
        <f t="shared" si="93"/>
        <v>10</v>
      </c>
      <c r="AQ59" s="31">
        <f t="shared" si="179"/>
        <v>0.55999999999999994</v>
      </c>
      <c r="AR59" s="31">
        <f t="shared" si="94"/>
        <v>2.5454545454545452E-3</v>
      </c>
      <c r="AU59" s="27">
        <v>62</v>
      </c>
      <c r="AV59" s="26">
        <f t="shared" si="95"/>
        <v>0</v>
      </c>
      <c r="AW59" s="26">
        <f t="shared" si="96"/>
        <v>0</v>
      </c>
      <c r="AX59" s="26">
        <f t="shared" si="97"/>
        <v>5</v>
      </c>
      <c r="AY59" s="26">
        <f t="shared" si="98"/>
        <v>3</v>
      </c>
      <c r="AZ59" s="26">
        <f t="shared" si="99"/>
        <v>3</v>
      </c>
      <c r="BA59" s="26">
        <f t="shared" si="100"/>
        <v>0</v>
      </c>
      <c r="BB59" s="26">
        <f t="shared" si="101"/>
        <v>0</v>
      </c>
      <c r="BC59" s="26">
        <f t="shared" si="102"/>
        <v>8</v>
      </c>
      <c r="BD59" s="26">
        <f t="shared" si="103"/>
        <v>1</v>
      </c>
      <c r="BE59" s="26">
        <f t="shared" si="104"/>
        <v>0</v>
      </c>
      <c r="BF59" s="26">
        <f t="shared" si="105"/>
        <v>0</v>
      </c>
      <c r="BG59" s="26">
        <f t="shared" si="106"/>
        <v>0</v>
      </c>
      <c r="BH59" s="26">
        <f t="shared" si="107"/>
        <v>0</v>
      </c>
      <c r="BI59" s="26">
        <f t="shared" si="108"/>
        <v>0</v>
      </c>
      <c r="BJ59" s="26">
        <f t="shared" si="109"/>
        <v>0</v>
      </c>
      <c r="BK59" s="26">
        <f t="shared" si="110"/>
        <v>0</v>
      </c>
      <c r="BL59" s="26">
        <f t="shared" si="111"/>
        <v>0</v>
      </c>
      <c r="BM59" s="26">
        <f t="shared" si="112"/>
        <v>7</v>
      </c>
      <c r="BN59" s="26">
        <f t="shared" si="113"/>
        <v>0</v>
      </c>
      <c r="BO59" s="26">
        <f t="shared" si="114"/>
        <v>0</v>
      </c>
      <c r="BP59" s="26">
        <f t="shared" si="115"/>
        <v>0</v>
      </c>
      <c r="BQ59" s="26">
        <f t="shared" si="116"/>
        <v>0</v>
      </c>
      <c r="BR59" s="31">
        <f t="shared" si="117"/>
        <v>27</v>
      </c>
      <c r="BS59" s="31">
        <f t="shared" si="118"/>
        <v>0.78463648834019195</v>
      </c>
      <c r="BT59" s="31">
        <f t="shared" si="119"/>
        <v>9.6296296296296286E-3</v>
      </c>
      <c r="BW59" s="27">
        <v>62</v>
      </c>
      <c r="BX59" s="26">
        <f t="shared" si="180"/>
        <v>0</v>
      </c>
      <c r="BY59" s="26">
        <f t="shared" si="181"/>
        <v>0</v>
      </c>
      <c r="BZ59" s="26">
        <f t="shared" si="182"/>
        <v>0</v>
      </c>
      <c r="CA59" s="26">
        <f t="shared" si="183"/>
        <v>0</v>
      </c>
      <c r="CB59" s="26">
        <f t="shared" si="184"/>
        <v>0</v>
      </c>
      <c r="CC59" s="26">
        <f t="shared" si="185"/>
        <v>0</v>
      </c>
      <c r="CD59" s="26">
        <f t="shared" si="186"/>
        <v>0</v>
      </c>
      <c r="CE59" s="26">
        <f t="shared" si="187"/>
        <v>0</v>
      </c>
      <c r="CF59" s="26">
        <f t="shared" si="188"/>
        <v>0</v>
      </c>
      <c r="CG59" s="26">
        <f t="shared" si="189"/>
        <v>0</v>
      </c>
      <c r="CH59" s="26">
        <f t="shared" si="190"/>
        <v>0</v>
      </c>
      <c r="CI59" s="26">
        <f t="shared" si="191"/>
        <v>0</v>
      </c>
      <c r="CJ59" s="26">
        <f t="shared" si="192"/>
        <v>0</v>
      </c>
      <c r="CK59" s="26">
        <f t="shared" si="193"/>
        <v>0</v>
      </c>
      <c r="CL59" s="26">
        <f t="shared" si="194"/>
        <v>0</v>
      </c>
      <c r="CM59" s="26">
        <f t="shared" si="195"/>
        <v>0</v>
      </c>
      <c r="CN59" s="26">
        <f t="shared" si="196"/>
        <v>0</v>
      </c>
      <c r="CO59" s="26">
        <f t="shared" si="197"/>
        <v>0</v>
      </c>
      <c r="CP59" s="26">
        <f t="shared" si="198"/>
        <v>0</v>
      </c>
      <c r="CQ59" s="26">
        <f t="shared" si="199"/>
        <v>0</v>
      </c>
      <c r="CR59" s="26">
        <f t="shared" si="200"/>
        <v>0</v>
      </c>
      <c r="CS59" s="26">
        <f t="shared" si="201"/>
        <v>0</v>
      </c>
      <c r="CT59" s="31">
        <f t="shared" si="120"/>
        <v>0</v>
      </c>
      <c r="CU59" s="31">
        <v>0</v>
      </c>
      <c r="CV59" s="31">
        <f t="shared" si="122"/>
        <v>0</v>
      </c>
      <c r="EA59" s="27">
        <v>71</v>
      </c>
      <c r="EB59" s="26">
        <f t="shared" si="202"/>
        <v>0</v>
      </c>
      <c r="EC59" s="26">
        <f t="shared" si="203"/>
        <v>2</v>
      </c>
      <c r="ED59" s="26">
        <f t="shared" si="204"/>
        <v>0</v>
      </c>
      <c r="EE59" s="26">
        <f t="shared" si="205"/>
        <v>0</v>
      </c>
      <c r="EF59" s="26">
        <f t="shared" si="206"/>
        <v>0</v>
      </c>
      <c r="EG59" s="26">
        <f t="shared" si="207"/>
        <v>0</v>
      </c>
      <c r="EH59" s="26">
        <f t="shared" si="208"/>
        <v>0</v>
      </c>
      <c r="EI59" s="26">
        <f t="shared" si="209"/>
        <v>0</v>
      </c>
      <c r="EJ59" s="26">
        <f t="shared" si="210"/>
        <v>0</v>
      </c>
      <c r="EK59" s="26">
        <f t="shared" si="211"/>
        <v>0</v>
      </c>
      <c r="EL59" s="26">
        <f t="shared" si="212"/>
        <v>0</v>
      </c>
      <c r="EM59" s="26">
        <f t="shared" si="213"/>
        <v>0</v>
      </c>
      <c r="EN59" s="26">
        <f t="shared" si="214"/>
        <v>0</v>
      </c>
      <c r="EO59" s="26">
        <f t="shared" si="215"/>
        <v>0</v>
      </c>
      <c r="EP59" s="26">
        <f t="shared" si="216"/>
        <v>0</v>
      </c>
      <c r="EQ59" s="26">
        <f t="shared" si="217"/>
        <v>0</v>
      </c>
      <c r="ER59" s="26">
        <f t="shared" si="218"/>
        <v>0</v>
      </c>
      <c r="ES59" s="26">
        <f t="shared" si="219"/>
        <v>0</v>
      </c>
      <c r="ET59" s="26">
        <f t="shared" si="220"/>
        <v>0</v>
      </c>
      <c r="EU59" s="26">
        <f t="shared" si="221"/>
        <v>0</v>
      </c>
      <c r="EV59" s="26">
        <f t="shared" si="222"/>
        <v>7</v>
      </c>
      <c r="EW59" s="26">
        <f t="shared" si="223"/>
        <v>0</v>
      </c>
      <c r="EX59" s="31">
        <f t="shared" si="148"/>
        <v>9</v>
      </c>
      <c r="EY59" s="31">
        <f t="shared" si="149"/>
        <v>0.34567901234567899</v>
      </c>
      <c r="EZ59" s="31">
        <f t="shared" si="150"/>
        <v>1.4141414141414141E-3</v>
      </c>
      <c r="GE59" s="27">
        <v>77</v>
      </c>
      <c r="GF59" s="26">
        <f t="shared" si="154"/>
        <v>0</v>
      </c>
      <c r="GG59" s="26">
        <f t="shared" si="155"/>
        <v>2</v>
      </c>
      <c r="GH59" s="26">
        <f t="shared" si="156"/>
        <v>3</v>
      </c>
      <c r="GI59" s="26">
        <f t="shared" si="157"/>
        <v>1</v>
      </c>
      <c r="GJ59" s="26">
        <f t="shared" si="158"/>
        <v>0</v>
      </c>
      <c r="GK59" s="26">
        <f t="shared" si="159"/>
        <v>0</v>
      </c>
      <c r="GL59" s="26">
        <f t="shared" si="160"/>
        <v>0</v>
      </c>
      <c r="GM59" s="26">
        <f t="shared" si="161"/>
        <v>0</v>
      </c>
      <c r="GN59" s="26">
        <f t="shared" si="162"/>
        <v>0</v>
      </c>
      <c r="GO59" s="26">
        <f t="shared" si="163"/>
        <v>0</v>
      </c>
      <c r="GP59" s="26">
        <f t="shared" si="164"/>
        <v>0</v>
      </c>
      <c r="GQ59" s="26">
        <f t="shared" si="165"/>
        <v>0</v>
      </c>
      <c r="GR59" s="26">
        <f t="shared" si="166"/>
        <v>0</v>
      </c>
      <c r="GS59" s="26">
        <f t="shared" si="167"/>
        <v>0</v>
      </c>
      <c r="GT59" s="26">
        <f t="shared" si="168"/>
        <v>0</v>
      </c>
      <c r="GU59" s="26">
        <f t="shared" si="169"/>
        <v>0</v>
      </c>
      <c r="GV59" s="26">
        <f t="shared" si="170"/>
        <v>0</v>
      </c>
      <c r="GW59" s="26">
        <f t="shared" si="171"/>
        <v>0</v>
      </c>
      <c r="GX59" s="26">
        <f t="shared" si="172"/>
        <v>0</v>
      </c>
      <c r="GY59" s="26">
        <f t="shared" si="173"/>
        <v>3</v>
      </c>
      <c r="GZ59" s="26">
        <f t="shared" si="174"/>
        <v>0</v>
      </c>
      <c r="HA59" s="26">
        <f t="shared" si="175"/>
        <v>0</v>
      </c>
      <c r="HB59" s="31">
        <f t="shared" si="176"/>
        <v>9</v>
      </c>
      <c r="HC59" s="31">
        <f t="shared" si="177"/>
        <v>0.71604938271604923</v>
      </c>
      <c r="HD59" s="31">
        <f t="shared" si="178"/>
        <v>2.9292929292929291E-3</v>
      </c>
      <c r="HK59" s="39" t="s">
        <v>282</v>
      </c>
      <c r="HL59" s="31">
        <f>1-(($HL54/$HN54)^2)-(($HM54/$HN54)^2)</f>
        <v>0</v>
      </c>
      <c r="HM59" s="31">
        <f>($HN54/$HN$7)*$HL59</f>
        <v>0</v>
      </c>
      <c r="HP59" s="39" t="s">
        <v>282</v>
      </c>
      <c r="HQ59" s="31">
        <f>1-(($HQ54/$HS54)^2)-(($HR54/$HS54)^2)</f>
        <v>0</v>
      </c>
      <c r="HR59" s="31">
        <f>($HN54/$HN$7)*$HL59</f>
        <v>0</v>
      </c>
      <c r="HU59" s="39" t="s">
        <v>282</v>
      </c>
      <c r="HV59" s="31">
        <v>0</v>
      </c>
      <c r="HW59" s="31">
        <f>($HN66/$HN$7)*$HL71</f>
        <v>0</v>
      </c>
      <c r="HZ59" s="39" t="s">
        <v>282</v>
      </c>
      <c r="IA59" s="31">
        <f>1-(($IA54/$IC54)^2)-(($IB54/$IC54)^2)</f>
        <v>0</v>
      </c>
      <c r="IB59" s="31">
        <f>($IC54/$IC$19)*$IA59</f>
        <v>0</v>
      </c>
    </row>
    <row r="60" spans="1:237">
      <c r="A60" s="6">
        <v>71</v>
      </c>
      <c r="B60" s="6">
        <v>46</v>
      </c>
      <c r="C60" s="6">
        <v>40</v>
      </c>
      <c r="D60" s="7">
        <v>20.280193700000002</v>
      </c>
      <c r="E60" s="8">
        <f t="shared" si="67"/>
        <v>20</v>
      </c>
      <c r="F60" s="7">
        <v>82.123542099999995</v>
      </c>
      <c r="G60" s="8">
        <f t="shared" si="68"/>
        <v>82</v>
      </c>
      <c r="H60" s="9">
        <v>7.2367054360000003</v>
      </c>
      <c r="I60" s="8">
        <f t="shared" si="69"/>
        <v>7</v>
      </c>
      <c r="J60" s="10">
        <v>191.95357379999999</v>
      </c>
      <c r="K60" s="8">
        <f t="shared" si="70"/>
        <v>192</v>
      </c>
      <c r="L60" s="5" t="s">
        <v>24</v>
      </c>
      <c r="S60" s="27">
        <v>58</v>
      </c>
      <c r="T60" s="26">
        <f t="shared" si="71"/>
        <v>0</v>
      </c>
      <c r="U60" s="26">
        <f t="shared" si="72"/>
        <v>0</v>
      </c>
      <c r="V60" s="26">
        <f t="shared" si="73"/>
        <v>3</v>
      </c>
      <c r="W60" s="26">
        <f t="shared" si="74"/>
        <v>0</v>
      </c>
      <c r="X60" s="26">
        <f t="shared" si="75"/>
        <v>0</v>
      </c>
      <c r="Y60" s="26">
        <f t="shared" si="76"/>
        <v>0</v>
      </c>
      <c r="Z60" s="26">
        <f t="shared" si="77"/>
        <v>0</v>
      </c>
      <c r="AA60" s="26">
        <f t="shared" si="78"/>
        <v>5</v>
      </c>
      <c r="AB60" s="26">
        <f t="shared" si="79"/>
        <v>0</v>
      </c>
      <c r="AC60" s="26">
        <f t="shared" si="80"/>
        <v>0</v>
      </c>
      <c r="AD60" s="26">
        <f t="shared" si="81"/>
        <v>0</v>
      </c>
      <c r="AE60" s="26">
        <f t="shared" si="82"/>
        <v>0</v>
      </c>
      <c r="AF60" s="26">
        <f t="shared" si="83"/>
        <v>0</v>
      </c>
      <c r="AG60" s="26">
        <f t="shared" si="84"/>
        <v>0</v>
      </c>
      <c r="AH60" s="26">
        <f t="shared" si="85"/>
        <v>0</v>
      </c>
      <c r="AI60" s="26">
        <f t="shared" si="86"/>
        <v>0</v>
      </c>
      <c r="AJ60" s="26">
        <f t="shared" si="87"/>
        <v>0</v>
      </c>
      <c r="AK60" s="26">
        <f t="shared" si="88"/>
        <v>4</v>
      </c>
      <c r="AL60" s="26">
        <f t="shared" si="89"/>
        <v>0</v>
      </c>
      <c r="AM60" s="26">
        <f t="shared" si="90"/>
        <v>0</v>
      </c>
      <c r="AN60" s="26">
        <f t="shared" si="91"/>
        <v>0</v>
      </c>
      <c r="AO60" s="26">
        <f t="shared" si="92"/>
        <v>0</v>
      </c>
      <c r="AP60" s="31">
        <f t="shared" si="93"/>
        <v>12</v>
      </c>
      <c r="AQ60" s="31">
        <f t="shared" si="179"/>
        <v>0.65277777777777768</v>
      </c>
      <c r="AR60" s="31">
        <f t="shared" si="94"/>
        <v>3.5606060606060605E-3</v>
      </c>
      <c r="AU60" s="27">
        <v>63</v>
      </c>
      <c r="AV60" s="26">
        <f t="shared" si="95"/>
        <v>0</v>
      </c>
      <c r="AW60" s="26">
        <f t="shared" si="96"/>
        <v>0</v>
      </c>
      <c r="AX60" s="26">
        <f t="shared" si="97"/>
        <v>2</v>
      </c>
      <c r="AY60" s="26">
        <f t="shared" si="98"/>
        <v>6</v>
      </c>
      <c r="AZ60" s="26">
        <f t="shared" si="99"/>
        <v>2</v>
      </c>
      <c r="BA60" s="26">
        <f t="shared" si="100"/>
        <v>0</v>
      </c>
      <c r="BB60" s="26">
        <f t="shared" si="101"/>
        <v>0</v>
      </c>
      <c r="BC60" s="26">
        <f t="shared" si="102"/>
        <v>7</v>
      </c>
      <c r="BD60" s="26">
        <f t="shared" si="103"/>
        <v>4</v>
      </c>
      <c r="BE60" s="26">
        <f t="shared" si="104"/>
        <v>0</v>
      </c>
      <c r="BF60" s="26">
        <f t="shared" si="105"/>
        <v>0</v>
      </c>
      <c r="BG60" s="26">
        <f t="shared" si="106"/>
        <v>0</v>
      </c>
      <c r="BH60" s="26">
        <f t="shared" si="107"/>
        <v>0</v>
      </c>
      <c r="BI60" s="26">
        <f t="shared" si="108"/>
        <v>0</v>
      </c>
      <c r="BJ60" s="26">
        <f t="shared" si="109"/>
        <v>0</v>
      </c>
      <c r="BK60" s="26">
        <f t="shared" si="110"/>
        <v>0</v>
      </c>
      <c r="BL60" s="26">
        <f t="shared" si="111"/>
        <v>0</v>
      </c>
      <c r="BM60" s="26">
        <f t="shared" si="112"/>
        <v>1</v>
      </c>
      <c r="BN60" s="26">
        <f t="shared" si="113"/>
        <v>0</v>
      </c>
      <c r="BO60" s="26">
        <f t="shared" si="114"/>
        <v>0</v>
      </c>
      <c r="BP60" s="26">
        <f t="shared" si="115"/>
        <v>0</v>
      </c>
      <c r="BQ60" s="26">
        <f t="shared" si="116"/>
        <v>0</v>
      </c>
      <c r="BR60" s="31">
        <f t="shared" si="117"/>
        <v>22</v>
      </c>
      <c r="BS60" s="31">
        <f t="shared" si="118"/>
        <v>0.77272727272727271</v>
      </c>
      <c r="BT60" s="31">
        <f t="shared" si="119"/>
        <v>7.7272727272727276E-3</v>
      </c>
      <c r="BW60" s="27">
        <v>63</v>
      </c>
      <c r="BX60" s="26">
        <f t="shared" si="180"/>
        <v>0</v>
      </c>
      <c r="BY60" s="26">
        <f t="shared" si="181"/>
        <v>0</v>
      </c>
      <c r="BZ60" s="26">
        <f t="shared" si="182"/>
        <v>0</v>
      </c>
      <c r="CA60" s="26">
        <f t="shared" si="183"/>
        <v>0</v>
      </c>
      <c r="CB60" s="26">
        <f t="shared" si="184"/>
        <v>0</v>
      </c>
      <c r="CC60" s="26">
        <f t="shared" si="185"/>
        <v>0</v>
      </c>
      <c r="CD60" s="26">
        <f t="shared" si="186"/>
        <v>0</v>
      </c>
      <c r="CE60" s="26">
        <f t="shared" si="187"/>
        <v>0</v>
      </c>
      <c r="CF60" s="26">
        <f t="shared" si="188"/>
        <v>0</v>
      </c>
      <c r="CG60" s="26">
        <f t="shared" si="189"/>
        <v>0</v>
      </c>
      <c r="CH60" s="26">
        <f t="shared" si="190"/>
        <v>0</v>
      </c>
      <c r="CI60" s="26">
        <f t="shared" si="191"/>
        <v>0</v>
      </c>
      <c r="CJ60" s="26">
        <f t="shared" si="192"/>
        <v>0</v>
      </c>
      <c r="CK60" s="26">
        <f t="shared" si="193"/>
        <v>0</v>
      </c>
      <c r="CL60" s="26">
        <f t="shared" si="194"/>
        <v>0</v>
      </c>
      <c r="CM60" s="26">
        <f t="shared" si="195"/>
        <v>0</v>
      </c>
      <c r="CN60" s="26">
        <f t="shared" si="196"/>
        <v>0</v>
      </c>
      <c r="CO60" s="26">
        <f t="shared" si="197"/>
        <v>0</v>
      </c>
      <c r="CP60" s="26">
        <f t="shared" si="198"/>
        <v>0</v>
      </c>
      <c r="CQ60" s="26">
        <f t="shared" si="199"/>
        <v>0</v>
      </c>
      <c r="CR60" s="26">
        <f t="shared" si="200"/>
        <v>0</v>
      </c>
      <c r="CS60" s="26">
        <f t="shared" si="201"/>
        <v>0</v>
      </c>
      <c r="CT60" s="31">
        <f t="shared" si="120"/>
        <v>0</v>
      </c>
      <c r="CU60" s="31">
        <v>0</v>
      </c>
      <c r="CV60" s="31">
        <f t="shared" si="122"/>
        <v>0</v>
      </c>
      <c r="EA60" s="27">
        <v>72</v>
      </c>
      <c r="EB60" s="26">
        <f t="shared" si="202"/>
        <v>0</v>
      </c>
      <c r="EC60" s="26">
        <f t="shared" si="203"/>
        <v>7</v>
      </c>
      <c r="ED60" s="26">
        <f t="shared" si="204"/>
        <v>0</v>
      </c>
      <c r="EE60" s="26">
        <f t="shared" si="205"/>
        <v>0</v>
      </c>
      <c r="EF60" s="26">
        <f t="shared" si="206"/>
        <v>0</v>
      </c>
      <c r="EG60" s="26">
        <f t="shared" si="207"/>
        <v>0</v>
      </c>
      <c r="EH60" s="26">
        <f t="shared" si="208"/>
        <v>0</v>
      </c>
      <c r="EI60" s="26">
        <f t="shared" si="209"/>
        <v>0</v>
      </c>
      <c r="EJ60" s="26">
        <f t="shared" si="210"/>
        <v>0</v>
      </c>
      <c r="EK60" s="26">
        <f t="shared" si="211"/>
        <v>0</v>
      </c>
      <c r="EL60" s="26">
        <f t="shared" si="212"/>
        <v>0</v>
      </c>
      <c r="EM60" s="26">
        <f t="shared" si="213"/>
        <v>0</v>
      </c>
      <c r="EN60" s="26">
        <f t="shared" si="214"/>
        <v>0</v>
      </c>
      <c r="EO60" s="26">
        <f t="shared" si="215"/>
        <v>0</v>
      </c>
      <c r="EP60" s="26">
        <f t="shared" si="216"/>
        <v>0</v>
      </c>
      <c r="EQ60" s="26">
        <f t="shared" si="217"/>
        <v>0</v>
      </c>
      <c r="ER60" s="26">
        <f t="shared" si="218"/>
        <v>0</v>
      </c>
      <c r="ES60" s="26">
        <f t="shared" si="219"/>
        <v>0</v>
      </c>
      <c r="ET60" s="26">
        <f t="shared" si="220"/>
        <v>0</v>
      </c>
      <c r="EU60" s="26">
        <f t="shared" si="221"/>
        <v>0</v>
      </c>
      <c r="EV60" s="26">
        <f t="shared" si="222"/>
        <v>4</v>
      </c>
      <c r="EW60" s="26">
        <f t="shared" si="223"/>
        <v>0</v>
      </c>
      <c r="EX60" s="31">
        <f t="shared" si="148"/>
        <v>11</v>
      </c>
      <c r="EY60" s="31">
        <f t="shared" si="149"/>
        <v>0.46280991735537191</v>
      </c>
      <c r="EZ60" s="31">
        <f t="shared" si="150"/>
        <v>2.3140495867768596E-3</v>
      </c>
      <c r="GE60" s="27">
        <v>78</v>
      </c>
      <c r="GF60" s="26">
        <f t="shared" si="154"/>
        <v>0</v>
      </c>
      <c r="GG60" s="26">
        <f t="shared" si="155"/>
        <v>3</v>
      </c>
      <c r="GH60" s="26">
        <f t="shared" si="156"/>
        <v>6</v>
      </c>
      <c r="GI60" s="26">
        <f t="shared" si="157"/>
        <v>0</v>
      </c>
      <c r="GJ60" s="26">
        <f t="shared" si="158"/>
        <v>0</v>
      </c>
      <c r="GK60" s="26">
        <f t="shared" si="159"/>
        <v>0</v>
      </c>
      <c r="GL60" s="26">
        <f t="shared" si="160"/>
        <v>0</v>
      </c>
      <c r="GM60" s="26">
        <f t="shared" si="161"/>
        <v>0</v>
      </c>
      <c r="GN60" s="26">
        <f t="shared" si="162"/>
        <v>0</v>
      </c>
      <c r="GO60" s="26">
        <f t="shared" si="163"/>
        <v>0</v>
      </c>
      <c r="GP60" s="26">
        <f t="shared" si="164"/>
        <v>0</v>
      </c>
      <c r="GQ60" s="26">
        <f t="shared" si="165"/>
        <v>0</v>
      </c>
      <c r="GR60" s="26">
        <f t="shared" si="166"/>
        <v>0</v>
      </c>
      <c r="GS60" s="26">
        <f t="shared" si="167"/>
        <v>0</v>
      </c>
      <c r="GT60" s="26">
        <f t="shared" si="168"/>
        <v>0</v>
      </c>
      <c r="GU60" s="26">
        <f t="shared" si="169"/>
        <v>0</v>
      </c>
      <c r="GV60" s="26">
        <f t="shared" si="170"/>
        <v>0</v>
      </c>
      <c r="GW60" s="26">
        <f t="shared" si="171"/>
        <v>1</v>
      </c>
      <c r="GX60" s="26">
        <f t="shared" si="172"/>
        <v>0</v>
      </c>
      <c r="GY60" s="26">
        <f t="shared" si="173"/>
        <v>1</v>
      </c>
      <c r="GZ60" s="26">
        <f t="shared" si="174"/>
        <v>0</v>
      </c>
      <c r="HA60" s="26">
        <f t="shared" si="175"/>
        <v>0</v>
      </c>
      <c r="HB60" s="31">
        <f t="shared" si="176"/>
        <v>11</v>
      </c>
      <c r="HC60" s="31">
        <f t="shared" si="177"/>
        <v>0.61157024793388448</v>
      </c>
      <c r="HD60" s="31">
        <f t="shared" si="178"/>
        <v>3.0578512396694226E-3</v>
      </c>
      <c r="HM60">
        <f>SUM(HM58:HM59)</f>
        <v>0</v>
      </c>
      <c r="HR60">
        <f>SUM(HR58:HR59)</f>
        <v>0</v>
      </c>
      <c r="HW60">
        <f>SUM(HW58:HW59)</f>
        <v>0</v>
      </c>
      <c r="IB60">
        <f>SUM(IB58:IB59)</f>
        <v>0.47368421052631582</v>
      </c>
    </row>
    <row r="61" spans="1:237">
      <c r="A61" s="6">
        <v>99</v>
      </c>
      <c r="B61" s="6">
        <v>55</v>
      </c>
      <c r="C61" s="6">
        <v>35</v>
      </c>
      <c r="D61" s="7">
        <v>21.723831300000001</v>
      </c>
      <c r="E61" s="8">
        <f t="shared" si="67"/>
        <v>22</v>
      </c>
      <c r="F61" s="7">
        <v>80.238989500000002</v>
      </c>
      <c r="G61" s="8">
        <f t="shared" si="68"/>
        <v>80</v>
      </c>
      <c r="H61" s="9">
        <v>6.5016978160000001</v>
      </c>
      <c r="I61" s="8">
        <f t="shared" si="69"/>
        <v>7</v>
      </c>
      <c r="J61" s="10">
        <v>277.96261920000001</v>
      </c>
      <c r="K61" s="8">
        <f t="shared" si="70"/>
        <v>278</v>
      </c>
      <c r="L61" s="5" t="s">
        <v>24</v>
      </c>
      <c r="S61" s="27">
        <v>59</v>
      </c>
      <c r="T61" s="26">
        <f t="shared" si="71"/>
        <v>0</v>
      </c>
      <c r="U61" s="26">
        <f t="shared" si="72"/>
        <v>0</v>
      </c>
      <c r="V61" s="26">
        <f t="shared" si="73"/>
        <v>5</v>
      </c>
      <c r="W61" s="26">
        <f t="shared" si="74"/>
        <v>0</v>
      </c>
      <c r="X61" s="26">
        <f t="shared" si="75"/>
        <v>0</v>
      </c>
      <c r="Y61" s="26">
        <f t="shared" si="76"/>
        <v>0</v>
      </c>
      <c r="Z61" s="26">
        <f t="shared" si="77"/>
        <v>0</v>
      </c>
      <c r="AA61" s="26">
        <f t="shared" si="78"/>
        <v>3</v>
      </c>
      <c r="AB61" s="26">
        <f t="shared" si="79"/>
        <v>0</v>
      </c>
      <c r="AC61" s="26">
        <f t="shared" si="80"/>
        <v>0</v>
      </c>
      <c r="AD61" s="26">
        <f t="shared" si="81"/>
        <v>0</v>
      </c>
      <c r="AE61" s="26">
        <f t="shared" si="82"/>
        <v>0</v>
      </c>
      <c r="AF61" s="26">
        <f t="shared" si="83"/>
        <v>0</v>
      </c>
      <c r="AG61" s="26">
        <f t="shared" si="84"/>
        <v>0</v>
      </c>
      <c r="AH61" s="26">
        <f t="shared" si="85"/>
        <v>0</v>
      </c>
      <c r="AI61" s="26">
        <f t="shared" si="86"/>
        <v>0</v>
      </c>
      <c r="AJ61" s="26">
        <f t="shared" si="87"/>
        <v>0</v>
      </c>
      <c r="AK61" s="26">
        <f t="shared" si="88"/>
        <v>3</v>
      </c>
      <c r="AL61" s="26">
        <f t="shared" si="89"/>
        <v>0</v>
      </c>
      <c r="AM61" s="26">
        <f t="shared" si="90"/>
        <v>0</v>
      </c>
      <c r="AN61" s="26">
        <f t="shared" si="91"/>
        <v>0</v>
      </c>
      <c r="AO61" s="26">
        <f t="shared" si="92"/>
        <v>0</v>
      </c>
      <c r="AP61" s="31">
        <f t="shared" si="93"/>
        <v>11</v>
      </c>
      <c r="AQ61" s="31">
        <f t="shared" si="179"/>
        <v>0.64462809917355379</v>
      </c>
      <c r="AR61" s="31">
        <f t="shared" si="94"/>
        <v>3.2231404958677689E-3</v>
      </c>
      <c r="AU61" s="27">
        <v>64</v>
      </c>
      <c r="AV61" s="26">
        <f t="shared" si="95"/>
        <v>0</v>
      </c>
      <c r="AW61" s="26">
        <f t="shared" si="96"/>
        <v>0</v>
      </c>
      <c r="AX61" s="26">
        <f t="shared" si="97"/>
        <v>2</v>
      </c>
      <c r="AY61" s="26">
        <f t="shared" si="98"/>
        <v>4</v>
      </c>
      <c r="AZ61" s="26">
        <f t="shared" si="99"/>
        <v>4</v>
      </c>
      <c r="BA61" s="26">
        <f t="shared" si="100"/>
        <v>0</v>
      </c>
      <c r="BB61" s="26">
        <f t="shared" si="101"/>
        <v>0</v>
      </c>
      <c r="BC61" s="26">
        <f t="shared" si="102"/>
        <v>4</v>
      </c>
      <c r="BD61" s="26">
        <f t="shared" si="103"/>
        <v>2</v>
      </c>
      <c r="BE61" s="26">
        <f t="shared" si="104"/>
        <v>0</v>
      </c>
      <c r="BF61" s="26">
        <f t="shared" si="105"/>
        <v>0</v>
      </c>
      <c r="BG61" s="26">
        <f t="shared" si="106"/>
        <v>0</v>
      </c>
      <c r="BH61" s="26">
        <f t="shared" si="107"/>
        <v>0</v>
      </c>
      <c r="BI61" s="26">
        <f t="shared" si="108"/>
        <v>0</v>
      </c>
      <c r="BJ61" s="26">
        <f t="shared" si="109"/>
        <v>0</v>
      </c>
      <c r="BK61" s="26">
        <f t="shared" si="110"/>
        <v>0</v>
      </c>
      <c r="BL61" s="26">
        <f t="shared" si="111"/>
        <v>0</v>
      </c>
      <c r="BM61" s="26">
        <f t="shared" si="112"/>
        <v>8</v>
      </c>
      <c r="BN61" s="26">
        <f t="shared" si="113"/>
        <v>0</v>
      </c>
      <c r="BO61" s="26">
        <f t="shared" si="114"/>
        <v>0</v>
      </c>
      <c r="BP61" s="26">
        <f t="shared" si="115"/>
        <v>0</v>
      </c>
      <c r="BQ61" s="26">
        <f t="shared" si="116"/>
        <v>0</v>
      </c>
      <c r="BR61" s="31">
        <f t="shared" si="117"/>
        <v>24</v>
      </c>
      <c r="BS61" s="31">
        <f t="shared" si="118"/>
        <v>0.79166666666666674</v>
      </c>
      <c r="BT61" s="31">
        <f t="shared" si="119"/>
        <v>8.6363636363636382E-3</v>
      </c>
      <c r="BW61" s="27">
        <v>64</v>
      </c>
      <c r="BX61" s="26">
        <f t="shared" si="180"/>
        <v>0</v>
      </c>
      <c r="BY61" s="26">
        <f t="shared" si="181"/>
        <v>0</v>
      </c>
      <c r="BZ61" s="26">
        <f t="shared" si="182"/>
        <v>0</v>
      </c>
      <c r="CA61" s="26">
        <f t="shared" si="183"/>
        <v>0</v>
      </c>
      <c r="CB61" s="26">
        <f t="shared" si="184"/>
        <v>0</v>
      </c>
      <c r="CC61" s="26">
        <f t="shared" si="185"/>
        <v>0</v>
      </c>
      <c r="CD61" s="26">
        <f t="shared" si="186"/>
        <v>0</v>
      </c>
      <c r="CE61" s="26">
        <f t="shared" si="187"/>
        <v>0</v>
      </c>
      <c r="CF61" s="26">
        <f t="shared" si="188"/>
        <v>0</v>
      </c>
      <c r="CG61" s="26">
        <f t="shared" si="189"/>
        <v>0</v>
      </c>
      <c r="CH61" s="26">
        <f t="shared" si="190"/>
        <v>0</v>
      </c>
      <c r="CI61" s="26">
        <f t="shared" si="191"/>
        <v>0</v>
      </c>
      <c r="CJ61" s="26">
        <f t="shared" si="192"/>
        <v>0</v>
      </c>
      <c r="CK61" s="26">
        <f t="shared" si="193"/>
        <v>0</v>
      </c>
      <c r="CL61" s="26">
        <f t="shared" si="194"/>
        <v>0</v>
      </c>
      <c r="CM61" s="26">
        <f t="shared" si="195"/>
        <v>0</v>
      </c>
      <c r="CN61" s="26">
        <f t="shared" si="196"/>
        <v>0</v>
      </c>
      <c r="CO61" s="26">
        <f t="shared" si="197"/>
        <v>0</v>
      </c>
      <c r="CP61" s="26">
        <f t="shared" si="198"/>
        <v>0</v>
      </c>
      <c r="CQ61" s="26">
        <f t="shared" si="199"/>
        <v>0</v>
      </c>
      <c r="CR61" s="26">
        <f t="shared" si="200"/>
        <v>0</v>
      </c>
      <c r="CS61" s="26">
        <f t="shared" si="201"/>
        <v>0</v>
      </c>
      <c r="CT61" s="31">
        <f t="shared" si="120"/>
        <v>0</v>
      </c>
      <c r="CU61" s="31">
        <v>0</v>
      </c>
      <c r="CV61" s="31">
        <f t="shared" si="122"/>
        <v>0</v>
      </c>
      <c r="EA61" s="27">
        <v>73</v>
      </c>
      <c r="EB61" s="26">
        <f t="shared" si="202"/>
        <v>0</v>
      </c>
      <c r="EC61" s="26">
        <f t="shared" si="203"/>
        <v>7</v>
      </c>
      <c r="ED61" s="26">
        <f t="shared" si="204"/>
        <v>0</v>
      </c>
      <c r="EE61" s="26">
        <f t="shared" si="205"/>
        <v>0</v>
      </c>
      <c r="EF61" s="26">
        <f t="shared" si="206"/>
        <v>0</v>
      </c>
      <c r="EG61" s="26">
        <f t="shared" si="207"/>
        <v>0</v>
      </c>
      <c r="EH61" s="26">
        <f t="shared" si="208"/>
        <v>0</v>
      </c>
      <c r="EI61" s="26">
        <f t="shared" si="209"/>
        <v>0</v>
      </c>
      <c r="EJ61" s="26">
        <f t="shared" si="210"/>
        <v>0</v>
      </c>
      <c r="EK61" s="26">
        <f t="shared" si="211"/>
        <v>0</v>
      </c>
      <c r="EL61" s="26">
        <f t="shared" si="212"/>
        <v>0</v>
      </c>
      <c r="EM61" s="26">
        <f t="shared" si="213"/>
        <v>0</v>
      </c>
      <c r="EN61" s="26">
        <f t="shared" si="214"/>
        <v>0</v>
      </c>
      <c r="EO61" s="26">
        <f t="shared" si="215"/>
        <v>0</v>
      </c>
      <c r="EP61" s="26">
        <f t="shared" si="216"/>
        <v>0</v>
      </c>
      <c r="EQ61" s="26">
        <f t="shared" si="217"/>
        <v>0</v>
      </c>
      <c r="ER61" s="26">
        <f t="shared" si="218"/>
        <v>0</v>
      </c>
      <c r="ES61" s="26">
        <f t="shared" si="219"/>
        <v>0</v>
      </c>
      <c r="ET61" s="26">
        <f t="shared" si="220"/>
        <v>0</v>
      </c>
      <c r="EU61" s="26">
        <f t="shared" si="221"/>
        <v>0</v>
      </c>
      <c r="EV61" s="26">
        <f t="shared" si="222"/>
        <v>5</v>
      </c>
      <c r="EW61" s="26">
        <f t="shared" si="223"/>
        <v>0</v>
      </c>
      <c r="EX61" s="31">
        <f t="shared" si="148"/>
        <v>12</v>
      </c>
      <c r="EY61" s="31">
        <f t="shared" si="149"/>
        <v>0.48611111111111094</v>
      </c>
      <c r="EZ61" s="31">
        <f t="shared" si="150"/>
        <v>2.6515151515151508E-3</v>
      </c>
      <c r="GE61" s="27">
        <v>79</v>
      </c>
      <c r="GF61" s="26">
        <f t="shared" si="154"/>
        <v>0</v>
      </c>
      <c r="GG61" s="26">
        <f t="shared" si="155"/>
        <v>1</v>
      </c>
      <c r="GH61" s="26">
        <f t="shared" si="156"/>
        <v>6</v>
      </c>
      <c r="GI61" s="26">
        <f t="shared" si="157"/>
        <v>0</v>
      </c>
      <c r="GJ61" s="26">
        <f t="shared" si="158"/>
        <v>0</v>
      </c>
      <c r="GK61" s="26">
        <f t="shared" si="159"/>
        <v>0</v>
      </c>
      <c r="GL61" s="26">
        <f t="shared" si="160"/>
        <v>0</v>
      </c>
      <c r="GM61" s="26">
        <f t="shared" si="161"/>
        <v>0</v>
      </c>
      <c r="GN61" s="26">
        <f t="shared" si="162"/>
        <v>0</v>
      </c>
      <c r="GO61" s="26">
        <f t="shared" si="163"/>
        <v>0</v>
      </c>
      <c r="GP61" s="26">
        <f t="shared" si="164"/>
        <v>0</v>
      </c>
      <c r="GQ61" s="26">
        <f t="shared" si="165"/>
        <v>0</v>
      </c>
      <c r="GR61" s="26">
        <f t="shared" si="166"/>
        <v>0</v>
      </c>
      <c r="GS61" s="26">
        <f t="shared" si="167"/>
        <v>0</v>
      </c>
      <c r="GT61" s="26">
        <f t="shared" si="168"/>
        <v>0</v>
      </c>
      <c r="GU61" s="26">
        <f t="shared" si="169"/>
        <v>0</v>
      </c>
      <c r="GV61" s="26">
        <f t="shared" si="170"/>
        <v>0</v>
      </c>
      <c r="GW61" s="26">
        <f t="shared" si="171"/>
        <v>3</v>
      </c>
      <c r="GX61" s="26">
        <f t="shared" si="172"/>
        <v>0</v>
      </c>
      <c r="GY61" s="26">
        <f t="shared" si="173"/>
        <v>4</v>
      </c>
      <c r="GZ61" s="26">
        <f t="shared" si="174"/>
        <v>0</v>
      </c>
      <c r="HA61" s="26">
        <f t="shared" si="175"/>
        <v>0</v>
      </c>
      <c r="HB61" s="31">
        <f t="shared" si="176"/>
        <v>14</v>
      </c>
      <c r="HC61" s="31">
        <f t="shared" si="177"/>
        <v>0.68367346938775519</v>
      </c>
      <c r="HD61" s="31">
        <f t="shared" si="178"/>
        <v>4.3506493506493514E-3</v>
      </c>
    </row>
    <row r="62" spans="1:237">
      <c r="A62" s="6">
        <v>72</v>
      </c>
      <c r="B62" s="6">
        <v>40</v>
      </c>
      <c r="C62" s="6">
        <v>38</v>
      </c>
      <c r="D62" s="7">
        <v>20.414470290000001</v>
      </c>
      <c r="E62" s="8">
        <f t="shared" si="67"/>
        <v>20</v>
      </c>
      <c r="F62" s="7">
        <v>82.208026290000006</v>
      </c>
      <c r="G62" s="8">
        <f t="shared" si="68"/>
        <v>82</v>
      </c>
      <c r="H62" s="9">
        <v>7.5924906170000002</v>
      </c>
      <c r="I62" s="8">
        <f t="shared" si="69"/>
        <v>8</v>
      </c>
      <c r="J62" s="10">
        <v>245.1511304</v>
      </c>
      <c r="K62" s="8">
        <f t="shared" si="70"/>
        <v>245</v>
      </c>
      <c r="L62" s="5" t="s">
        <v>24</v>
      </c>
      <c r="S62" s="27">
        <v>60</v>
      </c>
      <c r="T62" s="26">
        <f t="shared" si="71"/>
        <v>7</v>
      </c>
      <c r="U62" s="26">
        <f t="shared" si="72"/>
        <v>5</v>
      </c>
      <c r="V62" s="26">
        <f t="shared" si="73"/>
        <v>2</v>
      </c>
      <c r="W62" s="26">
        <f t="shared" si="74"/>
        <v>0</v>
      </c>
      <c r="X62" s="26">
        <f t="shared" si="75"/>
        <v>0</v>
      </c>
      <c r="Y62" s="26">
        <f t="shared" si="76"/>
        <v>0</v>
      </c>
      <c r="Z62" s="26">
        <f t="shared" si="77"/>
        <v>0</v>
      </c>
      <c r="AA62" s="26">
        <f t="shared" si="78"/>
        <v>1</v>
      </c>
      <c r="AB62" s="26">
        <f t="shared" si="79"/>
        <v>0</v>
      </c>
      <c r="AC62" s="26">
        <f t="shared" si="80"/>
        <v>0</v>
      </c>
      <c r="AD62" s="26">
        <f t="shared" si="81"/>
        <v>0</v>
      </c>
      <c r="AE62" s="26">
        <f t="shared" si="82"/>
        <v>0</v>
      </c>
      <c r="AF62" s="26">
        <f t="shared" si="83"/>
        <v>0</v>
      </c>
      <c r="AG62" s="26">
        <f t="shared" si="84"/>
        <v>0</v>
      </c>
      <c r="AH62" s="26">
        <f t="shared" si="85"/>
        <v>0</v>
      </c>
      <c r="AI62" s="26">
        <f t="shared" si="86"/>
        <v>0</v>
      </c>
      <c r="AJ62" s="26">
        <f t="shared" si="87"/>
        <v>0</v>
      </c>
      <c r="AK62" s="26">
        <f t="shared" si="88"/>
        <v>2</v>
      </c>
      <c r="AL62" s="26">
        <f t="shared" si="89"/>
        <v>0</v>
      </c>
      <c r="AM62" s="26">
        <f t="shared" si="90"/>
        <v>0</v>
      </c>
      <c r="AN62" s="26">
        <f t="shared" si="91"/>
        <v>4</v>
      </c>
      <c r="AO62" s="26">
        <f t="shared" si="92"/>
        <v>0</v>
      </c>
      <c r="AP62" s="31">
        <f t="shared" si="93"/>
        <v>21</v>
      </c>
      <c r="AQ62" s="31">
        <f t="shared" si="179"/>
        <v>0.77551020408163251</v>
      </c>
      <c r="AR62" s="31">
        <f t="shared" si="94"/>
        <v>7.4025974025974019E-3</v>
      </c>
      <c r="AU62" s="27">
        <v>65</v>
      </c>
      <c r="AV62" s="26">
        <f t="shared" si="95"/>
        <v>0</v>
      </c>
      <c r="AW62" s="26">
        <f t="shared" si="96"/>
        <v>0</v>
      </c>
      <c r="AX62" s="26">
        <f t="shared" si="97"/>
        <v>4</v>
      </c>
      <c r="AY62" s="26">
        <f t="shared" si="98"/>
        <v>7</v>
      </c>
      <c r="AZ62" s="26">
        <f t="shared" si="99"/>
        <v>0</v>
      </c>
      <c r="BA62" s="26">
        <f t="shared" si="100"/>
        <v>0</v>
      </c>
      <c r="BB62" s="26">
        <f t="shared" si="101"/>
        <v>0</v>
      </c>
      <c r="BC62" s="26">
        <f t="shared" si="102"/>
        <v>4</v>
      </c>
      <c r="BD62" s="26">
        <f t="shared" si="103"/>
        <v>7</v>
      </c>
      <c r="BE62" s="26">
        <f t="shared" si="104"/>
        <v>0</v>
      </c>
      <c r="BF62" s="26">
        <f t="shared" si="105"/>
        <v>0</v>
      </c>
      <c r="BG62" s="26">
        <f t="shared" si="106"/>
        <v>0</v>
      </c>
      <c r="BH62" s="26">
        <f t="shared" si="107"/>
        <v>0</v>
      </c>
      <c r="BI62" s="26">
        <f t="shared" si="108"/>
        <v>0</v>
      </c>
      <c r="BJ62" s="26">
        <f t="shared" si="109"/>
        <v>0</v>
      </c>
      <c r="BK62" s="26">
        <f t="shared" si="110"/>
        <v>0</v>
      </c>
      <c r="BL62" s="26">
        <f t="shared" si="111"/>
        <v>0</v>
      </c>
      <c r="BM62" s="26">
        <f t="shared" si="112"/>
        <v>7</v>
      </c>
      <c r="BN62" s="26">
        <f t="shared" si="113"/>
        <v>0</v>
      </c>
      <c r="BO62" s="26">
        <f t="shared" si="114"/>
        <v>0</v>
      </c>
      <c r="BP62" s="26">
        <f t="shared" si="115"/>
        <v>0</v>
      </c>
      <c r="BQ62" s="26">
        <f t="shared" si="116"/>
        <v>0</v>
      </c>
      <c r="BR62" s="31">
        <f t="shared" si="117"/>
        <v>29</v>
      </c>
      <c r="BS62" s="31">
        <f t="shared" si="118"/>
        <v>0.78715814506539838</v>
      </c>
      <c r="BT62" s="31">
        <f t="shared" si="119"/>
        <v>1.0376175548589342E-2</v>
      </c>
      <c r="BW62" s="27">
        <v>65</v>
      </c>
      <c r="BX62" s="26">
        <f t="shared" si="180"/>
        <v>0</v>
      </c>
      <c r="BY62" s="26">
        <f t="shared" si="181"/>
        <v>0</v>
      </c>
      <c r="BZ62" s="26">
        <f t="shared" si="182"/>
        <v>0</v>
      </c>
      <c r="CA62" s="26">
        <f t="shared" si="183"/>
        <v>0</v>
      </c>
      <c r="CB62" s="26">
        <f t="shared" si="184"/>
        <v>0</v>
      </c>
      <c r="CC62" s="26">
        <f t="shared" si="185"/>
        <v>0</v>
      </c>
      <c r="CD62" s="26">
        <f t="shared" si="186"/>
        <v>0</v>
      </c>
      <c r="CE62" s="26">
        <f t="shared" si="187"/>
        <v>0</v>
      </c>
      <c r="CF62" s="26">
        <f t="shared" si="188"/>
        <v>0</v>
      </c>
      <c r="CG62" s="26">
        <f t="shared" si="189"/>
        <v>0</v>
      </c>
      <c r="CH62" s="26">
        <f t="shared" si="190"/>
        <v>0</v>
      </c>
      <c r="CI62" s="26">
        <f t="shared" si="191"/>
        <v>0</v>
      </c>
      <c r="CJ62" s="26">
        <f t="shared" si="192"/>
        <v>0</v>
      </c>
      <c r="CK62" s="26">
        <f t="shared" si="193"/>
        <v>0</v>
      </c>
      <c r="CL62" s="26">
        <f t="shared" si="194"/>
        <v>0</v>
      </c>
      <c r="CM62" s="26">
        <f t="shared" si="195"/>
        <v>0</v>
      </c>
      <c r="CN62" s="26">
        <f t="shared" si="196"/>
        <v>0</v>
      </c>
      <c r="CO62" s="26">
        <f t="shared" si="197"/>
        <v>0</v>
      </c>
      <c r="CP62" s="26">
        <f t="shared" si="198"/>
        <v>0</v>
      </c>
      <c r="CQ62" s="26">
        <f t="shared" si="199"/>
        <v>0</v>
      </c>
      <c r="CR62" s="26">
        <f t="shared" si="200"/>
        <v>0</v>
      </c>
      <c r="CS62" s="26">
        <f t="shared" si="201"/>
        <v>0</v>
      </c>
      <c r="CT62" s="31">
        <f t="shared" si="120"/>
        <v>0</v>
      </c>
      <c r="CU62" s="31">
        <v>0</v>
      </c>
      <c r="CV62" s="31">
        <f t="shared" si="122"/>
        <v>0</v>
      </c>
      <c r="EA62" s="27">
        <v>74</v>
      </c>
      <c r="EB62" s="26">
        <f t="shared" si="202"/>
        <v>0</v>
      </c>
      <c r="EC62" s="26">
        <f t="shared" si="203"/>
        <v>4</v>
      </c>
      <c r="ED62" s="26">
        <f t="shared" si="204"/>
        <v>0</v>
      </c>
      <c r="EE62" s="26">
        <f t="shared" si="205"/>
        <v>0</v>
      </c>
      <c r="EF62" s="26">
        <f t="shared" si="206"/>
        <v>0</v>
      </c>
      <c r="EG62" s="26">
        <f t="shared" si="207"/>
        <v>0</v>
      </c>
      <c r="EH62" s="26">
        <f t="shared" si="208"/>
        <v>0</v>
      </c>
      <c r="EI62" s="26">
        <f t="shared" si="209"/>
        <v>0</v>
      </c>
      <c r="EJ62" s="26">
        <f t="shared" si="210"/>
        <v>0</v>
      </c>
      <c r="EK62" s="26">
        <f t="shared" si="211"/>
        <v>0</v>
      </c>
      <c r="EL62" s="26">
        <f t="shared" si="212"/>
        <v>0</v>
      </c>
      <c r="EM62" s="26">
        <f t="shared" si="213"/>
        <v>0</v>
      </c>
      <c r="EN62" s="26">
        <f t="shared" si="214"/>
        <v>0</v>
      </c>
      <c r="EO62" s="26">
        <f t="shared" si="215"/>
        <v>0</v>
      </c>
      <c r="EP62" s="26">
        <f t="shared" si="216"/>
        <v>0</v>
      </c>
      <c r="EQ62" s="26">
        <f t="shared" si="217"/>
        <v>0</v>
      </c>
      <c r="ER62" s="26">
        <f t="shared" si="218"/>
        <v>0</v>
      </c>
      <c r="ES62" s="26">
        <f t="shared" si="219"/>
        <v>0</v>
      </c>
      <c r="ET62" s="26">
        <f t="shared" si="220"/>
        <v>0</v>
      </c>
      <c r="EU62" s="26">
        <f t="shared" si="221"/>
        <v>0</v>
      </c>
      <c r="EV62" s="26">
        <f t="shared" si="222"/>
        <v>9</v>
      </c>
      <c r="EW62" s="26">
        <f t="shared" si="223"/>
        <v>0</v>
      </c>
      <c r="EX62" s="31">
        <f t="shared" si="148"/>
        <v>13</v>
      </c>
      <c r="EY62" s="31">
        <f t="shared" si="149"/>
        <v>0.42603550295857989</v>
      </c>
      <c r="EZ62" s="31">
        <f t="shared" si="150"/>
        <v>2.5174825174825175E-3</v>
      </c>
      <c r="GE62" s="27">
        <v>80</v>
      </c>
      <c r="GF62" s="26">
        <f t="shared" si="154"/>
        <v>0</v>
      </c>
      <c r="GG62" s="26">
        <f t="shared" si="155"/>
        <v>3</v>
      </c>
      <c r="GH62" s="26">
        <f t="shared" si="156"/>
        <v>4</v>
      </c>
      <c r="GI62" s="26">
        <f t="shared" si="157"/>
        <v>1</v>
      </c>
      <c r="GJ62" s="26">
        <f t="shared" si="158"/>
        <v>0</v>
      </c>
      <c r="GK62" s="26">
        <f t="shared" si="159"/>
        <v>0</v>
      </c>
      <c r="GL62" s="26">
        <f t="shared" si="160"/>
        <v>0</v>
      </c>
      <c r="GM62" s="26">
        <f t="shared" si="161"/>
        <v>0</v>
      </c>
      <c r="GN62" s="26">
        <f t="shared" si="162"/>
        <v>0</v>
      </c>
      <c r="GO62" s="26">
        <f t="shared" si="163"/>
        <v>0</v>
      </c>
      <c r="GP62" s="26">
        <f t="shared" si="164"/>
        <v>0</v>
      </c>
      <c r="GQ62" s="26">
        <f t="shared" si="165"/>
        <v>0</v>
      </c>
      <c r="GR62" s="26">
        <f t="shared" si="166"/>
        <v>0</v>
      </c>
      <c r="GS62" s="26">
        <f t="shared" si="167"/>
        <v>0</v>
      </c>
      <c r="GT62" s="26">
        <f t="shared" si="168"/>
        <v>0</v>
      </c>
      <c r="GU62" s="26">
        <f t="shared" si="169"/>
        <v>0</v>
      </c>
      <c r="GV62" s="26">
        <f t="shared" si="170"/>
        <v>0</v>
      </c>
      <c r="GW62" s="26">
        <f t="shared" si="171"/>
        <v>0</v>
      </c>
      <c r="GX62" s="26">
        <f t="shared" si="172"/>
        <v>0</v>
      </c>
      <c r="GY62" s="26">
        <f t="shared" si="173"/>
        <v>5</v>
      </c>
      <c r="GZ62" s="26">
        <f t="shared" si="174"/>
        <v>0</v>
      </c>
      <c r="HA62" s="26">
        <f t="shared" si="175"/>
        <v>0</v>
      </c>
      <c r="HB62" s="31">
        <f t="shared" si="176"/>
        <v>13</v>
      </c>
      <c r="HC62" s="31">
        <f t="shared" si="177"/>
        <v>0.69822485207100582</v>
      </c>
      <c r="HD62" s="31">
        <f t="shared" si="178"/>
        <v>4.1258741258741252E-3</v>
      </c>
      <c r="HK62" s="40" t="s">
        <v>7</v>
      </c>
      <c r="HL62" s="40"/>
      <c r="HM62" s="40"/>
      <c r="HN62" s="42" t="s">
        <v>256</v>
      </c>
      <c r="HP62" s="40" t="s">
        <v>7</v>
      </c>
      <c r="HQ62" s="40"/>
      <c r="HR62" s="40"/>
      <c r="HS62" s="42" t="s">
        <v>256</v>
      </c>
      <c r="HU62" s="40" t="s">
        <v>7</v>
      </c>
      <c r="HV62" s="40"/>
      <c r="HW62" s="40"/>
      <c r="HX62" s="42" t="s">
        <v>256</v>
      </c>
      <c r="HZ62" s="40" t="s">
        <v>9</v>
      </c>
      <c r="IA62" s="40"/>
      <c r="IB62" s="40"/>
      <c r="IC62" s="42" t="s">
        <v>256</v>
      </c>
    </row>
    <row r="63" spans="1:237">
      <c r="A63" s="6">
        <v>83</v>
      </c>
      <c r="B63" s="6">
        <v>58</v>
      </c>
      <c r="C63" s="6">
        <v>45</v>
      </c>
      <c r="D63" s="7">
        <v>25.755286120000001</v>
      </c>
      <c r="E63" s="8">
        <f t="shared" si="67"/>
        <v>26</v>
      </c>
      <c r="F63" s="7">
        <v>83.51827127</v>
      </c>
      <c r="G63" s="8">
        <f t="shared" si="68"/>
        <v>84</v>
      </c>
      <c r="H63" s="9">
        <v>5.8753457510000002</v>
      </c>
      <c r="I63" s="8">
        <f t="shared" si="69"/>
        <v>6</v>
      </c>
      <c r="J63" s="10">
        <v>245.6626799</v>
      </c>
      <c r="K63" s="8">
        <f t="shared" si="70"/>
        <v>246</v>
      </c>
      <c r="L63" s="5" t="s">
        <v>24</v>
      </c>
      <c r="S63" s="27">
        <v>61</v>
      </c>
      <c r="T63" s="26">
        <f t="shared" si="71"/>
        <v>2</v>
      </c>
      <c r="U63" s="26">
        <f t="shared" si="72"/>
        <v>5</v>
      </c>
      <c r="V63" s="26">
        <f t="shared" si="73"/>
        <v>0</v>
      </c>
      <c r="W63" s="26">
        <f t="shared" si="74"/>
        <v>0</v>
      </c>
      <c r="X63" s="26">
        <f t="shared" si="75"/>
        <v>0</v>
      </c>
      <c r="Y63" s="26">
        <f t="shared" si="76"/>
        <v>0</v>
      </c>
      <c r="Z63" s="26">
        <f t="shared" si="77"/>
        <v>0</v>
      </c>
      <c r="AA63" s="26">
        <f t="shared" si="78"/>
        <v>0</v>
      </c>
      <c r="AB63" s="26">
        <f t="shared" si="79"/>
        <v>0</v>
      </c>
      <c r="AC63" s="26">
        <f t="shared" si="80"/>
        <v>0</v>
      </c>
      <c r="AD63" s="26">
        <f t="shared" si="81"/>
        <v>0</v>
      </c>
      <c r="AE63" s="26">
        <f t="shared" si="82"/>
        <v>0</v>
      </c>
      <c r="AF63" s="26">
        <f t="shared" si="83"/>
        <v>0</v>
      </c>
      <c r="AG63" s="26">
        <f t="shared" si="84"/>
        <v>0</v>
      </c>
      <c r="AH63" s="26">
        <f t="shared" si="85"/>
        <v>0</v>
      </c>
      <c r="AI63" s="26">
        <f t="shared" si="86"/>
        <v>0</v>
      </c>
      <c r="AJ63" s="26">
        <f t="shared" si="87"/>
        <v>0</v>
      </c>
      <c r="AK63" s="26">
        <f t="shared" si="88"/>
        <v>3</v>
      </c>
      <c r="AL63" s="26">
        <f t="shared" si="89"/>
        <v>0</v>
      </c>
      <c r="AM63" s="26">
        <f t="shared" si="90"/>
        <v>0</v>
      </c>
      <c r="AN63" s="26">
        <f t="shared" si="91"/>
        <v>2</v>
      </c>
      <c r="AO63" s="26">
        <f t="shared" si="92"/>
        <v>0</v>
      </c>
      <c r="AP63" s="31">
        <f t="shared" si="93"/>
        <v>12</v>
      </c>
      <c r="AQ63" s="31">
        <f t="shared" si="179"/>
        <v>0.70833333333333326</v>
      </c>
      <c r="AR63" s="31">
        <f t="shared" si="94"/>
        <v>3.8636363636363634E-3</v>
      </c>
      <c r="AU63" s="27">
        <v>66</v>
      </c>
      <c r="AV63" s="26">
        <f t="shared" si="95"/>
        <v>0</v>
      </c>
      <c r="AW63" s="26">
        <f t="shared" si="96"/>
        <v>0</v>
      </c>
      <c r="AX63" s="26">
        <f t="shared" si="97"/>
        <v>4</v>
      </c>
      <c r="AY63" s="26">
        <f t="shared" si="98"/>
        <v>2</v>
      </c>
      <c r="AZ63" s="26">
        <f t="shared" si="99"/>
        <v>3</v>
      </c>
      <c r="BA63" s="26">
        <f t="shared" si="100"/>
        <v>0</v>
      </c>
      <c r="BB63" s="26">
        <f t="shared" si="101"/>
        <v>0</v>
      </c>
      <c r="BC63" s="26">
        <f t="shared" si="102"/>
        <v>4</v>
      </c>
      <c r="BD63" s="26">
        <f t="shared" si="103"/>
        <v>3</v>
      </c>
      <c r="BE63" s="26">
        <f t="shared" si="104"/>
        <v>0</v>
      </c>
      <c r="BF63" s="26">
        <f t="shared" si="105"/>
        <v>0</v>
      </c>
      <c r="BG63" s="26">
        <f t="shared" si="106"/>
        <v>0</v>
      </c>
      <c r="BH63" s="26">
        <f t="shared" si="107"/>
        <v>0</v>
      </c>
      <c r="BI63" s="26">
        <f t="shared" si="108"/>
        <v>0</v>
      </c>
      <c r="BJ63" s="26">
        <f t="shared" si="109"/>
        <v>0</v>
      </c>
      <c r="BK63" s="26">
        <f t="shared" si="110"/>
        <v>0</v>
      </c>
      <c r="BL63" s="26">
        <f t="shared" si="111"/>
        <v>0</v>
      </c>
      <c r="BM63" s="26">
        <f t="shared" si="112"/>
        <v>3</v>
      </c>
      <c r="BN63" s="26">
        <f t="shared" si="113"/>
        <v>0</v>
      </c>
      <c r="BO63" s="26">
        <f t="shared" si="114"/>
        <v>0</v>
      </c>
      <c r="BP63" s="26">
        <f t="shared" si="115"/>
        <v>0</v>
      </c>
      <c r="BQ63" s="26">
        <f t="shared" si="116"/>
        <v>0</v>
      </c>
      <c r="BR63" s="31">
        <f t="shared" si="117"/>
        <v>19</v>
      </c>
      <c r="BS63" s="31">
        <f t="shared" si="118"/>
        <v>0.82548476454293629</v>
      </c>
      <c r="BT63" s="31">
        <f t="shared" si="119"/>
        <v>7.1291866028708132E-3</v>
      </c>
      <c r="BW63" s="27">
        <v>66</v>
      </c>
      <c r="BX63" s="26">
        <f t="shared" si="180"/>
        <v>0</v>
      </c>
      <c r="BY63" s="26">
        <f t="shared" si="181"/>
        <v>0</v>
      </c>
      <c r="BZ63" s="26">
        <f t="shared" si="182"/>
        <v>0</v>
      </c>
      <c r="CA63" s="26">
        <f t="shared" si="183"/>
        <v>0</v>
      </c>
      <c r="CB63" s="26">
        <f t="shared" si="184"/>
        <v>0</v>
      </c>
      <c r="CC63" s="26">
        <f t="shared" si="185"/>
        <v>0</v>
      </c>
      <c r="CD63" s="26">
        <f t="shared" si="186"/>
        <v>0</v>
      </c>
      <c r="CE63" s="26">
        <f t="shared" si="187"/>
        <v>0</v>
      </c>
      <c r="CF63" s="26">
        <f t="shared" si="188"/>
        <v>0</v>
      </c>
      <c r="CG63" s="26">
        <f t="shared" si="189"/>
        <v>0</v>
      </c>
      <c r="CH63" s="26">
        <f t="shared" si="190"/>
        <v>0</v>
      </c>
      <c r="CI63" s="26">
        <f t="shared" si="191"/>
        <v>0</v>
      </c>
      <c r="CJ63" s="26">
        <f t="shared" si="192"/>
        <v>0</v>
      </c>
      <c r="CK63" s="26">
        <f t="shared" si="193"/>
        <v>0</v>
      </c>
      <c r="CL63" s="26">
        <f t="shared" si="194"/>
        <v>0</v>
      </c>
      <c r="CM63" s="26">
        <f t="shared" si="195"/>
        <v>0</v>
      </c>
      <c r="CN63" s="26">
        <f t="shared" si="196"/>
        <v>0</v>
      </c>
      <c r="CO63" s="26">
        <f t="shared" si="197"/>
        <v>0</v>
      </c>
      <c r="CP63" s="26">
        <f t="shared" si="198"/>
        <v>0</v>
      </c>
      <c r="CQ63" s="26">
        <f t="shared" si="199"/>
        <v>0</v>
      </c>
      <c r="CR63" s="26">
        <f t="shared" si="200"/>
        <v>0</v>
      </c>
      <c r="CS63" s="26">
        <f t="shared" si="201"/>
        <v>0</v>
      </c>
      <c r="CT63" s="31">
        <f t="shared" si="120"/>
        <v>0</v>
      </c>
      <c r="CU63" s="31">
        <v>0</v>
      </c>
      <c r="CV63" s="31">
        <f t="shared" si="122"/>
        <v>0</v>
      </c>
      <c r="EA63" s="27">
        <v>75</v>
      </c>
      <c r="EB63" s="26">
        <f t="shared" si="202"/>
        <v>0</v>
      </c>
      <c r="EC63" s="26">
        <f t="shared" si="203"/>
        <v>2</v>
      </c>
      <c r="ED63" s="26">
        <f t="shared" si="204"/>
        <v>0</v>
      </c>
      <c r="EE63" s="26">
        <f t="shared" si="205"/>
        <v>0</v>
      </c>
      <c r="EF63" s="26">
        <f t="shared" si="206"/>
        <v>0</v>
      </c>
      <c r="EG63" s="26">
        <f t="shared" si="207"/>
        <v>0</v>
      </c>
      <c r="EH63" s="26">
        <f t="shared" si="208"/>
        <v>0</v>
      </c>
      <c r="EI63" s="26">
        <f t="shared" si="209"/>
        <v>0</v>
      </c>
      <c r="EJ63" s="26">
        <f t="shared" si="210"/>
        <v>0</v>
      </c>
      <c r="EK63" s="26">
        <f t="shared" si="211"/>
        <v>0</v>
      </c>
      <c r="EL63" s="26">
        <f t="shared" si="212"/>
        <v>2</v>
      </c>
      <c r="EM63" s="26">
        <f t="shared" si="213"/>
        <v>0</v>
      </c>
      <c r="EN63" s="26">
        <f t="shared" si="214"/>
        <v>0</v>
      </c>
      <c r="EO63" s="26">
        <f t="shared" si="215"/>
        <v>0</v>
      </c>
      <c r="EP63" s="26">
        <f t="shared" si="216"/>
        <v>0</v>
      </c>
      <c r="EQ63" s="26">
        <f t="shared" si="217"/>
        <v>0</v>
      </c>
      <c r="ER63" s="26">
        <f t="shared" si="218"/>
        <v>0</v>
      </c>
      <c r="ES63" s="26">
        <f t="shared" si="219"/>
        <v>0</v>
      </c>
      <c r="ET63" s="26">
        <f t="shared" si="220"/>
        <v>0</v>
      </c>
      <c r="EU63" s="26">
        <f t="shared" si="221"/>
        <v>4</v>
      </c>
      <c r="EV63" s="26">
        <f t="shared" si="222"/>
        <v>5</v>
      </c>
      <c r="EW63" s="26">
        <f t="shared" si="223"/>
        <v>0</v>
      </c>
      <c r="EX63" s="31">
        <f t="shared" si="148"/>
        <v>13</v>
      </c>
      <c r="EY63" s="31">
        <f t="shared" si="149"/>
        <v>0.7100591715976331</v>
      </c>
      <c r="EZ63" s="31">
        <f t="shared" si="150"/>
        <v>4.1958041958041958E-3</v>
      </c>
      <c r="GE63" s="27">
        <v>81</v>
      </c>
      <c r="GF63" s="26">
        <f t="shared" si="154"/>
        <v>0</v>
      </c>
      <c r="GG63" s="26">
        <f t="shared" si="155"/>
        <v>2</v>
      </c>
      <c r="GH63" s="26">
        <f t="shared" si="156"/>
        <v>3</v>
      </c>
      <c r="GI63" s="26">
        <f t="shared" si="157"/>
        <v>0</v>
      </c>
      <c r="GJ63" s="26">
        <f t="shared" si="158"/>
        <v>0</v>
      </c>
      <c r="GK63" s="26">
        <f t="shared" si="159"/>
        <v>0</v>
      </c>
      <c r="GL63" s="26">
        <f t="shared" si="160"/>
        <v>0</v>
      </c>
      <c r="GM63" s="26">
        <f t="shared" si="161"/>
        <v>0</v>
      </c>
      <c r="GN63" s="26">
        <f t="shared" si="162"/>
        <v>0</v>
      </c>
      <c r="GO63" s="26">
        <f t="shared" si="163"/>
        <v>0</v>
      </c>
      <c r="GP63" s="26">
        <f t="shared" si="164"/>
        <v>0</v>
      </c>
      <c r="GQ63" s="26">
        <f t="shared" si="165"/>
        <v>0</v>
      </c>
      <c r="GR63" s="26">
        <f t="shared" si="166"/>
        <v>0</v>
      </c>
      <c r="GS63" s="26">
        <f t="shared" si="167"/>
        <v>0</v>
      </c>
      <c r="GT63" s="26">
        <f t="shared" si="168"/>
        <v>0</v>
      </c>
      <c r="GU63" s="26">
        <f t="shared" si="169"/>
        <v>0</v>
      </c>
      <c r="GV63" s="26">
        <f t="shared" si="170"/>
        <v>0</v>
      </c>
      <c r="GW63" s="26">
        <f t="shared" si="171"/>
        <v>0</v>
      </c>
      <c r="GX63" s="26">
        <f t="shared" si="172"/>
        <v>0</v>
      </c>
      <c r="GY63" s="26">
        <f t="shared" si="173"/>
        <v>4</v>
      </c>
      <c r="GZ63" s="26">
        <f t="shared" si="174"/>
        <v>0</v>
      </c>
      <c r="HA63" s="26">
        <f t="shared" si="175"/>
        <v>0</v>
      </c>
      <c r="HB63" s="31">
        <f t="shared" si="176"/>
        <v>9</v>
      </c>
      <c r="HC63" s="31">
        <f t="shared" si="177"/>
        <v>0.64197530864197527</v>
      </c>
      <c r="HD63" s="31">
        <f t="shared" si="178"/>
        <v>2.6262626262626263E-3</v>
      </c>
      <c r="HK63" s="39"/>
      <c r="HL63" s="42" t="s">
        <v>13</v>
      </c>
      <c r="HM63" s="43"/>
      <c r="HN63" s="42"/>
      <c r="HP63" s="39"/>
      <c r="HQ63" s="42" t="s">
        <v>13</v>
      </c>
      <c r="HR63" s="43"/>
      <c r="HS63" s="42"/>
      <c r="HU63" s="39"/>
      <c r="HV63" s="42" t="s">
        <v>13</v>
      </c>
      <c r="HW63" s="43"/>
      <c r="HX63" s="42"/>
      <c r="HZ63" s="39"/>
      <c r="IA63" s="42" t="s">
        <v>13</v>
      </c>
      <c r="IB63" s="43"/>
      <c r="IC63" s="42"/>
    </row>
    <row r="64" spans="1:237">
      <c r="A64" s="6">
        <v>93</v>
      </c>
      <c r="B64" s="6">
        <v>58</v>
      </c>
      <c r="C64" s="6">
        <v>38</v>
      </c>
      <c r="D64" s="7">
        <v>20.61521424</v>
      </c>
      <c r="E64" s="8">
        <f t="shared" si="67"/>
        <v>21</v>
      </c>
      <c r="F64" s="7">
        <v>83.773455589999998</v>
      </c>
      <c r="G64" s="8">
        <f t="shared" si="68"/>
        <v>84</v>
      </c>
      <c r="H64" s="9">
        <v>6.9324002250000003</v>
      </c>
      <c r="I64" s="8">
        <f t="shared" si="69"/>
        <v>7</v>
      </c>
      <c r="J64" s="10">
        <v>279.54517170000003</v>
      </c>
      <c r="K64" s="8">
        <f t="shared" si="70"/>
        <v>280</v>
      </c>
      <c r="L64" s="5" t="s">
        <v>24</v>
      </c>
      <c r="S64" s="27">
        <v>62</v>
      </c>
      <c r="T64" s="26">
        <f t="shared" si="71"/>
        <v>1</v>
      </c>
      <c r="U64" s="26">
        <f t="shared" si="72"/>
        <v>2</v>
      </c>
      <c r="V64" s="26">
        <f t="shared" si="73"/>
        <v>0</v>
      </c>
      <c r="W64" s="26">
        <f t="shared" si="74"/>
        <v>0</v>
      </c>
      <c r="X64" s="26">
        <f t="shared" si="75"/>
        <v>0</v>
      </c>
      <c r="Y64" s="26">
        <f t="shared" si="76"/>
        <v>0</v>
      </c>
      <c r="Z64" s="26">
        <f t="shared" si="77"/>
        <v>0</v>
      </c>
      <c r="AA64" s="26">
        <f t="shared" si="78"/>
        <v>0</v>
      </c>
      <c r="AB64" s="26">
        <f t="shared" si="79"/>
        <v>0</v>
      </c>
      <c r="AC64" s="26">
        <f t="shared" si="80"/>
        <v>0</v>
      </c>
      <c r="AD64" s="26">
        <f t="shared" si="81"/>
        <v>0</v>
      </c>
      <c r="AE64" s="26">
        <f t="shared" si="82"/>
        <v>0</v>
      </c>
      <c r="AF64" s="26">
        <f t="shared" si="83"/>
        <v>0</v>
      </c>
      <c r="AG64" s="26">
        <f t="shared" si="84"/>
        <v>0</v>
      </c>
      <c r="AH64" s="26">
        <f t="shared" si="85"/>
        <v>0</v>
      </c>
      <c r="AI64" s="26">
        <f t="shared" si="86"/>
        <v>0</v>
      </c>
      <c r="AJ64" s="26">
        <f t="shared" si="87"/>
        <v>0</v>
      </c>
      <c r="AK64" s="26">
        <f t="shared" si="88"/>
        <v>0</v>
      </c>
      <c r="AL64" s="26">
        <f t="shared" si="89"/>
        <v>0</v>
      </c>
      <c r="AM64" s="26">
        <f t="shared" si="90"/>
        <v>0</v>
      </c>
      <c r="AN64" s="26">
        <f t="shared" si="91"/>
        <v>3</v>
      </c>
      <c r="AO64" s="26">
        <f t="shared" si="92"/>
        <v>0</v>
      </c>
      <c r="AP64" s="31">
        <f t="shared" si="93"/>
        <v>6</v>
      </c>
      <c r="AQ64" s="31">
        <f t="shared" si="179"/>
        <v>0.61111111111111116</v>
      </c>
      <c r="AR64" s="31">
        <f t="shared" si="94"/>
        <v>1.666666666666667E-3</v>
      </c>
      <c r="AU64" s="27">
        <v>67</v>
      </c>
      <c r="AV64" s="26">
        <f t="shared" si="95"/>
        <v>0</v>
      </c>
      <c r="AW64" s="26">
        <f t="shared" si="96"/>
        <v>0</v>
      </c>
      <c r="AX64" s="26">
        <f t="shared" si="97"/>
        <v>4</v>
      </c>
      <c r="AY64" s="26">
        <f t="shared" si="98"/>
        <v>5</v>
      </c>
      <c r="AZ64" s="26">
        <f t="shared" si="99"/>
        <v>6</v>
      </c>
      <c r="BA64" s="26">
        <f t="shared" si="100"/>
        <v>0</v>
      </c>
      <c r="BB64" s="26">
        <f t="shared" si="101"/>
        <v>0</v>
      </c>
      <c r="BC64" s="26">
        <f t="shared" si="102"/>
        <v>5</v>
      </c>
      <c r="BD64" s="26">
        <f t="shared" si="103"/>
        <v>7</v>
      </c>
      <c r="BE64" s="26">
        <f t="shared" si="104"/>
        <v>0</v>
      </c>
      <c r="BF64" s="26">
        <f t="shared" si="105"/>
        <v>0</v>
      </c>
      <c r="BG64" s="26">
        <f t="shared" si="106"/>
        <v>0</v>
      </c>
      <c r="BH64" s="26">
        <f t="shared" si="107"/>
        <v>0</v>
      </c>
      <c r="BI64" s="26">
        <f t="shared" si="108"/>
        <v>0</v>
      </c>
      <c r="BJ64" s="26">
        <f t="shared" si="109"/>
        <v>0</v>
      </c>
      <c r="BK64" s="26">
        <f t="shared" si="110"/>
        <v>0</v>
      </c>
      <c r="BL64" s="26">
        <f t="shared" si="111"/>
        <v>0</v>
      </c>
      <c r="BM64" s="26">
        <f t="shared" si="112"/>
        <v>4</v>
      </c>
      <c r="BN64" s="26">
        <f t="shared" si="113"/>
        <v>0</v>
      </c>
      <c r="BO64" s="26">
        <f t="shared" si="114"/>
        <v>0</v>
      </c>
      <c r="BP64" s="26">
        <f t="shared" si="115"/>
        <v>0</v>
      </c>
      <c r="BQ64" s="26">
        <f t="shared" si="116"/>
        <v>0</v>
      </c>
      <c r="BR64" s="31">
        <f t="shared" si="117"/>
        <v>31</v>
      </c>
      <c r="BS64" s="31">
        <f t="shared" si="118"/>
        <v>0.82622268470343396</v>
      </c>
      <c r="BT64" s="31">
        <f t="shared" si="119"/>
        <v>1.1642228739002933E-2</v>
      </c>
      <c r="BW64" s="27">
        <v>67</v>
      </c>
      <c r="BX64" s="26">
        <f t="shared" si="180"/>
        <v>0</v>
      </c>
      <c r="BY64" s="26">
        <f t="shared" si="181"/>
        <v>0</v>
      </c>
      <c r="BZ64" s="26">
        <f t="shared" si="182"/>
        <v>0</v>
      </c>
      <c r="CA64" s="26">
        <f t="shared" si="183"/>
        <v>0</v>
      </c>
      <c r="CB64" s="26">
        <f t="shared" si="184"/>
        <v>0</v>
      </c>
      <c r="CC64" s="26">
        <f t="shared" si="185"/>
        <v>0</v>
      </c>
      <c r="CD64" s="26">
        <f t="shared" si="186"/>
        <v>0</v>
      </c>
      <c r="CE64" s="26">
        <f t="shared" si="187"/>
        <v>0</v>
      </c>
      <c r="CF64" s="26">
        <f t="shared" si="188"/>
        <v>0</v>
      </c>
      <c r="CG64" s="26">
        <f t="shared" si="189"/>
        <v>0</v>
      </c>
      <c r="CH64" s="26">
        <f t="shared" si="190"/>
        <v>0</v>
      </c>
      <c r="CI64" s="26">
        <f t="shared" si="191"/>
        <v>0</v>
      </c>
      <c r="CJ64" s="26">
        <f t="shared" si="192"/>
        <v>0</v>
      </c>
      <c r="CK64" s="26">
        <f t="shared" si="193"/>
        <v>0</v>
      </c>
      <c r="CL64" s="26">
        <f t="shared" si="194"/>
        <v>0</v>
      </c>
      <c r="CM64" s="26">
        <f t="shared" si="195"/>
        <v>0</v>
      </c>
      <c r="CN64" s="26">
        <f t="shared" si="196"/>
        <v>0</v>
      </c>
      <c r="CO64" s="26">
        <f t="shared" si="197"/>
        <v>0</v>
      </c>
      <c r="CP64" s="26">
        <f t="shared" si="198"/>
        <v>0</v>
      </c>
      <c r="CQ64" s="26">
        <f t="shared" si="199"/>
        <v>0</v>
      </c>
      <c r="CR64" s="26">
        <f t="shared" si="200"/>
        <v>0</v>
      </c>
      <c r="CS64" s="26">
        <f t="shared" si="201"/>
        <v>0</v>
      </c>
      <c r="CT64" s="31">
        <f t="shared" si="120"/>
        <v>0</v>
      </c>
      <c r="CU64" s="31">
        <v>0</v>
      </c>
      <c r="CV64" s="31">
        <f t="shared" si="122"/>
        <v>0</v>
      </c>
      <c r="EA64" s="27">
        <v>76</v>
      </c>
      <c r="EB64" s="26">
        <f t="shared" si="202"/>
        <v>0</v>
      </c>
      <c r="EC64" s="26">
        <f t="shared" si="203"/>
        <v>0</v>
      </c>
      <c r="ED64" s="26">
        <f t="shared" si="204"/>
        <v>0</v>
      </c>
      <c r="EE64" s="26">
        <f t="shared" si="205"/>
        <v>0</v>
      </c>
      <c r="EF64" s="26">
        <f t="shared" si="206"/>
        <v>0</v>
      </c>
      <c r="EG64" s="26">
        <f t="shared" si="207"/>
        <v>0</v>
      </c>
      <c r="EH64" s="26">
        <f t="shared" si="208"/>
        <v>0</v>
      </c>
      <c r="EI64" s="26">
        <f t="shared" si="209"/>
        <v>0</v>
      </c>
      <c r="EJ64" s="26">
        <f t="shared" si="210"/>
        <v>0</v>
      </c>
      <c r="EK64" s="26">
        <f t="shared" si="211"/>
        <v>0</v>
      </c>
      <c r="EL64" s="26">
        <f t="shared" si="212"/>
        <v>7</v>
      </c>
      <c r="EM64" s="26">
        <f t="shared" si="213"/>
        <v>0</v>
      </c>
      <c r="EN64" s="26">
        <f t="shared" si="214"/>
        <v>0</v>
      </c>
      <c r="EO64" s="26">
        <f t="shared" si="215"/>
        <v>0</v>
      </c>
      <c r="EP64" s="26">
        <f t="shared" si="216"/>
        <v>0</v>
      </c>
      <c r="EQ64" s="26">
        <f t="shared" si="217"/>
        <v>0</v>
      </c>
      <c r="ER64" s="26">
        <f t="shared" si="218"/>
        <v>0</v>
      </c>
      <c r="ES64" s="26">
        <f t="shared" si="219"/>
        <v>0</v>
      </c>
      <c r="ET64" s="26">
        <f t="shared" si="220"/>
        <v>0</v>
      </c>
      <c r="EU64" s="26">
        <f t="shared" si="221"/>
        <v>15</v>
      </c>
      <c r="EV64" s="26">
        <f t="shared" si="222"/>
        <v>3</v>
      </c>
      <c r="EW64" s="26">
        <f t="shared" si="223"/>
        <v>0</v>
      </c>
      <c r="EX64" s="31">
        <f t="shared" si="148"/>
        <v>25</v>
      </c>
      <c r="EY64" s="31">
        <f t="shared" si="149"/>
        <v>0.54720000000000002</v>
      </c>
      <c r="EZ64" s="31">
        <f t="shared" si="150"/>
        <v>6.2181818181818189E-3</v>
      </c>
      <c r="GE64" s="27">
        <v>82</v>
      </c>
      <c r="GF64" s="26">
        <f t="shared" si="154"/>
        <v>0</v>
      </c>
      <c r="GG64" s="26">
        <f t="shared" si="155"/>
        <v>1</v>
      </c>
      <c r="GH64" s="26">
        <f t="shared" si="156"/>
        <v>6</v>
      </c>
      <c r="GI64" s="26">
        <f t="shared" si="157"/>
        <v>2</v>
      </c>
      <c r="GJ64" s="26">
        <f t="shared" si="158"/>
        <v>0</v>
      </c>
      <c r="GK64" s="26">
        <f t="shared" si="159"/>
        <v>0</v>
      </c>
      <c r="GL64" s="26">
        <f t="shared" si="160"/>
        <v>0</v>
      </c>
      <c r="GM64" s="26">
        <f t="shared" si="161"/>
        <v>0</v>
      </c>
      <c r="GN64" s="26">
        <f t="shared" si="162"/>
        <v>0</v>
      </c>
      <c r="GO64" s="26">
        <f t="shared" si="163"/>
        <v>0</v>
      </c>
      <c r="GP64" s="26">
        <f t="shared" si="164"/>
        <v>0</v>
      </c>
      <c r="GQ64" s="26">
        <f t="shared" si="165"/>
        <v>0</v>
      </c>
      <c r="GR64" s="26">
        <f t="shared" si="166"/>
        <v>0</v>
      </c>
      <c r="GS64" s="26">
        <f t="shared" si="167"/>
        <v>0</v>
      </c>
      <c r="GT64" s="26">
        <f t="shared" si="168"/>
        <v>0</v>
      </c>
      <c r="GU64" s="26">
        <f t="shared" si="169"/>
        <v>0</v>
      </c>
      <c r="GV64" s="26">
        <f t="shared" si="170"/>
        <v>0</v>
      </c>
      <c r="GW64" s="26">
        <f t="shared" si="171"/>
        <v>0</v>
      </c>
      <c r="GX64" s="26">
        <f t="shared" si="172"/>
        <v>0</v>
      </c>
      <c r="GY64" s="26">
        <f t="shared" si="173"/>
        <v>0</v>
      </c>
      <c r="GZ64" s="26">
        <f t="shared" si="174"/>
        <v>0</v>
      </c>
      <c r="HA64" s="26">
        <f t="shared" si="175"/>
        <v>0</v>
      </c>
      <c r="HB64" s="31">
        <f t="shared" si="176"/>
        <v>9</v>
      </c>
      <c r="HC64" s="31">
        <f t="shared" si="177"/>
        <v>0.49382716049382719</v>
      </c>
      <c r="HD64" s="31">
        <f t="shared" si="178"/>
        <v>2.0202020202020206E-3</v>
      </c>
      <c r="HK64" s="39"/>
      <c r="HL64" s="41" t="s">
        <v>276</v>
      </c>
      <c r="HM64" s="41" t="s">
        <v>277</v>
      </c>
      <c r="HN64" s="39"/>
      <c r="HP64" s="39"/>
      <c r="HQ64" s="41" t="s">
        <v>276</v>
      </c>
      <c r="HR64" s="41" t="s">
        <v>277</v>
      </c>
      <c r="HS64" s="39"/>
      <c r="HU64" s="39"/>
      <c r="HV64" s="41" t="s">
        <v>276</v>
      </c>
      <c r="HW64" s="41" t="s">
        <v>277</v>
      </c>
      <c r="HX64" s="39"/>
      <c r="HZ64" s="39"/>
      <c r="IA64" s="41" t="s">
        <v>276</v>
      </c>
      <c r="IB64" s="41" t="s">
        <v>277</v>
      </c>
      <c r="IC64" s="39"/>
    </row>
    <row r="65" spans="1:237">
      <c r="A65" s="6">
        <v>70</v>
      </c>
      <c r="B65" s="6">
        <v>36</v>
      </c>
      <c r="C65" s="6">
        <v>42</v>
      </c>
      <c r="D65" s="7">
        <v>21.841068750000002</v>
      </c>
      <c r="E65" s="8">
        <f t="shared" si="67"/>
        <v>22</v>
      </c>
      <c r="F65" s="7">
        <v>80.728863840000002</v>
      </c>
      <c r="G65" s="8">
        <f t="shared" si="68"/>
        <v>81</v>
      </c>
      <c r="H65" s="9">
        <v>6.9462098809999997</v>
      </c>
      <c r="I65" s="8">
        <f t="shared" si="69"/>
        <v>7</v>
      </c>
      <c r="J65" s="10">
        <v>202.38383189999999</v>
      </c>
      <c r="K65" s="8">
        <f t="shared" si="70"/>
        <v>202</v>
      </c>
      <c r="L65" s="5" t="s">
        <v>24</v>
      </c>
      <c r="S65" s="27">
        <v>63</v>
      </c>
      <c r="T65" s="26">
        <f t="shared" si="71"/>
        <v>1</v>
      </c>
      <c r="U65" s="26">
        <f t="shared" si="72"/>
        <v>5</v>
      </c>
      <c r="V65" s="26">
        <f t="shared" si="73"/>
        <v>0</v>
      </c>
      <c r="W65" s="26">
        <f t="shared" si="74"/>
        <v>0</v>
      </c>
      <c r="X65" s="26">
        <f t="shared" si="75"/>
        <v>0</v>
      </c>
      <c r="Y65" s="26">
        <f t="shared" si="76"/>
        <v>0</v>
      </c>
      <c r="Z65" s="26">
        <f t="shared" si="77"/>
        <v>0</v>
      </c>
      <c r="AA65" s="26">
        <f t="shared" si="78"/>
        <v>0</v>
      </c>
      <c r="AB65" s="26">
        <f t="shared" si="79"/>
        <v>0</v>
      </c>
      <c r="AC65" s="26">
        <f t="shared" si="80"/>
        <v>0</v>
      </c>
      <c r="AD65" s="26">
        <f t="shared" si="81"/>
        <v>0</v>
      </c>
      <c r="AE65" s="26">
        <f t="shared" si="82"/>
        <v>0</v>
      </c>
      <c r="AF65" s="26">
        <f t="shared" si="83"/>
        <v>0</v>
      </c>
      <c r="AG65" s="26">
        <f t="shared" si="84"/>
        <v>0</v>
      </c>
      <c r="AH65" s="26">
        <f t="shared" si="85"/>
        <v>0</v>
      </c>
      <c r="AI65" s="26">
        <f t="shared" si="86"/>
        <v>0</v>
      </c>
      <c r="AJ65" s="26">
        <f t="shared" si="87"/>
        <v>0</v>
      </c>
      <c r="AK65" s="26">
        <f t="shared" si="88"/>
        <v>3</v>
      </c>
      <c r="AL65" s="26">
        <f t="shared" si="89"/>
        <v>0</v>
      </c>
      <c r="AM65" s="26">
        <f t="shared" si="90"/>
        <v>0</v>
      </c>
      <c r="AN65" s="26">
        <f t="shared" si="91"/>
        <v>3</v>
      </c>
      <c r="AO65" s="26">
        <f t="shared" si="92"/>
        <v>0</v>
      </c>
      <c r="AP65" s="31">
        <f t="shared" si="93"/>
        <v>12</v>
      </c>
      <c r="AQ65" s="31">
        <f t="shared" si="179"/>
        <v>0.69444444444444442</v>
      </c>
      <c r="AR65" s="31">
        <f t="shared" si="94"/>
        <v>3.787878787878788E-3</v>
      </c>
      <c r="AU65" s="27">
        <v>68</v>
      </c>
      <c r="AV65" s="26">
        <f t="shared" si="95"/>
        <v>0</v>
      </c>
      <c r="AW65" s="26">
        <f t="shared" si="96"/>
        <v>0</v>
      </c>
      <c r="AX65" s="26">
        <f t="shared" si="97"/>
        <v>5</v>
      </c>
      <c r="AY65" s="26">
        <f t="shared" si="98"/>
        <v>3</v>
      </c>
      <c r="AZ65" s="26">
        <f t="shared" si="99"/>
        <v>3</v>
      </c>
      <c r="BA65" s="26">
        <f t="shared" si="100"/>
        <v>0</v>
      </c>
      <c r="BB65" s="26">
        <f t="shared" si="101"/>
        <v>0</v>
      </c>
      <c r="BC65" s="26">
        <f t="shared" si="102"/>
        <v>7</v>
      </c>
      <c r="BD65" s="26">
        <f t="shared" si="103"/>
        <v>3</v>
      </c>
      <c r="BE65" s="26">
        <f t="shared" si="104"/>
        <v>0</v>
      </c>
      <c r="BF65" s="26">
        <f t="shared" si="105"/>
        <v>0</v>
      </c>
      <c r="BG65" s="26">
        <f t="shared" si="106"/>
        <v>0</v>
      </c>
      <c r="BH65" s="26">
        <f t="shared" si="107"/>
        <v>0</v>
      </c>
      <c r="BI65" s="26">
        <f t="shared" si="108"/>
        <v>0</v>
      </c>
      <c r="BJ65" s="26">
        <f t="shared" si="109"/>
        <v>0</v>
      </c>
      <c r="BK65" s="26">
        <f t="shared" si="110"/>
        <v>0</v>
      </c>
      <c r="BL65" s="26">
        <f t="shared" si="111"/>
        <v>0</v>
      </c>
      <c r="BM65" s="26">
        <f t="shared" si="112"/>
        <v>9</v>
      </c>
      <c r="BN65" s="26">
        <f t="shared" si="113"/>
        <v>0</v>
      </c>
      <c r="BO65" s="26">
        <f t="shared" si="114"/>
        <v>0</v>
      </c>
      <c r="BP65" s="26">
        <f t="shared" si="115"/>
        <v>0</v>
      </c>
      <c r="BQ65" s="26">
        <f t="shared" si="116"/>
        <v>0</v>
      </c>
      <c r="BR65" s="31">
        <f t="shared" si="117"/>
        <v>30</v>
      </c>
      <c r="BS65" s="31">
        <f t="shared" si="118"/>
        <v>0.79777777777777781</v>
      </c>
      <c r="BT65" s="31">
        <f t="shared" si="119"/>
        <v>1.0878787878787878E-2</v>
      </c>
      <c r="BW65" s="27">
        <v>68</v>
      </c>
      <c r="BX65" s="26">
        <f t="shared" si="180"/>
        <v>0</v>
      </c>
      <c r="BY65" s="26">
        <f t="shared" si="181"/>
        <v>0</v>
      </c>
      <c r="BZ65" s="26">
        <f t="shared" si="182"/>
        <v>0</v>
      </c>
      <c r="CA65" s="26">
        <f t="shared" si="183"/>
        <v>0</v>
      </c>
      <c r="CB65" s="26">
        <f t="shared" si="184"/>
        <v>0</v>
      </c>
      <c r="CC65" s="26">
        <f t="shared" si="185"/>
        <v>0</v>
      </c>
      <c r="CD65" s="26">
        <f t="shared" si="186"/>
        <v>0</v>
      </c>
      <c r="CE65" s="26">
        <f t="shared" si="187"/>
        <v>0</v>
      </c>
      <c r="CF65" s="26">
        <f t="shared" si="188"/>
        <v>0</v>
      </c>
      <c r="CG65" s="26">
        <f t="shared" si="189"/>
        <v>0</v>
      </c>
      <c r="CH65" s="26">
        <f t="shared" si="190"/>
        <v>0</v>
      </c>
      <c r="CI65" s="26">
        <f t="shared" si="191"/>
        <v>0</v>
      </c>
      <c r="CJ65" s="26">
        <f t="shared" si="192"/>
        <v>0</v>
      </c>
      <c r="CK65" s="26">
        <f t="shared" si="193"/>
        <v>0</v>
      </c>
      <c r="CL65" s="26">
        <f t="shared" si="194"/>
        <v>0</v>
      </c>
      <c r="CM65" s="26">
        <f t="shared" si="195"/>
        <v>0</v>
      </c>
      <c r="CN65" s="26">
        <f t="shared" si="196"/>
        <v>0</v>
      </c>
      <c r="CO65" s="26">
        <f t="shared" si="197"/>
        <v>0</v>
      </c>
      <c r="CP65" s="26">
        <f t="shared" si="198"/>
        <v>0</v>
      </c>
      <c r="CQ65" s="26">
        <f t="shared" si="199"/>
        <v>0</v>
      </c>
      <c r="CR65" s="26">
        <f t="shared" si="200"/>
        <v>0</v>
      </c>
      <c r="CS65" s="26">
        <f t="shared" si="201"/>
        <v>0</v>
      </c>
      <c r="CT65" s="31">
        <f t="shared" si="120"/>
        <v>0</v>
      </c>
      <c r="CU65" s="31">
        <v>0</v>
      </c>
      <c r="CV65" s="31">
        <f t="shared" si="122"/>
        <v>0</v>
      </c>
      <c r="EA65" s="27">
        <v>77</v>
      </c>
      <c r="EB65" s="26">
        <f t="shared" si="202"/>
        <v>0</v>
      </c>
      <c r="EC65" s="26">
        <f t="shared" si="203"/>
        <v>0</v>
      </c>
      <c r="ED65" s="26">
        <f t="shared" si="204"/>
        <v>0</v>
      </c>
      <c r="EE65" s="26">
        <f t="shared" si="205"/>
        <v>0</v>
      </c>
      <c r="EF65" s="26">
        <f t="shared" si="206"/>
        <v>0</v>
      </c>
      <c r="EG65" s="26">
        <f t="shared" si="207"/>
        <v>0</v>
      </c>
      <c r="EH65" s="26">
        <f t="shared" si="208"/>
        <v>0</v>
      </c>
      <c r="EI65" s="26">
        <f t="shared" si="209"/>
        <v>0</v>
      </c>
      <c r="EJ65" s="26">
        <f t="shared" si="210"/>
        <v>0</v>
      </c>
      <c r="EK65" s="26">
        <f t="shared" si="211"/>
        <v>0</v>
      </c>
      <c r="EL65" s="26">
        <f t="shared" si="212"/>
        <v>12</v>
      </c>
      <c r="EM65" s="26">
        <f t="shared" si="213"/>
        <v>0</v>
      </c>
      <c r="EN65" s="26">
        <f t="shared" si="214"/>
        <v>0</v>
      </c>
      <c r="EO65" s="26">
        <f t="shared" si="215"/>
        <v>0</v>
      </c>
      <c r="EP65" s="26">
        <f t="shared" si="216"/>
        <v>0</v>
      </c>
      <c r="EQ65" s="26">
        <f t="shared" si="217"/>
        <v>0</v>
      </c>
      <c r="ER65" s="26">
        <f t="shared" si="218"/>
        <v>0</v>
      </c>
      <c r="ES65" s="26">
        <f t="shared" si="219"/>
        <v>0</v>
      </c>
      <c r="ET65" s="26">
        <f t="shared" si="220"/>
        <v>0</v>
      </c>
      <c r="EU65" s="26">
        <f t="shared" si="221"/>
        <v>11</v>
      </c>
      <c r="EV65" s="26">
        <f t="shared" si="222"/>
        <v>4</v>
      </c>
      <c r="EW65" s="26">
        <f t="shared" si="223"/>
        <v>0</v>
      </c>
      <c r="EX65" s="31">
        <f t="shared" si="148"/>
        <v>27</v>
      </c>
      <c r="EY65" s="31">
        <f t="shared" si="149"/>
        <v>0.6145404663923183</v>
      </c>
      <c r="EZ65" s="31">
        <f t="shared" si="150"/>
        <v>7.5420875420875427E-3</v>
      </c>
      <c r="GE65" s="27">
        <v>83</v>
      </c>
      <c r="GF65" s="26">
        <f t="shared" si="154"/>
        <v>0</v>
      </c>
      <c r="GG65" s="26">
        <f t="shared" si="155"/>
        <v>2</v>
      </c>
      <c r="GH65" s="26">
        <f t="shared" si="156"/>
        <v>3</v>
      </c>
      <c r="GI65" s="26">
        <f t="shared" si="157"/>
        <v>1</v>
      </c>
      <c r="GJ65" s="26">
        <f t="shared" si="158"/>
        <v>0</v>
      </c>
      <c r="GK65" s="26">
        <f t="shared" si="159"/>
        <v>0</v>
      </c>
      <c r="GL65" s="26">
        <f t="shared" si="160"/>
        <v>0</v>
      </c>
      <c r="GM65" s="26">
        <f t="shared" si="161"/>
        <v>0</v>
      </c>
      <c r="GN65" s="26">
        <f t="shared" si="162"/>
        <v>0</v>
      </c>
      <c r="GO65" s="26">
        <f t="shared" si="163"/>
        <v>0</v>
      </c>
      <c r="GP65" s="26">
        <f t="shared" si="164"/>
        <v>0</v>
      </c>
      <c r="GQ65" s="26">
        <f t="shared" si="165"/>
        <v>0</v>
      </c>
      <c r="GR65" s="26">
        <f t="shared" si="166"/>
        <v>0</v>
      </c>
      <c r="GS65" s="26">
        <f t="shared" si="167"/>
        <v>0</v>
      </c>
      <c r="GT65" s="26">
        <f t="shared" si="168"/>
        <v>0</v>
      </c>
      <c r="GU65" s="26">
        <f t="shared" si="169"/>
        <v>0</v>
      </c>
      <c r="GV65" s="26">
        <f t="shared" si="170"/>
        <v>0</v>
      </c>
      <c r="GW65" s="26">
        <f t="shared" si="171"/>
        <v>1</v>
      </c>
      <c r="GX65" s="26">
        <f t="shared" si="172"/>
        <v>0</v>
      </c>
      <c r="GY65" s="26">
        <f t="shared" si="173"/>
        <v>1</v>
      </c>
      <c r="GZ65" s="26">
        <f t="shared" si="174"/>
        <v>0</v>
      </c>
      <c r="HA65" s="26">
        <f t="shared" si="175"/>
        <v>0</v>
      </c>
      <c r="HB65" s="31">
        <f t="shared" si="176"/>
        <v>8</v>
      </c>
      <c r="HC65" s="31">
        <f t="shared" si="177"/>
        <v>0.75</v>
      </c>
      <c r="HD65" s="31">
        <f t="shared" si="178"/>
        <v>2.7272727272727275E-3</v>
      </c>
      <c r="HK65" s="39" t="s">
        <v>301</v>
      </c>
      <c r="HL65" s="39">
        <f>COUNTIFS($I$2:$I$2201,"&lt;=7",$L$2:$L$2201,"rice",$K$2:$K$2201,"&lt;=140")</f>
        <v>0</v>
      </c>
      <c r="HM65" s="39">
        <f>COUNTIFS($I$2:$I$2201,"&lt;=7",$L$2:$L$2201,"muskmelon",$K$2:$K$2201,"&lt;=140")</f>
        <v>100</v>
      </c>
      <c r="HN65" s="39">
        <f>SUM(HL65:HM65)</f>
        <v>100</v>
      </c>
      <c r="HP65" s="39" t="s">
        <v>301</v>
      </c>
      <c r="HQ65" s="39">
        <f>COUNTIFS($I$2:$I$2201,"&lt;=7",$L$2:$L$2201,"rice",$K$2:$K$2201,"&gt;140")</f>
        <v>90</v>
      </c>
      <c r="HR65" s="39">
        <f>COUNTIFS($I$2:$I$2201,"&lt;=7",$L$2:$L$2201,"muskmelon",$K$2:$K$2201,"&gt;140")</f>
        <v>0</v>
      </c>
      <c r="HS65" s="39">
        <f>SUM(HQ65:HR65)</f>
        <v>90</v>
      </c>
      <c r="HU65" s="39" t="s">
        <v>301</v>
      </c>
      <c r="HV65" s="39">
        <f>COUNTIFS($I$2:$I$2201,"&lt;=7",$L$2:$L$2201,"rice",$G$2:$G$2201,"&lt;=57")</f>
        <v>0</v>
      </c>
      <c r="HW65" s="39">
        <f>COUNTIFS($I$2:$I$2201,"&lt;=7",$L$2:$L$2201,"muskmelon",$G$2:$G$2201,"&lt;=57")</f>
        <v>0</v>
      </c>
      <c r="HX65" s="39">
        <f>SUM(HV65:HW65)</f>
        <v>0</v>
      </c>
      <c r="HZ65" s="39" t="s">
        <v>306</v>
      </c>
      <c r="IA65" s="39">
        <f>COUNTIFS($K$2:$K$2201,"&lt;=140",$L$2:$L$2201,"rice",$G$2:$G$2201,"&gt;57")</f>
        <v>0</v>
      </c>
      <c r="IB65" s="39">
        <f>COUNTIFS($K$2:$K$2201,"&lt;=140",$L$2:$L$2201,"muskmelon",$G$2:$G$2201,"&gt;57")</f>
        <v>100</v>
      </c>
      <c r="IC65" s="39">
        <f>SUM(IA65:IB65)</f>
        <v>100</v>
      </c>
    </row>
    <row r="66" spans="1:237">
      <c r="A66" s="6">
        <v>76</v>
      </c>
      <c r="B66" s="6">
        <v>47</v>
      </c>
      <c r="C66" s="6">
        <v>42</v>
      </c>
      <c r="D66" s="7">
        <v>20.083696419999999</v>
      </c>
      <c r="E66" s="8">
        <f t="shared" si="67"/>
        <v>20</v>
      </c>
      <c r="F66" s="7">
        <v>83.291147120000005</v>
      </c>
      <c r="G66" s="8">
        <f t="shared" si="68"/>
        <v>83</v>
      </c>
      <c r="H66" s="9">
        <v>5.7391750269999999</v>
      </c>
      <c r="I66" s="8">
        <f t="shared" si="69"/>
        <v>6</v>
      </c>
      <c r="J66" s="10">
        <v>263.63721759999999</v>
      </c>
      <c r="K66" s="8">
        <f t="shared" si="70"/>
        <v>264</v>
      </c>
      <c r="L66" s="5" t="s">
        <v>24</v>
      </c>
      <c r="S66" s="27">
        <v>64</v>
      </c>
      <c r="T66" s="26">
        <f t="shared" si="71"/>
        <v>1</v>
      </c>
      <c r="U66" s="26">
        <f t="shared" si="72"/>
        <v>1</v>
      </c>
      <c r="V66" s="26">
        <f t="shared" si="73"/>
        <v>0</v>
      </c>
      <c r="W66" s="26">
        <f t="shared" si="74"/>
        <v>0</v>
      </c>
      <c r="X66" s="26">
        <f t="shared" si="75"/>
        <v>0</v>
      </c>
      <c r="Y66" s="26">
        <f t="shared" si="76"/>
        <v>0</v>
      </c>
      <c r="Z66" s="26">
        <f t="shared" si="77"/>
        <v>0</v>
      </c>
      <c r="AA66" s="26">
        <f t="shared" si="78"/>
        <v>0</v>
      </c>
      <c r="AB66" s="26">
        <f t="shared" si="79"/>
        <v>0</v>
      </c>
      <c r="AC66" s="26">
        <f t="shared" si="80"/>
        <v>0</v>
      </c>
      <c r="AD66" s="26">
        <f t="shared" si="81"/>
        <v>0</v>
      </c>
      <c r="AE66" s="26">
        <f t="shared" si="82"/>
        <v>0</v>
      </c>
      <c r="AF66" s="26">
        <f t="shared" si="83"/>
        <v>0</v>
      </c>
      <c r="AG66" s="26">
        <f t="shared" si="84"/>
        <v>0</v>
      </c>
      <c r="AH66" s="26">
        <f t="shared" si="85"/>
        <v>0</v>
      </c>
      <c r="AI66" s="26">
        <f t="shared" si="86"/>
        <v>0</v>
      </c>
      <c r="AJ66" s="26">
        <f t="shared" si="87"/>
        <v>0</v>
      </c>
      <c r="AK66" s="26">
        <f t="shared" si="88"/>
        <v>0</v>
      </c>
      <c r="AL66" s="26">
        <f t="shared" si="89"/>
        <v>0</v>
      </c>
      <c r="AM66" s="26">
        <f t="shared" si="90"/>
        <v>0</v>
      </c>
      <c r="AN66" s="26">
        <f t="shared" si="91"/>
        <v>1</v>
      </c>
      <c r="AO66" s="26">
        <f t="shared" si="92"/>
        <v>0</v>
      </c>
      <c r="AP66" s="31">
        <f t="shared" si="93"/>
        <v>3</v>
      </c>
      <c r="AQ66" s="31">
        <f t="shared" si="179"/>
        <v>0.66666666666666652</v>
      </c>
      <c r="AR66" s="31">
        <f t="shared" si="94"/>
        <v>9.0909090909090898E-4</v>
      </c>
      <c r="AU66" s="27">
        <v>69</v>
      </c>
      <c r="AV66" s="26">
        <f t="shared" si="95"/>
        <v>0</v>
      </c>
      <c r="AW66" s="26">
        <f t="shared" si="96"/>
        <v>0</v>
      </c>
      <c r="AX66" s="26">
        <f t="shared" si="97"/>
        <v>3</v>
      </c>
      <c r="AY66" s="26">
        <f t="shared" si="98"/>
        <v>5</v>
      </c>
      <c r="AZ66" s="26">
        <f t="shared" si="99"/>
        <v>2</v>
      </c>
      <c r="BA66" s="26">
        <f t="shared" si="100"/>
        <v>0</v>
      </c>
      <c r="BB66" s="26">
        <f t="shared" si="101"/>
        <v>0</v>
      </c>
      <c r="BC66" s="26">
        <f t="shared" si="102"/>
        <v>0</v>
      </c>
      <c r="BD66" s="26">
        <f t="shared" si="103"/>
        <v>4</v>
      </c>
      <c r="BE66" s="26">
        <f t="shared" si="104"/>
        <v>0</v>
      </c>
      <c r="BF66" s="26">
        <f t="shared" si="105"/>
        <v>0</v>
      </c>
      <c r="BG66" s="26">
        <f t="shared" si="106"/>
        <v>0</v>
      </c>
      <c r="BH66" s="26">
        <f t="shared" si="107"/>
        <v>0</v>
      </c>
      <c r="BI66" s="26">
        <f t="shared" si="108"/>
        <v>0</v>
      </c>
      <c r="BJ66" s="26">
        <f t="shared" si="109"/>
        <v>0</v>
      </c>
      <c r="BK66" s="26">
        <f t="shared" si="110"/>
        <v>0</v>
      </c>
      <c r="BL66" s="26">
        <f t="shared" si="111"/>
        <v>0</v>
      </c>
      <c r="BM66" s="26">
        <f t="shared" si="112"/>
        <v>3</v>
      </c>
      <c r="BN66" s="26">
        <f t="shared" si="113"/>
        <v>0</v>
      </c>
      <c r="BO66" s="26">
        <f t="shared" si="114"/>
        <v>0</v>
      </c>
      <c r="BP66" s="26">
        <f t="shared" si="115"/>
        <v>0</v>
      </c>
      <c r="BQ66" s="26">
        <f t="shared" si="116"/>
        <v>0</v>
      </c>
      <c r="BR66" s="31">
        <f t="shared" si="117"/>
        <v>17</v>
      </c>
      <c r="BS66" s="31">
        <f t="shared" si="118"/>
        <v>0.7820069204152249</v>
      </c>
      <c r="BT66" s="31">
        <f t="shared" si="119"/>
        <v>6.0427807486631022E-3</v>
      </c>
      <c r="BW66" s="27">
        <v>69</v>
      </c>
      <c r="BX66" s="26">
        <f t="shared" ref="BX66:BX97" si="224">COUNTIFS($C$2:$C$2201, $BW66, $L$2:$L$2201, $P$2)</f>
        <v>0</v>
      </c>
      <c r="BY66" s="26">
        <f t="shared" ref="BY66:BY97" si="225">COUNTIFS($C$2:$C$2201, $BW66, $L$2:$L$2201, $P$3)</f>
        <v>0</v>
      </c>
      <c r="BZ66" s="26">
        <f t="shared" ref="BZ66:BZ97" si="226">COUNTIFS($C$2:$C$2201, $BW66, $L$2:$L$2201, $P$4)</f>
        <v>0</v>
      </c>
      <c r="CA66" s="26">
        <f t="shared" ref="CA66:CA97" si="227">COUNTIFS($C$2:$C$2201, $BW66, $L$2:$L$2201, $P$5)</f>
        <v>0</v>
      </c>
      <c r="CB66" s="26">
        <f t="shared" ref="CB66:CB97" si="228">COUNTIFS($C$2:$C$2201, $BW66, $L$2:$L$2201, $P$6)</f>
        <v>0</v>
      </c>
      <c r="CC66" s="26">
        <f t="shared" ref="CC66:CC97" si="229">COUNTIFS($C$2:$C$2201, $BW66, $L$2:$L$2201, $P$7)</f>
        <v>0</v>
      </c>
      <c r="CD66" s="26">
        <f t="shared" ref="CD66:CD97" si="230">COUNTIFS($C$2:$C$2201, $BW66, $L$2:$L$2201, $P$8)</f>
        <v>0</v>
      </c>
      <c r="CE66" s="26">
        <f t="shared" ref="CE66:CE97" si="231">COUNTIFS($C$2:$C$2201, $BW66, $L$2:$L$2201, $P$9)</f>
        <v>0</v>
      </c>
      <c r="CF66" s="26">
        <f t="shared" ref="CF66:CF97" si="232">COUNTIFS($C$2:$C$2201, $BW66, $L$2:$L$2201, $P$10)</f>
        <v>0</v>
      </c>
      <c r="CG66" s="26">
        <f t="shared" ref="CG66:CG97" si="233">COUNTIFS($C$2:$C$2201, $BW66, $L$2:$L$2201, $P$11)</f>
        <v>0</v>
      </c>
      <c r="CH66" s="26">
        <f t="shared" ref="CH66:CH97" si="234">COUNTIFS($C$2:$C$2201, $BW66, $L$2:$L$2201, $P$12)</f>
        <v>0</v>
      </c>
      <c r="CI66" s="26">
        <f t="shared" ref="CI66:CI97" si="235">COUNTIFS($C$2:$C$2201, $BW66, $L$2:$L$2201, $P$13)</f>
        <v>0</v>
      </c>
      <c r="CJ66" s="26">
        <f t="shared" ref="CJ66:CJ97" si="236">COUNTIFS($C$2:$C$2201, $BW66, $L$2:$L$2201, $P$14)</f>
        <v>0</v>
      </c>
      <c r="CK66" s="26">
        <f t="shared" ref="CK66:CK97" si="237">COUNTIFS($C$2:$C$2201, $BW66, $L$2:$L$2201, $P$15)</f>
        <v>0</v>
      </c>
      <c r="CL66" s="26">
        <f t="shared" ref="CL66:CL97" si="238">COUNTIFS($C$2:$C$2201, $BW66, $L$2:$L$2201, $P$16)</f>
        <v>0</v>
      </c>
      <c r="CM66" s="26">
        <f t="shared" ref="CM66:CM97" si="239">COUNTIFS($C$2:$C$2201, $BW66, $L$2:$L$2201, $P$17)</f>
        <v>0</v>
      </c>
      <c r="CN66" s="26">
        <f t="shared" ref="CN66:CN97" si="240">COUNTIFS($C$2:$C$2201, $BW66, $L$2:$L$2201, $P$18)</f>
        <v>0</v>
      </c>
      <c r="CO66" s="26">
        <f t="shared" ref="CO66:CO97" si="241">COUNTIFS($C$2:$C$2201, $BW66, $L$2:$L$2201, $P$19)</f>
        <v>0</v>
      </c>
      <c r="CP66" s="26">
        <f t="shared" ref="CP66:CP97" si="242">COUNTIFS($C$2:$C$2201, $BW66, $L$2:$L$2201, $P$20)</f>
        <v>0</v>
      </c>
      <c r="CQ66" s="26">
        <f t="shared" ref="CQ66:CQ97" si="243">COUNTIFS($C$2:$C$2201, $BW66, $L$2:$L$2201, $P$21)</f>
        <v>0</v>
      </c>
      <c r="CR66" s="26">
        <f t="shared" ref="CR66:CR97" si="244">COUNTIFS($C$2:$C$2201, $BW66, $L$2:$L$2201, $P$22)</f>
        <v>0</v>
      </c>
      <c r="CS66" s="26">
        <f t="shared" ref="CS66:CS97" si="245">COUNTIFS($C$2:$C$2201, $BW66, $L$2:$L$2201, $P$23)</f>
        <v>0</v>
      </c>
      <c r="CT66" s="31">
        <f t="shared" si="120"/>
        <v>0</v>
      </c>
      <c r="CU66" s="31">
        <v>0</v>
      </c>
      <c r="CV66" s="31">
        <f t="shared" si="122"/>
        <v>0</v>
      </c>
      <c r="EA66" s="27">
        <v>78</v>
      </c>
      <c r="EB66" s="26">
        <f t="shared" ref="EB66:EB88" si="246">COUNTIFS($G$2:$G$2201, $EA66, $L$2:$L$2201, $P$2)</f>
        <v>0</v>
      </c>
      <c r="EC66" s="26">
        <f t="shared" ref="EC66:EC88" si="247">COUNTIFS($G$2:$G$2201, $EA66, $L$2:$L$2201, $P$3)</f>
        <v>0</v>
      </c>
      <c r="ED66" s="26">
        <f t="shared" ref="ED66:ED88" si="248">COUNTIFS($G$2:$G$2201, $EA66, $L$2:$L$2201, $P$4)</f>
        <v>0</v>
      </c>
      <c r="EE66" s="26">
        <f t="shared" ref="EE66:EE88" si="249">COUNTIFS($G$2:$G$2201, $EA66, $L$2:$L$2201, $P$5)</f>
        <v>0</v>
      </c>
      <c r="EF66" s="26">
        <f t="shared" ref="EF66:EF88" si="250">COUNTIFS($G$2:$G$2201, $EA66, $L$2:$L$2201, $P$6)</f>
        <v>0</v>
      </c>
      <c r="EG66" s="26">
        <f t="shared" ref="EG66:EG88" si="251">COUNTIFS($G$2:$G$2201, $EA66, $L$2:$L$2201, $P$7)</f>
        <v>0</v>
      </c>
      <c r="EH66" s="26">
        <f t="shared" ref="EH66:EH88" si="252">COUNTIFS($G$2:$G$2201, $EA66, $L$2:$L$2201, $P$8)</f>
        <v>0</v>
      </c>
      <c r="EI66" s="26">
        <f t="shared" ref="EI66:EI88" si="253">COUNTIFS($G$2:$G$2201, $EA66, $L$2:$L$2201, $P$9)</f>
        <v>0</v>
      </c>
      <c r="EJ66" s="26">
        <f t="shared" ref="EJ66:EJ88" si="254">COUNTIFS($G$2:$G$2201, $EA66, $L$2:$L$2201, $P$10)</f>
        <v>0</v>
      </c>
      <c r="EK66" s="26">
        <f t="shared" ref="EK66:EK88" si="255">COUNTIFS($G$2:$G$2201, $EA66, $L$2:$L$2201, $P$11)</f>
        <v>0</v>
      </c>
      <c r="EL66" s="26">
        <f t="shared" ref="EL66:EL88" si="256">COUNTIFS($G$2:$G$2201, $EA66, $L$2:$L$2201, $P$12)</f>
        <v>9</v>
      </c>
      <c r="EM66" s="26">
        <f t="shared" ref="EM66:EM88" si="257">COUNTIFS($G$2:$G$2201, $EA66, $L$2:$L$2201, $P$13)</f>
        <v>0</v>
      </c>
      <c r="EN66" s="26">
        <f t="shared" ref="EN66:EN88" si="258">COUNTIFS($G$2:$G$2201, $EA66, $L$2:$L$2201, $P$14)</f>
        <v>0</v>
      </c>
      <c r="EO66" s="26">
        <f t="shared" ref="EO66:EO88" si="259">COUNTIFS($G$2:$G$2201, $EA66, $L$2:$L$2201, $P$15)</f>
        <v>0</v>
      </c>
      <c r="EP66" s="26">
        <f t="shared" ref="EP66:EP88" si="260">COUNTIFS($G$2:$G$2201, $EA66, $L$2:$L$2201, $P$16)</f>
        <v>0</v>
      </c>
      <c r="EQ66" s="26">
        <f t="shared" ref="EQ66:EQ88" si="261">COUNTIFS($G$2:$G$2201, $EA66, $L$2:$L$2201, $P$17)</f>
        <v>0</v>
      </c>
      <c r="ER66" s="26">
        <f t="shared" ref="ER66:ER88" si="262">COUNTIFS($G$2:$G$2201, $EA66, $L$2:$L$2201, $P$18)</f>
        <v>0</v>
      </c>
      <c r="ES66" s="26">
        <f t="shared" ref="ES66:ES88" si="263">COUNTIFS($G$2:$G$2201, $EA66, $L$2:$L$2201, $P$19)</f>
        <v>0</v>
      </c>
      <c r="ET66" s="26">
        <f t="shared" ref="ET66:ET88" si="264">COUNTIFS($G$2:$G$2201, $EA66, $L$2:$L$2201, $P$20)</f>
        <v>0</v>
      </c>
      <c r="EU66" s="26">
        <f t="shared" ref="EU66:EU88" si="265">COUNTIFS($G$2:$G$2201, $EA66, $L$2:$L$2201, $P$21)</f>
        <v>10</v>
      </c>
      <c r="EV66" s="26">
        <f t="shared" ref="EV66:EV88" si="266">COUNTIFS($G$2:$G$2201, $EA66, $L$2:$L$2201, $P$22)</f>
        <v>5</v>
      </c>
      <c r="EW66" s="26">
        <f t="shared" ref="EW66:EW88" si="267">COUNTIFS($G$2:$G$2201, $EA66, $L$2:$L$2201, $P$23)</f>
        <v>0</v>
      </c>
      <c r="EX66" s="31">
        <f t="shared" si="148"/>
        <v>24</v>
      </c>
      <c r="EY66" s="31">
        <f t="shared" si="149"/>
        <v>0.64236111111111105</v>
      </c>
      <c r="EZ66" s="31">
        <f t="shared" si="150"/>
        <v>7.0075757575757576E-3</v>
      </c>
      <c r="GE66" s="27">
        <v>84</v>
      </c>
      <c r="GF66" s="26">
        <f t="shared" si="154"/>
        <v>0</v>
      </c>
      <c r="GG66" s="26">
        <f t="shared" si="155"/>
        <v>3</v>
      </c>
      <c r="GH66" s="26">
        <f t="shared" si="156"/>
        <v>3</v>
      </c>
      <c r="GI66" s="26">
        <f t="shared" si="157"/>
        <v>1</v>
      </c>
      <c r="GJ66" s="26">
        <f t="shared" si="158"/>
        <v>0</v>
      </c>
      <c r="GK66" s="26">
        <f t="shared" si="159"/>
        <v>0</v>
      </c>
      <c r="GL66" s="26">
        <f t="shared" si="160"/>
        <v>0</v>
      </c>
      <c r="GM66" s="26">
        <f t="shared" si="161"/>
        <v>0</v>
      </c>
      <c r="GN66" s="26">
        <f t="shared" si="162"/>
        <v>0</v>
      </c>
      <c r="GO66" s="26">
        <f t="shared" si="163"/>
        <v>0</v>
      </c>
      <c r="GP66" s="26">
        <f t="shared" si="164"/>
        <v>0</v>
      </c>
      <c r="GQ66" s="26">
        <f t="shared" si="165"/>
        <v>0</v>
      </c>
      <c r="GR66" s="26">
        <f t="shared" si="166"/>
        <v>0</v>
      </c>
      <c r="GS66" s="26">
        <f t="shared" si="167"/>
        <v>0</v>
      </c>
      <c r="GT66" s="26">
        <f t="shared" si="168"/>
        <v>0</v>
      </c>
      <c r="GU66" s="26">
        <f t="shared" si="169"/>
        <v>0</v>
      </c>
      <c r="GV66" s="26">
        <f t="shared" si="170"/>
        <v>0</v>
      </c>
      <c r="GW66" s="26">
        <f t="shared" si="171"/>
        <v>0</v>
      </c>
      <c r="GX66" s="26">
        <f t="shared" si="172"/>
        <v>0</v>
      </c>
      <c r="GY66" s="26">
        <f t="shared" si="173"/>
        <v>1</v>
      </c>
      <c r="GZ66" s="26">
        <f t="shared" si="174"/>
        <v>0</v>
      </c>
      <c r="HA66" s="26">
        <f t="shared" si="175"/>
        <v>0</v>
      </c>
      <c r="HB66" s="31">
        <f t="shared" si="176"/>
        <v>8</v>
      </c>
      <c r="HC66" s="31">
        <f t="shared" si="177"/>
        <v>0.6875</v>
      </c>
      <c r="HD66" s="31">
        <f t="shared" si="178"/>
        <v>2.5000000000000001E-3</v>
      </c>
      <c r="HK66" s="39" t="s">
        <v>303</v>
      </c>
      <c r="HL66" s="39">
        <f>COUNTIFS($I$2:$I$2201,"&gt;7",$L$2:$L$2201,"rice",$K$2:$K$2201,"&lt;=140")</f>
        <v>0</v>
      </c>
      <c r="HM66" s="39">
        <f>COUNTIFS($I$2:$I$2201,"&gt;7",$L$2:$L$2201,"muskmelon",$K$2:$K$2201,"&lt;=140")</f>
        <v>0</v>
      </c>
      <c r="HN66" s="39">
        <f>SUM(HL66:HM66)</f>
        <v>0</v>
      </c>
      <c r="HP66" s="39" t="s">
        <v>303</v>
      </c>
      <c r="HQ66" s="39">
        <f>COUNTIFS($I$2:$I$2201,"&gt;7",$L$2:$L$2201,"rice",$K$2:$K$2201,"&gt;140")</f>
        <v>10</v>
      </c>
      <c r="HR66" s="39">
        <f>COUNTIFS($I$2:$I$2201,"&gt;7",$L$2:$L$2201,"muskmelon",$K$2:$K$2201,"&gt;140")</f>
        <v>0</v>
      </c>
      <c r="HS66" s="39">
        <f>SUM(HQ66:HR66)</f>
        <v>10</v>
      </c>
      <c r="HU66" s="39" t="s">
        <v>303</v>
      </c>
      <c r="HV66" s="39">
        <f>COUNTIFS($I$2:$I$2201,"&gt;7",$L$2:$L$2201,"rice",$G$2:$G$2201,"&lt;=57")</f>
        <v>0</v>
      </c>
      <c r="HW66" s="39">
        <f>COUNTIFS($I$2:$I$2201,"&gt;7",$L$2:$L$2201,"muskmelon",$G$2:$G$2201,"&lt;=57")</f>
        <v>0</v>
      </c>
      <c r="HX66" s="39">
        <f>SUM(HV66:HW66)</f>
        <v>0</v>
      </c>
      <c r="HZ66" s="39" t="s">
        <v>307</v>
      </c>
      <c r="IA66" s="39">
        <f>COUNTIFS($K$2:$K$2201,"&lt;=140",$L$2:$L$2201,"rice",$G$2:$G$2201,"&gt;57")</f>
        <v>0</v>
      </c>
      <c r="IB66" s="39">
        <f>COUNTIFS($K$2:$K$2201,"&lt;=140",$L$2:$L$2201,"muskmelon",$G$2:$G$2201,"&gt;57")</f>
        <v>100</v>
      </c>
      <c r="IC66" s="39">
        <f>SUM(IA66:IB66)</f>
        <v>100</v>
      </c>
    </row>
    <row r="67" spans="1:237">
      <c r="A67" s="6">
        <v>99</v>
      </c>
      <c r="B67" s="6">
        <v>41</v>
      </c>
      <c r="C67" s="6">
        <v>36</v>
      </c>
      <c r="D67" s="7">
        <v>24.458020869999999</v>
      </c>
      <c r="E67" s="8">
        <f t="shared" ref="E67:E130" si="268">ROUND(D67, 0)</f>
        <v>24</v>
      </c>
      <c r="F67" s="7">
        <v>82.748356040000004</v>
      </c>
      <c r="G67" s="8">
        <f t="shared" ref="G67:G130" si="269">ROUND(F67, 0)</f>
        <v>83</v>
      </c>
      <c r="H67" s="9">
        <v>6.7386521789999998</v>
      </c>
      <c r="I67" s="8">
        <f t="shared" ref="I67:I130" si="270">ROUND(H67, 0)</f>
        <v>7</v>
      </c>
      <c r="J67" s="10">
        <v>182.56163190000001</v>
      </c>
      <c r="K67" s="8">
        <f t="shared" ref="K67:K130" si="271">ROUND(J67, 0)</f>
        <v>183</v>
      </c>
      <c r="L67" s="5" t="s">
        <v>24</v>
      </c>
      <c r="S67" s="27">
        <v>65</v>
      </c>
      <c r="T67" s="26">
        <f t="shared" ref="T67:T82" si="272">COUNTIFS($A$2:$A$2201, S67, $L$2:$L$2201, $P$2)</f>
        <v>2</v>
      </c>
      <c r="U67" s="26">
        <f t="shared" ref="U67:U83" si="273">COUNTIFS($A$2:$A$2201, $S67, $L$2:$L$2201, $P$3)</f>
        <v>1</v>
      </c>
      <c r="V67" s="26">
        <f t="shared" ref="V67:V83" si="274">COUNTIFS($A$2:$A$2201, $S67, $L$2:$L$2201, $P$4)</f>
        <v>0</v>
      </c>
      <c r="W67" s="26">
        <f t="shared" ref="W67:W83" si="275">COUNTIFS($A$2:$A$2201, $S67, $L$2:$L$2201, $P$5)</f>
        <v>0</v>
      </c>
      <c r="X67" s="26">
        <f t="shared" ref="X67:X83" si="276">COUNTIFS($A$2:$A$2201, $S67, $L$2:$L$2201, $P$6)</f>
        <v>0</v>
      </c>
      <c r="Y67" s="26">
        <f t="shared" ref="Y67:Y83" si="277">COUNTIFS($A$2:$A$2201, $S67, $L$2:$L$2201, $P$7)</f>
        <v>0</v>
      </c>
      <c r="Z67" s="26">
        <f t="shared" ref="Z67:Z83" si="278">COUNTIFS($A$2:$A$2201, $S67, $L$2:$L$2201, $P$8)</f>
        <v>0</v>
      </c>
      <c r="AA67" s="26">
        <f t="shared" ref="AA67:AA83" si="279">COUNTIFS($A$2:$A$2201, $S67, $L$2:$L$2201, $P$9)</f>
        <v>0</v>
      </c>
      <c r="AB67" s="26">
        <f t="shared" ref="AB67:AB83" si="280">COUNTIFS($A$2:$A$2201, $S67, $L$2:$L$2201, $P$10)</f>
        <v>0</v>
      </c>
      <c r="AC67" s="26">
        <f t="shared" ref="AC67:AC83" si="281">COUNTIFS($A$2:$A$2201, $S67, $L$2:$L$2201, $P$11)</f>
        <v>0</v>
      </c>
      <c r="AD67" s="26">
        <f t="shared" ref="AD67:AD83" si="282">COUNTIFS($A$2:$A$2201, $S67, $L$2:$L$2201, $P$12)</f>
        <v>0</v>
      </c>
      <c r="AE67" s="26">
        <f t="shared" ref="AE67:AE82" si="283">COUNTIFS($A$2:$A$2201, $S67, $L$2:$L$2201, $P$13)</f>
        <v>0</v>
      </c>
      <c r="AF67" s="26">
        <f t="shared" ref="AF67:AF84" si="284">COUNTIFS($A$2:$A$2201, $S67, $L$2:$L$2201, $P$14)</f>
        <v>0</v>
      </c>
      <c r="AG67" s="26">
        <f t="shared" ref="AG67:AG82" si="285">COUNTIFS($A$2:$A$2201, $S67, $L$2:$L$2201, $P$15)</f>
        <v>0</v>
      </c>
      <c r="AH67" s="26">
        <f t="shared" ref="AH67:AH85" si="286">COUNTIFS($A$2:$A$2201, $S67, $L$2:$L$2201, $P$16)</f>
        <v>0</v>
      </c>
      <c r="AI67" s="26">
        <f t="shared" ref="AI67:AI84" si="287">COUNTIFS($A$2:$A$2201, $S67, $L$2:$L$2201, $P$17)</f>
        <v>0</v>
      </c>
      <c r="AJ67" s="26">
        <f t="shared" ref="AJ67:AJ83" si="288">COUNTIFS($A$2:$A$2201, $S67, $L$2:$L$2201, $P$18)</f>
        <v>0</v>
      </c>
      <c r="AK67" s="26">
        <f t="shared" ref="AK67:AK82" si="289">COUNTIFS($A$2:$A$2201, $S67, $L$2:$L$2201, $P$19)</f>
        <v>2</v>
      </c>
      <c r="AL67" s="26">
        <f t="shared" ref="AL67:AL83" si="290">COUNTIFS($A$2:$A$2201, $S67, $L$2:$L$2201, $P$20)</f>
        <v>0</v>
      </c>
      <c r="AM67" s="26">
        <f t="shared" ref="AM67:AM85" si="291">COUNTIFS($A$2:$A$2201, $S67, $L$2:$L$2201, $P$21)</f>
        <v>0</v>
      </c>
      <c r="AN67" s="26">
        <f t="shared" ref="AN67:AN82" si="292">COUNTIFS($A$2:$A$2201, $S67, $L$2:$L$2201, $P$22)</f>
        <v>2</v>
      </c>
      <c r="AO67" s="26">
        <f t="shared" ref="AO67:AO83" si="293">COUNTIFS($A$2:$A$2201, $S67, $L$2:$L$2201, $P$23)</f>
        <v>0</v>
      </c>
      <c r="AP67" s="31">
        <f t="shared" ref="AP67:AP130" si="294">SUM($T67:$AO67)</f>
        <v>7</v>
      </c>
      <c r="AQ67" s="31">
        <f t="shared" si="179"/>
        <v>0.73469387755102045</v>
      </c>
      <c r="AR67" s="31">
        <f t="shared" ref="AR67:AR129" si="295">($AP67/$AP$143)*$AQ67</f>
        <v>2.3376623376623377E-3</v>
      </c>
      <c r="AU67" s="27">
        <v>70</v>
      </c>
      <c r="AV67" s="26">
        <f t="shared" ref="AV67:AV130" si="296">COUNTIFS($B$2:$B$2201, AU67, $L$2:$L$2201, $P$2)</f>
        <v>0</v>
      </c>
      <c r="AW67" s="26">
        <f t="shared" ref="AW67:AW130" si="297">COUNTIFS($B$2:$B$2201, $AU67, $L$2:$L$2201, $P$3)</f>
        <v>0</v>
      </c>
      <c r="AX67" s="26">
        <f t="shared" ref="AX67:AX130" si="298">COUNTIFS($B$2:$B$2201, $AU67, $L$2:$L$2201, $P$4)</f>
        <v>4</v>
      </c>
      <c r="AY67" s="26">
        <f t="shared" ref="AY67:AY130" si="299">COUNTIFS($B$2:$B$2201, $AU67, $L$2:$L$2201, $P$5)</f>
        <v>3</v>
      </c>
      <c r="AZ67" s="26">
        <f t="shared" ref="AZ67:AZ130" si="300">COUNTIFS($B$2:$B$2201, $AU67, $L$2:$L$2201, $P$6)</f>
        <v>5</v>
      </c>
      <c r="BA67" s="26">
        <f t="shared" ref="BA67:BA130" si="301">COUNTIFS($B$2:$B$2201, $AU67, $L$2:$L$2201, $P$7)</f>
        <v>0</v>
      </c>
      <c r="BB67" s="26">
        <f t="shared" ref="BB67:BB130" si="302">COUNTIFS($B$2:$B$2201, $AU67, $L$2:$L$2201, $P$8)</f>
        <v>0</v>
      </c>
      <c r="BC67" s="26">
        <f t="shared" ref="BC67:BC130" si="303">COUNTIFS($B$2:$B$2201, $AU67, $L$2:$L$2201, $P$9)</f>
        <v>3</v>
      </c>
      <c r="BD67" s="26">
        <f t="shared" ref="BD67:BD130" si="304">COUNTIFS($B$2:$B$2201, $AU67, $L$2:$L$2201, $P$10)</f>
        <v>4</v>
      </c>
      <c r="BE67" s="26">
        <f t="shared" ref="BE67:BE130" si="305">COUNTIFS($B$2:$B$2201, $AU67, $L$2:$L$2201, $P$11)</f>
        <v>0</v>
      </c>
      <c r="BF67" s="26">
        <f t="shared" ref="BF67:BF130" si="306">COUNTIFS($B$2:$B$2201, $AU67, $L$2:$L$2201, $P$12)</f>
        <v>4</v>
      </c>
      <c r="BG67" s="26">
        <f t="shared" ref="BG67:BG130" si="307">COUNTIFS($B$2:$B$2201, $AU67, $L$2:$L$2201, $P$13)</f>
        <v>0</v>
      </c>
      <c r="BH67" s="26">
        <f t="shared" ref="BH67:BH130" si="308">COUNTIFS($B$2:$B$2201, $AU67, $L$2:$L$2201, $P$14)</f>
        <v>0</v>
      </c>
      <c r="BI67" s="26">
        <f t="shared" ref="BI67:BI130" si="309">COUNTIFS($B$2:$B$2201, $AU67, $L$2:$L$2201, $P$15)</f>
        <v>0</v>
      </c>
      <c r="BJ67" s="26">
        <f t="shared" ref="BJ67:BJ130" si="310">COUNTIFS($B$2:$B$2201, $AU67, $L$2:$L$2201, $P$16)</f>
        <v>0</v>
      </c>
      <c r="BK67" s="26">
        <f t="shared" ref="BK67:BK130" si="311">COUNTIFS($B$2:$B$2201, $AU67, $L$2:$L$2201, $P$17)</f>
        <v>0</v>
      </c>
      <c r="BL67" s="26">
        <f t="shared" ref="BL67:BL130" si="312">COUNTIFS($B$2:$B$2201, $AU67, $L$2:$L$2201, $P$18)</f>
        <v>0</v>
      </c>
      <c r="BM67" s="26">
        <f t="shared" ref="BM67:BM130" si="313">COUNTIFS($B$2:$B$2201, $AU67, $L$2:$L$2201, $P$19)</f>
        <v>2</v>
      </c>
      <c r="BN67" s="26">
        <f t="shared" ref="BN67:BN130" si="314">COUNTIFS($B$2:$B$2201, $AU67, $L$2:$L$2201, $P$20)</f>
        <v>0</v>
      </c>
      <c r="BO67" s="26">
        <f t="shared" ref="BO67:BO130" si="315">COUNTIFS($B$2:$B$2201, $AU67, $L$2:$L$2201, $P$21)</f>
        <v>0</v>
      </c>
      <c r="BP67" s="26">
        <f t="shared" ref="BP67:BP130" si="316">COUNTIFS($B$2:$B$2201, $AU67, $L$2:$L$2201, $P$22)</f>
        <v>0</v>
      </c>
      <c r="BQ67" s="26">
        <f t="shared" ref="BQ67:BQ130" si="317">COUNTIFS($B$2:$B$2201, $AU67, $L$2:$L$2201, $P$23)</f>
        <v>0</v>
      </c>
      <c r="BR67" s="31">
        <f t="shared" ref="BR67:BR130" si="318">SUM($AV67:$BQ67)</f>
        <v>25</v>
      </c>
      <c r="BS67" s="31">
        <f t="shared" ref="BS67:BS130" si="319">1-(($AV67/$BR67)^2)-(($AW67/$BR67)^2)-(($AX67/$BR67)^2)-(($AY67/$BR67)^2)-(($AZ67/$BR67)^2)-(($BA67/$BR67)^2)-(($BB67/$BR67)^2)-(($BC67/$BR67)^2)-(($BD67/$BR67)^2)-(($BE67/$BR67)^2)-(($BF67/$BR67)^2)-(($BG67/$BR67)^2)-(($BH67/$BR67)^2)-(($BI67/$BR67)^2)-(($BJ67/$BR67)^2)-(($BK67/$BR67)^2)-(($BL67/$BR67)^2)-(($BM67/$BR67)^2)-(($BN67/$BR67)^2)-(($BO67/$BR67)^2)-(($BP67/$BR67)^2)-(($BQ67/$BR67)^2)</f>
        <v>0.8480000000000002</v>
      </c>
      <c r="BT67" s="31">
        <f t="shared" ref="BT67:BT130" si="320">($BR67/$BR$143)*$BS67</f>
        <v>9.6363636363636391E-3</v>
      </c>
      <c r="BW67" s="27">
        <v>70</v>
      </c>
      <c r="BX67" s="26">
        <f t="shared" si="224"/>
        <v>0</v>
      </c>
      <c r="BY67" s="26">
        <f t="shared" si="225"/>
        <v>0</v>
      </c>
      <c r="BZ67" s="26">
        <f t="shared" si="226"/>
        <v>0</v>
      </c>
      <c r="CA67" s="26">
        <f t="shared" si="227"/>
        <v>0</v>
      </c>
      <c r="CB67" s="26">
        <f t="shared" si="228"/>
        <v>0</v>
      </c>
      <c r="CC67" s="26">
        <f t="shared" si="229"/>
        <v>0</v>
      </c>
      <c r="CD67" s="26">
        <f t="shared" si="230"/>
        <v>0</v>
      </c>
      <c r="CE67" s="26">
        <f t="shared" si="231"/>
        <v>0</v>
      </c>
      <c r="CF67" s="26">
        <f t="shared" si="232"/>
        <v>0</v>
      </c>
      <c r="CG67" s="26">
        <f t="shared" si="233"/>
        <v>0</v>
      </c>
      <c r="CH67" s="26">
        <f t="shared" si="234"/>
        <v>0</v>
      </c>
      <c r="CI67" s="26">
        <f t="shared" si="235"/>
        <v>0</v>
      </c>
      <c r="CJ67" s="26">
        <f t="shared" si="236"/>
        <v>0</v>
      </c>
      <c r="CK67" s="26">
        <f t="shared" si="237"/>
        <v>0</v>
      </c>
      <c r="CL67" s="26">
        <f t="shared" si="238"/>
        <v>0</v>
      </c>
      <c r="CM67" s="26">
        <f t="shared" si="239"/>
        <v>0</v>
      </c>
      <c r="CN67" s="26">
        <f t="shared" si="240"/>
        <v>0</v>
      </c>
      <c r="CO67" s="26">
        <f t="shared" si="241"/>
        <v>0</v>
      </c>
      <c r="CP67" s="26">
        <f t="shared" si="242"/>
        <v>0</v>
      </c>
      <c r="CQ67" s="26">
        <f t="shared" si="243"/>
        <v>0</v>
      </c>
      <c r="CR67" s="26">
        <f t="shared" si="244"/>
        <v>0</v>
      </c>
      <c r="CS67" s="26">
        <f t="shared" si="245"/>
        <v>0</v>
      </c>
      <c r="CT67" s="31">
        <f t="shared" ref="CT67:CT130" si="321">SUM($BX67:$CS67)</f>
        <v>0</v>
      </c>
      <c r="CU67" s="31">
        <v>0</v>
      </c>
      <c r="CV67" s="31">
        <f t="shared" ref="CV67:CV130" si="322">($CT67/$CT$203)*$CU67</f>
        <v>0</v>
      </c>
      <c r="EA67" s="27">
        <v>79</v>
      </c>
      <c r="EB67" s="26">
        <f t="shared" si="246"/>
        <v>0</v>
      </c>
      <c r="EC67" s="26">
        <f t="shared" si="247"/>
        <v>0</v>
      </c>
      <c r="ED67" s="26">
        <f t="shared" si="248"/>
        <v>0</v>
      </c>
      <c r="EE67" s="26">
        <f t="shared" si="249"/>
        <v>0</v>
      </c>
      <c r="EF67" s="26">
        <f t="shared" si="250"/>
        <v>0</v>
      </c>
      <c r="EG67" s="26">
        <f t="shared" si="251"/>
        <v>0</v>
      </c>
      <c r="EH67" s="26">
        <f t="shared" si="252"/>
        <v>0</v>
      </c>
      <c r="EI67" s="26">
        <f t="shared" si="253"/>
        <v>0</v>
      </c>
      <c r="EJ67" s="26">
        <f t="shared" si="254"/>
        <v>0</v>
      </c>
      <c r="EK67" s="26">
        <f t="shared" si="255"/>
        <v>0</v>
      </c>
      <c r="EL67" s="26">
        <f t="shared" si="256"/>
        <v>14</v>
      </c>
      <c r="EM67" s="26">
        <f t="shared" si="257"/>
        <v>0</v>
      </c>
      <c r="EN67" s="26">
        <f t="shared" si="258"/>
        <v>0</v>
      </c>
      <c r="EO67" s="26">
        <f t="shared" si="259"/>
        <v>0</v>
      </c>
      <c r="EP67" s="26">
        <f t="shared" si="260"/>
        <v>0</v>
      </c>
      <c r="EQ67" s="26">
        <f t="shared" si="261"/>
        <v>0</v>
      </c>
      <c r="ER67" s="26">
        <f t="shared" si="262"/>
        <v>0</v>
      </c>
      <c r="ES67" s="26">
        <f t="shared" si="263"/>
        <v>0</v>
      </c>
      <c r="ET67" s="26">
        <f t="shared" si="264"/>
        <v>0</v>
      </c>
      <c r="EU67" s="26">
        <f t="shared" si="265"/>
        <v>9</v>
      </c>
      <c r="EV67" s="26">
        <f t="shared" si="266"/>
        <v>9</v>
      </c>
      <c r="EW67" s="26">
        <f t="shared" si="267"/>
        <v>0</v>
      </c>
      <c r="EX67" s="31">
        <f t="shared" ref="EX67:EX88" si="323">SUM($EB67:$EW67)</f>
        <v>32</v>
      </c>
      <c r="EY67" s="31">
        <f t="shared" ref="EY67:EY88" si="324">1-(($EB67/$EX67)^2)-(($EC67/$EX67)^2)-(($ED67/$EX67)^2)-(($EE67/$EX67)^2)-(($EF67/$EX67)^2)-(($EG67/$EX67)^2)-(($EH67/$EX67)^2)-(($EI67/$EX67)^2)-(($EJ67/$EX67)^2)-(($EK67/$EX67)^2)-(($EL67/$EX67)^2)-(($EM67/$EX67)^2)-(($EN67/$EX67)^2)-(($EO67/$EX67)^2)-(($EP67/$EX67)^2)-(($EQ67/$EX67)^2)-(($ER67/$EX67)^2)-(($ES67/$EX67)^2)-(($ET67/$EX67)^2)-(($EU67/$EX67)^2)-(($EV67/$EX67)^2)-(($EW67/$EX67)^2)</f>
        <v>0.650390625</v>
      </c>
      <c r="EZ67" s="31">
        <f t="shared" ref="EZ67:EZ88" si="325">($EX67/$EX$89)*$EY67</f>
        <v>9.4602272727272729E-3</v>
      </c>
      <c r="GE67" s="27">
        <v>85</v>
      </c>
      <c r="GF67" s="26">
        <f t="shared" ref="GF67:GF130" si="326">COUNTIFS($K$2:$K$2201, $GE67, $L$2:$L$2201, $P$2)</f>
        <v>0</v>
      </c>
      <c r="GG67" s="26">
        <f t="shared" ref="GG67:GG130" si="327">COUNTIFS($K$2:$K$2201, $GE67, $L$2:$L$2201, $P$3)</f>
        <v>0</v>
      </c>
      <c r="GH67" s="26">
        <f t="shared" ref="GH67:GH130" si="328">COUNTIFS($K$2:$K$2201, $GE67, $L$2:$L$2201, $P$4)</f>
        <v>3</v>
      </c>
      <c r="GI67" s="26">
        <f t="shared" ref="GI67:GI130" si="329">COUNTIFS($K$2:$K$2201, $GE67, $L$2:$L$2201, $P$5)</f>
        <v>1</v>
      </c>
      <c r="GJ67" s="26">
        <f t="shared" ref="GJ67:GJ130" si="330">COUNTIFS($K$2:$K$2201, $GE67, $L$2:$L$2201, $P$6)</f>
        <v>0</v>
      </c>
      <c r="GK67" s="26">
        <f t="shared" ref="GK67:GK130" si="331">COUNTIFS($K$2:$K$2201, $GE67, $L$2:$L$2201, $P$7)</f>
        <v>0</v>
      </c>
      <c r="GL67" s="26">
        <f t="shared" ref="GL67:GL130" si="332">COUNTIFS($K$2:$K$2201, $GE67, $L$2:$L$2201, $P$8)</f>
        <v>0</v>
      </c>
      <c r="GM67" s="26">
        <f t="shared" ref="GM67:GM130" si="333">COUNTIFS($K$2:$K$2201, $GE67, $L$2:$L$2201, $P$9)</f>
        <v>0</v>
      </c>
      <c r="GN67" s="26">
        <f t="shared" ref="GN67:GN130" si="334">COUNTIFS($K$2:$K$2201, $GE67, $L$2:$L$2201, $P$10)</f>
        <v>0</v>
      </c>
      <c r="GO67" s="26">
        <f t="shared" ref="GO67:GO130" si="335">COUNTIFS($K$2:$K$2201, $GE67, $L$2:$L$2201, $P$11)</f>
        <v>0</v>
      </c>
      <c r="GP67" s="26">
        <f t="shared" ref="GP67:GP130" si="336">COUNTIFS($K$2:$K$2201, $GE67, $L$2:$L$2201, $P$12)</f>
        <v>0</v>
      </c>
      <c r="GQ67" s="26">
        <f t="shared" ref="GQ67:GQ130" si="337">COUNTIFS($K$2:$K$2201, $GE67, $L$2:$L$2201, $P$13)</f>
        <v>0</v>
      </c>
      <c r="GR67" s="26">
        <f t="shared" ref="GR67:GR130" si="338">COUNTIFS($K$2:$K$2201, $GE67, $L$2:$L$2201, $P$14)</f>
        <v>0</v>
      </c>
      <c r="GS67" s="26">
        <f t="shared" ref="GS67:GS130" si="339">COUNTIFS($K$2:$K$2201, $GE67, $L$2:$L$2201, $P$15)</f>
        <v>0</v>
      </c>
      <c r="GT67" s="26">
        <f t="shared" ref="GT67:GT130" si="340">COUNTIFS($K$2:$K$2201, $GE67, $L$2:$L$2201, $P$16)</f>
        <v>0</v>
      </c>
      <c r="GU67" s="26">
        <f t="shared" ref="GU67:GU130" si="341">COUNTIFS($K$2:$K$2201, $GE67, $L$2:$L$2201, $P$17)</f>
        <v>0</v>
      </c>
      <c r="GV67" s="26">
        <f t="shared" ref="GV67:GV130" si="342">COUNTIFS($K$2:$K$2201, $GE67, $L$2:$L$2201, $P$18)</f>
        <v>0</v>
      </c>
      <c r="GW67" s="26">
        <f t="shared" ref="GW67:GW130" si="343">COUNTIFS($K$2:$K$2201, $GE67, $L$2:$L$2201, $P$19)</f>
        <v>0</v>
      </c>
      <c r="GX67" s="26">
        <f t="shared" ref="GX67:GX130" si="344">COUNTIFS($K$2:$K$2201, $GE67, $L$2:$L$2201, $P$20)</f>
        <v>0</v>
      </c>
      <c r="GY67" s="26">
        <f t="shared" ref="GY67:GY130" si="345">COUNTIFS($K$2:$K$2201, $GE67, $L$2:$L$2201, $P$21)</f>
        <v>3</v>
      </c>
      <c r="GZ67" s="26">
        <f t="shared" ref="GZ67:GZ130" si="346">COUNTIFS($K$2:$K$2201, $GE67, $L$2:$L$2201, $P$22)</f>
        <v>0</v>
      </c>
      <c r="HA67" s="26">
        <f t="shared" ref="HA67:HA130" si="347">COUNTIFS($K$2:$K$2201, $GE67, $L$2:$L$2201, $P$23)</f>
        <v>0</v>
      </c>
      <c r="HB67" s="31">
        <f t="shared" ref="HB67:HB130" si="348">SUM($GF67:$HA67)</f>
        <v>7</v>
      </c>
      <c r="HC67" s="31">
        <f t="shared" ref="HC67:HC130" si="349">1-(($GF67/$HB67)^2)-(($GH67/$HB67)^2)-(($GI67/$HB67)^2)-(($GJ67/$HB67)^2)-(($GK67/$HB67)^2)-(($GL67/$HB67)^2)-(($GM67/$HB67)^2)-(($GN67/$HB67)^2)-(($GO67/$HB67)^2)-(($GP67/$HB67)^2)-(($GQ67/$HB67)^2)-(($GR67/$HB67)^2)-(($GS67/$HB67)^2)-(($GT67/$HB67)^2)-(($GU67/$HB67)^2)-(($GV67/$HB67)^2)-(($GW67/$HB67)^2)-(($GX67/$HB67)^2)-(($GY67/$HB67)^2)-(($GZ67/$HB67)^2)-(($HA67/$HB67)^2)-(($GG67/$HB67)^2)</f>
        <v>0.61224489795918369</v>
      </c>
      <c r="HD67" s="31">
        <f t="shared" ref="HD67:HD130" si="350">($HB67/$HB$282)*$HC67</f>
        <v>1.9480519480519483E-3</v>
      </c>
      <c r="HK67" s="44" t="s">
        <v>285</v>
      </c>
      <c r="HL67" s="44"/>
      <c r="HM67" s="44"/>
      <c r="HN67" s="39">
        <f>SUM(HN65:HN66)</f>
        <v>100</v>
      </c>
      <c r="HP67" s="44" t="s">
        <v>285</v>
      </c>
      <c r="HQ67" s="44"/>
      <c r="HR67" s="44"/>
      <c r="HS67" s="39">
        <f>SUM(HS65:HS66)</f>
        <v>100</v>
      </c>
      <c r="HU67" s="44" t="s">
        <v>285</v>
      </c>
      <c r="HV67" s="44"/>
      <c r="HW67" s="44"/>
      <c r="HX67" s="39">
        <f>SUM(HX65:HX66)</f>
        <v>0</v>
      </c>
      <c r="HZ67" s="44" t="s">
        <v>285</v>
      </c>
      <c r="IA67" s="44"/>
      <c r="IB67" s="44"/>
      <c r="IC67" s="39">
        <f>SUM(IC65:IC66)</f>
        <v>200</v>
      </c>
    </row>
    <row r="68" spans="1:237">
      <c r="A68" s="6">
        <v>99</v>
      </c>
      <c r="B68" s="6">
        <v>54</v>
      </c>
      <c r="C68" s="6">
        <v>37</v>
      </c>
      <c r="D68" s="7">
        <v>21.143474959999999</v>
      </c>
      <c r="E68" s="8">
        <f t="shared" si="268"/>
        <v>21</v>
      </c>
      <c r="F68" s="7">
        <v>80.335029259999999</v>
      </c>
      <c r="G68" s="8">
        <f t="shared" si="269"/>
        <v>80</v>
      </c>
      <c r="H68" s="9">
        <v>5.5948196259999996</v>
      </c>
      <c r="I68" s="8">
        <f t="shared" si="270"/>
        <v>6</v>
      </c>
      <c r="J68" s="10">
        <v>198.67309420000001</v>
      </c>
      <c r="K68" s="8">
        <f t="shared" si="271"/>
        <v>199</v>
      </c>
      <c r="L68" s="5" t="s">
        <v>24</v>
      </c>
      <c r="S68" s="27">
        <v>66</v>
      </c>
      <c r="T68" s="26">
        <f t="shared" si="272"/>
        <v>2</v>
      </c>
      <c r="U68" s="26">
        <f t="shared" si="273"/>
        <v>3</v>
      </c>
      <c r="V68" s="26">
        <f t="shared" si="274"/>
        <v>0</v>
      </c>
      <c r="W68" s="26">
        <f t="shared" si="275"/>
        <v>0</v>
      </c>
      <c r="X68" s="26">
        <f t="shared" si="276"/>
        <v>0</v>
      </c>
      <c r="Y68" s="26">
        <f t="shared" si="277"/>
        <v>0</v>
      </c>
      <c r="Z68" s="26">
        <f t="shared" si="278"/>
        <v>0</v>
      </c>
      <c r="AA68" s="26">
        <f t="shared" si="279"/>
        <v>0</v>
      </c>
      <c r="AB68" s="26">
        <f t="shared" si="280"/>
        <v>0</v>
      </c>
      <c r="AC68" s="26">
        <f t="shared" si="281"/>
        <v>0</v>
      </c>
      <c r="AD68" s="26">
        <f t="shared" si="282"/>
        <v>0</v>
      </c>
      <c r="AE68" s="26">
        <f t="shared" si="283"/>
        <v>0</v>
      </c>
      <c r="AF68" s="26">
        <f t="shared" si="284"/>
        <v>0</v>
      </c>
      <c r="AG68" s="26">
        <f t="shared" si="285"/>
        <v>0</v>
      </c>
      <c r="AH68" s="26">
        <f t="shared" si="286"/>
        <v>0</v>
      </c>
      <c r="AI68" s="26">
        <f t="shared" si="287"/>
        <v>0</v>
      </c>
      <c r="AJ68" s="26">
        <f t="shared" si="288"/>
        <v>0</v>
      </c>
      <c r="AK68" s="26">
        <f t="shared" si="289"/>
        <v>1</v>
      </c>
      <c r="AL68" s="26">
        <f t="shared" si="290"/>
        <v>0</v>
      </c>
      <c r="AM68" s="26">
        <f t="shared" si="291"/>
        <v>0</v>
      </c>
      <c r="AN68" s="26">
        <f t="shared" si="292"/>
        <v>2</v>
      </c>
      <c r="AO68" s="26">
        <f t="shared" si="293"/>
        <v>0</v>
      </c>
      <c r="AP68" s="31">
        <f t="shared" si="294"/>
        <v>8</v>
      </c>
      <c r="AQ68" s="31">
        <f t="shared" si="179"/>
        <v>0.71875</v>
      </c>
      <c r="AR68" s="31">
        <f t="shared" si="295"/>
        <v>2.6136363636363636E-3</v>
      </c>
      <c r="AU68" s="27">
        <v>71</v>
      </c>
      <c r="AV68" s="26">
        <f t="shared" si="296"/>
        <v>0</v>
      </c>
      <c r="AW68" s="26">
        <f t="shared" si="297"/>
        <v>0</v>
      </c>
      <c r="AX68" s="26">
        <f t="shared" si="298"/>
        <v>4</v>
      </c>
      <c r="AY68" s="26">
        <f t="shared" si="299"/>
        <v>3</v>
      </c>
      <c r="AZ68" s="26">
        <f t="shared" si="300"/>
        <v>5</v>
      </c>
      <c r="BA68" s="26">
        <f t="shared" si="301"/>
        <v>0</v>
      </c>
      <c r="BB68" s="26">
        <f t="shared" si="302"/>
        <v>0</v>
      </c>
      <c r="BC68" s="26">
        <f t="shared" si="303"/>
        <v>3</v>
      </c>
      <c r="BD68" s="26">
        <f t="shared" si="304"/>
        <v>3</v>
      </c>
      <c r="BE68" s="26">
        <f t="shared" si="305"/>
        <v>0</v>
      </c>
      <c r="BF68" s="26">
        <f t="shared" si="306"/>
        <v>5</v>
      </c>
      <c r="BG68" s="26">
        <f t="shared" si="307"/>
        <v>0</v>
      </c>
      <c r="BH68" s="26">
        <f t="shared" si="308"/>
        <v>0</v>
      </c>
      <c r="BI68" s="26">
        <f t="shared" si="309"/>
        <v>0</v>
      </c>
      <c r="BJ68" s="26">
        <f t="shared" si="310"/>
        <v>0</v>
      </c>
      <c r="BK68" s="26">
        <f t="shared" si="311"/>
        <v>0</v>
      </c>
      <c r="BL68" s="26">
        <f t="shared" si="312"/>
        <v>0</v>
      </c>
      <c r="BM68" s="26">
        <f t="shared" si="313"/>
        <v>0</v>
      </c>
      <c r="BN68" s="26">
        <f t="shared" si="314"/>
        <v>0</v>
      </c>
      <c r="BO68" s="26">
        <f t="shared" si="315"/>
        <v>0</v>
      </c>
      <c r="BP68" s="26">
        <f t="shared" si="316"/>
        <v>0</v>
      </c>
      <c r="BQ68" s="26">
        <f t="shared" si="317"/>
        <v>0</v>
      </c>
      <c r="BR68" s="31">
        <f t="shared" si="318"/>
        <v>23</v>
      </c>
      <c r="BS68" s="31">
        <f t="shared" si="319"/>
        <v>0.82419659735349704</v>
      </c>
      <c r="BT68" s="31">
        <f t="shared" si="320"/>
        <v>8.6166007905138318E-3</v>
      </c>
      <c r="BW68" s="27">
        <v>71</v>
      </c>
      <c r="BX68" s="26">
        <f t="shared" si="224"/>
        <v>0</v>
      </c>
      <c r="BY68" s="26">
        <f t="shared" si="225"/>
        <v>0</v>
      </c>
      <c r="BZ68" s="26">
        <f t="shared" si="226"/>
        <v>0</v>
      </c>
      <c r="CA68" s="26">
        <f t="shared" si="227"/>
        <v>0</v>
      </c>
      <c r="CB68" s="26">
        <f t="shared" si="228"/>
        <v>0</v>
      </c>
      <c r="CC68" s="26">
        <f t="shared" si="229"/>
        <v>0</v>
      </c>
      <c r="CD68" s="26">
        <f t="shared" si="230"/>
        <v>0</v>
      </c>
      <c r="CE68" s="26">
        <f t="shared" si="231"/>
        <v>0</v>
      </c>
      <c r="CF68" s="26">
        <f t="shared" si="232"/>
        <v>0</v>
      </c>
      <c r="CG68" s="26">
        <f t="shared" si="233"/>
        <v>0</v>
      </c>
      <c r="CH68" s="26">
        <f t="shared" si="234"/>
        <v>0</v>
      </c>
      <c r="CI68" s="26">
        <f t="shared" si="235"/>
        <v>0</v>
      </c>
      <c r="CJ68" s="26">
        <f t="shared" si="236"/>
        <v>0</v>
      </c>
      <c r="CK68" s="26">
        <f t="shared" si="237"/>
        <v>0</v>
      </c>
      <c r="CL68" s="26">
        <f t="shared" si="238"/>
        <v>0</v>
      </c>
      <c r="CM68" s="26">
        <f t="shared" si="239"/>
        <v>0</v>
      </c>
      <c r="CN68" s="26">
        <f t="shared" si="240"/>
        <v>0</v>
      </c>
      <c r="CO68" s="26">
        <f t="shared" si="241"/>
        <v>0</v>
      </c>
      <c r="CP68" s="26">
        <f t="shared" si="242"/>
        <v>0</v>
      </c>
      <c r="CQ68" s="26">
        <f t="shared" si="243"/>
        <v>0</v>
      </c>
      <c r="CR68" s="26">
        <f t="shared" si="244"/>
        <v>0</v>
      </c>
      <c r="CS68" s="26">
        <f t="shared" si="245"/>
        <v>0</v>
      </c>
      <c r="CT68" s="31">
        <f t="shared" si="321"/>
        <v>0</v>
      </c>
      <c r="CU68" s="31">
        <v>0</v>
      </c>
      <c r="CV68" s="31">
        <f t="shared" si="322"/>
        <v>0</v>
      </c>
      <c r="EA68" s="27">
        <v>80</v>
      </c>
      <c r="EB68" s="26">
        <f t="shared" si="246"/>
        <v>15</v>
      </c>
      <c r="EC68" s="26">
        <f t="shared" si="247"/>
        <v>0</v>
      </c>
      <c r="ED68" s="26">
        <f t="shared" si="248"/>
        <v>0</v>
      </c>
      <c r="EE68" s="26">
        <f t="shared" si="249"/>
        <v>0</v>
      </c>
      <c r="EF68" s="26">
        <f t="shared" si="250"/>
        <v>0</v>
      </c>
      <c r="EG68" s="26">
        <f t="shared" si="251"/>
        <v>0</v>
      </c>
      <c r="EH68" s="26">
        <f t="shared" si="252"/>
        <v>7</v>
      </c>
      <c r="EI68" s="26">
        <f t="shared" si="253"/>
        <v>0</v>
      </c>
      <c r="EJ68" s="26">
        <f t="shared" si="254"/>
        <v>0</v>
      </c>
      <c r="EK68" s="26">
        <f t="shared" si="255"/>
        <v>0</v>
      </c>
      <c r="EL68" s="26">
        <f t="shared" si="256"/>
        <v>8</v>
      </c>
      <c r="EM68" s="26">
        <f t="shared" si="257"/>
        <v>0</v>
      </c>
      <c r="EN68" s="26">
        <f t="shared" si="258"/>
        <v>13</v>
      </c>
      <c r="EO68" s="26">
        <f t="shared" si="259"/>
        <v>6</v>
      </c>
      <c r="EP68" s="26">
        <f t="shared" si="260"/>
        <v>0</v>
      </c>
      <c r="EQ68" s="26">
        <f t="shared" si="261"/>
        <v>0</v>
      </c>
      <c r="ER68" s="26">
        <f t="shared" si="262"/>
        <v>0</v>
      </c>
      <c r="ES68" s="26">
        <f t="shared" si="263"/>
        <v>0</v>
      </c>
      <c r="ET68" s="26">
        <f t="shared" si="264"/>
        <v>0</v>
      </c>
      <c r="EU68" s="26">
        <f t="shared" si="265"/>
        <v>6</v>
      </c>
      <c r="EV68" s="26">
        <f t="shared" si="266"/>
        <v>4</v>
      </c>
      <c r="EW68" s="26">
        <f t="shared" si="267"/>
        <v>0</v>
      </c>
      <c r="EX68" s="31">
        <f t="shared" si="323"/>
        <v>59</v>
      </c>
      <c r="EY68" s="31">
        <f t="shared" si="324"/>
        <v>0.82907210571674805</v>
      </c>
      <c r="EZ68" s="31">
        <f t="shared" si="325"/>
        <v>2.2234206471494607E-2</v>
      </c>
      <c r="GE68" s="27">
        <v>86</v>
      </c>
      <c r="GF68" s="26">
        <f t="shared" si="326"/>
        <v>0</v>
      </c>
      <c r="GG68" s="26">
        <f t="shared" si="327"/>
        <v>1</v>
      </c>
      <c r="GH68" s="26">
        <f t="shared" si="328"/>
        <v>4</v>
      </c>
      <c r="GI68" s="26">
        <f t="shared" si="329"/>
        <v>1</v>
      </c>
      <c r="GJ68" s="26">
        <f t="shared" si="330"/>
        <v>0</v>
      </c>
      <c r="GK68" s="26">
        <f t="shared" si="331"/>
        <v>0</v>
      </c>
      <c r="GL68" s="26">
        <f t="shared" si="332"/>
        <v>0</v>
      </c>
      <c r="GM68" s="26">
        <f t="shared" si="333"/>
        <v>0</v>
      </c>
      <c r="GN68" s="26">
        <f t="shared" si="334"/>
        <v>0</v>
      </c>
      <c r="GO68" s="26">
        <f t="shared" si="335"/>
        <v>0</v>
      </c>
      <c r="GP68" s="26">
        <f t="shared" si="336"/>
        <v>0</v>
      </c>
      <c r="GQ68" s="26">
        <f t="shared" si="337"/>
        <v>0</v>
      </c>
      <c r="GR68" s="26">
        <f t="shared" si="338"/>
        <v>0</v>
      </c>
      <c r="GS68" s="26">
        <f t="shared" si="339"/>
        <v>0</v>
      </c>
      <c r="GT68" s="26">
        <f t="shared" si="340"/>
        <v>0</v>
      </c>
      <c r="GU68" s="26">
        <f t="shared" si="341"/>
        <v>0</v>
      </c>
      <c r="GV68" s="26">
        <f t="shared" si="342"/>
        <v>0</v>
      </c>
      <c r="GW68" s="26">
        <f t="shared" si="343"/>
        <v>0</v>
      </c>
      <c r="GX68" s="26">
        <f t="shared" si="344"/>
        <v>0</v>
      </c>
      <c r="GY68" s="26">
        <f t="shared" si="345"/>
        <v>2</v>
      </c>
      <c r="GZ68" s="26">
        <f t="shared" si="346"/>
        <v>0</v>
      </c>
      <c r="HA68" s="26">
        <f t="shared" si="347"/>
        <v>0</v>
      </c>
      <c r="HB68" s="31">
        <f t="shared" si="348"/>
        <v>8</v>
      </c>
      <c r="HC68" s="31">
        <f t="shared" si="349"/>
        <v>0.65625</v>
      </c>
      <c r="HD68" s="31">
        <f t="shared" si="350"/>
        <v>2.3863636363636366E-3</v>
      </c>
    </row>
    <row r="69" spans="1:237">
      <c r="A69" s="6">
        <v>86</v>
      </c>
      <c r="B69" s="6">
        <v>59</v>
      </c>
      <c r="C69" s="6">
        <v>35</v>
      </c>
      <c r="D69" s="7">
        <v>25.787205669999999</v>
      </c>
      <c r="E69" s="8">
        <f t="shared" si="268"/>
        <v>26</v>
      </c>
      <c r="F69" s="7">
        <v>82.111240330000001</v>
      </c>
      <c r="G69" s="8">
        <f t="shared" si="269"/>
        <v>82</v>
      </c>
      <c r="H69" s="9">
        <v>6.9466363690000001</v>
      </c>
      <c r="I69" s="8">
        <f t="shared" si="270"/>
        <v>7</v>
      </c>
      <c r="J69" s="10">
        <v>243.51204139999999</v>
      </c>
      <c r="K69" s="8">
        <f t="shared" si="271"/>
        <v>244</v>
      </c>
      <c r="L69" s="5" t="s">
        <v>24</v>
      </c>
      <c r="S69" s="27">
        <v>67</v>
      </c>
      <c r="T69" s="26">
        <f t="shared" si="272"/>
        <v>5</v>
      </c>
      <c r="U69" s="26">
        <f t="shared" si="273"/>
        <v>3</v>
      </c>
      <c r="V69" s="26">
        <f t="shared" si="274"/>
        <v>0</v>
      </c>
      <c r="W69" s="26">
        <f t="shared" si="275"/>
        <v>0</v>
      </c>
      <c r="X69" s="26">
        <f t="shared" si="276"/>
        <v>0</v>
      </c>
      <c r="Y69" s="26">
        <f t="shared" si="277"/>
        <v>0</v>
      </c>
      <c r="Z69" s="26">
        <f t="shared" si="278"/>
        <v>0</v>
      </c>
      <c r="AA69" s="26">
        <f t="shared" si="279"/>
        <v>0</v>
      </c>
      <c r="AB69" s="26">
        <f t="shared" si="280"/>
        <v>0</v>
      </c>
      <c r="AC69" s="26">
        <f t="shared" si="281"/>
        <v>0</v>
      </c>
      <c r="AD69" s="26">
        <f t="shared" si="282"/>
        <v>0</v>
      </c>
      <c r="AE69" s="26">
        <f t="shared" si="283"/>
        <v>0</v>
      </c>
      <c r="AF69" s="26">
        <f t="shared" si="284"/>
        <v>0</v>
      </c>
      <c r="AG69" s="26">
        <f t="shared" si="285"/>
        <v>0</v>
      </c>
      <c r="AH69" s="26">
        <f t="shared" si="286"/>
        <v>0</v>
      </c>
      <c r="AI69" s="26">
        <f t="shared" si="287"/>
        <v>0</v>
      </c>
      <c r="AJ69" s="26">
        <f t="shared" si="288"/>
        <v>0</v>
      </c>
      <c r="AK69" s="26">
        <f t="shared" si="289"/>
        <v>1</v>
      </c>
      <c r="AL69" s="26">
        <f t="shared" si="290"/>
        <v>0</v>
      </c>
      <c r="AM69" s="26">
        <f t="shared" si="291"/>
        <v>0</v>
      </c>
      <c r="AN69" s="26">
        <f t="shared" si="292"/>
        <v>5</v>
      </c>
      <c r="AO69" s="26">
        <f t="shared" si="293"/>
        <v>0</v>
      </c>
      <c r="AP69" s="31">
        <f t="shared" si="294"/>
        <v>14</v>
      </c>
      <c r="AQ69" s="31">
        <f t="shared" si="179"/>
        <v>0.69387755102040827</v>
      </c>
      <c r="AR69" s="31">
        <f t="shared" si="295"/>
        <v>4.415584415584416E-3</v>
      </c>
      <c r="AU69" s="27">
        <v>72</v>
      </c>
      <c r="AV69" s="26">
        <f t="shared" si="296"/>
        <v>0</v>
      </c>
      <c r="AW69" s="26">
        <f t="shared" si="297"/>
        <v>0</v>
      </c>
      <c r="AX69" s="26">
        <f t="shared" si="298"/>
        <v>5</v>
      </c>
      <c r="AY69" s="26">
        <f t="shared" si="299"/>
        <v>5</v>
      </c>
      <c r="AZ69" s="26">
        <f t="shared" si="300"/>
        <v>8</v>
      </c>
      <c r="BA69" s="26">
        <f t="shared" si="301"/>
        <v>0</v>
      </c>
      <c r="BB69" s="26">
        <f t="shared" si="302"/>
        <v>0</v>
      </c>
      <c r="BC69" s="26">
        <f t="shared" si="303"/>
        <v>4</v>
      </c>
      <c r="BD69" s="26">
        <f t="shared" si="304"/>
        <v>3</v>
      </c>
      <c r="BE69" s="26">
        <f t="shared" si="305"/>
        <v>0</v>
      </c>
      <c r="BF69" s="26">
        <f t="shared" si="306"/>
        <v>4</v>
      </c>
      <c r="BG69" s="26">
        <f t="shared" si="307"/>
        <v>0</v>
      </c>
      <c r="BH69" s="26">
        <f t="shared" si="308"/>
        <v>0</v>
      </c>
      <c r="BI69" s="26">
        <f t="shared" si="309"/>
        <v>0</v>
      </c>
      <c r="BJ69" s="26">
        <f t="shared" si="310"/>
        <v>0</v>
      </c>
      <c r="BK69" s="26">
        <f t="shared" si="311"/>
        <v>0</v>
      </c>
      <c r="BL69" s="26">
        <f t="shared" si="312"/>
        <v>0</v>
      </c>
      <c r="BM69" s="26">
        <f t="shared" si="313"/>
        <v>0</v>
      </c>
      <c r="BN69" s="26">
        <f t="shared" si="314"/>
        <v>0</v>
      </c>
      <c r="BO69" s="26">
        <f t="shared" si="315"/>
        <v>0</v>
      </c>
      <c r="BP69" s="26">
        <f t="shared" si="316"/>
        <v>0</v>
      </c>
      <c r="BQ69" s="26">
        <f t="shared" si="317"/>
        <v>0</v>
      </c>
      <c r="BR69" s="31">
        <f t="shared" si="318"/>
        <v>29</v>
      </c>
      <c r="BS69" s="31">
        <f t="shared" si="319"/>
        <v>0.81569560047562428</v>
      </c>
      <c r="BT69" s="31">
        <f t="shared" si="320"/>
        <v>1.0752351097178684E-2</v>
      </c>
      <c r="BW69" s="27">
        <v>72</v>
      </c>
      <c r="BX69" s="26">
        <f t="shared" si="224"/>
        <v>0</v>
      </c>
      <c r="BY69" s="26">
        <f t="shared" si="225"/>
        <v>0</v>
      </c>
      <c r="BZ69" s="26">
        <f t="shared" si="226"/>
        <v>0</v>
      </c>
      <c r="CA69" s="26">
        <f t="shared" si="227"/>
        <v>0</v>
      </c>
      <c r="CB69" s="26">
        <f t="shared" si="228"/>
        <v>0</v>
      </c>
      <c r="CC69" s="26">
        <f t="shared" si="229"/>
        <v>0</v>
      </c>
      <c r="CD69" s="26">
        <f t="shared" si="230"/>
        <v>0</v>
      </c>
      <c r="CE69" s="26">
        <f t="shared" si="231"/>
        <v>0</v>
      </c>
      <c r="CF69" s="26">
        <f t="shared" si="232"/>
        <v>0</v>
      </c>
      <c r="CG69" s="26">
        <f t="shared" si="233"/>
        <v>0</v>
      </c>
      <c r="CH69" s="26">
        <f t="shared" si="234"/>
        <v>0</v>
      </c>
      <c r="CI69" s="26">
        <f t="shared" si="235"/>
        <v>0</v>
      </c>
      <c r="CJ69" s="26">
        <f t="shared" si="236"/>
        <v>0</v>
      </c>
      <c r="CK69" s="26">
        <f t="shared" si="237"/>
        <v>0</v>
      </c>
      <c r="CL69" s="26">
        <f t="shared" si="238"/>
        <v>0</v>
      </c>
      <c r="CM69" s="26">
        <f t="shared" si="239"/>
        <v>0</v>
      </c>
      <c r="CN69" s="26">
        <f t="shared" si="240"/>
        <v>0</v>
      </c>
      <c r="CO69" s="26">
        <f t="shared" si="241"/>
        <v>0</v>
      </c>
      <c r="CP69" s="26">
        <f t="shared" si="242"/>
        <v>0</v>
      </c>
      <c r="CQ69" s="26">
        <f t="shared" si="243"/>
        <v>0</v>
      </c>
      <c r="CR69" s="26">
        <f t="shared" si="244"/>
        <v>0</v>
      </c>
      <c r="CS69" s="26">
        <f t="shared" si="245"/>
        <v>0</v>
      </c>
      <c r="CT69" s="31">
        <f t="shared" si="321"/>
        <v>0</v>
      </c>
      <c r="CU69" s="31">
        <v>0</v>
      </c>
      <c r="CV69" s="31">
        <f t="shared" si="322"/>
        <v>0</v>
      </c>
      <c r="EA69" s="27">
        <v>81</v>
      </c>
      <c r="EB69" s="26">
        <f t="shared" si="246"/>
        <v>20</v>
      </c>
      <c r="EC69" s="26">
        <f t="shared" si="247"/>
        <v>0</v>
      </c>
      <c r="ED69" s="26">
        <f t="shared" si="248"/>
        <v>0</v>
      </c>
      <c r="EE69" s="26">
        <f t="shared" si="249"/>
        <v>0</v>
      </c>
      <c r="EF69" s="26">
        <f t="shared" si="250"/>
        <v>0</v>
      </c>
      <c r="EG69" s="26">
        <f t="shared" si="251"/>
        <v>0</v>
      </c>
      <c r="EH69" s="26">
        <f t="shared" si="252"/>
        <v>4</v>
      </c>
      <c r="EI69" s="26">
        <f t="shared" si="253"/>
        <v>0</v>
      </c>
      <c r="EJ69" s="26">
        <f t="shared" si="254"/>
        <v>0</v>
      </c>
      <c r="EK69" s="26">
        <f t="shared" si="255"/>
        <v>0</v>
      </c>
      <c r="EL69" s="26">
        <f t="shared" si="256"/>
        <v>10</v>
      </c>
      <c r="EM69" s="26">
        <f t="shared" si="257"/>
        <v>0</v>
      </c>
      <c r="EN69" s="26">
        <f t="shared" si="258"/>
        <v>30</v>
      </c>
      <c r="EO69" s="26">
        <f t="shared" si="259"/>
        <v>12</v>
      </c>
      <c r="EP69" s="26">
        <f t="shared" si="260"/>
        <v>0</v>
      </c>
      <c r="EQ69" s="26">
        <f t="shared" si="261"/>
        <v>0</v>
      </c>
      <c r="ER69" s="26">
        <f t="shared" si="262"/>
        <v>0</v>
      </c>
      <c r="ES69" s="26">
        <f t="shared" si="263"/>
        <v>0</v>
      </c>
      <c r="ET69" s="26">
        <f t="shared" si="264"/>
        <v>0</v>
      </c>
      <c r="EU69" s="26">
        <f t="shared" si="265"/>
        <v>8</v>
      </c>
      <c r="EV69" s="26">
        <f t="shared" si="266"/>
        <v>6</v>
      </c>
      <c r="EW69" s="26">
        <f t="shared" si="267"/>
        <v>0</v>
      </c>
      <c r="EX69" s="31">
        <f t="shared" si="323"/>
        <v>90</v>
      </c>
      <c r="EY69" s="31">
        <f t="shared" si="324"/>
        <v>0.79506172839506173</v>
      </c>
      <c r="EZ69" s="31">
        <f t="shared" si="325"/>
        <v>3.2525252525252527E-2</v>
      </c>
      <c r="GE69" s="27">
        <v>87</v>
      </c>
      <c r="GF69" s="26">
        <f t="shared" si="326"/>
        <v>0</v>
      </c>
      <c r="GG69" s="26">
        <f t="shared" si="327"/>
        <v>0</v>
      </c>
      <c r="GH69" s="26">
        <f t="shared" si="328"/>
        <v>1</v>
      </c>
      <c r="GI69" s="26">
        <f t="shared" si="329"/>
        <v>1</v>
      </c>
      <c r="GJ69" s="26">
        <f t="shared" si="330"/>
        <v>0</v>
      </c>
      <c r="GK69" s="26">
        <f t="shared" si="331"/>
        <v>0</v>
      </c>
      <c r="GL69" s="26">
        <f t="shared" si="332"/>
        <v>0</v>
      </c>
      <c r="GM69" s="26">
        <f t="shared" si="333"/>
        <v>0</v>
      </c>
      <c r="GN69" s="26">
        <f t="shared" si="334"/>
        <v>0</v>
      </c>
      <c r="GO69" s="26">
        <f t="shared" si="335"/>
        <v>0</v>
      </c>
      <c r="GP69" s="26">
        <f t="shared" si="336"/>
        <v>0</v>
      </c>
      <c r="GQ69" s="26">
        <f t="shared" si="337"/>
        <v>0</v>
      </c>
      <c r="GR69" s="26">
        <f t="shared" si="338"/>
        <v>0</v>
      </c>
      <c r="GS69" s="26">
        <f t="shared" si="339"/>
        <v>0</v>
      </c>
      <c r="GT69" s="26">
        <f t="shared" si="340"/>
        <v>0</v>
      </c>
      <c r="GU69" s="26">
        <f t="shared" si="341"/>
        <v>0</v>
      </c>
      <c r="GV69" s="26">
        <f t="shared" si="342"/>
        <v>0</v>
      </c>
      <c r="GW69" s="26">
        <f t="shared" si="343"/>
        <v>0</v>
      </c>
      <c r="GX69" s="26">
        <f t="shared" si="344"/>
        <v>0</v>
      </c>
      <c r="GY69" s="26">
        <f t="shared" si="345"/>
        <v>3</v>
      </c>
      <c r="GZ69" s="26">
        <f t="shared" si="346"/>
        <v>0</v>
      </c>
      <c r="HA69" s="26">
        <f t="shared" si="347"/>
        <v>0</v>
      </c>
      <c r="HB69" s="31">
        <f t="shared" si="348"/>
        <v>5</v>
      </c>
      <c r="HC69" s="31">
        <f t="shared" si="349"/>
        <v>0.55999999999999994</v>
      </c>
      <c r="HD69" s="31">
        <f t="shared" si="350"/>
        <v>1.2727272727272726E-3</v>
      </c>
      <c r="HK69" t="s">
        <v>288</v>
      </c>
      <c r="HL69" t="s">
        <v>257</v>
      </c>
      <c r="HM69" t="s">
        <v>259</v>
      </c>
      <c r="HP69" t="s">
        <v>288</v>
      </c>
      <c r="HQ69" t="s">
        <v>257</v>
      </c>
      <c r="HR69" t="s">
        <v>259</v>
      </c>
      <c r="HU69" t="s">
        <v>288</v>
      </c>
      <c r="HV69" t="s">
        <v>257</v>
      </c>
      <c r="HW69" t="s">
        <v>259</v>
      </c>
      <c r="HZ69" t="s">
        <v>288</v>
      </c>
      <c r="IA69" t="s">
        <v>257</v>
      </c>
      <c r="IB69" t="s">
        <v>259</v>
      </c>
    </row>
    <row r="70" spans="1:237">
      <c r="A70" s="6">
        <v>69</v>
      </c>
      <c r="B70" s="6">
        <v>46</v>
      </c>
      <c r="C70" s="6">
        <v>41</v>
      </c>
      <c r="D70" s="7">
        <v>23.641248210000001</v>
      </c>
      <c r="E70" s="8">
        <f t="shared" si="268"/>
        <v>24</v>
      </c>
      <c r="F70" s="7">
        <v>80.285978729999997</v>
      </c>
      <c r="G70" s="8">
        <f t="shared" si="269"/>
        <v>80</v>
      </c>
      <c r="H70" s="9">
        <v>5.0121396689999997</v>
      </c>
      <c r="I70" s="8">
        <f t="shared" si="270"/>
        <v>5</v>
      </c>
      <c r="J70" s="10">
        <v>263.11033040000001</v>
      </c>
      <c r="K70" s="8">
        <f t="shared" si="271"/>
        <v>263</v>
      </c>
      <c r="L70" s="5" t="s">
        <v>24</v>
      </c>
      <c r="S70" s="27">
        <v>68</v>
      </c>
      <c r="T70" s="26">
        <f t="shared" si="272"/>
        <v>2</v>
      </c>
      <c r="U70" s="26">
        <f t="shared" si="273"/>
        <v>2</v>
      </c>
      <c r="V70" s="26">
        <f t="shared" si="274"/>
        <v>0</v>
      </c>
      <c r="W70" s="26">
        <f t="shared" si="275"/>
        <v>0</v>
      </c>
      <c r="X70" s="26">
        <f t="shared" si="276"/>
        <v>0</v>
      </c>
      <c r="Y70" s="26">
        <f t="shared" si="277"/>
        <v>0</v>
      </c>
      <c r="Z70" s="26">
        <f t="shared" si="278"/>
        <v>0</v>
      </c>
      <c r="AA70" s="26">
        <f t="shared" si="279"/>
        <v>0</v>
      </c>
      <c r="AB70" s="26">
        <f t="shared" si="280"/>
        <v>0</v>
      </c>
      <c r="AC70" s="26">
        <f t="shared" si="281"/>
        <v>0</v>
      </c>
      <c r="AD70" s="26">
        <f t="shared" si="282"/>
        <v>0</v>
      </c>
      <c r="AE70" s="26">
        <f t="shared" si="283"/>
        <v>0</v>
      </c>
      <c r="AF70" s="26">
        <f t="shared" si="284"/>
        <v>0</v>
      </c>
      <c r="AG70" s="26">
        <f t="shared" si="285"/>
        <v>0</v>
      </c>
      <c r="AH70" s="26">
        <f t="shared" si="286"/>
        <v>0</v>
      </c>
      <c r="AI70" s="26">
        <f t="shared" si="287"/>
        <v>0</v>
      </c>
      <c r="AJ70" s="26">
        <f t="shared" si="288"/>
        <v>0</v>
      </c>
      <c r="AK70" s="26">
        <f t="shared" si="289"/>
        <v>4</v>
      </c>
      <c r="AL70" s="26">
        <f t="shared" si="290"/>
        <v>0</v>
      </c>
      <c r="AM70" s="26">
        <f t="shared" si="291"/>
        <v>0</v>
      </c>
      <c r="AN70" s="26">
        <f t="shared" si="292"/>
        <v>0</v>
      </c>
      <c r="AO70" s="26">
        <f t="shared" si="293"/>
        <v>0</v>
      </c>
      <c r="AP70" s="31">
        <f t="shared" si="294"/>
        <v>8</v>
      </c>
      <c r="AQ70" s="31">
        <f t="shared" si="179"/>
        <v>0.625</v>
      </c>
      <c r="AR70" s="31">
        <f t="shared" si="295"/>
        <v>2.2727272727272726E-3</v>
      </c>
      <c r="AU70" s="27">
        <v>73</v>
      </c>
      <c r="AV70" s="26">
        <f t="shared" si="296"/>
        <v>0</v>
      </c>
      <c r="AW70" s="26">
        <f t="shared" si="297"/>
        <v>0</v>
      </c>
      <c r="AX70" s="26">
        <f t="shared" si="298"/>
        <v>5</v>
      </c>
      <c r="AY70" s="26">
        <f t="shared" si="299"/>
        <v>2</v>
      </c>
      <c r="AZ70" s="26">
        <f t="shared" si="300"/>
        <v>7</v>
      </c>
      <c r="BA70" s="26">
        <f t="shared" si="301"/>
        <v>0</v>
      </c>
      <c r="BB70" s="26">
        <f t="shared" si="302"/>
        <v>0</v>
      </c>
      <c r="BC70" s="26">
        <f t="shared" si="303"/>
        <v>3</v>
      </c>
      <c r="BD70" s="26">
        <f t="shared" si="304"/>
        <v>2</v>
      </c>
      <c r="BE70" s="26">
        <f t="shared" si="305"/>
        <v>0</v>
      </c>
      <c r="BF70" s="26">
        <f t="shared" si="306"/>
        <v>5</v>
      </c>
      <c r="BG70" s="26">
        <f t="shared" si="307"/>
        <v>0</v>
      </c>
      <c r="BH70" s="26">
        <f t="shared" si="308"/>
        <v>0</v>
      </c>
      <c r="BI70" s="26">
        <f t="shared" si="309"/>
        <v>0</v>
      </c>
      <c r="BJ70" s="26">
        <f t="shared" si="310"/>
        <v>0</v>
      </c>
      <c r="BK70" s="26">
        <f t="shared" si="311"/>
        <v>0</v>
      </c>
      <c r="BL70" s="26">
        <f t="shared" si="312"/>
        <v>0</v>
      </c>
      <c r="BM70" s="26">
        <f t="shared" si="313"/>
        <v>0</v>
      </c>
      <c r="BN70" s="26">
        <f t="shared" si="314"/>
        <v>0</v>
      </c>
      <c r="BO70" s="26">
        <f t="shared" si="315"/>
        <v>0</v>
      </c>
      <c r="BP70" s="26">
        <f t="shared" si="316"/>
        <v>0</v>
      </c>
      <c r="BQ70" s="26">
        <f t="shared" si="317"/>
        <v>0</v>
      </c>
      <c r="BR70" s="31">
        <f t="shared" si="318"/>
        <v>24</v>
      </c>
      <c r="BS70" s="31">
        <f t="shared" si="319"/>
        <v>0.79861111111111116</v>
      </c>
      <c r="BT70" s="31">
        <f t="shared" si="320"/>
        <v>8.7121212121212127E-3</v>
      </c>
      <c r="BW70" s="27">
        <v>73</v>
      </c>
      <c r="BX70" s="26">
        <f t="shared" si="224"/>
        <v>0</v>
      </c>
      <c r="BY70" s="26">
        <f t="shared" si="225"/>
        <v>0</v>
      </c>
      <c r="BZ70" s="26">
        <f t="shared" si="226"/>
        <v>0</v>
      </c>
      <c r="CA70" s="26">
        <f t="shared" si="227"/>
        <v>0</v>
      </c>
      <c r="CB70" s="26">
        <f t="shared" si="228"/>
        <v>0</v>
      </c>
      <c r="CC70" s="26">
        <f t="shared" si="229"/>
        <v>0</v>
      </c>
      <c r="CD70" s="26">
        <f t="shared" si="230"/>
        <v>0</v>
      </c>
      <c r="CE70" s="26">
        <f t="shared" si="231"/>
        <v>0</v>
      </c>
      <c r="CF70" s="26">
        <f t="shared" si="232"/>
        <v>0</v>
      </c>
      <c r="CG70" s="26">
        <f t="shared" si="233"/>
        <v>0</v>
      </c>
      <c r="CH70" s="26">
        <f t="shared" si="234"/>
        <v>0</v>
      </c>
      <c r="CI70" s="26">
        <f t="shared" si="235"/>
        <v>0</v>
      </c>
      <c r="CJ70" s="26">
        <f t="shared" si="236"/>
        <v>0</v>
      </c>
      <c r="CK70" s="26">
        <f t="shared" si="237"/>
        <v>0</v>
      </c>
      <c r="CL70" s="26">
        <f t="shared" si="238"/>
        <v>0</v>
      </c>
      <c r="CM70" s="26">
        <f t="shared" si="239"/>
        <v>0</v>
      </c>
      <c r="CN70" s="26">
        <f t="shared" si="240"/>
        <v>0</v>
      </c>
      <c r="CO70" s="26">
        <f t="shared" si="241"/>
        <v>0</v>
      </c>
      <c r="CP70" s="26">
        <f t="shared" si="242"/>
        <v>0</v>
      </c>
      <c r="CQ70" s="26">
        <f t="shared" si="243"/>
        <v>0</v>
      </c>
      <c r="CR70" s="26">
        <f t="shared" si="244"/>
        <v>0</v>
      </c>
      <c r="CS70" s="26">
        <f t="shared" si="245"/>
        <v>0</v>
      </c>
      <c r="CT70" s="31">
        <f t="shared" si="321"/>
        <v>0</v>
      </c>
      <c r="CU70" s="31">
        <v>0</v>
      </c>
      <c r="CV70" s="31">
        <f t="shared" si="322"/>
        <v>0</v>
      </c>
      <c r="EA70" s="27">
        <v>82</v>
      </c>
      <c r="EB70" s="26">
        <f t="shared" si="246"/>
        <v>20</v>
      </c>
      <c r="EC70" s="26">
        <f t="shared" si="247"/>
        <v>0</v>
      </c>
      <c r="ED70" s="26">
        <f t="shared" si="248"/>
        <v>0</v>
      </c>
      <c r="EE70" s="26">
        <f t="shared" si="249"/>
        <v>0</v>
      </c>
      <c r="EF70" s="26">
        <f t="shared" si="250"/>
        <v>0</v>
      </c>
      <c r="EG70" s="26">
        <f t="shared" si="251"/>
        <v>0</v>
      </c>
      <c r="EH70" s="26">
        <f t="shared" si="252"/>
        <v>7</v>
      </c>
      <c r="EI70" s="26">
        <f t="shared" si="253"/>
        <v>0</v>
      </c>
      <c r="EJ70" s="26">
        <f t="shared" si="254"/>
        <v>0</v>
      </c>
      <c r="EK70" s="26">
        <f t="shared" si="255"/>
        <v>0</v>
      </c>
      <c r="EL70" s="26">
        <f t="shared" si="256"/>
        <v>9</v>
      </c>
      <c r="EM70" s="26">
        <f t="shared" si="257"/>
        <v>0</v>
      </c>
      <c r="EN70" s="26">
        <f t="shared" si="258"/>
        <v>18</v>
      </c>
      <c r="EO70" s="26">
        <f t="shared" si="259"/>
        <v>5</v>
      </c>
      <c r="EP70" s="26">
        <f t="shared" si="260"/>
        <v>0</v>
      </c>
      <c r="EQ70" s="26">
        <f t="shared" si="261"/>
        <v>0</v>
      </c>
      <c r="ER70" s="26">
        <f t="shared" si="262"/>
        <v>0</v>
      </c>
      <c r="ES70" s="26">
        <f t="shared" si="263"/>
        <v>0</v>
      </c>
      <c r="ET70" s="26">
        <f t="shared" si="264"/>
        <v>0</v>
      </c>
      <c r="EU70" s="26">
        <f t="shared" si="265"/>
        <v>13</v>
      </c>
      <c r="EV70" s="26">
        <f t="shared" si="266"/>
        <v>9</v>
      </c>
      <c r="EW70" s="26">
        <f t="shared" si="267"/>
        <v>0</v>
      </c>
      <c r="EX70" s="31">
        <f t="shared" si="323"/>
        <v>81</v>
      </c>
      <c r="EY70" s="31">
        <f t="shared" si="324"/>
        <v>0.82792257277853976</v>
      </c>
      <c r="EZ70" s="31">
        <f t="shared" si="325"/>
        <v>3.0482603815937148E-2</v>
      </c>
      <c r="GE70" s="27">
        <v>88</v>
      </c>
      <c r="GF70" s="26">
        <f t="shared" si="326"/>
        <v>0</v>
      </c>
      <c r="GG70" s="26">
        <f t="shared" si="327"/>
        <v>7</v>
      </c>
      <c r="GH70" s="26">
        <f t="shared" si="328"/>
        <v>2</v>
      </c>
      <c r="GI70" s="26">
        <f t="shared" si="329"/>
        <v>4</v>
      </c>
      <c r="GJ70" s="26">
        <f t="shared" si="330"/>
        <v>0</v>
      </c>
      <c r="GK70" s="26">
        <f t="shared" si="331"/>
        <v>0</v>
      </c>
      <c r="GL70" s="26">
        <f t="shared" si="332"/>
        <v>0</v>
      </c>
      <c r="GM70" s="26">
        <f t="shared" si="333"/>
        <v>0</v>
      </c>
      <c r="GN70" s="26">
        <f t="shared" si="334"/>
        <v>0</v>
      </c>
      <c r="GO70" s="26">
        <f t="shared" si="335"/>
        <v>0</v>
      </c>
      <c r="GP70" s="26">
        <f t="shared" si="336"/>
        <v>0</v>
      </c>
      <c r="GQ70" s="26">
        <f t="shared" si="337"/>
        <v>0</v>
      </c>
      <c r="GR70" s="26">
        <f t="shared" si="338"/>
        <v>0</v>
      </c>
      <c r="GS70" s="26">
        <f t="shared" si="339"/>
        <v>0</v>
      </c>
      <c r="GT70" s="26">
        <f t="shared" si="340"/>
        <v>0</v>
      </c>
      <c r="GU70" s="26">
        <f t="shared" si="341"/>
        <v>0</v>
      </c>
      <c r="GV70" s="26">
        <f t="shared" si="342"/>
        <v>0</v>
      </c>
      <c r="GW70" s="26">
        <f t="shared" si="343"/>
        <v>3</v>
      </c>
      <c r="GX70" s="26">
        <f t="shared" si="344"/>
        <v>0</v>
      </c>
      <c r="GY70" s="26">
        <f t="shared" si="345"/>
        <v>2</v>
      </c>
      <c r="GZ70" s="26">
        <f t="shared" si="346"/>
        <v>0</v>
      </c>
      <c r="HA70" s="26">
        <f t="shared" si="347"/>
        <v>0</v>
      </c>
      <c r="HB70" s="31">
        <f t="shared" si="348"/>
        <v>18</v>
      </c>
      <c r="HC70" s="31">
        <f t="shared" si="349"/>
        <v>0.74691358024691357</v>
      </c>
      <c r="HD70" s="31">
        <f t="shared" si="350"/>
        <v>6.1111111111111114E-3</v>
      </c>
      <c r="HK70" s="39" t="s">
        <v>279</v>
      </c>
      <c r="HL70" s="31">
        <f>1-(($HL65/$HN65)^2)-(($HM65/$HN65)^2)</f>
        <v>0</v>
      </c>
      <c r="HM70" s="31">
        <f>($HN65/$HN$7)*$HL70</f>
        <v>0</v>
      </c>
      <c r="HP70" s="39" t="s">
        <v>279</v>
      </c>
      <c r="HQ70" s="31">
        <f>1-(($HL65/$HN65)^2)-(($HM65/$HN65)^2)</f>
        <v>0</v>
      </c>
      <c r="HR70" s="31">
        <f>($HN65/$HN$7)*$HL70</f>
        <v>0</v>
      </c>
      <c r="HU70" s="39" t="s">
        <v>279</v>
      </c>
      <c r="HV70" s="31">
        <v>0</v>
      </c>
      <c r="HW70" s="31">
        <f>($HN77/$HN$7)*$HL82</f>
        <v>0</v>
      </c>
      <c r="HZ70" s="39" t="s">
        <v>279</v>
      </c>
      <c r="IA70" s="31">
        <f>1-(($IA65/$IC65)^2)-(($IB65/$IC65)^2)</f>
        <v>0</v>
      </c>
      <c r="IB70" s="31">
        <f>($IC65/$IC$19)*$IA70</f>
        <v>0</v>
      </c>
    </row>
    <row r="71" spans="1:237">
      <c r="A71" s="6">
        <v>91</v>
      </c>
      <c r="B71" s="6">
        <v>56</v>
      </c>
      <c r="C71" s="6">
        <v>37</v>
      </c>
      <c r="D71" s="7">
        <v>23.431916319999999</v>
      </c>
      <c r="E71" s="8">
        <f t="shared" si="268"/>
        <v>23</v>
      </c>
      <c r="F71" s="7">
        <v>80.568878490000003</v>
      </c>
      <c r="G71" s="8">
        <f t="shared" si="269"/>
        <v>81</v>
      </c>
      <c r="H71" s="9">
        <v>6.3634722080000001</v>
      </c>
      <c r="I71" s="8">
        <f t="shared" si="270"/>
        <v>6</v>
      </c>
      <c r="J71" s="10">
        <v>269.50391619999999</v>
      </c>
      <c r="K71" s="8">
        <f t="shared" si="271"/>
        <v>270</v>
      </c>
      <c r="L71" s="5" t="s">
        <v>24</v>
      </c>
      <c r="S71" s="27">
        <v>69</v>
      </c>
      <c r="T71" s="26">
        <f t="shared" si="272"/>
        <v>3</v>
      </c>
      <c r="U71" s="26">
        <f t="shared" si="273"/>
        <v>1</v>
      </c>
      <c r="V71" s="26">
        <f t="shared" si="274"/>
        <v>0</v>
      </c>
      <c r="W71" s="26">
        <f t="shared" si="275"/>
        <v>0</v>
      </c>
      <c r="X71" s="26">
        <f t="shared" si="276"/>
        <v>0</v>
      </c>
      <c r="Y71" s="26">
        <f t="shared" si="277"/>
        <v>0</v>
      </c>
      <c r="Z71" s="26">
        <f t="shared" si="278"/>
        <v>0</v>
      </c>
      <c r="AA71" s="26">
        <f t="shared" si="279"/>
        <v>0</v>
      </c>
      <c r="AB71" s="26">
        <f t="shared" si="280"/>
        <v>0</v>
      </c>
      <c r="AC71" s="26">
        <f t="shared" si="281"/>
        <v>0</v>
      </c>
      <c r="AD71" s="26">
        <f t="shared" si="282"/>
        <v>0</v>
      </c>
      <c r="AE71" s="26">
        <f t="shared" si="283"/>
        <v>0</v>
      </c>
      <c r="AF71" s="26">
        <f t="shared" si="284"/>
        <v>0</v>
      </c>
      <c r="AG71" s="26">
        <f t="shared" si="285"/>
        <v>0</v>
      </c>
      <c r="AH71" s="26">
        <f t="shared" si="286"/>
        <v>0</v>
      </c>
      <c r="AI71" s="26">
        <f t="shared" si="287"/>
        <v>0</v>
      </c>
      <c r="AJ71" s="26">
        <f t="shared" si="288"/>
        <v>0</v>
      </c>
      <c r="AK71" s="26">
        <f t="shared" si="289"/>
        <v>4</v>
      </c>
      <c r="AL71" s="26">
        <f t="shared" si="290"/>
        <v>0</v>
      </c>
      <c r="AM71" s="26">
        <f t="shared" si="291"/>
        <v>0</v>
      </c>
      <c r="AN71" s="26">
        <f t="shared" si="292"/>
        <v>2</v>
      </c>
      <c r="AO71" s="26">
        <f t="shared" si="293"/>
        <v>0</v>
      </c>
      <c r="AP71" s="31">
        <f t="shared" si="294"/>
        <v>10</v>
      </c>
      <c r="AQ71" s="31">
        <f t="shared" si="179"/>
        <v>0.7</v>
      </c>
      <c r="AR71" s="31">
        <f t="shared" si="295"/>
        <v>3.1818181818181815E-3</v>
      </c>
      <c r="AU71" s="27">
        <v>74</v>
      </c>
      <c r="AV71" s="26">
        <f t="shared" si="296"/>
        <v>0</v>
      </c>
      <c r="AW71" s="26">
        <f t="shared" si="297"/>
        <v>0</v>
      </c>
      <c r="AX71" s="26">
        <f t="shared" si="298"/>
        <v>3</v>
      </c>
      <c r="AY71" s="26">
        <f t="shared" si="299"/>
        <v>3</v>
      </c>
      <c r="AZ71" s="26">
        <f t="shared" si="300"/>
        <v>5</v>
      </c>
      <c r="BA71" s="26">
        <f t="shared" si="301"/>
        <v>0</v>
      </c>
      <c r="BB71" s="26">
        <f t="shared" si="302"/>
        <v>0</v>
      </c>
      <c r="BC71" s="26">
        <f t="shared" si="303"/>
        <v>3</v>
      </c>
      <c r="BD71" s="26">
        <f t="shared" si="304"/>
        <v>6</v>
      </c>
      <c r="BE71" s="26">
        <f t="shared" si="305"/>
        <v>0</v>
      </c>
      <c r="BF71" s="26">
        <f t="shared" si="306"/>
        <v>4</v>
      </c>
      <c r="BG71" s="26">
        <f t="shared" si="307"/>
        <v>0</v>
      </c>
      <c r="BH71" s="26">
        <f t="shared" si="308"/>
        <v>0</v>
      </c>
      <c r="BI71" s="26">
        <f t="shared" si="309"/>
        <v>0</v>
      </c>
      <c r="BJ71" s="26">
        <f t="shared" si="310"/>
        <v>0</v>
      </c>
      <c r="BK71" s="26">
        <f t="shared" si="311"/>
        <v>0</v>
      </c>
      <c r="BL71" s="26">
        <f t="shared" si="312"/>
        <v>0</v>
      </c>
      <c r="BM71" s="26">
        <f t="shared" si="313"/>
        <v>0</v>
      </c>
      <c r="BN71" s="26">
        <f t="shared" si="314"/>
        <v>0</v>
      </c>
      <c r="BO71" s="26">
        <f t="shared" si="315"/>
        <v>0</v>
      </c>
      <c r="BP71" s="26">
        <f t="shared" si="316"/>
        <v>0</v>
      </c>
      <c r="BQ71" s="26">
        <f t="shared" si="317"/>
        <v>0</v>
      </c>
      <c r="BR71" s="31">
        <f t="shared" si="318"/>
        <v>24</v>
      </c>
      <c r="BS71" s="31">
        <f t="shared" si="319"/>
        <v>0.81944444444444442</v>
      </c>
      <c r="BT71" s="31">
        <f t="shared" si="320"/>
        <v>8.9393939393939397E-3</v>
      </c>
      <c r="BW71" s="27">
        <v>74</v>
      </c>
      <c r="BX71" s="26">
        <f t="shared" si="224"/>
        <v>0</v>
      </c>
      <c r="BY71" s="26">
        <f t="shared" si="225"/>
        <v>0</v>
      </c>
      <c r="BZ71" s="26">
        <f t="shared" si="226"/>
        <v>0</v>
      </c>
      <c r="CA71" s="26">
        <f t="shared" si="227"/>
        <v>0</v>
      </c>
      <c r="CB71" s="26">
        <f t="shared" si="228"/>
        <v>0</v>
      </c>
      <c r="CC71" s="26">
        <f t="shared" si="229"/>
        <v>0</v>
      </c>
      <c r="CD71" s="26">
        <f t="shared" si="230"/>
        <v>0</v>
      </c>
      <c r="CE71" s="26">
        <f t="shared" si="231"/>
        <v>0</v>
      </c>
      <c r="CF71" s="26">
        <f t="shared" si="232"/>
        <v>0</v>
      </c>
      <c r="CG71" s="26">
        <f t="shared" si="233"/>
        <v>0</v>
      </c>
      <c r="CH71" s="26">
        <f t="shared" si="234"/>
        <v>0</v>
      </c>
      <c r="CI71" s="26">
        <f t="shared" si="235"/>
        <v>0</v>
      </c>
      <c r="CJ71" s="26">
        <f t="shared" si="236"/>
        <v>0</v>
      </c>
      <c r="CK71" s="26">
        <f t="shared" si="237"/>
        <v>0</v>
      </c>
      <c r="CL71" s="26">
        <f t="shared" si="238"/>
        <v>0</v>
      </c>
      <c r="CM71" s="26">
        <f t="shared" si="239"/>
        <v>0</v>
      </c>
      <c r="CN71" s="26">
        <f t="shared" si="240"/>
        <v>0</v>
      </c>
      <c r="CO71" s="26">
        <f t="shared" si="241"/>
        <v>0</v>
      </c>
      <c r="CP71" s="26">
        <f t="shared" si="242"/>
        <v>0</v>
      </c>
      <c r="CQ71" s="26">
        <f t="shared" si="243"/>
        <v>0</v>
      </c>
      <c r="CR71" s="26">
        <f t="shared" si="244"/>
        <v>0</v>
      </c>
      <c r="CS71" s="26">
        <f t="shared" si="245"/>
        <v>0</v>
      </c>
      <c r="CT71" s="31">
        <f t="shared" si="321"/>
        <v>0</v>
      </c>
      <c r="CU71" s="31">
        <v>0</v>
      </c>
      <c r="CV71" s="31">
        <f t="shared" si="322"/>
        <v>0</v>
      </c>
      <c r="EA71" s="27">
        <v>83</v>
      </c>
      <c r="EB71" s="26">
        <f t="shared" si="246"/>
        <v>21</v>
      </c>
      <c r="EC71" s="26">
        <f t="shared" si="247"/>
        <v>0</v>
      </c>
      <c r="ED71" s="26">
        <f t="shared" si="248"/>
        <v>0</v>
      </c>
      <c r="EE71" s="26">
        <f t="shared" si="249"/>
        <v>0</v>
      </c>
      <c r="EF71" s="26">
        <f t="shared" si="250"/>
        <v>0</v>
      </c>
      <c r="EG71" s="26">
        <f t="shared" si="251"/>
        <v>0</v>
      </c>
      <c r="EH71" s="26">
        <f t="shared" si="252"/>
        <v>8</v>
      </c>
      <c r="EI71" s="26">
        <f t="shared" si="253"/>
        <v>0</v>
      </c>
      <c r="EJ71" s="26">
        <f t="shared" si="254"/>
        <v>0</v>
      </c>
      <c r="EK71" s="26">
        <f t="shared" si="255"/>
        <v>0</v>
      </c>
      <c r="EL71" s="26">
        <f t="shared" si="256"/>
        <v>12</v>
      </c>
      <c r="EM71" s="26">
        <f t="shared" si="257"/>
        <v>0</v>
      </c>
      <c r="EN71" s="26">
        <f t="shared" si="258"/>
        <v>29</v>
      </c>
      <c r="EO71" s="26">
        <f t="shared" si="259"/>
        <v>9</v>
      </c>
      <c r="EP71" s="26">
        <f t="shared" si="260"/>
        <v>0</v>
      </c>
      <c r="EQ71" s="26">
        <f t="shared" si="261"/>
        <v>0</v>
      </c>
      <c r="ER71" s="26">
        <f t="shared" si="262"/>
        <v>0</v>
      </c>
      <c r="ES71" s="26">
        <f t="shared" si="263"/>
        <v>0</v>
      </c>
      <c r="ET71" s="26">
        <f t="shared" si="264"/>
        <v>0</v>
      </c>
      <c r="EU71" s="26">
        <f t="shared" si="265"/>
        <v>7</v>
      </c>
      <c r="EV71" s="26">
        <f t="shared" si="266"/>
        <v>7</v>
      </c>
      <c r="EW71" s="26">
        <f t="shared" si="267"/>
        <v>0</v>
      </c>
      <c r="EX71" s="31">
        <f t="shared" si="323"/>
        <v>93</v>
      </c>
      <c r="EY71" s="31">
        <f t="shared" si="324"/>
        <v>0.80702971441785176</v>
      </c>
      <c r="EZ71" s="31">
        <f t="shared" si="325"/>
        <v>3.4115347018572828E-2</v>
      </c>
      <c r="GE71" s="27">
        <v>89</v>
      </c>
      <c r="GF71" s="26">
        <f t="shared" si="326"/>
        <v>0</v>
      </c>
      <c r="GG71" s="26">
        <f t="shared" si="327"/>
        <v>0</v>
      </c>
      <c r="GH71" s="26">
        <f t="shared" si="328"/>
        <v>5</v>
      </c>
      <c r="GI71" s="26">
        <f t="shared" si="329"/>
        <v>1</v>
      </c>
      <c r="GJ71" s="26">
        <f t="shared" si="330"/>
        <v>0</v>
      </c>
      <c r="GK71" s="26">
        <f t="shared" si="331"/>
        <v>0</v>
      </c>
      <c r="GL71" s="26">
        <f t="shared" si="332"/>
        <v>0</v>
      </c>
      <c r="GM71" s="26">
        <f t="shared" si="333"/>
        <v>0</v>
      </c>
      <c r="GN71" s="26">
        <f t="shared" si="334"/>
        <v>0</v>
      </c>
      <c r="GO71" s="26">
        <f t="shared" si="335"/>
        <v>0</v>
      </c>
      <c r="GP71" s="26">
        <f t="shared" si="336"/>
        <v>0</v>
      </c>
      <c r="GQ71" s="26">
        <f t="shared" si="337"/>
        <v>1</v>
      </c>
      <c r="GR71" s="26">
        <f t="shared" si="338"/>
        <v>0</v>
      </c>
      <c r="GS71" s="26">
        <f t="shared" si="339"/>
        <v>0</v>
      </c>
      <c r="GT71" s="26">
        <f t="shared" si="340"/>
        <v>0</v>
      </c>
      <c r="GU71" s="26">
        <f t="shared" si="341"/>
        <v>0</v>
      </c>
      <c r="GV71" s="26">
        <f t="shared" si="342"/>
        <v>0</v>
      </c>
      <c r="GW71" s="26">
        <f t="shared" si="343"/>
        <v>0</v>
      </c>
      <c r="GX71" s="26">
        <f t="shared" si="344"/>
        <v>0</v>
      </c>
      <c r="GY71" s="26">
        <f t="shared" si="345"/>
        <v>4</v>
      </c>
      <c r="GZ71" s="26">
        <f t="shared" si="346"/>
        <v>0</v>
      </c>
      <c r="HA71" s="26">
        <f t="shared" si="347"/>
        <v>0</v>
      </c>
      <c r="HB71" s="31">
        <f t="shared" si="348"/>
        <v>11</v>
      </c>
      <c r="HC71" s="31">
        <f t="shared" si="349"/>
        <v>0.64462809917355379</v>
      </c>
      <c r="HD71" s="31">
        <f t="shared" si="350"/>
        <v>3.2231404958677689E-3</v>
      </c>
      <c r="HK71" s="39" t="s">
        <v>282</v>
      </c>
      <c r="HL71" s="31">
        <v>0</v>
      </c>
      <c r="HM71" s="31">
        <f>($HN66/$HN$7)*$HL71</f>
        <v>0</v>
      </c>
      <c r="HP71" s="39" t="s">
        <v>282</v>
      </c>
      <c r="HQ71" s="31">
        <v>0</v>
      </c>
      <c r="HR71" s="31">
        <f>($HN66/$HN$7)*$HL71</f>
        <v>0</v>
      </c>
      <c r="HU71" s="39" t="s">
        <v>282</v>
      </c>
      <c r="HV71" s="31">
        <v>0</v>
      </c>
      <c r="HW71" s="31">
        <f>($HN78/$HN$7)*$HL83</f>
        <v>0</v>
      </c>
      <c r="HZ71" s="39" t="s">
        <v>282</v>
      </c>
      <c r="IA71" s="31">
        <f>1-(($IA66/$IC66)^2)-(($IB66/$IC66)^2)</f>
        <v>0</v>
      </c>
      <c r="IB71" s="31">
        <f>($IC66/$IC$19)*$IA71</f>
        <v>0</v>
      </c>
    </row>
    <row r="72" spans="1:237">
      <c r="A72" s="6">
        <v>61</v>
      </c>
      <c r="B72" s="6">
        <v>52</v>
      </c>
      <c r="C72" s="6">
        <v>41</v>
      </c>
      <c r="D72" s="7">
        <v>24.97669518</v>
      </c>
      <c r="E72" s="8">
        <f t="shared" si="268"/>
        <v>25</v>
      </c>
      <c r="F72" s="7">
        <v>83.891805000000005</v>
      </c>
      <c r="G72" s="8">
        <f t="shared" si="269"/>
        <v>84</v>
      </c>
      <c r="H72" s="9">
        <v>6.8804312230000004</v>
      </c>
      <c r="I72" s="8">
        <f t="shared" si="270"/>
        <v>7</v>
      </c>
      <c r="J72" s="10">
        <v>204.80018469999999</v>
      </c>
      <c r="K72" s="8">
        <f t="shared" si="271"/>
        <v>205</v>
      </c>
      <c r="L72" s="5" t="s">
        <v>24</v>
      </c>
      <c r="R72" s="25" t="s">
        <v>278</v>
      </c>
      <c r="S72" s="28">
        <v>70</v>
      </c>
      <c r="T72" s="25">
        <f t="shared" si="272"/>
        <v>1</v>
      </c>
      <c r="U72" s="25">
        <f t="shared" si="273"/>
        <v>2</v>
      </c>
      <c r="V72" s="25">
        <f t="shared" si="274"/>
        <v>0</v>
      </c>
      <c r="W72" s="25">
        <f t="shared" si="275"/>
        <v>0</v>
      </c>
      <c r="X72" s="25">
        <f t="shared" si="276"/>
        <v>0</v>
      </c>
      <c r="Y72" s="25">
        <f t="shared" si="277"/>
        <v>0</v>
      </c>
      <c r="Z72" s="25">
        <f t="shared" si="278"/>
        <v>0</v>
      </c>
      <c r="AA72" s="25">
        <f t="shared" si="279"/>
        <v>0</v>
      </c>
      <c r="AB72" s="25">
        <f t="shared" si="280"/>
        <v>0</v>
      </c>
      <c r="AC72" s="25">
        <f t="shared" si="281"/>
        <v>0</v>
      </c>
      <c r="AD72" s="25">
        <f t="shared" si="282"/>
        <v>0</v>
      </c>
      <c r="AE72" s="25">
        <f t="shared" si="283"/>
        <v>0</v>
      </c>
      <c r="AF72" s="25">
        <f t="shared" si="284"/>
        <v>0</v>
      </c>
      <c r="AG72" s="25">
        <f t="shared" si="285"/>
        <v>0</v>
      </c>
      <c r="AH72" s="25">
        <f t="shared" si="286"/>
        <v>0</v>
      </c>
      <c r="AI72" s="25">
        <f t="shared" si="287"/>
        <v>0</v>
      </c>
      <c r="AJ72" s="25">
        <f t="shared" si="288"/>
        <v>0</v>
      </c>
      <c r="AK72" s="25">
        <f t="shared" si="289"/>
        <v>5</v>
      </c>
      <c r="AL72" s="25">
        <f t="shared" si="290"/>
        <v>0</v>
      </c>
      <c r="AM72" s="25">
        <f t="shared" si="291"/>
        <v>0</v>
      </c>
      <c r="AN72" s="25">
        <f t="shared" si="292"/>
        <v>3</v>
      </c>
      <c r="AO72" s="25">
        <f t="shared" si="293"/>
        <v>0</v>
      </c>
      <c r="AP72" s="31">
        <f t="shared" si="294"/>
        <v>11</v>
      </c>
      <c r="AQ72" s="31">
        <f t="shared" si="179"/>
        <v>0.67768595041322321</v>
      </c>
      <c r="AR72" s="31">
        <f t="shared" si="295"/>
        <v>3.3884297520661161E-3</v>
      </c>
      <c r="AT72" s="25" t="s">
        <v>278</v>
      </c>
      <c r="AU72" s="28">
        <v>75</v>
      </c>
      <c r="AV72" s="25">
        <f t="shared" si="296"/>
        <v>0</v>
      </c>
      <c r="AW72" s="25">
        <f t="shared" si="297"/>
        <v>0</v>
      </c>
      <c r="AX72" s="25">
        <f t="shared" si="298"/>
        <v>3</v>
      </c>
      <c r="AY72" s="25">
        <f t="shared" si="299"/>
        <v>2</v>
      </c>
      <c r="AZ72" s="25">
        <f t="shared" si="300"/>
        <v>6</v>
      </c>
      <c r="BA72" s="25">
        <f t="shared" si="301"/>
        <v>0</v>
      </c>
      <c r="BB72" s="25">
        <f t="shared" si="302"/>
        <v>0</v>
      </c>
      <c r="BC72" s="25">
        <f t="shared" si="303"/>
        <v>4</v>
      </c>
      <c r="BD72" s="25">
        <f t="shared" si="304"/>
        <v>3</v>
      </c>
      <c r="BE72" s="25">
        <f t="shared" si="305"/>
        <v>0</v>
      </c>
      <c r="BF72" s="25">
        <f t="shared" si="306"/>
        <v>6</v>
      </c>
      <c r="BG72" s="25">
        <f t="shared" si="307"/>
        <v>0</v>
      </c>
      <c r="BH72" s="25">
        <f t="shared" si="308"/>
        <v>0</v>
      </c>
      <c r="BI72" s="25">
        <f t="shared" si="309"/>
        <v>0</v>
      </c>
      <c r="BJ72" s="25">
        <f t="shared" si="310"/>
        <v>0</v>
      </c>
      <c r="BK72" s="25">
        <f t="shared" si="311"/>
        <v>0</v>
      </c>
      <c r="BL72" s="25">
        <f t="shared" si="312"/>
        <v>0</v>
      </c>
      <c r="BM72" s="25">
        <f t="shared" si="313"/>
        <v>0</v>
      </c>
      <c r="BN72" s="25">
        <f t="shared" si="314"/>
        <v>0</v>
      </c>
      <c r="BO72" s="25">
        <f t="shared" si="315"/>
        <v>0</v>
      </c>
      <c r="BP72" s="25">
        <f t="shared" si="316"/>
        <v>0</v>
      </c>
      <c r="BQ72" s="25">
        <f t="shared" si="317"/>
        <v>0</v>
      </c>
      <c r="BR72" s="31">
        <f t="shared" si="318"/>
        <v>24</v>
      </c>
      <c r="BS72" s="31">
        <f t="shared" si="319"/>
        <v>0.80902777777777779</v>
      </c>
      <c r="BT72" s="31">
        <f t="shared" si="320"/>
        <v>8.8257575757575771E-3</v>
      </c>
      <c r="BW72" s="27">
        <v>75</v>
      </c>
      <c r="BX72" s="26">
        <f t="shared" si="224"/>
        <v>0</v>
      </c>
      <c r="BY72" s="26">
        <f t="shared" si="225"/>
        <v>0</v>
      </c>
      <c r="BZ72" s="26">
        <f t="shared" si="226"/>
        <v>8</v>
      </c>
      <c r="CA72" s="26">
        <f t="shared" si="227"/>
        <v>0</v>
      </c>
      <c r="CB72" s="26">
        <f t="shared" si="228"/>
        <v>0</v>
      </c>
      <c r="CC72" s="26">
        <f t="shared" si="229"/>
        <v>0</v>
      </c>
      <c r="CD72" s="26">
        <f t="shared" si="230"/>
        <v>0</v>
      </c>
      <c r="CE72" s="26">
        <f t="shared" si="231"/>
        <v>0</v>
      </c>
      <c r="CF72" s="26">
        <f t="shared" si="232"/>
        <v>0</v>
      </c>
      <c r="CG72" s="26">
        <f t="shared" si="233"/>
        <v>0</v>
      </c>
      <c r="CH72" s="26">
        <f t="shared" si="234"/>
        <v>0</v>
      </c>
      <c r="CI72" s="26">
        <f t="shared" si="235"/>
        <v>0</v>
      </c>
      <c r="CJ72" s="26">
        <f t="shared" si="236"/>
        <v>0</v>
      </c>
      <c r="CK72" s="26">
        <f t="shared" si="237"/>
        <v>0</v>
      </c>
      <c r="CL72" s="26">
        <f t="shared" si="238"/>
        <v>0</v>
      </c>
      <c r="CM72" s="26">
        <f t="shared" si="239"/>
        <v>0</v>
      </c>
      <c r="CN72" s="26">
        <f t="shared" si="240"/>
        <v>0</v>
      </c>
      <c r="CO72" s="26">
        <f t="shared" si="241"/>
        <v>0</v>
      </c>
      <c r="CP72" s="26">
        <f t="shared" si="242"/>
        <v>0</v>
      </c>
      <c r="CQ72" s="26">
        <f t="shared" si="243"/>
        <v>0</v>
      </c>
      <c r="CR72" s="26">
        <f t="shared" si="244"/>
        <v>0</v>
      </c>
      <c r="CS72" s="26">
        <f t="shared" si="245"/>
        <v>0</v>
      </c>
      <c r="CT72" s="31">
        <f t="shared" si="321"/>
        <v>8</v>
      </c>
      <c r="CU72" s="31">
        <f t="shared" ref="CU72:CU82" si="351">1-(($BX72/$CT72)^2)-(($BY72/$CT72)^2)-(($BZ72/$CT72)^2)-(($CA72/$CT72)^2)-(($CB72/$CT72)^2)-(($CC72/$CT72)^2)-(($CD72/$CT72)^2)-(($CE72/$CT72)^2)-(($CF72/$CT72)^2)-(($CG72/$CT72)^2)-(($CH72/$CT72)^2)-(($CI72/$CT72)^2)-(($CJ72/$CT72)^2)-(($CK72/$CT72)^2)-(($CL72/$CT72)^2)-(($CM72/$CT72)^2)-(($CN72/$CT72)^2)-(($CO72/$CT72)^2)-(($CP72/$CT72)^2)-(($CQ72/$CT72)^2)-(($CR72/$CT72)^2)-(($CS72/$CT72)^2)</f>
        <v>0</v>
      </c>
      <c r="CV72" s="31">
        <f t="shared" si="322"/>
        <v>0</v>
      </c>
      <c r="EA72" s="27">
        <v>84</v>
      </c>
      <c r="EB72" s="26">
        <f t="shared" si="246"/>
        <v>17</v>
      </c>
      <c r="EC72" s="26">
        <f t="shared" si="247"/>
        <v>0</v>
      </c>
      <c r="ED72" s="26">
        <f t="shared" si="248"/>
        <v>0</v>
      </c>
      <c r="EE72" s="26">
        <f t="shared" si="249"/>
        <v>0</v>
      </c>
      <c r="EF72" s="26">
        <f t="shared" si="250"/>
        <v>0</v>
      </c>
      <c r="EG72" s="26">
        <f t="shared" si="251"/>
        <v>0</v>
      </c>
      <c r="EH72" s="26">
        <f t="shared" si="252"/>
        <v>10</v>
      </c>
      <c r="EI72" s="26">
        <f t="shared" si="253"/>
        <v>0</v>
      </c>
      <c r="EJ72" s="26">
        <f t="shared" si="254"/>
        <v>0</v>
      </c>
      <c r="EK72" s="26">
        <f t="shared" si="255"/>
        <v>0</v>
      </c>
      <c r="EL72" s="26">
        <f t="shared" si="256"/>
        <v>10</v>
      </c>
      <c r="EM72" s="26">
        <f t="shared" si="257"/>
        <v>0</v>
      </c>
      <c r="EN72" s="26">
        <f t="shared" si="258"/>
        <v>10</v>
      </c>
      <c r="EO72" s="26">
        <f t="shared" si="259"/>
        <v>13</v>
      </c>
      <c r="EP72" s="26">
        <f t="shared" si="260"/>
        <v>0</v>
      </c>
      <c r="EQ72" s="26">
        <f t="shared" si="261"/>
        <v>0</v>
      </c>
      <c r="ER72" s="26">
        <f t="shared" si="262"/>
        <v>0</v>
      </c>
      <c r="ES72" s="26">
        <f t="shared" si="263"/>
        <v>0</v>
      </c>
      <c r="ET72" s="26">
        <f t="shared" si="264"/>
        <v>0</v>
      </c>
      <c r="EU72" s="26">
        <f t="shared" si="265"/>
        <v>10</v>
      </c>
      <c r="EV72" s="26">
        <f t="shared" si="266"/>
        <v>2</v>
      </c>
      <c r="EW72" s="26">
        <f t="shared" si="267"/>
        <v>0</v>
      </c>
      <c r="EX72" s="31">
        <f t="shared" si="323"/>
        <v>72</v>
      </c>
      <c r="EY72" s="31">
        <f t="shared" si="324"/>
        <v>0.83371913580246915</v>
      </c>
      <c r="EZ72" s="31">
        <f t="shared" si="325"/>
        <v>2.7285353535353538E-2</v>
      </c>
      <c r="GE72" s="27">
        <v>90</v>
      </c>
      <c r="GF72" s="26">
        <f t="shared" si="326"/>
        <v>0</v>
      </c>
      <c r="GG72" s="26">
        <f t="shared" si="327"/>
        <v>1</v>
      </c>
      <c r="GH72" s="26">
        <f t="shared" si="328"/>
        <v>4</v>
      </c>
      <c r="GI72" s="26">
        <f t="shared" si="329"/>
        <v>0</v>
      </c>
      <c r="GJ72" s="26">
        <f t="shared" si="330"/>
        <v>1</v>
      </c>
      <c r="GK72" s="26">
        <f t="shared" si="331"/>
        <v>0</v>
      </c>
      <c r="GL72" s="26">
        <f t="shared" si="332"/>
        <v>0</v>
      </c>
      <c r="GM72" s="26">
        <f t="shared" si="333"/>
        <v>0</v>
      </c>
      <c r="GN72" s="26">
        <f t="shared" si="334"/>
        <v>0</v>
      </c>
      <c r="GO72" s="26">
        <f t="shared" si="335"/>
        <v>0</v>
      </c>
      <c r="GP72" s="26">
        <f t="shared" si="336"/>
        <v>4</v>
      </c>
      <c r="GQ72" s="26">
        <f t="shared" si="337"/>
        <v>13</v>
      </c>
      <c r="GR72" s="26">
        <f t="shared" si="338"/>
        <v>0</v>
      </c>
      <c r="GS72" s="26">
        <f t="shared" si="339"/>
        <v>0</v>
      </c>
      <c r="GT72" s="26">
        <f t="shared" si="340"/>
        <v>0</v>
      </c>
      <c r="GU72" s="26">
        <f t="shared" si="341"/>
        <v>0</v>
      </c>
      <c r="GV72" s="26">
        <f t="shared" si="342"/>
        <v>0</v>
      </c>
      <c r="GW72" s="26">
        <f t="shared" si="343"/>
        <v>0</v>
      </c>
      <c r="GX72" s="26">
        <f t="shared" si="344"/>
        <v>0</v>
      </c>
      <c r="GY72" s="26">
        <f t="shared" si="345"/>
        <v>6</v>
      </c>
      <c r="GZ72" s="26">
        <f t="shared" si="346"/>
        <v>0</v>
      </c>
      <c r="HA72" s="26">
        <f t="shared" si="347"/>
        <v>0</v>
      </c>
      <c r="HB72" s="31">
        <f t="shared" si="348"/>
        <v>29</v>
      </c>
      <c r="HC72" s="31">
        <f t="shared" si="349"/>
        <v>0.71581450653983347</v>
      </c>
      <c r="HD72" s="31">
        <f t="shared" si="350"/>
        <v>9.4357366771159867E-3</v>
      </c>
      <c r="HM72">
        <f>SUM(HM70:HM71)</f>
        <v>0</v>
      </c>
      <c r="HR72">
        <f>SUM(HR70:HR71)</f>
        <v>0</v>
      </c>
      <c r="HW72">
        <f>SUM(HW70:HW71)</f>
        <v>0</v>
      </c>
      <c r="IB72">
        <f>SUM(IB70:IB71)</f>
        <v>0</v>
      </c>
    </row>
    <row r="73" spans="1:237">
      <c r="A73" s="6">
        <v>67</v>
      </c>
      <c r="B73" s="6">
        <v>45</v>
      </c>
      <c r="C73" s="6">
        <v>38</v>
      </c>
      <c r="D73" s="7">
        <v>22.72791041</v>
      </c>
      <c r="E73" s="8">
        <f t="shared" si="268"/>
        <v>23</v>
      </c>
      <c r="F73" s="7">
        <v>82.170688100000007</v>
      </c>
      <c r="G73" s="8">
        <f t="shared" si="269"/>
        <v>82</v>
      </c>
      <c r="H73" s="9">
        <v>7.3004108360000002</v>
      </c>
      <c r="I73" s="8">
        <f t="shared" si="270"/>
        <v>7</v>
      </c>
      <c r="J73" s="10">
        <v>260.8875056</v>
      </c>
      <c r="K73" s="8">
        <f t="shared" si="271"/>
        <v>261</v>
      </c>
      <c r="L73" s="5" t="s">
        <v>24</v>
      </c>
      <c r="S73" s="27">
        <v>71</v>
      </c>
      <c r="T73" s="26">
        <f t="shared" si="272"/>
        <v>1</v>
      </c>
      <c r="U73" s="26">
        <f t="shared" si="273"/>
        <v>4</v>
      </c>
      <c r="V73" s="26">
        <f t="shared" si="274"/>
        <v>0</v>
      </c>
      <c r="W73" s="26">
        <f t="shared" si="275"/>
        <v>0</v>
      </c>
      <c r="X73" s="26">
        <f t="shared" si="276"/>
        <v>0</v>
      </c>
      <c r="Y73" s="26">
        <f t="shared" si="277"/>
        <v>0</v>
      </c>
      <c r="Z73" s="26">
        <f t="shared" si="278"/>
        <v>0</v>
      </c>
      <c r="AA73" s="26">
        <f t="shared" si="279"/>
        <v>0</v>
      </c>
      <c r="AB73" s="26">
        <f t="shared" si="280"/>
        <v>0</v>
      </c>
      <c r="AC73" s="26">
        <f t="shared" si="281"/>
        <v>0</v>
      </c>
      <c r="AD73" s="26">
        <f t="shared" si="282"/>
        <v>0</v>
      </c>
      <c r="AE73" s="26">
        <f t="shared" si="283"/>
        <v>0</v>
      </c>
      <c r="AF73" s="26">
        <f t="shared" si="284"/>
        <v>0</v>
      </c>
      <c r="AG73" s="26">
        <f t="shared" si="285"/>
        <v>0</v>
      </c>
      <c r="AH73" s="26">
        <f t="shared" si="286"/>
        <v>0</v>
      </c>
      <c r="AI73" s="26">
        <f t="shared" si="287"/>
        <v>0</v>
      </c>
      <c r="AJ73" s="26">
        <f t="shared" si="288"/>
        <v>0</v>
      </c>
      <c r="AK73" s="26">
        <f t="shared" si="289"/>
        <v>0</v>
      </c>
      <c r="AL73" s="26">
        <f t="shared" si="290"/>
        <v>0</v>
      </c>
      <c r="AM73" s="26">
        <f t="shared" si="291"/>
        <v>0</v>
      </c>
      <c r="AN73" s="26">
        <f t="shared" si="292"/>
        <v>3</v>
      </c>
      <c r="AO73" s="26">
        <f t="shared" si="293"/>
        <v>0</v>
      </c>
      <c r="AP73" s="31">
        <f t="shared" si="294"/>
        <v>8</v>
      </c>
      <c r="AQ73" s="31">
        <f t="shared" si="179"/>
        <v>0.59375</v>
      </c>
      <c r="AR73" s="31">
        <f t="shared" si="295"/>
        <v>2.1590909090909091E-3</v>
      </c>
      <c r="AU73" s="27">
        <v>76</v>
      </c>
      <c r="AV73" s="26">
        <f t="shared" si="296"/>
        <v>0</v>
      </c>
      <c r="AW73" s="26">
        <f t="shared" si="297"/>
        <v>0</v>
      </c>
      <c r="AX73" s="26">
        <f t="shared" si="298"/>
        <v>7</v>
      </c>
      <c r="AY73" s="26">
        <f t="shared" si="299"/>
        <v>1</v>
      </c>
      <c r="AZ73" s="26">
        <f t="shared" si="300"/>
        <v>3</v>
      </c>
      <c r="BA73" s="26">
        <f t="shared" si="301"/>
        <v>0</v>
      </c>
      <c r="BB73" s="26">
        <f t="shared" si="302"/>
        <v>0</v>
      </c>
      <c r="BC73" s="26">
        <f t="shared" si="303"/>
        <v>5</v>
      </c>
      <c r="BD73" s="26">
        <f t="shared" si="304"/>
        <v>2</v>
      </c>
      <c r="BE73" s="26">
        <f t="shared" si="305"/>
        <v>0</v>
      </c>
      <c r="BF73" s="26">
        <f t="shared" si="306"/>
        <v>3</v>
      </c>
      <c r="BG73" s="26">
        <f t="shared" si="307"/>
        <v>0</v>
      </c>
      <c r="BH73" s="26">
        <f t="shared" si="308"/>
        <v>0</v>
      </c>
      <c r="BI73" s="26">
        <f t="shared" si="309"/>
        <v>0</v>
      </c>
      <c r="BJ73" s="26">
        <f t="shared" si="310"/>
        <v>0</v>
      </c>
      <c r="BK73" s="26">
        <f t="shared" si="311"/>
        <v>0</v>
      </c>
      <c r="BL73" s="26">
        <f t="shared" si="312"/>
        <v>0</v>
      </c>
      <c r="BM73" s="26">
        <f t="shared" si="313"/>
        <v>0</v>
      </c>
      <c r="BN73" s="26">
        <f t="shared" si="314"/>
        <v>0</v>
      </c>
      <c r="BO73" s="26">
        <f t="shared" si="315"/>
        <v>0</v>
      </c>
      <c r="BP73" s="26">
        <f t="shared" si="316"/>
        <v>0</v>
      </c>
      <c r="BQ73" s="26">
        <f t="shared" si="317"/>
        <v>0</v>
      </c>
      <c r="BR73" s="31">
        <f t="shared" si="318"/>
        <v>21</v>
      </c>
      <c r="BS73" s="31">
        <f t="shared" si="319"/>
        <v>0.78004535147392273</v>
      </c>
      <c r="BT73" s="31">
        <f t="shared" si="320"/>
        <v>7.445887445887445E-3</v>
      </c>
      <c r="BW73" s="27">
        <v>76</v>
      </c>
      <c r="BX73" s="26">
        <f t="shared" si="224"/>
        <v>0</v>
      </c>
      <c r="BY73" s="26">
        <f t="shared" si="225"/>
        <v>0</v>
      </c>
      <c r="BZ73" s="26">
        <f t="shared" si="226"/>
        <v>9</v>
      </c>
      <c r="CA73" s="26">
        <f t="shared" si="227"/>
        <v>0</v>
      </c>
      <c r="CB73" s="26">
        <f t="shared" si="228"/>
        <v>0</v>
      </c>
      <c r="CC73" s="26">
        <f t="shared" si="229"/>
        <v>0</v>
      </c>
      <c r="CD73" s="26">
        <f t="shared" si="230"/>
        <v>0</v>
      </c>
      <c r="CE73" s="26">
        <f t="shared" si="231"/>
        <v>0</v>
      </c>
      <c r="CF73" s="26">
        <f t="shared" si="232"/>
        <v>0</v>
      </c>
      <c r="CG73" s="26">
        <f t="shared" si="233"/>
        <v>0</v>
      </c>
      <c r="CH73" s="26">
        <f t="shared" si="234"/>
        <v>0</v>
      </c>
      <c r="CI73" s="26">
        <f t="shared" si="235"/>
        <v>0</v>
      </c>
      <c r="CJ73" s="26">
        <f t="shared" si="236"/>
        <v>0</v>
      </c>
      <c r="CK73" s="26">
        <f t="shared" si="237"/>
        <v>0</v>
      </c>
      <c r="CL73" s="26">
        <f t="shared" si="238"/>
        <v>0</v>
      </c>
      <c r="CM73" s="26">
        <f t="shared" si="239"/>
        <v>0</v>
      </c>
      <c r="CN73" s="26">
        <f t="shared" si="240"/>
        <v>0</v>
      </c>
      <c r="CO73" s="26">
        <f t="shared" si="241"/>
        <v>0</v>
      </c>
      <c r="CP73" s="26">
        <f t="shared" si="242"/>
        <v>0</v>
      </c>
      <c r="CQ73" s="26">
        <f t="shared" si="243"/>
        <v>0</v>
      </c>
      <c r="CR73" s="26">
        <f t="shared" si="244"/>
        <v>0</v>
      </c>
      <c r="CS73" s="26">
        <f t="shared" si="245"/>
        <v>0</v>
      </c>
      <c r="CT73" s="31">
        <f t="shared" si="321"/>
        <v>9</v>
      </c>
      <c r="CU73" s="31">
        <f t="shared" si="351"/>
        <v>0</v>
      </c>
      <c r="CV73" s="31">
        <f t="shared" si="322"/>
        <v>0</v>
      </c>
      <c r="EA73" s="27">
        <v>85</v>
      </c>
      <c r="EB73" s="26">
        <f t="shared" si="246"/>
        <v>7</v>
      </c>
      <c r="EC73" s="26">
        <f t="shared" si="247"/>
        <v>0</v>
      </c>
      <c r="ED73" s="26">
        <f t="shared" si="248"/>
        <v>0</v>
      </c>
      <c r="EE73" s="26">
        <f t="shared" si="249"/>
        <v>0</v>
      </c>
      <c r="EF73" s="26">
        <f t="shared" si="250"/>
        <v>0</v>
      </c>
      <c r="EG73" s="26">
        <f t="shared" si="251"/>
        <v>0</v>
      </c>
      <c r="EH73" s="26">
        <f t="shared" si="252"/>
        <v>9</v>
      </c>
      <c r="EI73" s="26">
        <f t="shared" si="253"/>
        <v>0</v>
      </c>
      <c r="EJ73" s="26">
        <f t="shared" si="254"/>
        <v>0</v>
      </c>
      <c r="EK73" s="26">
        <f t="shared" si="255"/>
        <v>5</v>
      </c>
      <c r="EL73" s="26">
        <f t="shared" si="256"/>
        <v>7</v>
      </c>
      <c r="EM73" s="26">
        <f t="shared" si="257"/>
        <v>0</v>
      </c>
      <c r="EN73" s="26">
        <f t="shared" si="258"/>
        <v>0</v>
      </c>
      <c r="EO73" s="26">
        <f t="shared" si="259"/>
        <v>8</v>
      </c>
      <c r="EP73" s="26">
        <f t="shared" si="260"/>
        <v>0</v>
      </c>
      <c r="EQ73" s="26">
        <f t="shared" si="261"/>
        <v>0</v>
      </c>
      <c r="ER73" s="26">
        <f t="shared" si="262"/>
        <v>0</v>
      </c>
      <c r="ES73" s="26">
        <f t="shared" si="263"/>
        <v>0</v>
      </c>
      <c r="ET73" s="26">
        <f t="shared" si="264"/>
        <v>0</v>
      </c>
      <c r="EU73" s="26">
        <f t="shared" si="265"/>
        <v>7</v>
      </c>
      <c r="EV73" s="26">
        <f t="shared" si="266"/>
        <v>1</v>
      </c>
      <c r="EW73" s="26">
        <f t="shared" si="267"/>
        <v>0</v>
      </c>
      <c r="EX73" s="31">
        <f t="shared" si="323"/>
        <v>44</v>
      </c>
      <c r="EY73" s="31">
        <f t="shared" si="324"/>
        <v>0.83574380165289264</v>
      </c>
      <c r="EZ73" s="31">
        <f t="shared" si="325"/>
        <v>1.6714876033057852E-2</v>
      </c>
      <c r="GE73" s="27">
        <v>91</v>
      </c>
      <c r="GF73" s="26">
        <f t="shared" si="326"/>
        <v>0</v>
      </c>
      <c r="GG73" s="26">
        <f t="shared" si="327"/>
        <v>2</v>
      </c>
      <c r="GH73" s="26">
        <f t="shared" si="328"/>
        <v>2</v>
      </c>
      <c r="GI73" s="26">
        <f t="shared" si="329"/>
        <v>0</v>
      </c>
      <c r="GJ73" s="26">
        <f t="shared" si="330"/>
        <v>1</v>
      </c>
      <c r="GK73" s="26">
        <f t="shared" si="331"/>
        <v>0</v>
      </c>
      <c r="GL73" s="26">
        <f t="shared" si="332"/>
        <v>0</v>
      </c>
      <c r="GM73" s="26">
        <f t="shared" si="333"/>
        <v>0</v>
      </c>
      <c r="GN73" s="26">
        <f t="shared" si="334"/>
        <v>0</v>
      </c>
      <c r="GO73" s="26">
        <f t="shared" si="335"/>
        <v>0</v>
      </c>
      <c r="GP73" s="26">
        <f t="shared" si="336"/>
        <v>7</v>
      </c>
      <c r="GQ73" s="26">
        <f t="shared" si="337"/>
        <v>9</v>
      </c>
      <c r="GR73" s="26">
        <f t="shared" si="338"/>
        <v>0</v>
      </c>
      <c r="GS73" s="26">
        <f t="shared" si="339"/>
        <v>0</v>
      </c>
      <c r="GT73" s="26">
        <f t="shared" si="340"/>
        <v>0</v>
      </c>
      <c r="GU73" s="26">
        <f t="shared" si="341"/>
        <v>0</v>
      </c>
      <c r="GV73" s="26">
        <f t="shared" si="342"/>
        <v>0</v>
      </c>
      <c r="GW73" s="26">
        <f t="shared" si="343"/>
        <v>0</v>
      </c>
      <c r="GX73" s="26">
        <f t="shared" si="344"/>
        <v>0</v>
      </c>
      <c r="GY73" s="26">
        <f t="shared" si="345"/>
        <v>6</v>
      </c>
      <c r="GZ73" s="26">
        <f t="shared" si="346"/>
        <v>0</v>
      </c>
      <c r="HA73" s="26">
        <f t="shared" si="347"/>
        <v>0</v>
      </c>
      <c r="HB73" s="31">
        <f t="shared" si="348"/>
        <v>27</v>
      </c>
      <c r="HC73" s="31">
        <f t="shared" si="349"/>
        <v>0.75994513031550071</v>
      </c>
      <c r="HD73" s="31">
        <f t="shared" si="350"/>
        <v>9.3265993265993271E-3</v>
      </c>
    </row>
    <row r="74" spans="1:237">
      <c r="A74" s="6">
        <v>79</v>
      </c>
      <c r="B74" s="6">
        <v>42</v>
      </c>
      <c r="C74" s="6">
        <v>37</v>
      </c>
      <c r="D74" s="7">
        <v>24.873007439999999</v>
      </c>
      <c r="E74" s="8">
        <f t="shared" si="268"/>
        <v>25</v>
      </c>
      <c r="F74" s="7">
        <v>82.840225509999996</v>
      </c>
      <c r="G74" s="8">
        <f t="shared" si="269"/>
        <v>83</v>
      </c>
      <c r="H74" s="9">
        <v>6.5879187080000001</v>
      </c>
      <c r="I74" s="8">
        <f t="shared" si="270"/>
        <v>7</v>
      </c>
      <c r="J74" s="10">
        <v>295.60944919999997</v>
      </c>
      <c r="K74" s="8">
        <f t="shared" si="271"/>
        <v>296</v>
      </c>
      <c r="L74" s="5" t="s">
        <v>24</v>
      </c>
      <c r="S74" s="27">
        <v>72</v>
      </c>
      <c r="T74" s="26">
        <f t="shared" si="272"/>
        <v>2</v>
      </c>
      <c r="U74" s="26">
        <f t="shared" si="273"/>
        <v>1</v>
      </c>
      <c r="V74" s="26">
        <f t="shared" si="274"/>
        <v>0</v>
      </c>
      <c r="W74" s="26">
        <f t="shared" si="275"/>
        <v>0</v>
      </c>
      <c r="X74" s="26">
        <f t="shared" si="276"/>
        <v>0</v>
      </c>
      <c r="Y74" s="26">
        <f t="shared" si="277"/>
        <v>0</v>
      </c>
      <c r="Z74" s="26">
        <f t="shared" si="278"/>
        <v>0</v>
      </c>
      <c r="AA74" s="26">
        <f t="shared" si="279"/>
        <v>0</v>
      </c>
      <c r="AB74" s="26">
        <f t="shared" si="280"/>
        <v>0</v>
      </c>
      <c r="AC74" s="26">
        <f t="shared" si="281"/>
        <v>0</v>
      </c>
      <c r="AD74" s="26">
        <f t="shared" si="282"/>
        <v>0</v>
      </c>
      <c r="AE74" s="26">
        <f t="shared" si="283"/>
        <v>0</v>
      </c>
      <c r="AF74" s="26">
        <f t="shared" si="284"/>
        <v>0</v>
      </c>
      <c r="AG74" s="26">
        <f t="shared" si="285"/>
        <v>0</v>
      </c>
      <c r="AH74" s="26">
        <f t="shared" si="286"/>
        <v>0</v>
      </c>
      <c r="AI74" s="26">
        <f t="shared" si="287"/>
        <v>0</v>
      </c>
      <c r="AJ74" s="26">
        <f t="shared" si="288"/>
        <v>0</v>
      </c>
      <c r="AK74" s="26">
        <f t="shared" si="289"/>
        <v>0</v>
      </c>
      <c r="AL74" s="26">
        <f t="shared" si="290"/>
        <v>0</v>
      </c>
      <c r="AM74" s="26">
        <f t="shared" si="291"/>
        <v>0</v>
      </c>
      <c r="AN74" s="26">
        <f t="shared" si="292"/>
        <v>4</v>
      </c>
      <c r="AO74" s="26">
        <f t="shared" si="293"/>
        <v>0</v>
      </c>
      <c r="AP74" s="31">
        <f t="shared" si="294"/>
        <v>7</v>
      </c>
      <c r="AQ74" s="31">
        <f t="shared" si="179"/>
        <v>0.5714285714285714</v>
      </c>
      <c r="AR74" s="31">
        <f t="shared" si="295"/>
        <v>1.8181818181818182E-3</v>
      </c>
      <c r="AU74" s="27">
        <v>77</v>
      </c>
      <c r="AV74" s="26">
        <f t="shared" si="296"/>
        <v>0</v>
      </c>
      <c r="AW74" s="26">
        <f t="shared" si="297"/>
        <v>0</v>
      </c>
      <c r="AX74" s="26">
        <f t="shared" si="298"/>
        <v>2</v>
      </c>
      <c r="AY74" s="26">
        <f t="shared" si="299"/>
        <v>5</v>
      </c>
      <c r="AZ74" s="26">
        <f t="shared" si="300"/>
        <v>6</v>
      </c>
      <c r="BA74" s="26">
        <f t="shared" si="301"/>
        <v>0</v>
      </c>
      <c r="BB74" s="26">
        <f t="shared" si="302"/>
        <v>0</v>
      </c>
      <c r="BC74" s="26">
        <f t="shared" si="303"/>
        <v>3</v>
      </c>
      <c r="BD74" s="26">
        <f t="shared" si="304"/>
        <v>6</v>
      </c>
      <c r="BE74" s="26">
        <f t="shared" si="305"/>
        <v>0</v>
      </c>
      <c r="BF74" s="26">
        <f t="shared" si="306"/>
        <v>3</v>
      </c>
      <c r="BG74" s="26">
        <f t="shared" si="307"/>
        <v>0</v>
      </c>
      <c r="BH74" s="26">
        <f t="shared" si="308"/>
        <v>0</v>
      </c>
      <c r="BI74" s="26">
        <f t="shared" si="309"/>
        <v>0</v>
      </c>
      <c r="BJ74" s="26">
        <f t="shared" si="310"/>
        <v>0</v>
      </c>
      <c r="BK74" s="26">
        <f t="shared" si="311"/>
        <v>0</v>
      </c>
      <c r="BL74" s="26">
        <f t="shared" si="312"/>
        <v>0</v>
      </c>
      <c r="BM74" s="26">
        <f t="shared" si="313"/>
        <v>0</v>
      </c>
      <c r="BN74" s="26">
        <f t="shared" si="314"/>
        <v>0</v>
      </c>
      <c r="BO74" s="26">
        <f t="shared" si="315"/>
        <v>0</v>
      </c>
      <c r="BP74" s="26">
        <f t="shared" si="316"/>
        <v>0</v>
      </c>
      <c r="BQ74" s="26">
        <f t="shared" si="317"/>
        <v>0</v>
      </c>
      <c r="BR74" s="31">
        <f t="shared" si="318"/>
        <v>25</v>
      </c>
      <c r="BS74" s="31">
        <f t="shared" si="319"/>
        <v>0.8096000000000001</v>
      </c>
      <c r="BT74" s="31">
        <f t="shared" si="320"/>
        <v>9.2000000000000016E-3</v>
      </c>
      <c r="BW74" s="27">
        <v>77</v>
      </c>
      <c r="BX74" s="26">
        <f t="shared" si="224"/>
        <v>0</v>
      </c>
      <c r="BY74" s="26">
        <f t="shared" si="225"/>
        <v>0</v>
      </c>
      <c r="BZ74" s="26">
        <f t="shared" si="226"/>
        <v>12</v>
      </c>
      <c r="CA74" s="26">
        <f t="shared" si="227"/>
        <v>0</v>
      </c>
      <c r="CB74" s="26">
        <f t="shared" si="228"/>
        <v>0</v>
      </c>
      <c r="CC74" s="26">
        <f t="shared" si="229"/>
        <v>0</v>
      </c>
      <c r="CD74" s="26">
        <f t="shared" si="230"/>
        <v>0</v>
      </c>
      <c r="CE74" s="26">
        <f t="shared" si="231"/>
        <v>0</v>
      </c>
      <c r="CF74" s="26">
        <f t="shared" si="232"/>
        <v>0</v>
      </c>
      <c r="CG74" s="26">
        <f t="shared" si="233"/>
        <v>0</v>
      </c>
      <c r="CH74" s="26">
        <f t="shared" si="234"/>
        <v>0</v>
      </c>
      <c r="CI74" s="26">
        <f t="shared" si="235"/>
        <v>0</v>
      </c>
      <c r="CJ74" s="26">
        <f t="shared" si="236"/>
        <v>0</v>
      </c>
      <c r="CK74" s="26">
        <f t="shared" si="237"/>
        <v>0</v>
      </c>
      <c r="CL74" s="26">
        <f t="shared" si="238"/>
        <v>0</v>
      </c>
      <c r="CM74" s="26">
        <f t="shared" si="239"/>
        <v>0</v>
      </c>
      <c r="CN74" s="26">
        <f t="shared" si="240"/>
        <v>0</v>
      </c>
      <c r="CO74" s="26">
        <f t="shared" si="241"/>
        <v>0</v>
      </c>
      <c r="CP74" s="26">
        <f t="shared" si="242"/>
        <v>0</v>
      </c>
      <c r="CQ74" s="26">
        <f t="shared" si="243"/>
        <v>0</v>
      </c>
      <c r="CR74" s="26">
        <f t="shared" si="244"/>
        <v>0</v>
      </c>
      <c r="CS74" s="26">
        <f t="shared" si="245"/>
        <v>0</v>
      </c>
      <c r="CT74" s="31">
        <f t="shared" si="321"/>
        <v>12</v>
      </c>
      <c r="CU74" s="31">
        <f t="shared" si="351"/>
        <v>0</v>
      </c>
      <c r="CV74" s="31">
        <f t="shared" si="322"/>
        <v>0</v>
      </c>
      <c r="EA74" s="27">
        <v>86</v>
      </c>
      <c r="EB74" s="26">
        <f t="shared" si="246"/>
        <v>0</v>
      </c>
      <c r="EC74" s="26">
        <f t="shared" si="247"/>
        <v>0</v>
      </c>
      <c r="ED74" s="26">
        <f t="shared" si="248"/>
        <v>0</v>
      </c>
      <c r="EE74" s="26">
        <f t="shared" si="249"/>
        <v>0</v>
      </c>
      <c r="EF74" s="26">
        <f t="shared" si="250"/>
        <v>0</v>
      </c>
      <c r="EG74" s="26">
        <f t="shared" si="251"/>
        <v>0</v>
      </c>
      <c r="EH74" s="26">
        <f t="shared" si="252"/>
        <v>14</v>
      </c>
      <c r="EI74" s="26">
        <f t="shared" si="253"/>
        <v>0</v>
      </c>
      <c r="EJ74" s="26">
        <f t="shared" si="254"/>
        <v>0</v>
      </c>
      <c r="EK74" s="26">
        <f t="shared" si="255"/>
        <v>10</v>
      </c>
      <c r="EL74" s="26">
        <f t="shared" si="256"/>
        <v>0</v>
      </c>
      <c r="EM74" s="26">
        <f t="shared" si="257"/>
        <v>0</v>
      </c>
      <c r="EN74" s="26">
        <f t="shared" si="258"/>
        <v>0</v>
      </c>
      <c r="EO74" s="26">
        <f t="shared" si="259"/>
        <v>7</v>
      </c>
      <c r="EP74" s="26">
        <f t="shared" si="260"/>
        <v>0</v>
      </c>
      <c r="EQ74" s="26">
        <f t="shared" si="261"/>
        <v>0</v>
      </c>
      <c r="ER74" s="26">
        <f t="shared" si="262"/>
        <v>0</v>
      </c>
      <c r="ES74" s="26">
        <f t="shared" si="263"/>
        <v>0</v>
      </c>
      <c r="ET74" s="26">
        <f t="shared" si="264"/>
        <v>0</v>
      </c>
      <c r="EU74" s="26">
        <f t="shared" si="265"/>
        <v>0</v>
      </c>
      <c r="EV74" s="26">
        <f t="shared" si="266"/>
        <v>3</v>
      </c>
      <c r="EW74" s="26">
        <f t="shared" si="267"/>
        <v>0</v>
      </c>
      <c r="EX74" s="31">
        <f t="shared" si="323"/>
        <v>34</v>
      </c>
      <c r="EY74" s="31">
        <f t="shared" si="324"/>
        <v>0.69377162629757794</v>
      </c>
      <c r="EZ74" s="31">
        <f t="shared" si="325"/>
        <v>1.0721925133689841E-2</v>
      </c>
      <c r="GE74" s="27">
        <v>92</v>
      </c>
      <c r="GF74" s="26">
        <f t="shared" si="326"/>
        <v>0</v>
      </c>
      <c r="GG74" s="26">
        <f t="shared" si="327"/>
        <v>1</v>
      </c>
      <c r="GH74" s="26">
        <f t="shared" si="328"/>
        <v>3</v>
      </c>
      <c r="GI74" s="26">
        <f t="shared" si="329"/>
        <v>0</v>
      </c>
      <c r="GJ74" s="26">
        <f t="shared" si="330"/>
        <v>2</v>
      </c>
      <c r="GK74" s="26">
        <f t="shared" si="331"/>
        <v>0</v>
      </c>
      <c r="GL74" s="26">
        <f t="shared" si="332"/>
        <v>0</v>
      </c>
      <c r="GM74" s="26">
        <f t="shared" si="333"/>
        <v>0</v>
      </c>
      <c r="GN74" s="26">
        <f t="shared" si="334"/>
        <v>0</v>
      </c>
      <c r="GO74" s="26">
        <f t="shared" si="335"/>
        <v>0</v>
      </c>
      <c r="GP74" s="26">
        <f t="shared" si="336"/>
        <v>4</v>
      </c>
      <c r="GQ74" s="26">
        <f t="shared" si="337"/>
        <v>13</v>
      </c>
      <c r="GR74" s="26">
        <f t="shared" si="338"/>
        <v>0</v>
      </c>
      <c r="GS74" s="26">
        <f t="shared" si="339"/>
        <v>0</v>
      </c>
      <c r="GT74" s="26">
        <f t="shared" si="340"/>
        <v>0</v>
      </c>
      <c r="GU74" s="26">
        <f t="shared" si="341"/>
        <v>0</v>
      </c>
      <c r="GV74" s="26">
        <f t="shared" si="342"/>
        <v>0</v>
      </c>
      <c r="GW74" s="26">
        <f t="shared" si="343"/>
        <v>1</v>
      </c>
      <c r="GX74" s="26">
        <f t="shared" si="344"/>
        <v>0</v>
      </c>
      <c r="GY74" s="26">
        <f t="shared" si="345"/>
        <v>3</v>
      </c>
      <c r="GZ74" s="26">
        <f t="shared" si="346"/>
        <v>0</v>
      </c>
      <c r="HA74" s="26">
        <f t="shared" si="347"/>
        <v>0</v>
      </c>
      <c r="HB74" s="31">
        <f t="shared" si="348"/>
        <v>27</v>
      </c>
      <c r="HC74" s="31">
        <f t="shared" si="349"/>
        <v>0.71330589849108361</v>
      </c>
      <c r="HD74" s="31">
        <f t="shared" si="350"/>
        <v>8.7542087542087522E-3</v>
      </c>
    </row>
    <row r="75" spans="1:237">
      <c r="A75" s="6">
        <v>78</v>
      </c>
      <c r="B75" s="6">
        <v>43</v>
      </c>
      <c r="C75" s="6">
        <v>42</v>
      </c>
      <c r="D75" s="7">
        <v>21.323763270000001</v>
      </c>
      <c r="E75" s="8">
        <f t="shared" si="268"/>
        <v>21</v>
      </c>
      <c r="F75" s="7">
        <v>83.003204589999996</v>
      </c>
      <c r="G75" s="8">
        <f t="shared" si="269"/>
        <v>83</v>
      </c>
      <c r="H75" s="9">
        <v>7.2837366169999997</v>
      </c>
      <c r="I75" s="8">
        <f t="shared" si="270"/>
        <v>7</v>
      </c>
      <c r="J75" s="10">
        <v>192.31975360000001</v>
      </c>
      <c r="K75" s="8">
        <f t="shared" si="271"/>
        <v>192</v>
      </c>
      <c r="L75" s="5" t="s">
        <v>24</v>
      </c>
      <c r="S75" s="27">
        <v>73</v>
      </c>
      <c r="T75" s="26">
        <f t="shared" si="272"/>
        <v>2</v>
      </c>
      <c r="U75" s="26">
        <f t="shared" si="273"/>
        <v>2</v>
      </c>
      <c r="V75" s="26">
        <f t="shared" si="274"/>
        <v>0</v>
      </c>
      <c r="W75" s="26">
        <f t="shared" si="275"/>
        <v>0</v>
      </c>
      <c r="X75" s="26">
        <f t="shared" si="276"/>
        <v>0</v>
      </c>
      <c r="Y75" s="26">
        <f t="shared" si="277"/>
        <v>0</v>
      </c>
      <c r="Z75" s="26">
        <f t="shared" si="278"/>
        <v>0</v>
      </c>
      <c r="AA75" s="26">
        <f t="shared" si="279"/>
        <v>0</v>
      </c>
      <c r="AB75" s="26">
        <f t="shared" si="280"/>
        <v>0</v>
      </c>
      <c r="AC75" s="26">
        <f t="shared" si="281"/>
        <v>0</v>
      </c>
      <c r="AD75" s="26">
        <f t="shared" si="282"/>
        <v>0</v>
      </c>
      <c r="AE75" s="26">
        <f t="shared" si="283"/>
        <v>0</v>
      </c>
      <c r="AF75" s="26">
        <f t="shared" si="284"/>
        <v>0</v>
      </c>
      <c r="AG75" s="26">
        <f t="shared" si="285"/>
        <v>0</v>
      </c>
      <c r="AH75" s="26">
        <f t="shared" si="286"/>
        <v>0</v>
      </c>
      <c r="AI75" s="26">
        <f t="shared" si="287"/>
        <v>0</v>
      </c>
      <c r="AJ75" s="26">
        <f t="shared" si="288"/>
        <v>0</v>
      </c>
      <c r="AK75" s="26">
        <f t="shared" si="289"/>
        <v>0</v>
      </c>
      <c r="AL75" s="26">
        <f t="shared" si="290"/>
        <v>0</v>
      </c>
      <c r="AM75" s="26">
        <f t="shared" si="291"/>
        <v>0</v>
      </c>
      <c r="AN75" s="26">
        <f t="shared" si="292"/>
        <v>2</v>
      </c>
      <c r="AO75" s="26">
        <f t="shared" si="293"/>
        <v>0</v>
      </c>
      <c r="AP75" s="31">
        <f t="shared" si="294"/>
        <v>6</v>
      </c>
      <c r="AQ75" s="31">
        <f t="shared" si="179"/>
        <v>0.66666666666666652</v>
      </c>
      <c r="AR75" s="31">
        <f t="shared" si="295"/>
        <v>1.818181818181818E-3</v>
      </c>
      <c r="AU75" s="27">
        <v>78</v>
      </c>
      <c r="AV75" s="26">
        <f t="shared" si="296"/>
        <v>0</v>
      </c>
      <c r="AW75" s="26">
        <f t="shared" si="297"/>
        <v>0</v>
      </c>
      <c r="AX75" s="26">
        <f t="shared" si="298"/>
        <v>4</v>
      </c>
      <c r="AY75" s="26">
        <f t="shared" si="299"/>
        <v>4</v>
      </c>
      <c r="AZ75" s="26">
        <f t="shared" si="300"/>
        <v>1</v>
      </c>
      <c r="BA75" s="26">
        <f t="shared" si="301"/>
        <v>0</v>
      </c>
      <c r="BB75" s="26">
        <f t="shared" si="302"/>
        <v>0</v>
      </c>
      <c r="BC75" s="26">
        <f t="shared" si="303"/>
        <v>3</v>
      </c>
      <c r="BD75" s="26">
        <f t="shared" si="304"/>
        <v>5</v>
      </c>
      <c r="BE75" s="26">
        <f t="shared" si="305"/>
        <v>0</v>
      </c>
      <c r="BF75" s="26">
        <f t="shared" si="306"/>
        <v>3</v>
      </c>
      <c r="BG75" s="26">
        <f t="shared" si="307"/>
        <v>0</v>
      </c>
      <c r="BH75" s="26">
        <f t="shared" si="308"/>
        <v>0</v>
      </c>
      <c r="BI75" s="26">
        <f t="shared" si="309"/>
        <v>0</v>
      </c>
      <c r="BJ75" s="26">
        <f t="shared" si="310"/>
        <v>0</v>
      </c>
      <c r="BK75" s="26">
        <f t="shared" si="311"/>
        <v>0</v>
      </c>
      <c r="BL75" s="26">
        <f t="shared" si="312"/>
        <v>0</v>
      </c>
      <c r="BM75" s="26">
        <f t="shared" si="313"/>
        <v>0</v>
      </c>
      <c r="BN75" s="26">
        <f t="shared" si="314"/>
        <v>0</v>
      </c>
      <c r="BO75" s="26">
        <f t="shared" si="315"/>
        <v>0</v>
      </c>
      <c r="BP75" s="26">
        <f t="shared" si="316"/>
        <v>0</v>
      </c>
      <c r="BQ75" s="26">
        <f t="shared" si="317"/>
        <v>0</v>
      </c>
      <c r="BR75" s="31">
        <f t="shared" si="318"/>
        <v>20</v>
      </c>
      <c r="BS75" s="31">
        <f t="shared" si="319"/>
        <v>0.81</v>
      </c>
      <c r="BT75" s="31">
        <f t="shared" si="320"/>
        <v>7.3636363636363639E-3</v>
      </c>
      <c r="BW75" s="27">
        <v>78</v>
      </c>
      <c r="BX75" s="26">
        <f t="shared" si="224"/>
        <v>0</v>
      </c>
      <c r="BY75" s="26">
        <f t="shared" si="225"/>
        <v>0</v>
      </c>
      <c r="BZ75" s="26">
        <f t="shared" si="226"/>
        <v>13</v>
      </c>
      <c r="CA75" s="26">
        <f t="shared" si="227"/>
        <v>0</v>
      </c>
      <c r="CB75" s="26">
        <f t="shared" si="228"/>
        <v>0</v>
      </c>
      <c r="CC75" s="26">
        <f t="shared" si="229"/>
        <v>0</v>
      </c>
      <c r="CD75" s="26">
        <f t="shared" si="230"/>
        <v>0</v>
      </c>
      <c r="CE75" s="26">
        <f t="shared" si="231"/>
        <v>0</v>
      </c>
      <c r="CF75" s="26">
        <f t="shared" si="232"/>
        <v>0</v>
      </c>
      <c r="CG75" s="26">
        <f t="shared" si="233"/>
        <v>0</v>
      </c>
      <c r="CH75" s="26">
        <f t="shared" si="234"/>
        <v>0</v>
      </c>
      <c r="CI75" s="26">
        <f t="shared" si="235"/>
        <v>0</v>
      </c>
      <c r="CJ75" s="26">
        <f t="shared" si="236"/>
        <v>0</v>
      </c>
      <c r="CK75" s="26">
        <f t="shared" si="237"/>
        <v>0</v>
      </c>
      <c r="CL75" s="26">
        <f t="shared" si="238"/>
        <v>0</v>
      </c>
      <c r="CM75" s="26">
        <f t="shared" si="239"/>
        <v>0</v>
      </c>
      <c r="CN75" s="26">
        <f t="shared" si="240"/>
        <v>0</v>
      </c>
      <c r="CO75" s="26">
        <f t="shared" si="241"/>
        <v>0</v>
      </c>
      <c r="CP75" s="26">
        <f t="shared" si="242"/>
        <v>0</v>
      </c>
      <c r="CQ75" s="26">
        <f t="shared" si="243"/>
        <v>0</v>
      </c>
      <c r="CR75" s="26">
        <f t="shared" si="244"/>
        <v>0</v>
      </c>
      <c r="CS75" s="26">
        <f t="shared" si="245"/>
        <v>0</v>
      </c>
      <c r="CT75" s="31">
        <f t="shared" si="321"/>
        <v>13</v>
      </c>
      <c r="CU75" s="31">
        <f t="shared" si="351"/>
        <v>0</v>
      </c>
      <c r="CV75" s="31">
        <f t="shared" si="322"/>
        <v>0</v>
      </c>
      <c r="EA75" s="27">
        <v>87</v>
      </c>
      <c r="EB75" s="26">
        <f t="shared" si="246"/>
        <v>0</v>
      </c>
      <c r="EC75" s="26">
        <f t="shared" si="247"/>
        <v>0</v>
      </c>
      <c r="ED75" s="26">
        <f t="shared" si="248"/>
        <v>0</v>
      </c>
      <c r="EE75" s="26">
        <f t="shared" si="249"/>
        <v>0</v>
      </c>
      <c r="EF75" s="26">
        <f t="shared" si="250"/>
        <v>0</v>
      </c>
      <c r="EG75" s="26">
        <f t="shared" si="251"/>
        <v>0</v>
      </c>
      <c r="EH75" s="26">
        <f t="shared" si="252"/>
        <v>12</v>
      </c>
      <c r="EI75" s="26">
        <f t="shared" si="253"/>
        <v>0</v>
      </c>
      <c r="EJ75" s="26">
        <f t="shared" si="254"/>
        <v>0</v>
      </c>
      <c r="EK75" s="26">
        <f t="shared" si="255"/>
        <v>6</v>
      </c>
      <c r="EL75" s="26">
        <f t="shared" si="256"/>
        <v>0</v>
      </c>
      <c r="EM75" s="26">
        <f t="shared" si="257"/>
        <v>0</v>
      </c>
      <c r="EN75" s="26">
        <f t="shared" si="258"/>
        <v>0</v>
      </c>
      <c r="EO75" s="26">
        <f t="shared" si="259"/>
        <v>11</v>
      </c>
      <c r="EP75" s="26">
        <f t="shared" si="260"/>
        <v>0</v>
      </c>
      <c r="EQ75" s="26">
        <f t="shared" si="261"/>
        <v>0</v>
      </c>
      <c r="ER75" s="26">
        <f t="shared" si="262"/>
        <v>0</v>
      </c>
      <c r="ES75" s="26">
        <f t="shared" si="263"/>
        <v>0</v>
      </c>
      <c r="ET75" s="26">
        <f t="shared" si="264"/>
        <v>0</v>
      </c>
      <c r="EU75" s="26">
        <f t="shared" si="265"/>
        <v>0</v>
      </c>
      <c r="EV75" s="26">
        <f t="shared" si="266"/>
        <v>5</v>
      </c>
      <c r="EW75" s="26">
        <f t="shared" si="267"/>
        <v>0</v>
      </c>
      <c r="EX75" s="31">
        <f t="shared" si="323"/>
        <v>34</v>
      </c>
      <c r="EY75" s="31">
        <f t="shared" si="324"/>
        <v>0.71799307958477498</v>
      </c>
      <c r="EZ75" s="31">
        <f t="shared" si="325"/>
        <v>1.1096256684491978E-2</v>
      </c>
      <c r="GE75" s="27">
        <v>93</v>
      </c>
      <c r="GF75" s="26">
        <f t="shared" si="326"/>
        <v>0</v>
      </c>
      <c r="GG75" s="26">
        <f t="shared" si="327"/>
        <v>0</v>
      </c>
      <c r="GH75" s="26">
        <f t="shared" si="328"/>
        <v>2</v>
      </c>
      <c r="GI75" s="26">
        <f t="shared" si="329"/>
        <v>0</v>
      </c>
      <c r="GJ75" s="26">
        <f t="shared" si="330"/>
        <v>1</v>
      </c>
      <c r="GK75" s="26">
        <f t="shared" si="331"/>
        <v>0</v>
      </c>
      <c r="GL75" s="26">
        <f t="shared" si="332"/>
        <v>0</v>
      </c>
      <c r="GM75" s="26">
        <f t="shared" si="333"/>
        <v>0</v>
      </c>
      <c r="GN75" s="26">
        <f t="shared" si="334"/>
        <v>0</v>
      </c>
      <c r="GO75" s="26">
        <f t="shared" si="335"/>
        <v>0</v>
      </c>
      <c r="GP75" s="26">
        <f t="shared" si="336"/>
        <v>3</v>
      </c>
      <c r="GQ75" s="26">
        <f t="shared" si="337"/>
        <v>5</v>
      </c>
      <c r="GR75" s="26">
        <f t="shared" si="338"/>
        <v>0</v>
      </c>
      <c r="GS75" s="26">
        <f t="shared" si="339"/>
        <v>0</v>
      </c>
      <c r="GT75" s="26">
        <f t="shared" si="340"/>
        <v>0</v>
      </c>
      <c r="GU75" s="26">
        <f t="shared" si="341"/>
        <v>0</v>
      </c>
      <c r="GV75" s="26">
        <f t="shared" si="342"/>
        <v>0</v>
      </c>
      <c r="GW75" s="26">
        <f t="shared" si="343"/>
        <v>0</v>
      </c>
      <c r="GX75" s="26">
        <f t="shared" si="344"/>
        <v>0</v>
      </c>
      <c r="GY75" s="26">
        <f t="shared" si="345"/>
        <v>2</v>
      </c>
      <c r="GZ75" s="26">
        <f t="shared" si="346"/>
        <v>0</v>
      </c>
      <c r="HA75" s="26">
        <f t="shared" si="347"/>
        <v>0</v>
      </c>
      <c r="HB75" s="31">
        <f t="shared" si="348"/>
        <v>13</v>
      </c>
      <c r="HC75" s="31">
        <f t="shared" si="349"/>
        <v>0.74556213017751471</v>
      </c>
      <c r="HD75" s="31">
        <f t="shared" si="350"/>
        <v>4.4055944055944049E-3</v>
      </c>
    </row>
    <row r="76" spans="1:237">
      <c r="A76" s="6">
        <v>75</v>
      </c>
      <c r="B76" s="6">
        <v>54</v>
      </c>
      <c r="C76" s="6">
        <v>36</v>
      </c>
      <c r="D76" s="7">
        <v>26.294654609999998</v>
      </c>
      <c r="E76" s="8">
        <f t="shared" si="268"/>
        <v>26</v>
      </c>
      <c r="F76" s="7">
        <v>84.569193260000006</v>
      </c>
      <c r="G76" s="8">
        <f t="shared" si="269"/>
        <v>85</v>
      </c>
      <c r="H76" s="9">
        <v>7.0239363920000004</v>
      </c>
      <c r="I76" s="8">
        <f t="shared" si="270"/>
        <v>7</v>
      </c>
      <c r="J76" s="10">
        <v>257.49149060000002</v>
      </c>
      <c r="K76" s="8">
        <f t="shared" si="271"/>
        <v>257</v>
      </c>
      <c r="L76" s="5" t="s">
        <v>24</v>
      </c>
      <c r="S76" s="27">
        <v>74</v>
      </c>
      <c r="T76" s="26">
        <f t="shared" si="272"/>
        <v>3</v>
      </c>
      <c r="U76" s="26">
        <f t="shared" si="273"/>
        <v>6</v>
      </c>
      <c r="V76" s="26">
        <f t="shared" si="274"/>
        <v>0</v>
      </c>
      <c r="W76" s="26">
        <f t="shared" si="275"/>
        <v>0</v>
      </c>
      <c r="X76" s="26">
        <f t="shared" si="276"/>
        <v>0</v>
      </c>
      <c r="Y76" s="26">
        <f t="shared" si="277"/>
        <v>0</v>
      </c>
      <c r="Z76" s="26">
        <f t="shared" si="278"/>
        <v>0</v>
      </c>
      <c r="AA76" s="26">
        <f t="shared" si="279"/>
        <v>0</v>
      </c>
      <c r="AB76" s="26">
        <f t="shared" si="280"/>
        <v>0</v>
      </c>
      <c r="AC76" s="26">
        <f t="shared" si="281"/>
        <v>0</v>
      </c>
      <c r="AD76" s="26">
        <f t="shared" si="282"/>
        <v>0</v>
      </c>
      <c r="AE76" s="26">
        <f t="shared" si="283"/>
        <v>0</v>
      </c>
      <c r="AF76" s="26">
        <f t="shared" si="284"/>
        <v>0</v>
      </c>
      <c r="AG76" s="26">
        <f t="shared" si="285"/>
        <v>0</v>
      </c>
      <c r="AH76" s="26">
        <f t="shared" si="286"/>
        <v>0</v>
      </c>
      <c r="AI76" s="26">
        <f t="shared" si="287"/>
        <v>0</v>
      </c>
      <c r="AJ76" s="26">
        <f t="shared" si="288"/>
        <v>0</v>
      </c>
      <c r="AK76" s="26">
        <f t="shared" si="289"/>
        <v>0</v>
      </c>
      <c r="AL76" s="26">
        <f t="shared" si="290"/>
        <v>0</v>
      </c>
      <c r="AM76" s="26">
        <f t="shared" si="291"/>
        <v>0</v>
      </c>
      <c r="AN76" s="26">
        <f t="shared" si="292"/>
        <v>3</v>
      </c>
      <c r="AO76" s="26">
        <f t="shared" si="293"/>
        <v>0</v>
      </c>
      <c r="AP76" s="31">
        <f t="shared" si="294"/>
        <v>12</v>
      </c>
      <c r="AQ76" s="31">
        <f t="shared" si="179"/>
        <v>0.625</v>
      </c>
      <c r="AR76" s="31">
        <f t="shared" si="295"/>
        <v>3.4090909090909094E-3</v>
      </c>
      <c r="AU76" s="27">
        <v>79</v>
      </c>
      <c r="AV76" s="26">
        <f t="shared" si="296"/>
        <v>0</v>
      </c>
      <c r="AW76" s="26">
        <f t="shared" si="297"/>
        <v>0</v>
      </c>
      <c r="AX76" s="26">
        <f t="shared" si="298"/>
        <v>6</v>
      </c>
      <c r="AY76" s="26">
        <f t="shared" si="299"/>
        <v>5</v>
      </c>
      <c r="AZ76" s="26">
        <f t="shared" si="300"/>
        <v>1</v>
      </c>
      <c r="BA76" s="26">
        <f t="shared" si="301"/>
        <v>0</v>
      </c>
      <c r="BB76" s="26">
        <f t="shared" si="302"/>
        <v>0</v>
      </c>
      <c r="BC76" s="26">
        <f t="shared" si="303"/>
        <v>4</v>
      </c>
      <c r="BD76" s="26">
        <f t="shared" si="304"/>
        <v>7</v>
      </c>
      <c r="BE76" s="26">
        <f t="shared" si="305"/>
        <v>0</v>
      </c>
      <c r="BF76" s="26">
        <f t="shared" si="306"/>
        <v>7</v>
      </c>
      <c r="BG76" s="26">
        <f t="shared" si="307"/>
        <v>0</v>
      </c>
      <c r="BH76" s="26">
        <f t="shared" si="308"/>
        <v>0</v>
      </c>
      <c r="BI76" s="26">
        <f t="shared" si="309"/>
        <v>0</v>
      </c>
      <c r="BJ76" s="26">
        <f t="shared" si="310"/>
        <v>0</v>
      </c>
      <c r="BK76" s="26">
        <f t="shared" si="311"/>
        <v>0</v>
      </c>
      <c r="BL76" s="26">
        <f t="shared" si="312"/>
        <v>0</v>
      </c>
      <c r="BM76" s="26">
        <f t="shared" si="313"/>
        <v>0</v>
      </c>
      <c r="BN76" s="26">
        <f t="shared" si="314"/>
        <v>0</v>
      </c>
      <c r="BO76" s="26">
        <f t="shared" si="315"/>
        <v>0</v>
      </c>
      <c r="BP76" s="26">
        <f t="shared" si="316"/>
        <v>0</v>
      </c>
      <c r="BQ76" s="26">
        <f t="shared" si="317"/>
        <v>0</v>
      </c>
      <c r="BR76" s="31">
        <f t="shared" si="318"/>
        <v>30</v>
      </c>
      <c r="BS76" s="31">
        <f t="shared" si="319"/>
        <v>0.80444444444444452</v>
      </c>
      <c r="BT76" s="31">
        <f t="shared" si="320"/>
        <v>1.096969696969697E-2</v>
      </c>
      <c r="BW76" s="27">
        <v>79</v>
      </c>
      <c r="BX76" s="26">
        <f t="shared" si="224"/>
        <v>0</v>
      </c>
      <c r="BY76" s="26">
        <f t="shared" si="225"/>
        <v>0</v>
      </c>
      <c r="BZ76" s="26">
        <f t="shared" si="226"/>
        <v>10</v>
      </c>
      <c r="CA76" s="26">
        <f t="shared" si="227"/>
        <v>0</v>
      </c>
      <c r="CB76" s="26">
        <f t="shared" si="228"/>
        <v>0</v>
      </c>
      <c r="CC76" s="26">
        <f t="shared" si="229"/>
        <v>0</v>
      </c>
      <c r="CD76" s="26">
        <f t="shared" si="230"/>
        <v>0</v>
      </c>
      <c r="CE76" s="26">
        <f t="shared" si="231"/>
        <v>0</v>
      </c>
      <c r="CF76" s="26">
        <f t="shared" si="232"/>
        <v>0</v>
      </c>
      <c r="CG76" s="26">
        <f t="shared" si="233"/>
        <v>0</v>
      </c>
      <c r="CH76" s="26">
        <f t="shared" si="234"/>
        <v>0</v>
      </c>
      <c r="CI76" s="26">
        <f t="shared" si="235"/>
        <v>0</v>
      </c>
      <c r="CJ76" s="26">
        <f t="shared" si="236"/>
        <v>0</v>
      </c>
      <c r="CK76" s="26">
        <f t="shared" si="237"/>
        <v>0</v>
      </c>
      <c r="CL76" s="26">
        <f t="shared" si="238"/>
        <v>0</v>
      </c>
      <c r="CM76" s="26">
        <f t="shared" si="239"/>
        <v>0</v>
      </c>
      <c r="CN76" s="26">
        <f t="shared" si="240"/>
        <v>0</v>
      </c>
      <c r="CO76" s="26">
        <f t="shared" si="241"/>
        <v>0</v>
      </c>
      <c r="CP76" s="26">
        <f t="shared" si="242"/>
        <v>0</v>
      </c>
      <c r="CQ76" s="26">
        <f t="shared" si="243"/>
        <v>0</v>
      </c>
      <c r="CR76" s="26">
        <f t="shared" si="244"/>
        <v>0</v>
      </c>
      <c r="CS76" s="26">
        <f t="shared" si="245"/>
        <v>0</v>
      </c>
      <c r="CT76" s="31">
        <f t="shared" si="321"/>
        <v>10</v>
      </c>
      <c r="CU76" s="31">
        <f t="shared" si="351"/>
        <v>0</v>
      </c>
      <c r="CV76" s="31">
        <f t="shared" si="322"/>
        <v>0</v>
      </c>
      <c r="EA76" s="27">
        <v>88</v>
      </c>
      <c r="EB76" s="26">
        <f t="shared" si="246"/>
        <v>0</v>
      </c>
      <c r="EC76" s="26">
        <f t="shared" si="247"/>
        <v>0</v>
      </c>
      <c r="ED76" s="26">
        <f t="shared" si="248"/>
        <v>0</v>
      </c>
      <c r="EE76" s="26">
        <f t="shared" si="249"/>
        <v>0</v>
      </c>
      <c r="EF76" s="26">
        <f t="shared" si="250"/>
        <v>0</v>
      </c>
      <c r="EG76" s="26">
        <f t="shared" si="251"/>
        <v>0</v>
      </c>
      <c r="EH76" s="26">
        <f t="shared" si="252"/>
        <v>12</v>
      </c>
      <c r="EI76" s="26">
        <f t="shared" si="253"/>
        <v>0</v>
      </c>
      <c r="EJ76" s="26">
        <f t="shared" si="254"/>
        <v>0</v>
      </c>
      <c r="EK76" s="26">
        <f t="shared" si="255"/>
        <v>8</v>
      </c>
      <c r="EL76" s="26">
        <f t="shared" si="256"/>
        <v>0</v>
      </c>
      <c r="EM76" s="26">
        <f t="shared" si="257"/>
        <v>0</v>
      </c>
      <c r="EN76" s="26">
        <f t="shared" si="258"/>
        <v>0</v>
      </c>
      <c r="EO76" s="26">
        <f t="shared" si="259"/>
        <v>12</v>
      </c>
      <c r="EP76" s="26">
        <f t="shared" si="260"/>
        <v>0</v>
      </c>
      <c r="EQ76" s="26">
        <f t="shared" si="261"/>
        <v>0</v>
      </c>
      <c r="ER76" s="26">
        <f t="shared" si="262"/>
        <v>0</v>
      </c>
      <c r="ES76" s="26">
        <f t="shared" si="263"/>
        <v>0</v>
      </c>
      <c r="ET76" s="26">
        <f t="shared" si="264"/>
        <v>0</v>
      </c>
      <c r="EU76" s="26">
        <f t="shared" si="265"/>
        <v>0</v>
      </c>
      <c r="EV76" s="26">
        <f t="shared" si="266"/>
        <v>7</v>
      </c>
      <c r="EW76" s="26">
        <f t="shared" si="267"/>
        <v>0</v>
      </c>
      <c r="EX76" s="31">
        <f t="shared" si="323"/>
        <v>39</v>
      </c>
      <c r="EY76" s="31">
        <f t="shared" si="324"/>
        <v>0.73635765943458242</v>
      </c>
      <c r="EZ76" s="31">
        <f t="shared" si="325"/>
        <v>1.3053613053613052E-2</v>
      </c>
      <c r="GE76" s="27">
        <v>94</v>
      </c>
      <c r="GF76" s="26">
        <f t="shared" si="326"/>
        <v>0</v>
      </c>
      <c r="GG76" s="26">
        <f t="shared" si="327"/>
        <v>3</v>
      </c>
      <c r="GH76" s="26">
        <f t="shared" si="328"/>
        <v>3</v>
      </c>
      <c r="GI76" s="26">
        <f t="shared" si="329"/>
        <v>0</v>
      </c>
      <c r="GJ76" s="26">
        <f t="shared" si="330"/>
        <v>1</v>
      </c>
      <c r="GK76" s="26">
        <f t="shared" si="331"/>
        <v>0</v>
      </c>
      <c r="GL76" s="26">
        <f t="shared" si="332"/>
        <v>0</v>
      </c>
      <c r="GM76" s="26">
        <f t="shared" si="333"/>
        <v>0</v>
      </c>
      <c r="GN76" s="26">
        <f t="shared" si="334"/>
        <v>0</v>
      </c>
      <c r="GO76" s="26">
        <f t="shared" si="335"/>
        <v>0</v>
      </c>
      <c r="GP76" s="26">
        <f t="shared" si="336"/>
        <v>3</v>
      </c>
      <c r="GQ76" s="26">
        <f t="shared" si="337"/>
        <v>6</v>
      </c>
      <c r="GR76" s="26">
        <f t="shared" si="338"/>
        <v>0</v>
      </c>
      <c r="GS76" s="26">
        <f t="shared" si="339"/>
        <v>0</v>
      </c>
      <c r="GT76" s="26">
        <f t="shared" si="340"/>
        <v>0</v>
      </c>
      <c r="GU76" s="26">
        <f t="shared" si="341"/>
        <v>0</v>
      </c>
      <c r="GV76" s="26">
        <f t="shared" si="342"/>
        <v>0</v>
      </c>
      <c r="GW76" s="26">
        <f t="shared" si="343"/>
        <v>1</v>
      </c>
      <c r="GX76" s="26">
        <f t="shared" si="344"/>
        <v>0</v>
      </c>
      <c r="GY76" s="26">
        <f t="shared" si="345"/>
        <v>2</v>
      </c>
      <c r="GZ76" s="26">
        <f t="shared" si="346"/>
        <v>0</v>
      </c>
      <c r="HA76" s="26">
        <f t="shared" si="347"/>
        <v>0</v>
      </c>
      <c r="HB76" s="31">
        <f t="shared" si="348"/>
        <v>19</v>
      </c>
      <c r="HC76" s="31">
        <f t="shared" si="349"/>
        <v>0.808864265927978</v>
      </c>
      <c r="HD76" s="31">
        <f t="shared" si="350"/>
        <v>6.9856459330143554E-3</v>
      </c>
    </row>
    <row r="77" spans="1:237">
      <c r="A77" s="6">
        <v>97</v>
      </c>
      <c r="B77" s="6">
        <v>36</v>
      </c>
      <c r="C77" s="6">
        <v>45</v>
      </c>
      <c r="D77" s="7">
        <v>22.2286982</v>
      </c>
      <c r="E77" s="8">
        <f t="shared" si="268"/>
        <v>22</v>
      </c>
      <c r="F77" s="7">
        <v>81.85872947</v>
      </c>
      <c r="G77" s="8">
        <f t="shared" si="269"/>
        <v>82</v>
      </c>
      <c r="H77" s="9">
        <v>6.9390835050000002</v>
      </c>
      <c r="I77" s="8">
        <f t="shared" si="270"/>
        <v>7</v>
      </c>
      <c r="J77" s="10">
        <v>278.07917930000002</v>
      </c>
      <c r="K77" s="8">
        <f t="shared" si="271"/>
        <v>278</v>
      </c>
      <c r="L77" s="5" t="s">
        <v>24</v>
      </c>
      <c r="S77" s="27">
        <v>75</v>
      </c>
      <c r="T77" s="26">
        <f t="shared" si="272"/>
        <v>2</v>
      </c>
      <c r="U77" s="26">
        <f t="shared" si="273"/>
        <v>3</v>
      </c>
      <c r="V77" s="26">
        <f t="shared" si="274"/>
        <v>0</v>
      </c>
      <c r="W77" s="26">
        <f t="shared" si="275"/>
        <v>0</v>
      </c>
      <c r="X77" s="26">
        <f t="shared" si="276"/>
        <v>0</v>
      </c>
      <c r="Y77" s="26">
        <f t="shared" si="277"/>
        <v>0</v>
      </c>
      <c r="Z77" s="26">
        <f t="shared" si="278"/>
        <v>0</v>
      </c>
      <c r="AA77" s="26">
        <f t="shared" si="279"/>
        <v>0</v>
      </c>
      <c r="AB77" s="26">
        <f t="shared" si="280"/>
        <v>0</v>
      </c>
      <c r="AC77" s="26">
        <f t="shared" si="281"/>
        <v>0</v>
      </c>
      <c r="AD77" s="26">
        <f t="shared" si="282"/>
        <v>0</v>
      </c>
      <c r="AE77" s="26">
        <f t="shared" si="283"/>
        <v>0</v>
      </c>
      <c r="AF77" s="26">
        <f t="shared" si="284"/>
        <v>0</v>
      </c>
      <c r="AG77" s="26">
        <f t="shared" si="285"/>
        <v>0</v>
      </c>
      <c r="AH77" s="26">
        <f t="shared" si="286"/>
        <v>0</v>
      </c>
      <c r="AI77" s="26">
        <f t="shared" si="287"/>
        <v>0</v>
      </c>
      <c r="AJ77" s="26">
        <f t="shared" si="288"/>
        <v>0</v>
      </c>
      <c r="AK77" s="26">
        <f t="shared" si="289"/>
        <v>0</v>
      </c>
      <c r="AL77" s="26">
        <f t="shared" si="290"/>
        <v>0</v>
      </c>
      <c r="AM77" s="26">
        <f t="shared" si="291"/>
        <v>0</v>
      </c>
      <c r="AN77" s="26">
        <f t="shared" si="292"/>
        <v>3</v>
      </c>
      <c r="AO77" s="26">
        <f t="shared" si="293"/>
        <v>0</v>
      </c>
      <c r="AP77" s="31">
        <f t="shared" si="294"/>
        <v>8</v>
      </c>
      <c r="AQ77" s="31">
        <f t="shared" si="179"/>
        <v>0.65625</v>
      </c>
      <c r="AR77" s="31">
        <f t="shared" si="295"/>
        <v>2.3863636363636366E-3</v>
      </c>
      <c r="AU77" s="27">
        <v>80</v>
      </c>
      <c r="AV77" s="26">
        <f t="shared" si="296"/>
        <v>0</v>
      </c>
      <c r="AW77" s="26">
        <f t="shared" si="297"/>
        <v>0</v>
      </c>
      <c r="AX77" s="26">
        <f t="shared" si="298"/>
        <v>2</v>
      </c>
      <c r="AY77" s="26">
        <f t="shared" si="299"/>
        <v>6</v>
      </c>
      <c r="AZ77" s="26">
        <f t="shared" si="300"/>
        <v>3</v>
      </c>
      <c r="BA77" s="26">
        <f t="shared" si="301"/>
        <v>0</v>
      </c>
      <c r="BB77" s="26">
        <f t="shared" si="302"/>
        <v>0</v>
      </c>
      <c r="BC77" s="26">
        <f t="shared" si="303"/>
        <v>4</v>
      </c>
      <c r="BD77" s="26">
        <f t="shared" si="304"/>
        <v>3</v>
      </c>
      <c r="BE77" s="26">
        <f t="shared" si="305"/>
        <v>0</v>
      </c>
      <c r="BF77" s="26">
        <f t="shared" si="306"/>
        <v>2</v>
      </c>
      <c r="BG77" s="26">
        <f t="shared" si="307"/>
        <v>0</v>
      </c>
      <c r="BH77" s="26">
        <f t="shared" si="308"/>
        <v>0</v>
      </c>
      <c r="BI77" s="26">
        <f t="shared" si="309"/>
        <v>0</v>
      </c>
      <c r="BJ77" s="26">
        <f t="shared" si="310"/>
        <v>0</v>
      </c>
      <c r="BK77" s="26">
        <f t="shared" si="311"/>
        <v>0</v>
      </c>
      <c r="BL77" s="26">
        <f t="shared" si="312"/>
        <v>0</v>
      </c>
      <c r="BM77" s="26">
        <f t="shared" si="313"/>
        <v>0</v>
      </c>
      <c r="BN77" s="26">
        <f t="shared" si="314"/>
        <v>0</v>
      </c>
      <c r="BO77" s="26">
        <f t="shared" si="315"/>
        <v>0</v>
      </c>
      <c r="BP77" s="26">
        <f t="shared" si="316"/>
        <v>0</v>
      </c>
      <c r="BQ77" s="26">
        <f t="shared" si="317"/>
        <v>0</v>
      </c>
      <c r="BR77" s="31">
        <f t="shared" si="318"/>
        <v>20</v>
      </c>
      <c r="BS77" s="31">
        <f t="shared" si="319"/>
        <v>0.80500000000000005</v>
      </c>
      <c r="BT77" s="31">
        <f t="shared" si="320"/>
        <v>7.3181818181818183E-3</v>
      </c>
      <c r="BW77" s="27">
        <v>80</v>
      </c>
      <c r="BX77" s="26">
        <f t="shared" si="224"/>
        <v>0</v>
      </c>
      <c r="BY77" s="26">
        <f t="shared" si="225"/>
        <v>0</v>
      </c>
      <c r="BZ77" s="26">
        <f t="shared" si="226"/>
        <v>4</v>
      </c>
      <c r="CA77" s="26">
        <f t="shared" si="227"/>
        <v>0</v>
      </c>
      <c r="CB77" s="26">
        <f t="shared" si="228"/>
        <v>0</v>
      </c>
      <c r="CC77" s="26">
        <f t="shared" si="229"/>
        <v>0</v>
      </c>
      <c r="CD77" s="26">
        <f t="shared" si="230"/>
        <v>0</v>
      </c>
      <c r="CE77" s="26">
        <f t="shared" si="231"/>
        <v>0</v>
      </c>
      <c r="CF77" s="26">
        <f t="shared" si="232"/>
        <v>0</v>
      </c>
      <c r="CG77" s="26">
        <f t="shared" si="233"/>
        <v>0</v>
      </c>
      <c r="CH77" s="26">
        <f t="shared" si="234"/>
        <v>0</v>
      </c>
      <c r="CI77" s="26">
        <f t="shared" si="235"/>
        <v>0</v>
      </c>
      <c r="CJ77" s="26">
        <f t="shared" si="236"/>
        <v>0</v>
      </c>
      <c r="CK77" s="26">
        <f t="shared" si="237"/>
        <v>0</v>
      </c>
      <c r="CL77" s="26">
        <f t="shared" si="238"/>
        <v>0</v>
      </c>
      <c r="CM77" s="26">
        <f t="shared" si="239"/>
        <v>0</v>
      </c>
      <c r="CN77" s="26">
        <f t="shared" si="240"/>
        <v>0</v>
      </c>
      <c r="CO77" s="26">
        <f t="shared" si="241"/>
        <v>0</v>
      </c>
      <c r="CP77" s="26">
        <f t="shared" si="242"/>
        <v>0</v>
      </c>
      <c r="CQ77" s="26">
        <f t="shared" si="243"/>
        <v>0</v>
      </c>
      <c r="CR77" s="26">
        <f t="shared" si="244"/>
        <v>0</v>
      </c>
      <c r="CS77" s="26">
        <f t="shared" si="245"/>
        <v>0</v>
      </c>
      <c r="CT77" s="31">
        <f t="shared" si="321"/>
        <v>4</v>
      </c>
      <c r="CU77" s="31">
        <f t="shared" si="351"/>
        <v>0</v>
      </c>
      <c r="CV77" s="31">
        <f t="shared" si="322"/>
        <v>0</v>
      </c>
      <c r="EA77" s="27">
        <v>89</v>
      </c>
      <c r="EB77" s="26">
        <f t="shared" si="246"/>
        <v>0</v>
      </c>
      <c r="EC77" s="26">
        <f t="shared" si="247"/>
        <v>0</v>
      </c>
      <c r="ED77" s="26">
        <f t="shared" si="248"/>
        <v>0</v>
      </c>
      <c r="EE77" s="26">
        <f t="shared" si="249"/>
        <v>0</v>
      </c>
      <c r="EF77" s="26">
        <f t="shared" si="250"/>
        <v>0</v>
      </c>
      <c r="EG77" s="26">
        <f t="shared" si="251"/>
        <v>0</v>
      </c>
      <c r="EH77" s="26">
        <f t="shared" si="252"/>
        <v>11</v>
      </c>
      <c r="EI77" s="26">
        <f t="shared" si="253"/>
        <v>0</v>
      </c>
      <c r="EJ77" s="26">
        <f t="shared" si="254"/>
        <v>0</v>
      </c>
      <c r="EK77" s="26">
        <f t="shared" si="255"/>
        <v>12</v>
      </c>
      <c r="EL77" s="26">
        <f t="shared" si="256"/>
        <v>0</v>
      </c>
      <c r="EM77" s="26">
        <f t="shared" si="257"/>
        <v>0</v>
      </c>
      <c r="EN77" s="26">
        <f t="shared" si="258"/>
        <v>0</v>
      </c>
      <c r="EO77" s="26">
        <f t="shared" si="259"/>
        <v>11</v>
      </c>
      <c r="EP77" s="26">
        <f t="shared" si="260"/>
        <v>0</v>
      </c>
      <c r="EQ77" s="26">
        <f t="shared" si="261"/>
        <v>0</v>
      </c>
      <c r="ER77" s="26">
        <f t="shared" si="262"/>
        <v>0</v>
      </c>
      <c r="ES77" s="26">
        <f t="shared" si="263"/>
        <v>0</v>
      </c>
      <c r="ET77" s="26">
        <f t="shared" si="264"/>
        <v>0</v>
      </c>
      <c r="EU77" s="26">
        <f t="shared" si="265"/>
        <v>0</v>
      </c>
      <c r="EV77" s="26">
        <f t="shared" si="266"/>
        <v>3</v>
      </c>
      <c r="EW77" s="26">
        <f t="shared" si="267"/>
        <v>0</v>
      </c>
      <c r="EX77" s="31">
        <f t="shared" si="323"/>
        <v>37</v>
      </c>
      <c r="EY77" s="31">
        <f t="shared" si="324"/>
        <v>0.71146822498173845</v>
      </c>
      <c r="EZ77" s="31">
        <f t="shared" si="325"/>
        <v>1.1965601965601966E-2</v>
      </c>
      <c r="GE77" s="27">
        <v>95</v>
      </c>
      <c r="GF77" s="26">
        <f t="shared" si="326"/>
        <v>0</v>
      </c>
      <c r="GG77" s="26">
        <f t="shared" si="327"/>
        <v>1</v>
      </c>
      <c r="GH77" s="26">
        <f t="shared" si="328"/>
        <v>2</v>
      </c>
      <c r="GI77" s="26">
        <f t="shared" si="329"/>
        <v>2</v>
      </c>
      <c r="GJ77" s="26">
        <f t="shared" si="330"/>
        <v>0</v>
      </c>
      <c r="GK77" s="26">
        <f t="shared" si="331"/>
        <v>0</v>
      </c>
      <c r="GL77" s="26">
        <f t="shared" si="332"/>
        <v>0</v>
      </c>
      <c r="GM77" s="26">
        <f t="shared" si="333"/>
        <v>0</v>
      </c>
      <c r="GN77" s="26">
        <f t="shared" si="334"/>
        <v>0</v>
      </c>
      <c r="GO77" s="26">
        <f t="shared" si="335"/>
        <v>0</v>
      </c>
      <c r="GP77" s="26">
        <f t="shared" si="336"/>
        <v>2</v>
      </c>
      <c r="GQ77" s="26">
        <f t="shared" si="337"/>
        <v>7</v>
      </c>
      <c r="GR77" s="26">
        <f t="shared" si="338"/>
        <v>0</v>
      </c>
      <c r="GS77" s="26">
        <f t="shared" si="339"/>
        <v>0</v>
      </c>
      <c r="GT77" s="26">
        <f t="shared" si="340"/>
        <v>0</v>
      </c>
      <c r="GU77" s="26">
        <f t="shared" si="341"/>
        <v>0</v>
      </c>
      <c r="GV77" s="26">
        <f t="shared" si="342"/>
        <v>0</v>
      </c>
      <c r="GW77" s="26">
        <f t="shared" si="343"/>
        <v>0</v>
      </c>
      <c r="GX77" s="26">
        <f t="shared" si="344"/>
        <v>0</v>
      </c>
      <c r="GY77" s="26">
        <f t="shared" si="345"/>
        <v>2</v>
      </c>
      <c r="GZ77" s="26">
        <f t="shared" si="346"/>
        <v>0</v>
      </c>
      <c r="HA77" s="26">
        <f t="shared" si="347"/>
        <v>0</v>
      </c>
      <c r="HB77" s="31">
        <f t="shared" si="348"/>
        <v>16</v>
      </c>
      <c r="HC77" s="31">
        <f t="shared" si="349"/>
        <v>0.7421875</v>
      </c>
      <c r="HD77" s="31">
        <f t="shared" si="350"/>
        <v>5.3977272727272728E-3</v>
      </c>
    </row>
    <row r="78" spans="1:237">
      <c r="A78" s="6">
        <v>67</v>
      </c>
      <c r="B78" s="6">
        <v>47</v>
      </c>
      <c r="C78" s="6">
        <v>44</v>
      </c>
      <c r="D78" s="7">
        <v>26.730723909999998</v>
      </c>
      <c r="E78" s="8">
        <f t="shared" si="268"/>
        <v>27</v>
      </c>
      <c r="F78" s="7">
        <v>81.785967760000005</v>
      </c>
      <c r="G78" s="8">
        <f t="shared" si="269"/>
        <v>82</v>
      </c>
      <c r="H78" s="9">
        <v>7.8684746529999998</v>
      </c>
      <c r="I78" s="8">
        <f t="shared" si="270"/>
        <v>8</v>
      </c>
      <c r="J78" s="10">
        <v>280.40443920000001</v>
      </c>
      <c r="K78" s="8">
        <f t="shared" si="271"/>
        <v>280</v>
      </c>
      <c r="L78" s="5" t="s">
        <v>24</v>
      </c>
      <c r="S78" s="27">
        <v>76</v>
      </c>
      <c r="T78" s="26">
        <f t="shared" si="272"/>
        <v>4</v>
      </c>
      <c r="U78" s="26">
        <f t="shared" si="273"/>
        <v>5</v>
      </c>
      <c r="V78" s="26">
        <f t="shared" si="274"/>
        <v>0</v>
      </c>
      <c r="W78" s="26">
        <f t="shared" si="275"/>
        <v>0</v>
      </c>
      <c r="X78" s="26">
        <f t="shared" si="276"/>
        <v>0</v>
      </c>
      <c r="Y78" s="26">
        <f t="shared" si="277"/>
        <v>0</v>
      </c>
      <c r="Z78" s="26">
        <f t="shared" si="278"/>
        <v>0</v>
      </c>
      <c r="AA78" s="26">
        <f t="shared" si="279"/>
        <v>0</v>
      </c>
      <c r="AB78" s="26">
        <f t="shared" si="280"/>
        <v>0</v>
      </c>
      <c r="AC78" s="26">
        <f t="shared" si="281"/>
        <v>0</v>
      </c>
      <c r="AD78" s="26">
        <f t="shared" si="282"/>
        <v>0</v>
      </c>
      <c r="AE78" s="26">
        <f t="shared" si="283"/>
        <v>0</v>
      </c>
      <c r="AF78" s="26">
        <f t="shared" si="284"/>
        <v>0</v>
      </c>
      <c r="AG78" s="26">
        <f t="shared" si="285"/>
        <v>0</v>
      </c>
      <c r="AH78" s="26">
        <f t="shared" si="286"/>
        <v>0</v>
      </c>
      <c r="AI78" s="26">
        <f t="shared" si="287"/>
        <v>0</v>
      </c>
      <c r="AJ78" s="26">
        <f t="shared" si="288"/>
        <v>0</v>
      </c>
      <c r="AK78" s="26">
        <f t="shared" si="289"/>
        <v>0</v>
      </c>
      <c r="AL78" s="26">
        <f t="shared" si="290"/>
        <v>0</v>
      </c>
      <c r="AM78" s="26">
        <f t="shared" si="291"/>
        <v>0</v>
      </c>
      <c r="AN78" s="26">
        <f t="shared" si="292"/>
        <v>3</v>
      </c>
      <c r="AO78" s="26">
        <f t="shared" si="293"/>
        <v>0</v>
      </c>
      <c r="AP78" s="31">
        <f t="shared" si="294"/>
        <v>12</v>
      </c>
      <c r="AQ78" s="31">
        <f t="shared" si="179"/>
        <v>0.65277777777777768</v>
      </c>
      <c r="AR78" s="31">
        <f t="shared" si="295"/>
        <v>3.5606060606060605E-3</v>
      </c>
      <c r="AU78" s="27">
        <v>81</v>
      </c>
      <c r="AV78" s="26">
        <f t="shared" si="296"/>
        <v>0</v>
      </c>
      <c r="AW78" s="26">
        <f t="shared" si="297"/>
        <v>0</v>
      </c>
      <c r="AX78" s="26">
        <f t="shared" si="298"/>
        <v>0</v>
      </c>
      <c r="AY78" s="26">
        <f t="shared" si="299"/>
        <v>0</v>
      </c>
      <c r="AZ78" s="26">
        <f t="shared" si="300"/>
        <v>0</v>
      </c>
      <c r="BA78" s="26">
        <f t="shared" si="301"/>
        <v>0</v>
      </c>
      <c r="BB78" s="26">
        <f t="shared" si="302"/>
        <v>0</v>
      </c>
      <c r="BC78" s="26">
        <f t="shared" si="303"/>
        <v>0</v>
      </c>
      <c r="BD78" s="26">
        <f t="shared" si="304"/>
        <v>0</v>
      </c>
      <c r="BE78" s="26">
        <f t="shared" si="305"/>
        <v>0</v>
      </c>
      <c r="BF78" s="26">
        <f t="shared" si="306"/>
        <v>5</v>
      </c>
      <c r="BG78" s="26">
        <f t="shared" si="307"/>
        <v>0</v>
      </c>
      <c r="BH78" s="26">
        <f t="shared" si="308"/>
        <v>0</v>
      </c>
      <c r="BI78" s="26">
        <f t="shared" si="309"/>
        <v>0</v>
      </c>
      <c r="BJ78" s="26">
        <f t="shared" si="310"/>
        <v>0</v>
      </c>
      <c r="BK78" s="26">
        <f t="shared" si="311"/>
        <v>0</v>
      </c>
      <c r="BL78" s="26">
        <f t="shared" si="312"/>
        <v>0</v>
      </c>
      <c r="BM78" s="26">
        <f t="shared" si="313"/>
        <v>0</v>
      </c>
      <c r="BN78" s="26">
        <f t="shared" si="314"/>
        <v>0</v>
      </c>
      <c r="BO78" s="26">
        <f t="shared" si="315"/>
        <v>0</v>
      </c>
      <c r="BP78" s="26">
        <f t="shared" si="316"/>
        <v>0</v>
      </c>
      <c r="BQ78" s="26">
        <f t="shared" si="317"/>
        <v>0</v>
      </c>
      <c r="BR78" s="31">
        <f t="shared" si="318"/>
        <v>5</v>
      </c>
      <c r="BS78" s="31">
        <f t="shared" si="319"/>
        <v>0</v>
      </c>
      <c r="BT78" s="31">
        <f t="shared" si="320"/>
        <v>0</v>
      </c>
      <c r="BW78" s="27">
        <v>81</v>
      </c>
      <c r="BX78" s="26">
        <f t="shared" si="224"/>
        <v>0</v>
      </c>
      <c r="BY78" s="26">
        <f t="shared" si="225"/>
        <v>0</v>
      </c>
      <c r="BZ78" s="26">
        <f t="shared" si="226"/>
        <v>8</v>
      </c>
      <c r="CA78" s="26">
        <f t="shared" si="227"/>
        <v>0</v>
      </c>
      <c r="CB78" s="26">
        <f t="shared" si="228"/>
        <v>0</v>
      </c>
      <c r="CC78" s="26">
        <f t="shared" si="229"/>
        <v>0</v>
      </c>
      <c r="CD78" s="26">
        <f t="shared" si="230"/>
        <v>0</v>
      </c>
      <c r="CE78" s="26">
        <f t="shared" si="231"/>
        <v>0</v>
      </c>
      <c r="CF78" s="26">
        <f t="shared" si="232"/>
        <v>0</v>
      </c>
      <c r="CG78" s="26">
        <f t="shared" si="233"/>
        <v>0</v>
      </c>
      <c r="CH78" s="26">
        <f t="shared" si="234"/>
        <v>0</v>
      </c>
      <c r="CI78" s="26">
        <f t="shared" si="235"/>
        <v>0</v>
      </c>
      <c r="CJ78" s="26">
        <f t="shared" si="236"/>
        <v>0</v>
      </c>
      <c r="CK78" s="26">
        <f t="shared" si="237"/>
        <v>0</v>
      </c>
      <c r="CL78" s="26">
        <f t="shared" si="238"/>
        <v>0</v>
      </c>
      <c r="CM78" s="26">
        <f t="shared" si="239"/>
        <v>0</v>
      </c>
      <c r="CN78" s="26">
        <f t="shared" si="240"/>
        <v>0</v>
      </c>
      <c r="CO78" s="26">
        <f t="shared" si="241"/>
        <v>0</v>
      </c>
      <c r="CP78" s="26">
        <f t="shared" si="242"/>
        <v>0</v>
      </c>
      <c r="CQ78" s="26">
        <f t="shared" si="243"/>
        <v>0</v>
      </c>
      <c r="CR78" s="26">
        <f t="shared" si="244"/>
        <v>0</v>
      </c>
      <c r="CS78" s="26">
        <f t="shared" si="245"/>
        <v>0</v>
      </c>
      <c r="CT78" s="31">
        <f t="shared" si="321"/>
        <v>8</v>
      </c>
      <c r="CU78" s="31">
        <f t="shared" si="351"/>
        <v>0</v>
      </c>
      <c r="CV78" s="31">
        <f t="shared" si="322"/>
        <v>0</v>
      </c>
      <c r="EA78" s="27">
        <v>90</v>
      </c>
      <c r="EB78" s="26">
        <f t="shared" si="246"/>
        <v>0</v>
      </c>
      <c r="EC78" s="26">
        <f t="shared" si="247"/>
        <v>0</v>
      </c>
      <c r="ED78" s="26">
        <f t="shared" si="248"/>
        <v>0</v>
      </c>
      <c r="EE78" s="26">
        <f t="shared" si="249"/>
        <v>0</v>
      </c>
      <c r="EF78" s="26">
        <f t="shared" si="250"/>
        <v>0</v>
      </c>
      <c r="EG78" s="26">
        <f t="shared" si="251"/>
        <v>0</v>
      </c>
      <c r="EH78" s="26">
        <f t="shared" si="252"/>
        <v>6</v>
      </c>
      <c r="EI78" s="26">
        <f t="shared" si="253"/>
        <v>0</v>
      </c>
      <c r="EJ78" s="26">
        <f t="shared" si="254"/>
        <v>0</v>
      </c>
      <c r="EK78" s="26">
        <f t="shared" si="255"/>
        <v>15</v>
      </c>
      <c r="EL78" s="26">
        <f t="shared" si="256"/>
        <v>0</v>
      </c>
      <c r="EM78" s="26">
        <f t="shared" si="257"/>
        <v>0</v>
      </c>
      <c r="EN78" s="26">
        <f t="shared" si="258"/>
        <v>0</v>
      </c>
      <c r="EO78" s="26">
        <f t="shared" si="259"/>
        <v>6</v>
      </c>
      <c r="EP78" s="26">
        <f t="shared" si="260"/>
        <v>10</v>
      </c>
      <c r="EQ78" s="26">
        <f t="shared" si="261"/>
        <v>13</v>
      </c>
      <c r="ER78" s="26">
        <f t="shared" si="262"/>
        <v>12</v>
      </c>
      <c r="ES78" s="26">
        <f t="shared" si="263"/>
        <v>9</v>
      </c>
      <c r="ET78" s="26">
        <f t="shared" si="264"/>
        <v>2</v>
      </c>
      <c r="EU78" s="26">
        <f t="shared" si="265"/>
        <v>0</v>
      </c>
      <c r="EV78" s="26">
        <f t="shared" si="266"/>
        <v>2</v>
      </c>
      <c r="EW78" s="26">
        <f t="shared" si="267"/>
        <v>0</v>
      </c>
      <c r="EX78" s="31">
        <f t="shared" si="323"/>
        <v>75</v>
      </c>
      <c r="EY78" s="31">
        <f t="shared" si="324"/>
        <v>0.85795555555555569</v>
      </c>
      <c r="EZ78" s="31">
        <f t="shared" si="325"/>
        <v>2.924848484848485E-2</v>
      </c>
      <c r="GE78" s="27">
        <v>96</v>
      </c>
      <c r="GF78" s="26">
        <f t="shared" si="326"/>
        <v>0</v>
      </c>
      <c r="GG78" s="26">
        <f t="shared" si="327"/>
        <v>2</v>
      </c>
      <c r="GH78" s="26">
        <f t="shared" si="328"/>
        <v>0</v>
      </c>
      <c r="GI78" s="26">
        <f t="shared" si="329"/>
        <v>1</v>
      </c>
      <c r="GJ78" s="26">
        <f t="shared" si="330"/>
        <v>1</v>
      </c>
      <c r="GK78" s="26">
        <f t="shared" si="331"/>
        <v>0</v>
      </c>
      <c r="GL78" s="26">
        <f t="shared" si="332"/>
        <v>0</v>
      </c>
      <c r="GM78" s="26">
        <f t="shared" si="333"/>
        <v>0</v>
      </c>
      <c r="GN78" s="26">
        <f t="shared" si="334"/>
        <v>0</v>
      </c>
      <c r="GO78" s="26">
        <f t="shared" si="335"/>
        <v>0</v>
      </c>
      <c r="GP78" s="26">
        <f t="shared" si="336"/>
        <v>3</v>
      </c>
      <c r="GQ78" s="26">
        <f t="shared" si="337"/>
        <v>12</v>
      </c>
      <c r="GR78" s="26">
        <f t="shared" si="338"/>
        <v>0</v>
      </c>
      <c r="GS78" s="26">
        <f t="shared" si="339"/>
        <v>0</v>
      </c>
      <c r="GT78" s="26">
        <f t="shared" si="340"/>
        <v>0</v>
      </c>
      <c r="GU78" s="26">
        <f t="shared" si="341"/>
        <v>0</v>
      </c>
      <c r="GV78" s="26">
        <f t="shared" si="342"/>
        <v>0</v>
      </c>
      <c r="GW78" s="26">
        <f t="shared" si="343"/>
        <v>0</v>
      </c>
      <c r="GX78" s="26">
        <f t="shared" si="344"/>
        <v>0</v>
      </c>
      <c r="GY78" s="26">
        <f t="shared" si="345"/>
        <v>1</v>
      </c>
      <c r="GZ78" s="26">
        <f t="shared" si="346"/>
        <v>0</v>
      </c>
      <c r="HA78" s="26">
        <f t="shared" si="347"/>
        <v>0</v>
      </c>
      <c r="HB78" s="31">
        <f t="shared" si="348"/>
        <v>20</v>
      </c>
      <c r="HC78" s="31">
        <f t="shared" si="349"/>
        <v>0.6000000000000002</v>
      </c>
      <c r="HD78" s="31">
        <f t="shared" si="350"/>
        <v>5.4545454545454558E-3</v>
      </c>
    </row>
    <row r="79" spans="1:237">
      <c r="A79" s="6">
        <v>73</v>
      </c>
      <c r="B79" s="6">
        <v>35</v>
      </c>
      <c r="C79" s="6">
        <v>38</v>
      </c>
      <c r="D79" s="7">
        <v>24.88921174</v>
      </c>
      <c r="E79" s="8">
        <f t="shared" si="268"/>
        <v>25</v>
      </c>
      <c r="F79" s="7">
        <v>81.979271170000004</v>
      </c>
      <c r="G79" s="8">
        <f t="shared" si="269"/>
        <v>82</v>
      </c>
      <c r="H79" s="9">
        <v>5.005306977</v>
      </c>
      <c r="I79" s="8">
        <f t="shared" si="270"/>
        <v>5</v>
      </c>
      <c r="J79" s="10">
        <v>185.94614290000001</v>
      </c>
      <c r="K79" s="8">
        <f t="shared" si="271"/>
        <v>186</v>
      </c>
      <c r="L79" s="5" t="s">
        <v>24</v>
      </c>
      <c r="S79" s="27">
        <v>77</v>
      </c>
      <c r="T79" s="26">
        <f t="shared" si="272"/>
        <v>2</v>
      </c>
      <c r="U79" s="26">
        <f t="shared" si="273"/>
        <v>4</v>
      </c>
      <c r="V79" s="26">
        <f t="shared" si="274"/>
        <v>0</v>
      </c>
      <c r="W79" s="26">
        <f t="shared" si="275"/>
        <v>0</v>
      </c>
      <c r="X79" s="26">
        <f t="shared" si="276"/>
        <v>0</v>
      </c>
      <c r="Y79" s="26">
        <f t="shared" si="277"/>
        <v>0</v>
      </c>
      <c r="Z79" s="26">
        <f t="shared" si="278"/>
        <v>0</v>
      </c>
      <c r="AA79" s="26">
        <f t="shared" si="279"/>
        <v>0</v>
      </c>
      <c r="AB79" s="26">
        <f t="shared" si="280"/>
        <v>0</v>
      </c>
      <c r="AC79" s="26">
        <f t="shared" si="281"/>
        <v>0</v>
      </c>
      <c r="AD79" s="26">
        <f t="shared" si="282"/>
        <v>0</v>
      </c>
      <c r="AE79" s="26">
        <f t="shared" si="283"/>
        <v>0</v>
      </c>
      <c r="AF79" s="26">
        <f t="shared" si="284"/>
        <v>0</v>
      </c>
      <c r="AG79" s="26">
        <f t="shared" si="285"/>
        <v>0</v>
      </c>
      <c r="AH79" s="26">
        <f t="shared" si="286"/>
        <v>0</v>
      </c>
      <c r="AI79" s="26">
        <f t="shared" si="287"/>
        <v>0</v>
      </c>
      <c r="AJ79" s="26">
        <f t="shared" si="288"/>
        <v>0</v>
      </c>
      <c r="AK79" s="26">
        <f t="shared" si="289"/>
        <v>0</v>
      </c>
      <c r="AL79" s="26">
        <f t="shared" si="290"/>
        <v>0</v>
      </c>
      <c r="AM79" s="26">
        <f t="shared" si="291"/>
        <v>0</v>
      </c>
      <c r="AN79" s="26">
        <f t="shared" si="292"/>
        <v>4</v>
      </c>
      <c r="AO79" s="26">
        <f t="shared" si="293"/>
        <v>0</v>
      </c>
      <c r="AP79" s="31">
        <f t="shared" si="294"/>
        <v>10</v>
      </c>
      <c r="AQ79" s="31">
        <f t="shared" si="179"/>
        <v>0.6399999999999999</v>
      </c>
      <c r="AR79" s="31">
        <f t="shared" si="295"/>
        <v>2.9090909090909085E-3</v>
      </c>
      <c r="AU79" s="27">
        <v>82</v>
      </c>
      <c r="AV79" s="26">
        <f t="shared" si="296"/>
        <v>0</v>
      </c>
      <c r="AW79" s="26">
        <f t="shared" si="297"/>
        <v>0</v>
      </c>
      <c r="AX79" s="26">
        <f t="shared" si="298"/>
        <v>0</v>
      </c>
      <c r="AY79" s="26">
        <f t="shared" si="299"/>
        <v>0</v>
      </c>
      <c r="AZ79" s="26">
        <f t="shared" si="300"/>
        <v>0</v>
      </c>
      <c r="BA79" s="26">
        <f t="shared" si="301"/>
        <v>0</v>
      </c>
      <c r="BB79" s="26">
        <f t="shared" si="302"/>
        <v>0</v>
      </c>
      <c r="BC79" s="26">
        <f t="shared" si="303"/>
        <v>0</v>
      </c>
      <c r="BD79" s="26">
        <f t="shared" si="304"/>
        <v>0</v>
      </c>
      <c r="BE79" s="26">
        <f t="shared" si="305"/>
        <v>0</v>
      </c>
      <c r="BF79" s="26">
        <f t="shared" si="306"/>
        <v>2</v>
      </c>
      <c r="BG79" s="26">
        <f t="shared" si="307"/>
        <v>0</v>
      </c>
      <c r="BH79" s="26">
        <f t="shared" si="308"/>
        <v>0</v>
      </c>
      <c r="BI79" s="26">
        <f t="shared" si="309"/>
        <v>0</v>
      </c>
      <c r="BJ79" s="26">
        <f t="shared" si="310"/>
        <v>0</v>
      </c>
      <c r="BK79" s="26">
        <f t="shared" si="311"/>
        <v>0</v>
      </c>
      <c r="BL79" s="26">
        <f t="shared" si="312"/>
        <v>0</v>
      </c>
      <c r="BM79" s="26">
        <f t="shared" si="313"/>
        <v>0</v>
      </c>
      <c r="BN79" s="26">
        <f t="shared" si="314"/>
        <v>0</v>
      </c>
      <c r="BO79" s="26">
        <f t="shared" si="315"/>
        <v>0</v>
      </c>
      <c r="BP79" s="26">
        <f t="shared" si="316"/>
        <v>0</v>
      </c>
      <c r="BQ79" s="26">
        <f t="shared" si="317"/>
        <v>0</v>
      </c>
      <c r="BR79" s="31">
        <f t="shared" si="318"/>
        <v>2</v>
      </c>
      <c r="BS79" s="31">
        <f t="shared" si="319"/>
        <v>0</v>
      </c>
      <c r="BT79" s="31">
        <f t="shared" si="320"/>
        <v>0</v>
      </c>
      <c r="BW79" s="27">
        <v>82</v>
      </c>
      <c r="BX79" s="26">
        <f t="shared" si="224"/>
        <v>0</v>
      </c>
      <c r="BY79" s="26">
        <f t="shared" si="225"/>
        <v>0</v>
      </c>
      <c r="BZ79" s="26">
        <f t="shared" si="226"/>
        <v>8</v>
      </c>
      <c r="CA79" s="26">
        <f t="shared" si="227"/>
        <v>0</v>
      </c>
      <c r="CB79" s="26">
        <f t="shared" si="228"/>
        <v>0</v>
      </c>
      <c r="CC79" s="26">
        <f t="shared" si="229"/>
        <v>0</v>
      </c>
      <c r="CD79" s="26">
        <f t="shared" si="230"/>
        <v>0</v>
      </c>
      <c r="CE79" s="26">
        <f t="shared" si="231"/>
        <v>0</v>
      </c>
      <c r="CF79" s="26">
        <f t="shared" si="232"/>
        <v>0</v>
      </c>
      <c r="CG79" s="26">
        <f t="shared" si="233"/>
        <v>0</v>
      </c>
      <c r="CH79" s="26">
        <f t="shared" si="234"/>
        <v>0</v>
      </c>
      <c r="CI79" s="26">
        <f t="shared" si="235"/>
        <v>0</v>
      </c>
      <c r="CJ79" s="26">
        <f t="shared" si="236"/>
        <v>0</v>
      </c>
      <c r="CK79" s="26">
        <f t="shared" si="237"/>
        <v>0</v>
      </c>
      <c r="CL79" s="26">
        <f t="shared" si="238"/>
        <v>0</v>
      </c>
      <c r="CM79" s="26">
        <f t="shared" si="239"/>
        <v>0</v>
      </c>
      <c r="CN79" s="26">
        <f t="shared" si="240"/>
        <v>0</v>
      </c>
      <c r="CO79" s="26">
        <f t="shared" si="241"/>
        <v>0</v>
      </c>
      <c r="CP79" s="26">
        <f t="shared" si="242"/>
        <v>0</v>
      </c>
      <c r="CQ79" s="26">
        <f t="shared" si="243"/>
        <v>0</v>
      </c>
      <c r="CR79" s="26">
        <f t="shared" si="244"/>
        <v>0</v>
      </c>
      <c r="CS79" s="26">
        <f t="shared" si="245"/>
        <v>0</v>
      </c>
      <c r="CT79" s="31">
        <f t="shared" si="321"/>
        <v>8</v>
      </c>
      <c r="CU79" s="31">
        <f t="shared" si="351"/>
        <v>0</v>
      </c>
      <c r="CV79" s="31">
        <f t="shared" si="322"/>
        <v>0</v>
      </c>
      <c r="EA79" s="27">
        <v>91</v>
      </c>
      <c r="EB79" s="26">
        <f t="shared" si="246"/>
        <v>0</v>
      </c>
      <c r="EC79" s="26">
        <f t="shared" si="247"/>
        <v>0</v>
      </c>
      <c r="ED79" s="26">
        <f t="shared" si="248"/>
        <v>0</v>
      </c>
      <c r="EE79" s="26">
        <f t="shared" si="249"/>
        <v>0</v>
      </c>
      <c r="EF79" s="26">
        <f t="shared" si="250"/>
        <v>0</v>
      </c>
      <c r="EG79" s="26">
        <f t="shared" si="251"/>
        <v>0</v>
      </c>
      <c r="EH79" s="26">
        <f t="shared" si="252"/>
        <v>0</v>
      </c>
      <c r="EI79" s="26">
        <f t="shared" si="253"/>
        <v>0</v>
      </c>
      <c r="EJ79" s="26">
        <f t="shared" si="254"/>
        <v>0</v>
      </c>
      <c r="EK79" s="26">
        <f t="shared" si="255"/>
        <v>13</v>
      </c>
      <c r="EL79" s="26">
        <f t="shared" si="256"/>
        <v>0</v>
      </c>
      <c r="EM79" s="26">
        <f t="shared" si="257"/>
        <v>0</v>
      </c>
      <c r="EN79" s="26">
        <f t="shared" si="258"/>
        <v>0</v>
      </c>
      <c r="EO79" s="26">
        <f t="shared" si="259"/>
        <v>0</v>
      </c>
      <c r="EP79" s="26">
        <f t="shared" si="260"/>
        <v>26</v>
      </c>
      <c r="EQ79" s="26">
        <f t="shared" si="261"/>
        <v>21</v>
      </c>
      <c r="ER79" s="26">
        <f t="shared" si="262"/>
        <v>26</v>
      </c>
      <c r="ES79" s="26">
        <f t="shared" si="263"/>
        <v>27</v>
      </c>
      <c r="ET79" s="26">
        <f t="shared" si="264"/>
        <v>11</v>
      </c>
      <c r="EU79" s="26">
        <f t="shared" si="265"/>
        <v>0</v>
      </c>
      <c r="EV79" s="26">
        <f t="shared" si="266"/>
        <v>0</v>
      </c>
      <c r="EW79" s="26">
        <f t="shared" si="267"/>
        <v>0</v>
      </c>
      <c r="EX79" s="31">
        <f t="shared" si="323"/>
        <v>124</v>
      </c>
      <c r="EY79" s="31">
        <f t="shared" si="324"/>
        <v>0.81711758584807503</v>
      </c>
      <c r="EZ79" s="31">
        <f t="shared" si="325"/>
        <v>4.6055718475073323E-2</v>
      </c>
      <c r="GE79" s="27">
        <v>97</v>
      </c>
      <c r="GF79" s="26">
        <f t="shared" si="326"/>
        <v>0</v>
      </c>
      <c r="GG79" s="26">
        <f t="shared" si="327"/>
        <v>1</v>
      </c>
      <c r="GH79" s="26">
        <f t="shared" si="328"/>
        <v>0</v>
      </c>
      <c r="GI79" s="26">
        <f t="shared" si="329"/>
        <v>2</v>
      </c>
      <c r="GJ79" s="26">
        <f t="shared" si="330"/>
        <v>2</v>
      </c>
      <c r="GK79" s="26">
        <f t="shared" si="331"/>
        <v>0</v>
      </c>
      <c r="GL79" s="26">
        <f t="shared" si="332"/>
        <v>0</v>
      </c>
      <c r="GM79" s="26">
        <f t="shared" si="333"/>
        <v>0</v>
      </c>
      <c r="GN79" s="26">
        <f t="shared" si="334"/>
        <v>0</v>
      </c>
      <c r="GO79" s="26">
        <f t="shared" si="335"/>
        <v>0</v>
      </c>
      <c r="GP79" s="26">
        <f t="shared" si="336"/>
        <v>1</v>
      </c>
      <c r="GQ79" s="26">
        <f t="shared" si="337"/>
        <v>9</v>
      </c>
      <c r="GR79" s="26">
        <f t="shared" si="338"/>
        <v>0</v>
      </c>
      <c r="GS79" s="26">
        <f t="shared" si="339"/>
        <v>0</v>
      </c>
      <c r="GT79" s="26">
        <f t="shared" si="340"/>
        <v>0</v>
      </c>
      <c r="GU79" s="26">
        <f t="shared" si="341"/>
        <v>0</v>
      </c>
      <c r="GV79" s="26">
        <f t="shared" si="342"/>
        <v>0</v>
      </c>
      <c r="GW79" s="26">
        <f t="shared" si="343"/>
        <v>1</v>
      </c>
      <c r="GX79" s="26">
        <f t="shared" si="344"/>
        <v>0</v>
      </c>
      <c r="GY79" s="26">
        <f t="shared" si="345"/>
        <v>1</v>
      </c>
      <c r="GZ79" s="26">
        <f t="shared" si="346"/>
        <v>0</v>
      </c>
      <c r="HA79" s="26">
        <f t="shared" si="347"/>
        <v>0</v>
      </c>
      <c r="HB79" s="31">
        <f t="shared" si="348"/>
        <v>17</v>
      </c>
      <c r="HC79" s="31">
        <f t="shared" si="349"/>
        <v>0.67820069204152222</v>
      </c>
      <c r="HD79" s="31">
        <f t="shared" si="350"/>
        <v>5.2406417112299446E-3</v>
      </c>
    </row>
    <row r="80" spans="1:237">
      <c r="A80" s="6">
        <v>77</v>
      </c>
      <c r="B80" s="6">
        <v>36</v>
      </c>
      <c r="C80" s="6">
        <v>37</v>
      </c>
      <c r="D80" s="7">
        <v>26.88444878</v>
      </c>
      <c r="E80" s="8">
        <f t="shared" si="268"/>
        <v>27</v>
      </c>
      <c r="F80" s="7">
        <v>81.460337319999994</v>
      </c>
      <c r="G80" s="8">
        <f t="shared" si="269"/>
        <v>81</v>
      </c>
      <c r="H80" s="9">
        <v>6.1361318689999997</v>
      </c>
      <c r="I80" s="8">
        <f t="shared" si="270"/>
        <v>6</v>
      </c>
      <c r="J80" s="10">
        <v>194.57665589999999</v>
      </c>
      <c r="K80" s="8">
        <f t="shared" si="271"/>
        <v>195</v>
      </c>
      <c r="L80" s="5" t="s">
        <v>24</v>
      </c>
      <c r="S80" s="27">
        <v>78</v>
      </c>
      <c r="T80" s="26">
        <f t="shared" si="272"/>
        <v>5</v>
      </c>
      <c r="U80" s="26">
        <f t="shared" si="273"/>
        <v>3</v>
      </c>
      <c r="V80" s="26">
        <f t="shared" si="274"/>
        <v>0</v>
      </c>
      <c r="W80" s="26">
        <f t="shared" si="275"/>
        <v>0</v>
      </c>
      <c r="X80" s="26">
        <f t="shared" si="276"/>
        <v>0</v>
      </c>
      <c r="Y80" s="26">
        <f t="shared" si="277"/>
        <v>0</v>
      </c>
      <c r="Z80" s="26">
        <f t="shared" si="278"/>
        <v>0</v>
      </c>
      <c r="AA80" s="26">
        <f t="shared" si="279"/>
        <v>0</v>
      </c>
      <c r="AB80" s="26">
        <f t="shared" si="280"/>
        <v>0</v>
      </c>
      <c r="AC80" s="26">
        <f t="shared" si="281"/>
        <v>0</v>
      </c>
      <c r="AD80" s="26">
        <f t="shared" si="282"/>
        <v>0</v>
      </c>
      <c r="AE80" s="26">
        <f t="shared" si="283"/>
        <v>0</v>
      </c>
      <c r="AF80" s="26">
        <f t="shared" si="284"/>
        <v>0</v>
      </c>
      <c r="AG80" s="26">
        <f t="shared" si="285"/>
        <v>0</v>
      </c>
      <c r="AH80" s="26">
        <f t="shared" si="286"/>
        <v>0</v>
      </c>
      <c r="AI80" s="26">
        <f t="shared" si="287"/>
        <v>0</v>
      </c>
      <c r="AJ80" s="26">
        <f t="shared" si="288"/>
        <v>0</v>
      </c>
      <c r="AK80" s="26">
        <f t="shared" si="289"/>
        <v>0</v>
      </c>
      <c r="AL80" s="26">
        <f t="shared" si="290"/>
        <v>0</v>
      </c>
      <c r="AM80" s="26">
        <f t="shared" si="291"/>
        <v>0</v>
      </c>
      <c r="AN80" s="26">
        <f t="shared" si="292"/>
        <v>2</v>
      </c>
      <c r="AO80" s="26">
        <f t="shared" si="293"/>
        <v>0</v>
      </c>
      <c r="AP80" s="31">
        <f t="shared" si="294"/>
        <v>10</v>
      </c>
      <c r="AQ80" s="31">
        <f t="shared" si="179"/>
        <v>0.62</v>
      </c>
      <c r="AR80" s="31">
        <f t="shared" si="295"/>
        <v>2.8181818181818182E-3</v>
      </c>
      <c r="AU80" s="27">
        <v>83</v>
      </c>
      <c r="AV80" s="26">
        <f t="shared" si="296"/>
        <v>0</v>
      </c>
      <c r="AW80" s="26">
        <f t="shared" si="297"/>
        <v>0</v>
      </c>
      <c r="AX80" s="26">
        <f t="shared" si="298"/>
        <v>0</v>
      </c>
      <c r="AY80" s="26">
        <f t="shared" si="299"/>
        <v>0</v>
      </c>
      <c r="AZ80" s="26">
        <f t="shared" si="300"/>
        <v>0</v>
      </c>
      <c r="BA80" s="26">
        <f t="shared" si="301"/>
        <v>0</v>
      </c>
      <c r="BB80" s="26">
        <f t="shared" si="302"/>
        <v>0</v>
      </c>
      <c r="BC80" s="26">
        <f t="shared" si="303"/>
        <v>0</v>
      </c>
      <c r="BD80" s="26">
        <f t="shared" si="304"/>
        <v>0</v>
      </c>
      <c r="BE80" s="26">
        <f t="shared" si="305"/>
        <v>0</v>
      </c>
      <c r="BF80" s="26">
        <f t="shared" si="306"/>
        <v>2</v>
      </c>
      <c r="BG80" s="26">
        <f t="shared" si="307"/>
        <v>0</v>
      </c>
      <c r="BH80" s="26">
        <f t="shared" si="308"/>
        <v>0</v>
      </c>
      <c r="BI80" s="26">
        <f t="shared" si="309"/>
        <v>0</v>
      </c>
      <c r="BJ80" s="26">
        <f t="shared" si="310"/>
        <v>0</v>
      </c>
      <c r="BK80" s="26">
        <f t="shared" si="311"/>
        <v>0</v>
      </c>
      <c r="BL80" s="26">
        <f t="shared" si="312"/>
        <v>0</v>
      </c>
      <c r="BM80" s="26">
        <f t="shared" si="313"/>
        <v>0</v>
      </c>
      <c r="BN80" s="26">
        <f t="shared" si="314"/>
        <v>0</v>
      </c>
      <c r="BO80" s="26">
        <f t="shared" si="315"/>
        <v>0</v>
      </c>
      <c r="BP80" s="26">
        <f t="shared" si="316"/>
        <v>0</v>
      </c>
      <c r="BQ80" s="26">
        <f t="shared" si="317"/>
        <v>0</v>
      </c>
      <c r="BR80" s="31">
        <f t="shared" si="318"/>
        <v>2</v>
      </c>
      <c r="BS80" s="31">
        <f t="shared" si="319"/>
        <v>0</v>
      </c>
      <c r="BT80" s="31">
        <f t="shared" si="320"/>
        <v>0</v>
      </c>
      <c r="BW80" s="27">
        <v>83</v>
      </c>
      <c r="BX80" s="26">
        <f t="shared" si="224"/>
        <v>0</v>
      </c>
      <c r="BY80" s="26">
        <f t="shared" si="225"/>
        <v>0</v>
      </c>
      <c r="BZ80" s="26">
        <f t="shared" si="226"/>
        <v>8</v>
      </c>
      <c r="CA80" s="26">
        <f t="shared" si="227"/>
        <v>0</v>
      </c>
      <c r="CB80" s="26">
        <f t="shared" si="228"/>
        <v>0</v>
      </c>
      <c r="CC80" s="26">
        <f t="shared" si="229"/>
        <v>0</v>
      </c>
      <c r="CD80" s="26">
        <f t="shared" si="230"/>
        <v>0</v>
      </c>
      <c r="CE80" s="26">
        <f t="shared" si="231"/>
        <v>0</v>
      </c>
      <c r="CF80" s="26">
        <f t="shared" si="232"/>
        <v>0</v>
      </c>
      <c r="CG80" s="26">
        <f t="shared" si="233"/>
        <v>0</v>
      </c>
      <c r="CH80" s="26">
        <f t="shared" si="234"/>
        <v>0</v>
      </c>
      <c r="CI80" s="26">
        <f t="shared" si="235"/>
        <v>0</v>
      </c>
      <c r="CJ80" s="26">
        <f t="shared" si="236"/>
        <v>0</v>
      </c>
      <c r="CK80" s="26">
        <f t="shared" si="237"/>
        <v>0</v>
      </c>
      <c r="CL80" s="26">
        <f t="shared" si="238"/>
        <v>0</v>
      </c>
      <c r="CM80" s="26">
        <f t="shared" si="239"/>
        <v>0</v>
      </c>
      <c r="CN80" s="26">
        <f t="shared" si="240"/>
        <v>0</v>
      </c>
      <c r="CO80" s="26">
        <f t="shared" si="241"/>
        <v>0</v>
      </c>
      <c r="CP80" s="26">
        <f t="shared" si="242"/>
        <v>0</v>
      </c>
      <c r="CQ80" s="26">
        <f t="shared" si="243"/>
        <v>0</v>
      </c>
      <c r="CR80" s="26">
        <f t="shared" si="244"/>
        <v>0</v>
      </c>
      <c r="CS80" s="26">
        <f t="shared" si="245"/>
        <v>0</v>
      </c>
      <c r="CT80" s="31">
        <f t="shared" si="321"/>
        <v>8</v>
      </c>
      <c r="CU80" s="31">
        <f t="shared" si="351"/>
        <v>0</v>
      </c>
      <c r="CV80" s="31">
        <f t="shared" si="322"/>
        <v>0</v>
      </c>
      <c r="EA80" s="27">
        <v>92</v>
      </c>
      <c r="EB80" s="26">
        <f t="shared" si="246"/>
        <v>0</v>
      </c>
      <c r="EC80" s="26">
        <f t="shared" si="247"/>
        <v>0</v>
      </c>
      <c r="ED80" s="26">
        <f t="shared" si="248"/>
        <v>0</v>
      </c>
      <c r="EE80" s="26">
        <f t="shared" si="249"/>
        <v>0</v>
      </c>
      <c r="EF80" s="26">
        <f t="shared" si="250"/>
        <v>0</v>
      </c>
      <c r="EG80" s="26">
        <f t="shared" si="251"/>
        <v>0</v>
      </c>
      <c r="EH80" s="26">
        <f t="shared" si="252"/>
        <v>0</v>
      </c>
      <c r="EI80" s="26">
        <f t="shared" si="253"/>
        <v>0</v>
      </c>
      <c r="EJ80" s="26">
        <f t="shared" si="254"/>
        <v>0</v>
      </c>
      <c r="EK80" s="26">
        <f t="shared" si="255"/>
        <v>6</v>
      </c>
      <c r="EL80" s="26">
        <f t="shared" si="256"/>
        <v>0</v>
      </c>
      <c r="EM80" s="26">
        <f t="shared" si="257"/>
        <v>0</v>
      </c>
      <c r="EN80" s="26">
        <f t="shared" si="258"/>
        <v>0</v>
      </c>
      <c r="EO80" s="26">
        <f t="shared" si="259"/>
        <v>0</v>
      </c>
      <c r="EP80" s="26">
        <f t="shared" si="260"/>
        <v>20</v>
      </c>
      <c r="EQ80" s="26">
        <f t="shared" si="261"/>
        <v>20</v>
      </c>
      <c r="ER80" s="26">
        <f t="shared" si="262"/>
        <v>24</v>
      </c>
      <c r="ES80" s="26">
        <f t="shared" si="263"/>
        <v>13</v>
      </c>
      <c r="ET80" s="26">
        <f t="shared" si="264"/>
        <v>12</v>
      </c>
      <c r="EU80" s="26">
        <f t="shared" si="265"/>
        <v>0</v>
      </c>
      <c r="EV80" s="26">
        <f t="shared" si="266"/>
        <v>0</v>
      </c>
      <c r="EW80" s="26">
        <f t="shared" si="267"/>
        <v>0</v>
      </c>
      <c r="EX80" s="31">
        <f t="shared" si="323"/>
        <v>95</v>
      </c>
      <c r="EY80" s="31">
        <f t="shared" si="324"/>
        <v>0.80886426592797778</v>
      </c>
      <c r="EZ80" s="31">
        <f t="shared" si="325"/>
        <v>3.4928229665071767E-2</v>
      </c>
      <c r="GE80" s="27">
        <v>98</v>
      </c>
      <c r="GF80" s="26">
        <f t="shared" si="326"/>
        <v>0</v>
      </c>
      <c r="GG80" s="26">
        <f t="shared" si="327"/>
        <v>1</v>
      </c>
      <c r="GH80" s="26">
        <f t="shared" si="328"/>
        <v>0</v>
      </c>
      <c r="GI80" s="26">
        <f t="shared" si="329"/>
        <v>0</v>
      </c>
      <c r="GJ80" s="26">
        <f t="shared" si="330"/>
        <v>0</v>
      </c>
      <c r="GK80" s="26">
        <f t="shared" si="331"/>
        <v>0</v>
      </c>
      <c r="GL80" s="26">
        <f t="shared" si="332"/>
        <v>0</v>
      </c>
      <c r="GM80" s="26">
        <f t="shared" si="333"/>
        <v>0</v>
      </c>
      <c r="GN80" s="26">
        <f t="shared" si="334"/>
        <v>0</v>
      </c>
      <c r="GO80" s="26">
        <f t="shared" si="335"/>
        <v>0</v>
      </c>
      <c r="GP80" s="26">
        <f t="shared" si="336"/>
        <v>5</v>
      </c>
      <c r="GQ80" s="26">
        <f t="shared" si="337"/>
        <v>11</v>
      </c>
      <c r="GR80" s="26">
        <f t="shared" si="338"/>
        <v>0</v>
      </c>
      <c r="GS80" s="26">
        <f t="shared" si="339"/>
        <v>0</v>
      </c>
      <c r="GT80" s="26">
        <f t="shared" si="340"/>
        <v>0</v>
      </c>
      <c r="GU80" s="26">
        <f t="shared" si="341"/>
        <v>0</v>
      </c>
      <c r="GV80" s="26">
        <f t="shared" si="342"/>
        <v>0</v>
      </c>
      <c r="GW80" s="26">
        <f t="shared" si="343"/>
        <v>0</v>
      </c>
      <c r="GX80" s="26">
        <f t="shared" si="344"/>
        <v>0</v>
      </c>
      <c r="GY80" s="26">
        <f t="shared" si="345"/>
        <v>1</v>
      </c>
      <c r="GZ80" s="26">
        <f t="shared" si="346"/>
        <v>0</v>
      </c>
      <c r="HA80" s="26">
        <f t="shared" si="347"/>
        <v>0</v>
      </c>
      <c r="HB80" s="31">
        <f t="shared" si="348"/>
        <v>18</v>
      </c>
      <c r="HC80" s="31">
        <f t="shared" si="349"/>
        <v>0.54320987654320985</v>
      </c>
      <c r="HD80" s="31">
        <f t="shared" si="350"/>
        <v>4.4444444444444444E-3</v>
      </c>
    </row>
    <row r="81" spans="1:212">
      <c r="A81" s="6">
        <v>81</v>
      </c>
      <c r="B81" s="6">
        <v>41</v>
      </c>
      <c r="C81" s="6">
        <v>38</v>
      </c>
      <c r="D81" s="7">
        <v>22.678461160000001</v>
      </c>
      <c r="E81" s="8">
        <f t="shared" si="268"/>
        <v>23</v>
      </c>
      <c r="F81" s="7">
        <v>83.728743890000004</v>
      </c>
      <c r="G81" s="8">
        <f t="shared" si="269"/>
        <v>84</v>
      </c>
      <c r="H81" s="9">
        <v>7.5240800759999997</v>
      </c>
      <c r="I81" s="8">
        <f t="shared" si="270"/>
        <v>8</v>
      </c>
      <c r="J81" s="10">
        <v>200.9133156</v>
      </c>
      <c r="K81" s="8">
        <f t="shared" si="271"/>
        <v>201</v>
      </c>
      <c r="L81" s="5" t="s">
        <v>24</v>
      </c>
      <c r="S81" s="27">
        <v>79</v>
      </c>
      <c r="T81" s="26">
        <f t="shared" si="272"/>
        <v>2</v>
      </c>
      <c r="U81" s="26">
        <f t="shared" si="273"/>
        <v>3</v>
      </c>
      <c r="V81" s="26">
        <f t="shared" si="274"/>
        <v>0</v>
      </c>
      <c r="W81" s="26">
        <f t="shared" si="275"/>
        <v>0</v>
      </c>
      <c r="X81" s="26">
        <f t="shared" si="276"/>
        <v>0</v>
      </c>
      <c r="Y81" s="26">
        <f t="shared" si="277"/>
        <v>0</v>
      </c>
      <c r="Z81" s="26">
        <f t="shared" si="278"/>
        <v>0</v>
      </c>
      <c r="AA81" s="26">
        <f t="shared" si="279"/>
        <v>0</v>
      </c>
      <c r="AB81" s="26">
        <f t="shared" si="280"/>
        <v>0</v>
      </c>
      <c r="AC81" s="26">
        <f t="shared" si="281"/>
        <v>0</v>
      </c>
      <c r="AD81" s="26">
        <f t="shared" si="282"/>
        <v>0</v>
      </c>
      <c r="AE81" s="26">
        <f t="shared" si="283"/>
        <v>0</v>
      </c>
      <c r="AF81" s="26">
        <f t="shared" si="284"/>
        <v>0</v>
      </c>
      <c r="AG81" s="26">
        <f t="shared" si="285"/>
        <v>0</v>
      </c>
      <c r="AH81" s="26">
        <f t="shared" si="286"/>
        <v>0</v>
      </c>
      <c r="AI81" s="26">
        <f t="shared" si="287"/>
        <v>0</v>
      </c>
      <c r="AJ81" s="26">
        <f t="shared" si="288"/>
        <v>0</v>
      </c>
      <c r="AK81" s="26">
        <f t="shared" si="289"/>
        <v>0</v>
      </c>
      <c r="AL81" s="26">
        <f t="shared" si="290"/>
        <v>0</v>
      </c>
      <c r="AM81" s="26">
        <f t="shared" si="291"/>
        <v>0</v>
      </c>
      <c r="AN81" s="26">
        <f t="shared" si="292"/>
        <v>1</v>
      </c>
      <c r="AO81" s="26">
        <f t="shared" si="293"/>
        <v>0</v>
      </c>
      <c r="AP81" s="31">
        <f t="shared" si="294"/>
        <v>6</v>
      </c>
      <c r="AQ81" s="31">
        <f t="shared" si="179"/>
        <v>0.61111111111111105</v>
      </c>
      <c r="AR81" s="31">
        <f t="shared" si="295"/>
        <v>1.6666666666666666E-3</v>
      </c>
      <c r="AU81" s="27">
        <v>84</v>
      </c>
      <c r="AV81" s="26">
        <f t="shared" si="296"/>
        <v>0</v>
      </c>
      <c r="AW81" s="26">
        <f t="shared" si="297"/>
        <v>0</v>
      </c>
      <c r="AX81" s="26">
        <f t="shared" si="298"/>
        <v>0</v>
      </c>
      <c r="AY81" s="26">
        <f t="shared" si="299"/>
        <v>0</v>
      </c>
      <c r="AZ81" s="26">
        <f t="shared" si="300"/>
        <v>0</v>
      </c>
      <c r="BA81" s="26">
        <f t="shared" si="301"/>
        <v>0</v>
      </c>
      <c r="BB81" s="26">
        <f t="shared" si="302"/>
        <v>0</v>
      </c>
      <c r="BC81" s="26">
        <f t="shared" si="303"/>
        <v>0</v>
      </c>
      <c r="BD81" s="26">
        <f t="shared" si="304"/>
        <v>0</v>
      </c>
      <c r="BE81" s="26">
        <f t="shared" si="305"/>
        <v>0</v>
      </c>
      <c r="BF81" s="26">
        <f t="shared" si="306"/>
        <v>1</v>
      </c>
      <c r="BG81" s="26">
        <f t="shared" si="307"/>
        <v>0</v>
      </c>
      <c r="BH81" s="26">
        <f t="shared" si="308"/>
        <v>0</v>
      </c>
      <c r="BI81" s="26">
        <f t="shared" si="309"/>
        <v>0</v>
      </c>
      <c r="BJ81" s="26">
        <f t="shared" si="310"/>
        <v>0</v>
      </c>
      <c r="BK81" s="26">
        <f t="shared" si="311"/>
        <v>0</v>
      </c>
      <c r="BL81" s="26">
        <f t="shared" si="312"/>
        <v>0</v>
      </c>
      <c r="BM81" s="26">
        <f t="shared" si="313"/>
        <v>0</v>
      </c>
      <c r="BN81" s="26">
        <f t="shared" si="314"/>
        <v>0</v>
      </c>
      <c r="BO81" s="26">
        <f t="shared" si="315"/>
        <v>0</v>
      </c>
      <c r="BP81" s="26">
        <f t="shared" si="316"/>
        <v>0</v>
      </c>
      <c r="BQ81" s="26">
        <f t="shared" si="317"/>
        <v>0</v>
      </c>
      <c r="BR81" s="31">
        <f t="shared" si="318"/>
        <v>1</v>
      </c>
      <c r="BS81" s="31">
        <f t="shared" si="319"/>
        <v>0</v>
      </c>
      <c r="BT81" s="31">
        <f t="shared" si="320"/>
        <v>0</v>
      </c>
      <c r="BW81" s="27">
        <v>84</v>
      </c>
      <c r="BX81" s="26">
        <f t="shared" si="224"/>
        <v>0</v>
      </c>
      <c r="BY81" s="26">
        <f t="shared" si="225"/>
        <v>0</v>
      </c>
      <c r="BZ81" s="26">
        <f t="shared" si="226"/>
        <v>8</v>
      </c>
      <c r="CA81" s="26">
        <f t="shared" si="227"/>
        <v>0</v>
      </c>
      <c r="CB81" s="26">
        <f t="shared" si="228"/>
        <v>0</v>
      </c>
      <c r="CC81" s="26">
        <f t="shared" si="229"/>
        <v>0</v>
      </c>
      <c r="CD81" s="26">
        <f t="shared" si="230"/>
        <v>0</v>
      </c>
      <c r="CE81" s="26">
        <f t="shared" si="231"/>
        <v>0</v>
      </c>
      <c r="CF81" s="26">
        <f t="shared" si="232"/>
        <v>0</v>
      </c>
      <c r="CG81" s="26">
        <f t="shared" si="233"/>
        <v>0</v>
      </c>
      <c r="CH81" s="26">
        <f t="shared" si="234"/>
        <v>0</v>
      </c>
      <c r="CI81" s="26">
        <f t="shared" si="235"/>
        <v>0</v>
      </c>
      <c r="CJ81" s="26">
        <f t="shared" si="236"/>
        <v>0</v>
      </c>
      <c r="CK81" s="26">
        <f t="shared" si="237"/>
        <v>0</v>
      </c>
      <c r="CL81" s="26">
        <f t="shared" si="238"/>
        <v>0</v>
      </c>
      <c r="CM81" s="26">
        <f t="shared" si="239"/>
        <v>0</v>
      </c>
      <c r="CN81" s="26">
        <f t="shared" si="240"/>
        <v>0</v>
      </c>
      <c r="CO81" s="26">
        <f t="shared" si="241"/>
        <v>0</v>
      </c>
      <c r="CP81" s="26">
        <f t="shared" si="242"/>
        <v>0</v>
      </c>
      <c r="CQ81" s="26">
        <f t="shared" si="243"/>
        <v>0</v>
      </c>
      <c r="CR81" s="26">
        <f t="shared" si="244"/>
        <v>0</v>
      </c>
      <c r="CS81" s="26">
        <f t="shared" si="245"/>
        <v>0</v>
      </c>
      <c r="CT81" s="31">
        <f t="shared" si="321"/>
        <v>8</v>
      </c>
      <c r="CU81" s="31">
        <f t="shared" si="351"/>
        <v>0</v>
      </c>
      <c r="CV81" s="31">
        <f t="shared" si="322"/>
        <v>0</v>
      </c>
      <c r="EA81" s="27">
        <v>93</v>
      </c>
      <c r="EB81" s="26">
        <f t="shared" si="246"/>
        <v>0</v>
      </c>
      <c r="EC81" s="26">
        <f t="shared" si="247"/>
        <v>0</v>
      </c>
      <c r="ED81" s="26">
        <f t="shared" si="248"/>
        <v>0</v>
      </c>
      <c r="EE81" s="26">
        <f t="shared" si="249"/>
        <v>0</v>
      </c>
      <c r="EF81" s="26">
        <f t="shared" si="250"/>
        <v>0</v>
      </c>
      <c r="EG81" s="26">
        <f t="shared" si="251"/>
        <v>0</v>
      </c>
      <c r="EH81" s="26">
        <f t="shared" si="252"/>
        <v>0</v>
      </c>
      <c r="EI81" s="26">
        <f t="shared" si="253"/>
        <v>0</v>
      </c>
      <c r="EJ81" s="26">
        <f t="shared" si="254"/>
        <v>0</v>
      </c>
      <c r="EK81" s="26">
        <f t="shared" si="255"/>
        <v>11</v>
      </c>
      <c r="EL81" s="26">
        <f t="shared" si="256"/>
        <v>0</v>
      </c>
      <c r="EM81" s="26">
        <f t="shared" si="257"/>
        <v>0</v>
      </c>
      <c r="EN81" s="26">
        <f t="shared" si="258"/>
        <v>0</v>
      </c>
      <c r="EO81" s="26">
        <f t="shared" si="259"/>
        <v>0</v>
      </c>
      <c r="EP81" s="26">
        <f t="shared" si="260"/>
        <v>16</v>
      </c>
      <c r="EQ81" s="26">
        <f t="shared" si="261"/>
        <v>20</v>
      </c>
      <c r="ER81" s="26">
        <f t="shared" si="262"/>
        <v>16</v>
      </c>
      <c r="ES81" s="26">
        <f t="shared" si="263"/>
        <v>26</v>
      </c>
      <c r="ET81" s="26">
        <f t="shared" si="264"/>
        <v>11</v>
      </c>
      <c r="EU81" s="26">
        <f t="shared" si="265"/>
        <v>0</v>
      </c>
      <c r="EV81" s="26">
        <f t="shared" si="266"/>
        <v>0</v>
      </c>
      <c r="EW81" s="26">
        <f t="shared" si="267"/>
        <v>0</v>
      </c>
      <c r="EX81" s="31">
        <f t="shared" si="323"/>
        <v>100</v>
      </c>
      <c r="EY81" s="31">
        <f t="shared" si="324"/>
        <v>0.81700000000000006</v>
      </c>
      <c r="EZ81" s="31">
        <f t="shared" si="325"/>
        <v>3.7136363636363641E-2</v>
      </c>
      <c r="GE81" s="27">
        <v>99</v>
      </c>
      <c r="GF81" s="26">
        <f t="shared" si="326"/>
        <v>0</v>
      </c>
      <c r="GG81" s="26">
        <f t="shared" si="327"/>
        <v>1</v>
      </c>
      <c r="GH81" s="26">
        <f t="shared" si="328"/>
        <v>0</v>
      </c>
      <c r="GI81" s="26">
        <f t="shared" si="329"/>
        <v>1</v>
      </c>
      <c r="GJ81" s="26">
        <f t="shared" si="330"/>
        <v>0</v>
      </c>
      <c r="GK81" s="26">
        <f t="shared" si="331"/>
        <v>0</v>
      </c>
      <c r="GL81" s="26">
        <f t="shared" si="332"/>
        <v>0</v>
      </c>
      <c r="GM81" s="26">
        <f t="shared" si="333"/>
        <v>0</v>
      </c>
      <c r="GN81" s="26">
        <f t="shared" si="334"/>
        <v>0</v>
      </c>
      <c r="GO81" s="26">
        <f t="shared" si="335"/>
        <v>0</v>
      </c>
      <c r="GP81" s="26">
        <f t="shared" si="336"/>
        <v>5</v>
      </c>
      <c r="GQ81" s="26">
        <f t="shared" si="337"/>
        <v>5</v>
      </c>
      <c r="GR81" s="26">
        <f t="shared" si="338"/>
        <v>0</v>
      </c>
      <c r="GS81" s="26">
        <f t="shared" si="339"/>
        <v>0</v>
      </c>
      <c r="GT81" s="26">
        <f t="shared" si="340"/>
        <v>0</v>
      </c>
      <c r="GU81" s="26">
        <f t="shared" si="341"/>
        <v>0</v>
      </c>
      <c r="GV81" s="26">
        <f t="shared" si="342"/>
        <v>0</v>
      </c>
      <c r="GW81" s="26">
        <f t="shared" si="343"/>
        <v>1</v>
      </c>
      <c r="GX81" s="26">
        <f t="shared" si="344"/>
        <v>0</v>
      </c>
      <c r="GY81" s="26">
        <f t="shared" si="345"/>
        <v>3</v>
      </c>
      <c r="GZ81" s="26">
        <f t="shared" si="346"/>
        <v>0</v>
      </c>
      <c r="HA81" s="26">
        <f t="shared" si="347"/>
        <v>0</v>
      </c>
      <c r="HB81" s="31">
        <f t="shared" si="348"/>
        <v>16</v>
      </c>
      <c r="HC81" s="31">
        <f t="shared" si="349"/>
        <v>0.7578125</v>
      </c>
      <c r="HD81" s="31">
        <f t="shared" si="350"/>
        <v>5.5113636363636363E-3</v>
      </c>
    </row>
    <row r="82" spans="1:212">
      <c r="A82" s="6">
        <v>68</v>
      </c>
      <c r="B82" s="6">
        <v>57</v>
      </c>
      <c r="C82" s="6">
        <v>43</v>
      </c>
      <c r="D82" s="7">
        <v>26.08867875</v>
      </c>
      <c r="E82" s="8">
        <f t="shared" si="268"/>
        <v>26</v>
      </c>
      <c r="F82" s="7">
        <v>80.37979919</v>
      </c>
      <c r="G82" s="8">
        <f t="shared" si="269"/>
        <v>80</v>
      </c>
      <c r="H82" s="9">
        <v>5.7069432510000002</v>
      </c>
      <c r="I82" s="8">
        <f t="shared" si="270"/>
        <v>6</v>
      </c>
      <c r="J82" s="10">
        <v>182.9043504</v>
      </c>
      <c r="K82" s="8">
        <f t="shared" si="271"/>
        <v>183</v>
      </c>
      <c r="L82" s="5" t="s">
        <v>24</v>
      </c>
      <c r="S82" s="27">
        <v>80</v>
      </c>
      <c r="T82" s="26">
        <f t="shared" si="272"/>
        <v>0</v>
      </c>
      <c r="U82" s="26">
        <f t="shared" si="273"/>
        <v>1</v>
      </c>
      <c r="V82" s="26">
        <f t="shared" si="274"/>
        <v>0</v>
      </c>
      <c r="W82" s="26">
        <f t="shared" si="275"/>
        <v>0</v>
      </c>
      <c r="X82" s="26">
        <f t="shared" si="276"/>
        <v>0</v>
      </c>
      <c r="Y82" s="26">
        <f t="shared" si="277"/>
        <v>0</v>
      </c>
      <c r="Z82" s="26">
        <f t="shared" si="278"/>
        <v>0</v>
      </c>
      <c r="AA82" s="26">
        <f t="shared" si="279"/>
        <v>0</v>
      </c>
      <c r="AB82" s="26">
        <f t="shared" si="280"/>
        <v>0</v>
      </c>
      <c r="AC82" s="26">
        <f t="shared" si="281"/>
        <v>0</v>
      </c>
      <c r="AD82" s="26">
        <f t="shared" si="282"/>
        <v>3</v>
      </c>
      <c r="AE82" s="26">
        <f t="shared" si="283"/>
        <v>0</v>
      </c>
      <c r="AF82" s="26">
        <f t="shared" si="284"/>
        <v>0</v>
      </c>
      <c r="AG82" s="26">
        <f t="shared" si="285"/>
        <v>2</v>
      </c>
      <c r="AH82" s="26">
        <f t="shared" si="286"/>
        <v>2</v>
      </c>
      <c r="AI82" s="26">
        <f t="shared" si="287"/>
        <v>0</v>
      </c>
      <c r="AJ82" s="26">
        <f t="shared" si="288"/>
        <v>0</v>
      </c>
      <c r="AK82" s="26">
        <f t="shared" si="289"/>
        <v>0</v>
      </c>
      <c r="AL82" s="26">
        <f t="shared" si="290"/>
        <v>0</v>
      </c>
      <c r="AM82" s="26">
        <f t="shared" si="291"/>
        <v>0</v>
      </c>
      <c r="AN82" s="26">
        <f t="shared" si="292"/>
        <v>3</v>
      </c>
      <c r="AO82" s="26">
        <f t="shared" si="293"/>
        <v>3</v>
      </c>
      <c r="AP82" s="31">
        <f t="shared" si="294"/>
        <v>14</v>
      </c>
      <c r="AQ82" s="31">
        <f t="shared" si="179"/>
        <v>0.81632653061224492</v>
      </c>
      <c r="AR82" s="31">
        <f t="shared" si="295"/>
        <v>5.1948051948051948E-3</v>
      </c>
      <c r="AU82" s="27">
        <v>85</v>
      </c>
      <c r="AV82" s="26">
        <f t="shared" si="296"/>
        <v>0</v>
      </c>
      <c r="AW82" s="26">
        <f t="shared" si="297"/>
        <v>0</v>
      </c>
      <c r="AX82" s="26">
        <f t="shared" si="298"/>
        <v>0</v>
      </c>
      <c r="AY82" s="26">
        <f t="shared" si="299"/>
        <v>0</v>
      </c>
      <c r="AZ82" s="26">
        <f t="shared" si="300"/>
        <v>0</v>
      </c>
      <c r="BA82" s="26">
        <f t="shared" si="301"/>
        <v>0</v>
      </c>
      <c r="BB82" s="26">
        <f t="shared" si="302"/>
        <v>0</v>
      </c>
      <c r="BC82" s="26">
        <f t="shared" si="303"/>
        <v>0</v>
      </c>
      <c r="BD82" s="26">
        <f t="shared" si="304"/>
        <v>0</v>
      </c>
      <c r="BE82" s="26">
        <f t="shared" si="305"/>
        <v>0</v>
      </c>
      <c r="BF82" s="26">
        <f t="shared" si="306"/>
        <v>5</v>
      </c>
      <c r="BG82" s="26">
        <f t="shared" si="307"/>
        <v>0</v>
      </c>
      <c r="BH82" s="26">
        <f t="shared" si="308"/>
        <v>0</v>
      </c>
      <c r="BI82" s="26">
        <f t="shared" si="309"/>
        <v>0</v>
      </c>
      <c r="BJ82" s="26">
        <f t="shared" si="310"/>
        <v>0</v>
      </c>
      <c r="BK82" s="26">
        <f t="shared" si="311"/>
        <v>0</v>
      </c>
      <c r="BL82" s="26">
        <f t="shared" si="312"/>
        <v>0</v>
      </c>
      <c r="BM82" s="26">
        <f t="shared" si="313"/>
        <v>0</v>
      </c>
      <c r="BN82" s="26">
        <f t="shared" si="314"/>
        <v>0</v>
      </c>
      <c r="BO82" s="26">
        <f t="shared" si="315"/>
        <v>0</v>
      </c>
      <c r="BP82" s="26">
        <f t="shared" si="316"/>
        <v>0</v>
      </c>
      <c r="BQ82" s="26">
        <f t="shared" si="317"/>
        <v>0</v>
      </c>
      <c r="BR82" s="31">
        <f t="shared" si="318"/>
        <v>5</v>
      </c>
      <c r="BS82" s="31">
        <f t="shared" si="319"/>
        <v>0</v>
      </c>
      <c r="BT82" s="31">
        <f t="shared" si="320"/>
        <v>0</v>
      </c>
      <c r="BW82" s="27">
        <v>85</v>
      </c>
      <c r="BX82" s="26">
        <f t="shared" si="224"/>
        <v>0</v>
      </c>
      <c r="BY82" s="26">
        <f t="shared" si="225"/>
        <v>0</v>
      </c>
      <c r="BZ82" s="26">
        <f t="shared" si="226"/>
        <v>12</v>
      </c>
      <c r="CA82" s="26">
        <f t="shared" si="227"/>
        <v>0</v>
      </c>
      <c r="CB82" s="26">
        <f t="shared" si="228"/>
        <v>0</v>
      </c>
      <c r="CC82" s="26">
        <f t="shared" si="229"/>
        <v>0</v>
      </c>
      <c r="CD82" s="26">
        <f t="shared" si="230"/>
        <v>0</v>
      </c>
      <c r="CE82" s="26">
        <f t="shared" si="231"/>
        <v>0</v>
      </c>
      <c r="CF82" s="26">
        <f t="shared" si="232"/>
        <v>0</v>
      </c>
      <c r="CG82" s="26">
        <f t="shared" si="233"/>
        <v>0</v>
      </c>
      <c r="CH82" s="26">
        <f t="shared" si="234"/>
        <v>0</v>
      </c>
      <c r="CI82" s="26">
        <f t="shared" si="235"/>
        <v>0</v>
      </c>
      <c r="CJ82" s="26">
        <f t="shared" si="236"/>
        <v>0</v>
      </c>
      <c r="CK82" s="26">
        <f t="shared" si="237"/>
        <v>0</v>
      </c>
      <c r="CL82" s="26">
        <f t="shared" si="238"/>
        <v>0</v>
      </c>
      <c r="CM82" s="26">
        <f t="shared" si="239"/>
        <v>0</v>
      </c>
      <c r="CN82" s="26">
        <f t="shared" si="240"/>
        <v>0</v>
      </c>
      <c r="CO82" s="26">
        <f t="shared" si="241"/>
        <v>0</v>
      </c>
      <c r="CP82" s="26">
        <f t="shared" si="242"/>
        <v>0</v>
      </c>
      <c r="CQ82" s="26">
        <f t="shared" si="243"/>
        <v>0</v>
      </c>
      <c r="CR82" s="26">
        <f t="shared" si="244"/>
        <v>0</v>
      </c>
      <c r="CS82" s="26">
        <f t="shared" si="245"/>
        <v>0</v>
      </c>
      <c r="CT82" s="31">
        <f t="shared" si="321"/>
        <v>12</v>
      </c>
      <c r="CU82" s="31">
        <f t="shared" si="351"/>
        <v>0</v>
      </c>
      <c r="CV82" s="31">
        <f t="shared" si="322"/>
        <v>0</v>
      </c>
      <c r="EA82" s="27">
        <v>94</v>
      </c>
      <c r="EB82" s="26">
        <f t="shared" si="246"/>
        <v>0</v>
      </c>
      <c r="EC82" s="26">
        <f t="shared" si="247"/>
        <v>0</v>
      </c>
      <c r="ED82" s="26">
        <f t="shared" si="248"/>
        <v>0</v>
      </c>
      <c r="EE82" s="26">
        <f t="shared" si="249"/>
        <v>0</v>
      </c>
      <c r="EF82" s="26">
        <f t="shared" si="250"/>
        <v>0</v>
      </c>
      <c r="EG82" s="26">
        <f t="shared" si="251"/>
        <v>0</v>
      </c>
      <c r="EH82" s="26">
        <f t="shared" si="252"/>
        <v>0</v>
      </c>
      <c r="EI82" s="26">
        <f t="shared" si="253"/>
        <v>0</v>
      </c>
      <c r="EJ82" s="26">
        <f t="shared" si="254"/>
        <v>0</v>
      </c>
      <c r="EK82" s="26">
        <f t="shared" si="255"/>
        <v>7</v>
      </c>
      <c r="EL82" s="26">
        <f t="shared" si="256"/>
        <v>0</v>
      </c>
      <c r="EM82" s="26">
        <f t="shared" si="257"/>
        <v>0</v>
      </c>
      <c r="EN82" s="26">
        <f t="shared" si="258"/>
        <v>0</v>
      </c>
      <c r="EO82" s="26">
        <f t="shared" si="259"/>
        <v>0</v>
      </c>
      <c r="EP82" s="26">
        <f t="shared" si="260"/>
        <v>17</v>
      </c>
      <c r="EQ82" s="26">
        <f t="shared" si="261"/>
        <v>15</v>
      </c>
      <c r="ER82" s="26">
        <f t="shared" si="262"/>
        <v>15</v>
      </c>
      <c r="ES82" s="26">
        <f t="shared" si="263"/>
        <v>15</v>
      </c>
      <c r="ET82" s="26">
        <f t="shared" si="264"/>
        <v>9</v>
      </c>
      <c r="EU82" s="26">
        <f t="shared" si="265"/>
        <v>0</v>
      </c>
      <c r="EV82" s="26">
        <f t="shared" si="266"/>
        <v>0</v>
      </c>
      <c r="EW82" s="26">
        <f t="shared" si="267"/>
        <v>0</v>
      </c>
      <c r="EX82" s="31">
        <f t="shared" si="323"/>
        <v>78</v>
      </c>
      <c r="EY82" s="31">
        <f t="shared" si="324"/>
        <v>0.82018408941485854</v>
      </c>
      <c r="EZ82" s="31">
        <f t="shared" si="325"/>
        <v>2.9079254079254074E-2</v>
      </c>
      <c r="GE82" s="27">
        <v>100</v>
      </c>
      <c r="GF82" s="26">
        <f t="shared" si="326"/>
        <v>0</v>
      </c>
      <c r="GG82" s="26">
        <f t="shared" si="327"/>
        <v>1</v>
      </c>
      <c r="GH82" s="26">
        <f t="shared" si="328"/>
        <v>0</v>
      </c>
      <c r="GI82" s="26">
        <f t="shared" si="329"/>
        <v>2</v>
      </c>
      <c r="GJ82" s="26">
        <f t="shared" si="330"/>
        <v>1</v>
      </c>
      <c r="GK82" s="26">
        <f t="shared" si="331"/>
        <v>0</v>
      </c>
      <c r="GL82" s="26">
        <f t="shared" si="332"/>
        <v>0</v>
      </c>
      <c r="GM82" s="26">
        <f t="shared" si="333"/>
        <v>0</v>
      </c>
      <c r="GN82" s="26">
        <f t="shared" si="334"/>
        <v>0</v>
      </c>
      <c r="GO82" s="26">
        <f t="shared" si="335"/>
        <v>0</v>
      </c>
      <c r="GP82" s="26">
        <f t="shared" si="336"/>
        <v>3</v>
      </c>
      <c r="GQ82" s="26">
        <f t="shared" si="337"/>
        <v>6</v>
      </c>
      <c r="GR82" s="26">
        <f t="shared" si="338"/>
        <v>0</v>
      </c>
      <c r="GS82" s="26">
        <f t="shared" si="339"/>
        <v>0</v>
      </c>
      <c r="GT82" s="26">
        <f t="shared" si="340"/>
        <v>0</v>
      </c>
      <c r="GU82" s="26">
        <f t="shared" si="341"/>
        <v>1</v>
      </c>
      <c r="GV82" s="26">
        <f t="shared" si="342"/>
        <v>3</v>
      </c>
      <c r="GW82" s="26">
        <f t="shared" si="343"/>
        <v>0</v>
      </c>
      <c r="GX82" s="26">
        <f t="shared" si="344"/>
        <v>0</v>
      </c>
      <c r="GY82" s="26">
        <f t="shared" si="345"/>
        <v>2</v>
      </c>
      <c r="GZ82" s="26">
        <f t="shared" si="346"/>
        <v>0</v>
      </c>
      <c r="HA82" s="26">
        <f t="shared" si="347"/>
        <v>0</v>
      </c>
      <c r="HB82" s="31">
        <f t="shared" si="348"/>
        <v>19</v>
      </c>
      <c r="HC82" s="31">
        <f t="shared" si="349"/>
        <v>0.81994459833795019</v>
      </c>
      <c r="HD82" s="31">
        <f t="shared" si="350"/>
        <v>7.0813397129186606E-3</v>
      </c>
    </row>
    <row r="83" spans="1:212">
      <c r="A83" s="6">
        <v>72</v>
      </c>
      <c r="B83" s="6">
        <v>45</v>
      </c>
      <c r="C83" s="6">
        <v>35</v>
      </c>
      <c r="D83" s="7">
        <v>25.42977518</v>
      </c>
      <c r="E83" s="8">
        <f t="shared" si="268"/>
        <v>25</v>
      </c>
      <c r="F83" s="7">
        <v>82.946825910000001</v>
      </c>
      <c r="G83" s="8">
        <f t="shared" si="269"/>
        <v>83</v>
      </c>
      <c r="H83" s="9">
        <v>5.7585063229999998</v>
      </c>
      <c r="I83" s="8">
        <f t="shared" si="270"/>
        <v>6</v>
      </c>
      <c r="J83" s="10">
        <v>195.35745420000001</v>
      </c>
      <c r="K83" s="8">
        <f t="shared" si="271"/>
        <v>195</v>
      </c>
      <c r="L83" s="5" t="s">
        <v>24</v>
      </c>
      <c r="S83" s="27">
        <v>81</v>
      </c>
      <c r="T83" s="26">
        <f>COUNTIFS($A$2:$A$2201, S83, $L$2:$L$2201, $P$2)</f>
        <v>3</v>
      </c>
      <c r="U83" s="26">
        <f t="shared" si="273"/>
        <v>2</v>
      </c>
      <c r="V83" s="26">
        <f t="shared" si="274"/>
        <v>0</v>
      </c>
      <c r="W83" s="26">
        <f t="shared" si="275"/>
        <v>0</v>
      </c>
      <c r="X83" s="26">
        <f t="shared" si="276"/>
        <v>0</v>
      </c>
      <c r="Y83" s="26">
        <f t="shared" si="277"/>
        <v>0</v>
      </c>
      <c r="Z83" s="26">
        <f t="shared" si="278"/>
        <v>0</v>
      </c>
      <c r="AA83" s="26">
        <f t="shared" si="279"/>
        <v>0</v>
      </c>
      <c r="AB83" s="26">
        <f t="shared" si="280"/>
        <v>0</v>
      </c>
      <c r="AC83" s="26">
        <f t="shared" si="281"/>
        <v>0</v>
      </c>
      <c r="AD83" s="26">
        <f t="shared" si="282"/>
        <v>0</v>
      </c>
      <c r="AE83" s="26">
        <f>COUNTIFS($A$2:$A$2201, $S83, $L$2:$L$2201, $P$13)</f>
        <v>0</v>
      </c>
      <c r="AF83" s="26">
        <f t="shared" si="284"/>
        <v>0</v>
      </c>
      <c r="AG83" s="26">
        <f>COUNTIFS($A$2:$A$2201, $S83, $L$2:$L$2201, $P$15)</f>
        <v>4</v>
      </c>
      <c r="AH83" s="26">
        <f t="shared" si="286"/>
        <v>2</v>
      </c>
      <c r="AI83" s="26">
        <f t="shared" si="287"/>
        <v>0</v>
      </c>
      <c r="AJ83" s="26">
        <f t="shared" si="288"/>
        <v>0</v>
      </c>
      <c r="AK83" s="26">
        <f>COUNTIFS($A$2:$A$2201, $S83, $L$2:$L$2201, $P$19)</f>
        <v>0</v>
      </c>
      <c r="AL83" s="26">
        <f t="shared" si="290"/>
        <v>0</v>
      </c>
      <c r="AM83" s="26">
        <f t="shared" si="291"/>
        <v>0</v>
      </c>
      <c r="AN83" s="26">
        <f>COUNTIFS($A$2:$A$2201, $S83, $L$2:$L$2201, $P$22)</f>
        <v>3</v>
      </c>
      <c r="AO83" s="26">
        <f t="shared" si="293"/>
        <v>2</v>
      </c>
      <c r="AP83" s="31">
        <f t="shared" si="294"/>
        <v>16</v>
      </c>
      <c r="AQ83" s="31">
        <f t="shared" si="179"/>
        <v>0.8203125</v>
      </c>
      <c r="AR83" s="31">
        <f t="shared" si="295"/>
        <v>5.9659090909090912E-3</v>
      </c>
      <c r="AU83" s="27">
        <v>86</v>
      </c>
      <c r="AV83" s="26">
        <f t="shared" si="296"/>
        <v>0</v>
      </c>
      <c r="AW83" s="26">
        <f t="shared" si="297"/>
        <v>0</v>
      </c>
      <c r="AX83" s="26">
        <f t="shared" si="298"/>
        <v>0</v>
      </c>
      <c r="AY83" s="26">
        <f t="shared" si="299"/>
        <v>0</v>
      </c>
      <c r="AZ83" s="26">
        <f t="shared" si="300"/>
        <v>0</v>
      </c>
      <c r="BA83" s="26">
        <f t="shared" si="301"/>
        <v>0</v>
      </c>
      <c r="BB83" s="26">
        <f t="shared" si="302"/>
        <v>0</v>
      </c>
      <c r="BC83" s="26">
        <f t="shared" si="303"/>
        <v>0</v>
      </c>
      <c r="BD83" s="26">
        <f t="shared" si="304"/>
        <v>0</v>
      </c>
      <c r="BE83" s="26">
        <f t="shared" si="305"/>
        <v>0</v>
      </c>
      <c r="BF83" s="26">
        <f t="shared" si="306"/>
        <v>5</v>
      </c>
      <c r="BG83" s="26">
        <f t="shared" si="307"/>
        <v>0</v>
      </c>
      <c r="BH83" s="26">
        <f t="shared" si="308"/>
        <v>0</v>
      </c>
      <c r="BI83" s="26">
        <f t="shared" si="309"/>
        <v>0</v>
      </c>
      <c r="BJ83" s="26">
        <f t="shared" si="310"/>
        <v>0</v>
      </c>
      <c r="BK83" s="26">
        <f t="shared" si="311"/>
        <v>0</v>
      </c>
      <c r="BL83" s="26">
        <f t="shared" si="312"/>
        <v>0</v>
      </c>
      <c r="BM83" s="26">
        <f t="shared" si="313"/>
        <v>0</v>
      </c>
      <c r="BN83" s="26">
        <f t="shared" si="314"/>
        <v>0</v>
      </c>
      <c r="BO83" s="26">
        <f t="shared" si="315"/>
        <v>0</v>
      </c>
      <c r="BP83" s="26">
        <f t="shared" si="316"/>
        <v>0</v>
      </c>
      <c r="BQ83" s="26">
        <f t="shared" si="317"/>
        <v>0</v>
      </c>
      <c r="BR83" s="31">
        <f t="shared" si="318"/>
        <v>5</v>
      </c>
      <c r="BS83" s="31">
        <f t="shared" si="319"/>
        <v>0</v>
      </c>
      <c r="BT83" s="31">
        <f t="shared" si="320"/>
        <v>0</v>
      </c>
      <c r="BW83" s="27">
        <v>86</v>
      </c>
      <c r="BX83" s="26">
        <f t="shared" si="224"/>
        <v>0</v>
      </c>
      <c r="BY83" s="26">
        <f t="shared" si="225"/>
        <v>0</v>
      </c>
      <c r="BZ83" s="26">
        <f t="shared" si="226"/>
        <v>0</v>
      </c>
      <c r="CA83" s="26">
        <f t="shared" si="227"/>
        <v>0</v>
      </c>
      <c r="CB83" s="26">
        <f t="shared" si="228"/>
        <v>0</v>
      </c>
      <c r="CC83" s="26">
        <f t="shared" si="229"/>
        <v>0</v>
      </c>
      <c r="CD83" s="26">
        <f t="shared" si="230"/>
        <v>0</v>
      </c>
      <c r="CE83" s="26">
        <f t="shared" si="231"/>
        <v>0</v>
      </c>
      <c r="CF83" s="26">
        <f t="shared" si="232"/>
        <v>0</v>
      </c>
      <c r="CG83" s="26">
        <f t="shared" si="233"/>
        <v>0</v>
      </c>
      <c r="CH83" s="26">
        <f t="shared" si="234"/>
        <v>0</v>
      </c>
      <c r="CI83" s="26">
        <f t="shared" si="235"/>
        <v>0</v>
      </c>
      <c r="CJ83" s="26">
        <f t="shared" si="236"/>
        <v>0</v>
      </c>
      <c r="CK83" s="26">
        <f t="shared" si="237"/>
        <v>0</v>
      </c>
      <c r="CL83" s="26">
        <f t="shared" si="238"/>
        <v>0</v>
      </c>
      <c r="CM83" s="26">
        <f t="shared" si="239"/>
        <v>0</v>
      </c>
      <c r="CN83" s="26">
        <f t="shared" si="240"/>
        <v>0</v>
      </c>
      <c r="CO83" s="26">
        <f t="shared" si="241"/>
        <v>0</v>
      </c>
      <c r="CP83" s="26">
        <f t="shared" si="242"/>
        <v>0</v>
      </c>
      <c r="CQ83" s="26">
        <f t="shared" si="243"/>
        <v>0</v>
      </c>
      <c r="CR83" s="26">
        <f t="shared" si="244"/>
        <v>0</v>
      </c>
      <c r="CS83" s="26">
        <f t="shared" si="245"/>
        <v>0</v>
      </c>
      <c r="CT83" s="31">
        <f t="shared" si="321"/>
        <v>0</v>
      </c>
      <c r="CU83" s="31">
        <v>0</v>
      </c>
      <c r="CV83" s="31">
        <f t="shared" si="322"/>
        <v>0</v>
      </c>
      <c r="EA83" s="27">
        <v>95</v>
      </c>
      <c r="EB83" s="26">
        <f t="shared" si="246"/>
        <v>0</v>
      </c>
      <c r="EC83" s="26">
        <f t="shared" si="247"/>
        <v>0</v>
      </c>
      <c r="ED83" s="26">
        <f t="shared" si="248"/>
        <v>0</v>
      </c>
      <c r="EE83" s="26">
        <f t="shared" si="249"/>
        <v>0</v>
      </c>
      <c r="EF83" s="26">
        <f t="shared" si="250"/>
        <v>0</v>
      </c>
      <c r="EG83" s="26">
        <f t="shared" si="251"/>
        <v>0</v>
      </c>
      <c r="EH83" s="26">
        <f t="shared" si="252"/>
        <v>0</v>
      </c>
      <c r="EI83" s="26">
        <f t="shared" si="253"/>
        <v>0</v>
      </c>
      <c r="EJ83" s="26">
        <f t="shared" si="254"/>
        <v>0</v>
      </c>
      <c r="EK83" s="26">
        <f t="shared" si="255"/>
        <v>7</v>
      </c>
      <c r="EL83" s="26">
        <f t="shared" si="256"/>
        <v>0</v>
      </c>
      <c r="EM83" s="26">
        <f t="shared" si="257"/>
        <v>0</v>
      </c>
      <c r="EN83" s="26">
        <f t="shared" si="258"/>
        <v>0</v>
      </c>
      <c r="EO83" s="26">
        <f t="shared" si="259"/>
        <v>0</v>
      </c>
      <c r="EP83" s="26">
        <f t="shared" si="260"/>
        <v>11</v>
      </c>
      <c r="EQ83" s="26">
        <f t="shared" si="261"/>
        <v>11</v>
      </c>
      <c r="ER83" s="26">
        <f t="shared" si="262"/>
        <v>7</v>
      </c>
      <c r="ES83" s="26">
        <f t="shared" si="263"/>
        <v>10</v>
      </c>
      <c r="ET83" s="26">
        <f t="shared" si="264"/>
        <v>14</v>
      </c>
      <c r="EU83" s="26">
        <f t="shared" si="265"/>
        <v>0</v>
      </c>
      <c r="EV83" s="26">
        <f t="shared" si="266"/>
        <v>0</v>
      </c>
      <c r="EW83" s="26">
        <f t="shared" si="267"/>
        <v>0</v>
      </c>
      <c r="EX83" s="31">
        <f t="shared" si="323"/>
        <v>60</v>
      </c>
      <c r="EY83" s="31">
        <f t="shared" si="324"/>
        <v>0.82333333333333325</v>
      </c>
      <c r="EZ83" s="31">
        <f t="shared" si="325"/>
        <v>2.2454545454545453E-2</v>
      </c>
      <c r="GE83" s="27">
        <v>101</v>
      </c>
      <c r="GF83" s="26">
        <f t="shared" si="326"/>
        <v>0</v>
      </c>
      <c r="GG83" s="26">
        <f t="shared" si="327"/>
        <v>1</v>
      </c>
      <c r="GH83" s="26">
        <f t="shared" si="328"/>
        <v>0</v>
      </c>
      <c r="GI83" s="26">
        <f t="shared" si="329"/>
        <v>2</v>
      </c>
      <c r="GJ83" s="26">
        <f t="shared" si="330"/>
        <v>2</v>
      </c>
      <c r="GK83" s="26">
        <f t="shared" si="331"/>
        <v>0</v>
      </c>
      <c r="GL83" s="26">
        <f t="shared" si="332"/>
        <v>0</v>
      </c>
      <c r="GM83" s="26">
        <f t="shared" si="333"/>
        <v>0</v>
      </c>
      <c r="GN83" s="26">
        <f t="shared" si="334"/>
        <v>0</v>
      </c>
      <c r="GO83" s="26">
        <f t="shared" si="335"/>
        <v>0</v>
      </c>
      <c r="GP83" s="26">
        <f t="shared" si="336"/>
        <v>3</v>
      </c>
      <c r="GQ83" s="26">
        <f t="shared" si="337"/>
        <v>3</v>
      </c>
      <c r="GR83" s="26">
        <f t="shared" si="338"/>
        <v>0</v>
      </c>
      <c r="GS83" s="26">
        <f t="shared" si="339"/>
        <v>0</v>
      </c>
      <c r="GT83" s="26">
        <f t="shared" si="340"/>
        <v>0</v>
      </c>
      <c r="GU83" s="26">
        <f t="shared" si="341"/>
        <v>3</v>
      </c>
      <c r="GV83" s="26">
        <f t="shared" si="342"/>
        <v>6</v>
      </c>
      <c r="GW83" s="26">
        <f t="shared" si="343"/>
        <v>0</v>
      </c>
      <c r="GX83" s="26">
        <f t="shared" si="344"/>
        <v>0</v>
      </c>
      <c r="GY83" s="26">
        <f t="shared" si="345"/>
        <v>0</v>
      </c>
      <c r="GZ83" s="26">
        <f t="shared" si="346"/>
        <v>0</v>
      </c>
      <c r="HA83" s="26">
        <f t="shared" si="347"/>
        <v>0</v>
      </c>
      <c r="HB83" s="31">
        <f t="shared" si="348"/>
        <v>20</v>
      </c>
      <c r="HC83" s="31">
        <f t="shared" si="349"/>
        <v>0.82000000000000017</v>
      </c>
      <c r="HD83" s="31">
        <f t="shared" si="350"/>
        <v>7.4545454545454559E-3</v>
      </c>
    </row>
    <row r="84" spans="1:212">
      <c r="A84" s="6">
        <v>61</v>
      </c>
      <c r="B84" s="6">
        <v>53</v>
      </c>
      <c r="C84" s="6">
        <v>43</v>
      </c>
      <c r="D84" s="7">
        <v>26.403232389999999</v>
      </c>
      <c r="E84" s="8">
        <f t="shared" si="268"/>
        <v>26</v>
      </c>
      <c r="F84" s="7">
        <v>81.056355170000003</v>
      </c>
      <c r="G84" s="8">
        <f t="shared" si="269"/>
        <v>81</v>
      </c>
      <c r="H84" s="9">
        <v>6.3496063270000001</v>
      </c>
      <c r="I84" s="8">
        <f t="shared" si="270"/>
        <v>6</v>
      </c>
      <c r="J84" s="10">
        <v>223.36718830000001</v>
      </c>
      <c r="K84" s="8">
        <f t="shared" si="271"/>
        <v>223</v>
      </c>
      <c r="L84" s="5" t="s">
        <v>24</v>
      </c>
      <c r="S84" s="27">
        <v>82</v>
      </c>
      <c r="T84" s="26">
        <f t="shared" ref="T84:T142" si="352">COUNTIFS($A$2:$A$2201, S84, $L$2:$L$2201, $P$2)</f>
        <v>2</v>
      </c>
      <c r="U84" s="26">
        <f t="shared" ref="U84:U142" si="353">COUNTIFS($A$2:$A$2201, $S84, $L$2:$L$2201, $P$3)</f>
        <v>0</v>
      </c>
      <c r="V84" s="26">
        <f t="shared" ref="V84:V142" si="354">COUNTIFS($A$2:$A$2201, $S84, $L$2:$L$2201, $P$4)</f>
        <v>0</v>
      </c>
      <c r="W84" s="26">
        <f t="shared" ref="W84:W142" si="355">COUNTIFS($A$2:$A$2201, $S84, $L$2:$L$2201, $P$5)</f>
        <v>0</v>
      </c>
      <c r="X84" s="26">
        <f t="shared" ref="X84:X142" si="356">COUNTIFS($A$2:$A$2201, $S84, $L$2:$L$2201, $P$6)</f>
        <v>0</v>
      </c>
      <c r="Y84" s="26">
        <f t="shared" ref="Y84:Y142" si="357">COUNTIFS($A$2:$A$2201, $S84, $L$2:$L$2201, $P$7)</f>
        <v>0</v>
      </c>
      <c r="Z84" s="26">
        <f t="shared" ref="Z84:Z142" si="358">COUNTIFS($A$2:$A$2201, $S84, $L$2:$L$2201, $P$8)</f>
        <v>0</v>
      </c>
      <c r="AA84" s="26">
        <f t="shared" ref="AA84:AA142" si="359">COUNTIFS($A$2:$A$2201, $S84, $L$2:$L$2201, $P$9)</f>
        <v>0</v>
      </c>
      <c r="AB84" s="26">
        <f t="shared" ref="AB84:AB142" si="360">COUNTIFS($A$2:$A$2201, $S84, $L$2:$L$2201, $P$10)</f>
        <v>0</v>
      </c>
      <c r="AC84" s="26">
        <f t="shared" ref="AC84:AC142" si="361">COUNTIFS($A$2:$A$2201, $S84, $L$2:$L$2201, $P$11)</f>
        <v>0</v>
      </c>
      <c r="AD84" s="26">
        <f t="shared" ref="AD84:AD142" si="362">COUNTIFS($A$2:$A$2201, $S84, $L$2:$L$2201, $P$12)</f>
        <v>3</v>
      </c>
      <c r="AE84" s="26">
        <f t="shared" ref="AE84:AE142" si="363">COUNTIFS($A$2:$A$2201, $S84, $L$2:$L$2201, $P$13)</f>
        <v>0</v>
      </c>
      <c r="AF84" s="26">
        <f t="shared" si="284"/>
        <v>0</v>
      </c>
      <c r="AG84" s="26">
        <f t="shared" ref="AG84:AG142" si="364">COUNTIFS($A$2:$A$2201, $S84, $L$2:$L$2201, $P$15)</f>
        <v>3</v>
      </c>
      <c r="AH84" s="26">
        <f t="shared" si="286"/>
        <v>4</v>
      </c>
      <c r="AI84" s="26">
        <f t="shared" si="287"/>
        <v>0</v>
      </c>
      <c r="AJ84" s="26">
        <f t="shared" ref="AJ84:AJ142" si="365">COUNTIFS($A$2:$A$2201, $S84, $L$2:$L$2201, $P$18)</f>
        <v>0</v>
      </c>
      <c r="AK84" s="26">
        <f t="shared" ref="AK84:AK142" si="366">COUNTIFS($A$2:$A$2201, $S84, $L$2:$L$2201, $P$19)</f>
        <v>0</v>
      </c>
      <c r="AL84" s="26">
        <f t="shared" ref="AL84:AL142" si="367">COUNTIFS($A$2:$A$2201, $S84, $L$2:$L$2201, $P$20)</f>
        <v>0</v>
      </c>
      <c r="AM84" s="26">
        <f t="shared" si="291"/>
        <v>0</v>
      </c>
      <c r="AN84" s="26">
        <f t="shared" ref="AN84:AN142" si="368">COUNTIFS($A$2:$A$2201, $S84, $L$2:$L$2201, $P$22)</f>
        <v>5</v>
      </c>
      <c r="AO84" s="26">
        <f t="shared" ref="AO84:AO142" si="369">COUNTIFS($A$2:$A$2201, $S84, $L$2:$L$2201, $P$23)</f>
        <v>3</v>
      </c>
      <c r="AP84" s="31">
        <f t="shared" si="294"/>
        <v>20</v>
      </c>
      <c r="AQ84" s="31">
        <f t="shared" si="179"/>
        <v>0.82000000000000006</v>
      </c>
      <c r="AR84" s="31">
        <f t="shared" si="295"/>
        <v>7.454545454545455E-3</v>
      </c>
      <c r="AU84" s="27">
        <v>87</v>
      </c>
      <c r="AV84" s="26">
        <f t="shared" si="296"/>
        <v>0</v>
      </c>
      <c r="AW84" s="26">
        <f t="shared" si="297"/>
        <v>0</v>
      </c>
      <c r="AX84" s="26">
        <f t="shared" si="298"/>
        <v>0</v>
      </c>
      <c r="AY84" s="26">
        <f t="shared" si="299"/>
        <v>0</v>
      </c>
      <c r="AZ84" s="26">
        <f t="shared" si="300"/>
        <v>0</v>
      </c>
      <c r="BA84" s="26">
        <f t="shared" si="301"/>
        <v>0</v>
      </c>
      <c r="BB84" s="26">
        <f t="shared" si="302"/>
        <v>0</v>
      </c>
      <c r="BC84" s="26">
        <f t="shared" si="303"/>
        <v>0</v>
      </c>
      <c r="BD84" s="26">
        <f t="shared" si="304"/>
        <v>0</v>
      </c>
      <c r="BE84" s="26">
        <f t="shared" si="305"/>
        <v>0</v>
      </c>
      <c r="BF84" s="26">
        <f t="shared" si="306"/>
        <v>4</v>
      </c>
      <c r="BG84" s="26">
        <f t="shared" si="307"/>
        <v>0</v>
      </c>
      <c r="BH84" s="26">
        <f t="shared" si="308"/>
        <v>0</v>
      </c>
      <c r="BI84" s="26">
        <f t="shared" si="309"/>
        <v>0</v>
      </c>
      <c r="BJ84" s="26">
        <f t="shared" si="310"/>
        <v>0</v>
      </c>
      <c r="BK84" s="26">
        <f t="shared" si="311"/>
        <v>0</v>
      </c>
      <c r="BL84" s="26">
        <f t="shared" si="312"/>
        <v>0</v>
      </c>
      <c r="BM84" s="26">
        <f t="shared" si="313"/>
        <v>0</v>
      </c>
      <c r="BN84" s="26">
        <f t="shared" si="314"/>
        <v>0</v>
      </c>
      <c r="BO84" s="26">
        <f t="shared" si="315"/>
        <v>0</v>
      </c>
      <c r="BP84" s="26">
        <f t="shared" si="316"/>
        <v>0</v>
      </c>
      <c r="BQ84" s="26">
        <f t="shared" si="317"/>
        <v>0</v>
      </c>
      <c r="BR84" s="31">
        <f t="shared" si="318"/>
        <v>4</v>
      </c>
      <c r="BS84" s="31">
        <f t="shared" si="319"/>
        <v>0</v>
      </c>
      <c r="BT84" s="31">
        <f t="shared" si="320"/>
        <v>0</v>
      </c>
      <c r="BW84" s="27">
        <v>87</v>
      </c>
      <c r="BX84" s="26">
        <f t="shared" si="224"/>
        <v>0</v>
      </c>
      <c r="BY84" s="26">
        <f t="shared" si="225"/>
        <v>0</v>
      </c>
      <c r="BZ84" s="26">
        <f t="shared" si="226"/>
        <v>0</v>
      </c>
      <c r="CA84" s="26">
        <f t="shared" si="227"/>
        <v>0</v>
      </c>
      <c r="CB84" s="26">
        <f t="shared" si="228"/>
        <v>0</v>
      </c>
      <c r="CC84" s="26">
        <f t="shared" si="229"/>
        <v>0</v>
      </c>
      <c r="CD84" s="26">
        <f t="shared" si="230"/>
        <v>0</v>
      </c>
      <c r="CE84" s="26">
        <f t="shared" si="231"/>
        <v>0</v>
      </c>
      <c r="CF84" s="26">
        <f t="shared" si="232"/>
        <v>0</v>
      </c>
      <c r="CG84" s="26">
        <f t="shared" si="233"/>
        <v>0</v>
      </c>
      <c r="CH84" s="26">
        <f t="shared" si="234"/>
        <v>0</v>
      </c>
      <c r="CI84" s="26">
        <f t="shared" si="235"/>
        <v>0</v>
      </c>
      <c r="CJ84" s="26">
        <f t="shared" si="236"/>
        <v>0</v>
      </c>
      <c r="CK84" s="26">
        <f t="shared" si="237"/>
        <v>0</v>
      </c>
      <c r="CL84" s="26">
        <f t="shared" si="238"/>
        <v>0</v>
      </c>
      <c r="CM84" s="26">
        <f t="shared" si="239"/>
        <v>0</v>
      </c>
      <c r="CN84" s="26">
        <f t="shared" si="240"/>
        <v>0</v>
      </c>
      <c r="CO84" s="26">
        <f t="shared" si="241"/>
        <v>0</v>
      </c>
      <c r="CP84" s="26">
        <f t="shared" si="242"/>
        <v>0</v>
      </c>
      <c r="CQ84" s="26">
        <f t="shared" si="243"/>
        <v>0</v>
      </c>
      <c r="CR84" s="26">
        <f t="shared" si="244"/>
        <v>0</v>
      </c>
      <c r="CS84" s="26">
        <f t="shared" si="245"/>
        <v>0</v>
      </c>
      <c r="CT84" s="31">
        <f t="shared" si="321"/>
        <v>0</v>
      </c>
      <c r="CU84" s="31">
        <v>0</v>
      </c>
      <c r="CV84" s="31">
        <f t="shared" si="322"/>
        <v>0</v>
      </c>
      <c r="EA84" s="27">
        <v>96</v>
      </c>
      <c r="EB84" s="26">
        <f t="shared" si="246"/>
        <v>0</v>
      </c>
      <c r="EC84" s="26">
        <f t="shared" si="247"/>
        <v>0</v>
      </c>
      <c r="ED84" s="26">
        <f t="shared" si="248"/>
        <v>0</v>
      </c>
      <c r="EE84" s="26">
        <f t="shared" si="249"/>
        <v>0</v>
      </c>
      <c r="EF84" s="26">
        <f t="shared" si="250"/>
        <v>0</v>
      </c>
      <c r="EG84" s="26">
        <f t="shared" si="251"/>
        <v>0</v>
      </c>
      <c r="EH84" s="26">
        <f t="shared" si="252"/>
        <v>0</v>
      </c>
      <c r="EI84" s="26">
        <f t="shared" si="253"/>
        <v>0</v>
      </c>
      <c r="EJ84" s="26">
        <f t="shared" si="254"/>
        <v>0</v>
      </c>
      <c r="EK84" s="26">
        <f t="shared" si="255"/>
        <v>0</v>
      </c>
      <c r="EL84" s="26">
        <f t="shared" si="256"/>
        <v>0</v>
      </c>
      <c r="EM84" s="26">
        <f t="shared" si="257"/>
        <v>0</v>
      </c>
      <c r="EN84" s="26">
        <f t="shared" si="258"/>
        <v>0</v>
      </c>
      <c r="EO84" s="26">
        <f t="shared" si="259"/>
        <v>0</v>
      </c>
      <c r="EP84" s="26">
        <f t="shared" si="260"/>
        <v>0</v>
      </c>
      <c r="EQ84" s="26">
        <f t="shared" si="261"/>
        <v>0</v>
      </c>
      <c r="ER84" s="26">
        <f t="shared" si="262"/>
        <v>0</v>
      </c>
      <c r="ES84" s="26">
        <f t="shared" si="263"/>
        <v>0</v>
      </c>
      <c r="ET84" s="26">
        <f t="shared" si="264"/>
        <v>13</v>
      </c>
      <c r="EU84" s="26">
        <f t="shared" si="265"/>
        <v>0</v>
      </c>
      <c r="EV84" s="26">
        <f t="shared" si="266"/>
        <v>0</v>
      </c>
      <c r="EW84" s="26">
        <f t="shared" si="267"/>
        <v>0</v>
      </c>
      <c r="EX84" s="31">
        <f t="shared" si="323"/>
        <v>13</v>
      </c>
      <c r="EY84" s="31">
        <f t="shared" si="324"/>
        <v>0</v>
      </c>
      <c r="EZ84" s="31">
        <f t="shared" si="325"/>
        <v>0</v>
      </c>
      <c r="GE84" s="27">
        <v>102</v>
      </c>
      <c r="GF84" s="26">
        <f t="shared" si="326"/>
        <v>0</v>
      </c>
      <c r="GG84" s="26">
        <f t="shared" si="327"/>
        <v>5</v>
      </c>
      <c r="GH84" s="26">
        <f t="shared" si="328"/>
        <v>0</v>
      </c>
      <c r="GI84" s="26">
        <f t="shared" si="329"/>
        <v>0</v>
      </c>
      <c r="GJ84" s="26">
        <f t="shared" si="330"/>
        <v>1</v>
      </c>
      <c r="GK84" s="26">
        <f t="shared" si="331"/>
        <v>0</v>
      </c>
      <c r="GL84" s="26">
        <f t="shared" si="332"/>
        <v>0</v>
      </c>
      <c r="GM84" s="26">
        <f t="shared" si="333"/>
        <v>0</v>
      </c>
      <c r="GN84" s="26">
        <f t="shared" si="334"/>
        <v>0</v>
      </c>
      <c r="GO84" s="26">
        <f t="shared" si="335"/>
        <v>0</v>
      </c>
      <c r="GP84" s="26">
        <f t="shared" si="336"/>
        <v>2</v>
      </c>
      <c r="GQ84" s="26">
        <f t="shared" si="337"/>
        <v>0</v>
      </c>
      <c r="GR84" s="26">
        <f t="shared" si="338"/>
        <v>0</v>
      </c>
      <c r="GS84" s="26">
        <f t="shared" si="339"/>
        <v>0</v>
      </c>
      <c r="GT84" s="26">
        <f t="shared" si="340"/>
        <v>0</v>
      </c>
      <c r="GU84" s="26">
        <f t="shared" si="341"/>
        <v>2</v>
      </c>
      <c r="GV84" s="26">
        <f t="shared" si="342"/>
        <v>3</v>
      </c>
      <c r="GW84" s="26">
        <f t="shared" si="343"/>
        <v>1</v>
      </c>
      <c r="GX84" s="26">
        <f t="shared" si="344"/>
        <v>0</v>
      </c>
      <c r="GY84" s="26">
        <f t="shared" si="345"/>
        <v>0</v>
      </c>
      <c r="GZ84" s="26">
        <f t="shared" si="346"/>
        <v>0</v>
      </c>
      <c r="HA84" s="26">
        <f t="shared" si="347"/>
        <v>0</v>
      </c>
      <c r="HB84" s="31">
        <f t="shared" si="348"/>
        <v>14</v>
      </c>
      <c r="HC84" s="31">
        <f t="shared" si="349"/>
        <v>0.77551020408163274</v>
      </c>
      <c r="HD84" s="31">
        <f t="shared" si="350"/>
        <v>4.9350649350649355E-3</v>
      </c>
    </row>
    <row r="85" spans="1:212">
      <c r="A85" s="6">
        <v>67</v>
      </c>
      <c r="B85" s="6">
        <v>43</v>
      </c>
      <c r="C85" s="6">
        <v>39</v>
      </c>
      <c r="D85" s="7">
        <v>26.043719670000002</v>
      </c>
      <c r="E85" s="8">
        <f t="shared" si="268"/>
        <v>26</v>
      </c>
      <c r="F85" s="7">
        <v>84.969071510000006</v>
      </c>
      <c r="G85" s="8">
        <f t="shared" si="269"/>
        <v>85</v>
      </c>
      <c r="H85" s="9">
        <v>5.9999690259999996</v>
      </c>
      <c r="I85" s="8">
        <f t="shared" si="270"/>
        <v>6</v>
      </c>
      <c r="J85" s="10">
        <v>186.75367729999999</v>
      </c>
      <c r="K85" s="8">
        <f t="shared" si="271"/>
        <v>187</v>
      </c>
      <c r="L85" s="5" t="s">
        <v>24</v>
      </c>
      <c r="S85" s="27">
        <v>83</v>
      </c>
      <c r="T85" s="26">
        <f>COUNTIFS($A$2:$A$2201, S85, $L$2:$L$2201, $P$2)</f>
        <v>3</v>
      </c>
      <c r="U85" s="26">
        <f t="shared" si="353"/>
        <v>3</v>
      </c>
      <c r="V85" s="26">
        <f t="shared" si="354"/>
        <v>0</v>
      </c>
      <c r="W85" s="26">
        <f t="shared" si="355"/>
        <v>0</v>
      </c>
      <c r="X85" s="26">
        <f t="shared" si="356"/>
        <v>0</v>
      </c>
      <c r="Y85" s="26">
        <f t="shared" si="357"/>
        <v>0</v>
      </c>
      <c r="Z85" s="26">
        <f t="shared" si="358"/>
        <v>0</v>
      </c>
      <c r="AA85" s="26">
        <f t="shared" si="359"/>
        <v>0</v>
      </c>
      <c r="AB85" s="26">
        <f t="shared" si="360"/>
        <v>0</v>
      </c>
      <c r="AC85" s="26">
        <f t="shared" si="361"/>
        <v>0</v>
      </c>
      <c r="AD85" s="26">
        <f t="shared" si="362"/>
        <v>3</v>
      </c>
      <c r="AE85" s="26">
        <f t="shared" si="363"/>
        <v>0</v>
      </c>
      <c r="AF85" s="26">
        <f t="shared" ref="AF85:AF142" si="370">COUNTIFS($A$2:$A$2201, $S85, $L$2:$L$2201, $P$14)</f>
        <v>0</v>
      </c>
      <c r="AG85" s="26">
        <f t="shared" si="364"/>
        <v>6</v>
      </c>
      <c r="AH85" s="26">
        <f t="shared" si="286"/>
        <v>3</v>
      </c>
      <c r="AI85" s="26">
        <f t="shared" ref="AI85:AI142" si="371">COUNTIFS($A$2:$A$2201, $S85, $L$2:$L$2201, $P$17)</f>
        <v>0</v>
      </c>
      <c r="AJ85" s="26">
        <f t="shared" si="365"/>
        <v>0</v>
      </c>
      <c r="AK85" s="26">
        <f t="shared" si="366"/>
        <v>0</v>
      </c>
      <c r="AL85" s="26">
        <f t="shared" si="367"/>
        <v>0</v>
      </c>
      <c r="AM85" s="26">
        <f t="shared" si="291"/>
        <v>0</v>
      </c>
      <c r="AN85" s="26">
        <f t="shared" si="368"/>
        <v>0</v>
      </c>
      <c r="AO85" s="26">
        <f t="shared" si="369"/>
        <v>2</v>
      </c>
      <c r="AP85" s="31">
        <f t="shared" si="294"/>
        <v>20</v>
      </c>
      <c r="AQ85" s="31">
        <f t="shared" si="179"/>
        <v>0.81000000000000016</v>
      </c>
      <c r="AR85" s="31">
        <f t="shared" si="295"/>
        <v>7.3636363636363647E-3</v>
      </c>
      <c r="AU85" s="27">
        <v>88</v>
      </c>
      <c r="AV85" s="26">
        <f t="shared" si="296"/>
        <v>0</v>
      </c>
      <c r="AW85" s="26">
        <f t="shared" si="297"/>
        <v>0</v>
      </c>
      <c r="AX85" s="26">
        <f t="shared" si="298"/>
        <v>0</v>
      </c>
      <c r="AY85" s="26">
        <f t="shared" si="299"/>
        <v>0</v>
      </c>
      <c r="AZ85" s="26">
        <f t="shared" si="300"/>
        <v>0</v>
      </c>
      <c r="BA85" s="26">
        <f t="shared" si="301"/>
        <v>0</v>
      </c>
      <c r="BB85" s="26">
        <f t="shared" si="302"/>
        <v>0</v>
      </c>
      <c r="BC85" s="26">
        <f t="shared" si="303"/>
        <v>0</v>
      </c>
      <c r="BD85" s="26">
        <f t="shared" si="304"/>
        <v>0</v>
      </c>
      <c r="BE85" s="26">
        <f t="shared" si="305"/>
        <v>0</v>
      </c>
      <c r="BF85" s="26">
        <f t="shared" si="306"/>
        <v>6</v>
      </c>
      <c r="BG85" s="26">
        <f t="shared" si="307"/>
        <v>0</v>
      </c>
      <c r="BH85" s="26">
        <f t="shared" si="308"/>
        <v>0</v>
      </c>
      <c r="BI85" s="26">
        <f t="shared" si="309"/>
        <v>0</v>
      </c>
      <c r="BJ85" s="26">
        <f t="shared" si="310"/>
        <v>0</v>
      </c>
      <c r="BK85" s="26">
        <f t="shared" si="311"/>
        <v>0</v>
      </c>
      <c r="BL85" s="26">
        <f t="shared" si="312"/>
        <v>0</v>
      </c>
      <c r="BM85" s="26">
        <f t="shared" si="313"/>
        <v>0</v>
      </c>
      <c r="BN85" s="26">
        <f t="shared" si="314"/>
        <v>0</v>
      </c>
      <c r="BO85" s="26">
        <f t="shared" si="315"/>
        <v>0</v>
      </c>
      <c r="BP85" s="26">
        <f t="shared" si="316"/>
        <v>0</v>
      </c>
      <c r="BQ85" s="26">
        <f t="shared" si="317"/>
        <v>0</v>
      </c>
      <c r="BR85" s="31">
        <f t="shared" si="318"/>
        <v>6</v>
      </c>
      <c r="BS85" s="31">
        <f t="shared" si="319"/>
        <v>0</v>
      </c>
      <c r="BT85" s="31">
        <f t="shared" si="320"/>
        <v>0</v>
      </c>
      <c r="BW85" s="27">
        <v>88</v>
      </c>
      <c r="BX85" s="26">
        <f t="shared" si="224"/>
        <v>0</v>
      </c>
      <c r="BY85" s="26">
        <f t="shared" si="225"/>
        <v>0</v>
      </c>
      <c r="BZ85" s="26">
        <f t="shared" si="226"/>
        <v>0</v>
      </c>
      <c r="CA85" s="26">
        <f t="shared" si="227"/>
        <v>0</v>
      </c>
      <c r="CB85" s="26">
        <f t="shared" si="228"/>
        <v>0</v>
      </c>
      <c r="CC85" s="26">
        <f t="shared" si="229"/>
        <v>0</v>
      </c>
      <c r="CD85" s="26">
        <f t="shared" si="230"/>
        <v>0</v>
      </c>
      <c r="CE85" s="26">
        <f t="shared" si="231"/>
        <v>0</v>
      </c>
      <c r="CF85" s="26">
        <f t="shared" si="232"/>
        <v>0</v>
      </c>
      <c r="CG85" s="26">
        <f t="shared" si="233"/>
        <v>0</v>
      </c>
      <c r="CH85" s="26">
        <f t="shared" si="234"/>
        <v>0</v>
      </c>
      <c r="CI85" s="26">
        <f t="shared" si="235"/>
        <v>0</v>
      </c>
      <c r="CJ85" s="26">
        <f t="shared" si="236"/>
        <v>0</v>
      </c>
      <c r="CK85" s="26">
        <f t="shared" si="237"/>
        <v>0</v>
      </c>
      <c r="CL85" s="26">
        <f t="shared" si="238"/>
        <v>0</v>
      </c>
      <c r="CM85" s="26">
        <f t="shared" si="239"/>
        <v>0</v>
      </c>
      <c r="CN85" s="26">
        <f t="shared" si="240"/>
        <v>0</v>
      </c>
      <c r="CO85" s="26">
        <f t="shared" si="241"/>
        <v>0</v>
      </c>
      <c r="CP85" s="26">
        <f t="shared" si="242"/>
        <v>0</v>
      </c>
      <c r="CQ85" s="26">
        <f t="shared" si="243"/>
        <v>0</v>
      </c>
      <c r="CR85" s="26">
        <f t="shared" si="244"/>
        <v>0</v>
      </c>
      <c r="CS85" s="26">
        <f t="shared" si="245"/>
        <v>0</v>
      </c>
      <c r="CT85" s="31">
        <f t="shared" si="321"/>
        <v>0</v>
      </c>
      <c r="CU85" s="31">
        <v>0</v>
      </c>
      <c r="CV85" s="31">
        <f t="shared" si="322"/>
        <v>0</v>
      </c>
      <c r="EA85" s="27">
        <v>97</v>
      </c>
      <c r="EB85" s="26">
        <f t="shared" si="246"/>
        <v>0</v>
      </c>
      <c r="EC85" s="26">
        <f t="shared" si="247"/>
        <v>0</v>
      </c>
      <c r="ED85" s="26">
        <f t="shared" si="248"/>
        <v>0</v>
      </c>
      <c r="EE85" s="26">
        <f t="shared" si="249"/>
        <v>0</v>
      </c>
      <c r="EF85" s="26">
        <f t="shared" si="250"/>
        <v>0</v>
      </c>
      <c r="EG85" s="26">
        <f t="shared" si="251"/>
        <v>0</v>
      </c>
      <c r="EH85" s="26">
        <f t="shared" si="252"/>
        <v>0</v>
      </c>
      <c r="EI85" s="26">
        <f t="shared" si="253"/>
        <v>0</v>
      </c>
      <c r="EJ85" s="26">
        <f t="shared" si="254"/>
        <v>0</v>
      </c>
      <c r="EK85" s="26">
        <f t="shared" si="255"/>
        <v>0</v>
      </c>
      <c r="EL85" s="26">
        <f t="shared" si="256"/>
        <v>0</v>
      </c>
      <c r="EM85" s="26">
        <f t="shared" si="257"/>
        <v>0</v>
      </c>
      <c r="EN85" s="26">
        <f t="shared" si="258"/>
        <v>0</v>
      </c>
      <c r="EO85" s="26">
        <f t="shared" si="259"/>
        <v>0</v>
      </c>
      <c r="EP85" s="26">
        <f t="shared" si="260"/>
        <v>0</v>
      </c>
      <c r="EQ85" s="26">
        <f t="shared" si="261"/>
        <v>0</v>
      </c>
      <c r="ER85" s="26">
        <f t="shared" si="262"/>
        <v>0</v>
      </c>
      <c r="ES85" s="26">
        <f t="shared" si="263"/>
        <v>0</v>
      </c>
      <c r="ET85" s="26">
        <f t="shared" si="264"/>
        <v>10</v>
      </c>
      <c r="EU85" s="26">
        <f t="shared" si="265"/>
        <v>0</v>
      </c>
      <c r="EV85" s="26">
        <f t="shared" si="266"/>
        <v>0</v>
      </c>
      <c r="EW85" s="26">
        <f t="shared" si="267"/>
        <v>0</v>
      </c>
      <c r="EX85" s="31">
        <f t="shared" si="323"/>
        <v>10</v>
      </c>
      <c r="EY85" s="31">
        <f t="shared" si="324"/>
        <v>0</v>
      </c>
      <c r="EZ85" s="31">
        <f t="shared" si="325"/>
        <v>0</v>
      </c>
      <c r="GE85" s="27">
        <v>103</v>
      </c>
      <c r="GF85" s="26">
        <f t="shared" si="326"/>
        <v>0</v>
      </c>
      <c r="GG85" s="26">
        <f t="shared" si="327"/>
        <v>2</v>
      </c>
      <c r="GH85" s="26">
        <f t="shared" si="328"/>
        <v>0</v>
      </c>
      <c r="GI85" s="26">
        <f t="shared" si="329"/>
        <v>1</v>
      </c>
      <c r="GJ85" s="26">
        <f t="shared" si="330"/>
        <v>1</v>
      </c>
      <c r="GK85" s="26">
        <f t="shared" si="331"/>
        <v>0</v>
      </c>
      <c r="GL85" s="26">
        <f t="shared" si="332"/>
        <v>0</v>
      </c>
      <c r="GM85" s="26">
        <f t="shared" si="333"/>
        <v>0</v>
      </c>
      <c r="GN85" s="26">
        <f t="shared" si="334"/>
        <v>0</v>
      </c>
      <c r="GO85" s="26">
        <f t="shared" si="335"/>
        <v>10</v>
      </c>
      <c r="GP85" s="26">
        <f t="shared" si="336"/>
        <v>1</v>
      </c>
      <c r="GQ85" s="26">
        <f t="shared" si="337"/>
        <v>0</v>
      </c>
      <c r="GR85" s="26">
        <f t="shared" si="338"/>
        <v>0</v>
      </c>
      <c r="GS85" s="26">
        <f t="shared" si="339"/>
        <v>0</v>
      </c>
      <c r="GT85" s="26">
        <f t="shared" si="340"/>
        <v>0</v>
      </c>
      <c r="GU85" s="26">
        <f t="shared" si="341"/>
        <v>5</v>
      </c>
      <c r="GV85" s="26">
        <f t="shared" si="342"/>
        <v>4</v>
      </c>
      <c r="GW85" s="26">
        <f t="shared" si="343"/>
        <v>0</v>
      </c>
      <c r="GX85" s="26">
        <f t="shared" si="344"/>
        <v>0</v>
      </c>
      <c r="GY85" s="26">
        <f t="shared" si="345"/>
        <v>0</v>
      </c>
      <c r="GZ85" s="26">
        <f t="shared" si="346"/>
        <v>0</v>
      </c>
      <c r="HA85" s="26">
        <f t="shared" si="347"/>
        <v>0</v>
      </c>
      <c r="HB85" s="31">
        <f t="shared" si="348"/>
        <v>24</v>
      </c>
      <c r="HC85" s="31">
        <f t="shared" si="349"/>
        <v>0.74305555555555536</v>
      </c>
      <c r="HD85" s="31">
        <f t="shared" si="350"/>
        <v>8.1060606060606045E-3</v>
      </c>
    </row>
    <row r="86" spans="1:212">
      <c r="A86" s="6">
        <v>67</v>
      </c>
      <c r="B86" s="6">
        <v>58</v>
      </c>
      <c r="C86" s="6">
        <v>39</v>
      </c>
      <c r="D86" s="7">
        <v>25.2827223</v>
      </c>
      <c r="E86" s="8">
        <f t="shared" si="268"/>
        <v>25</v>
      </c>
      <c r="F86" s="7">
        <v>80.543728130000005</v>
      </c>
      <c r="G86" s="8">
        <f t="shared" si="269"/>
        <v>81</v>
      </c>
      <c r="H86" s="9">
        <v>5.4535920320000004</v>
      </c>
      <c r="I86" s="8">
        <f t="shared" si="270"/>
        <v>5</v>
      </c>
      <c r="J86" s="10">
        <v>220.1156708</v>
      </c>
      <c r="K86" s="8">
        <f t="shared" si="271"/>
        <v>220</v>
      </c>
      <c r="L86" s="5" t="s">
        <v>24</v>
      </c>
      <c r="S86" s="27">
        <v>84</v>
      </c>
      <c r="T86" s="26">
        <f t="shared" si="352"/>
        <v>2</v>
      </c>
      <c r="U86" s="26">
        <f t="shared" si="353"/>
        <v>2</v>
      </c>
      <c r="V86" s="26">
        <f t="shared" si="354"/>
        <v>0</v>
      </c>
      <c r="W86" s="26">
        <f t="shared" si="355"/>
        <v>0</v>
      </c>
      <c r="X86" s="26">
        <f t="shared" si="356"/>
        <v>0</v>
      </c>
      <c r="Y86" s="26">
        <f t="shared" si="357"/>
        <v>0</v>
      </c>
      <c r="Z86" s="26">
        <f t="shared" si="358"/>
        <v>0</v>
      </c>
      <c r="AA86" s="26">
        <f t="shared" si="359"/>
        <v>0</v>
      </c>
      <c r="AB86" s="26">
        <f t="shared" si="360"/>
        <v>0</v>
      </c>
      <c r="AC86" s="26">
        <f t="shared" si="361"/>
        <v>0</v>
      </c>
      <c r="AD86" s="26">
        <f t="shared" si="362"/>
        <v>0</v>
      </c>
      <c r="AE86" s="26">
        <f t="shared" si="363"/>
        <v>0</v>
      </c>
      <c r="AF86" s="26">
        <f t="shared" si="370"/>
        <v>0</v>
      </c>
      <c r="AG86" s="26">
        <f t="shared" si="364"/>
        <v>2</v>
      </c>
      <c r="AH86" s="26">
        <f t="shared" ref="AH86:AH142" si="372">COUNTIFS($A$2:$A$2201, $S86, $L$2:$L$2201, $P$16)</f>
        <v>3</v>
      </c>
      <c r="AI86" s="26">
        <f t="shared" si="371"/>
        <v>0</v>
      </c>
      <c r="AJ86" s="26">
        <f t="shared" si="365"/>
        <v>0</v>
      </c>
      <c r="AK86" s="26">
        <f t="shared" si="366"/>
        <v>0</v>
      </c>
      <c r="AL86" s="26">
        <f t="shared" si="367"/>
        <v>0</v>
      </c>
      <c r="AM86" s="26">
        <f t="shared" ref="AM86:AM142" si="373">COUNTIFS($A$2:$A$2201, $S86, $L$2:$L$2201, $P$21)</f>
        <v>0</v>
      </c>
      <c r="AN86" s="26">
        <f t="shared" si="368"/>
        <v>5</v>
      </c>
      <c r="AO86" s="26">
        <f t="shared" si="369"/>
        <v>3</v>
      </c>
      <c r="AP86" s="31">
        <f t="shared" si="294"/>
        <v>17</v>
      </c>
      <c r="AQ86" s="31">
        <f t="shared" si="179"/>
        <v>0.80968858131487886</v>
      </c>
      <c r="AR86" s="31">
        <f t="shared" si="295"/>
        <v>6.25668449197861E-3</v>
      </c>
      <c r="AU86" s="27">
        <v>89</v>
      </c>
      <c r="AV86" s="26">
        <f t="shared" si="296"/>
        <v>0</v>
      </c>
      <c r="AW86" s="26">
        <f t="shared" si="297"/>
        <v>0</v>
      </c>
      <c r="AX86" s="26">
        <f t="shared" si="298"/>
        <v>0</v>
      </c>
      <c r="AY86" s="26">
        <f t="shared" si="299"/>
        <v>0</v>
      </c>
      <c r="AZ86" s="26">
        <f t="shared" si="300"/>
        <v>0</v>
      </c>
      <c r="BA86" s="26">
        <f t="shared" si="301"/>
        <v>0</v>
      </c>
      <c r="BB86" s="26">
        <f t="shared" si="302"/>
        <v>0</v>
      </c>
      <c r="BC86" s="26">
        <f t="shared" si="303"/>
        <v>0</v>
      </c>
      <c r="BD86" s="26">
        <f t="shared" si="304"/>
        <v>0</v>
      </c>
      <c r="BE86" s="26">
        <f t="shared" si="305"/>
        <v>0</v>
      </c>
      <c r="BF86" s="26">
        <f t="shared" si="306"/>
        <v>4</v>
      </c>
      <c r="BG86" s="26">
        <f t="shared" si="307"/>
        <v>0</v>
      </c>
      <c r="BH86" s="26">
        <f t="shared" si="308"/>
        <v>0</v>
      </c>
      <c r="BI86" s="26">
        <f t="shared" si="309"/>
        <v>0</v>
      </c>
      <c r="BJ86" s="26">
        <f t="shared" si="310"/>
        <v>0</v>
      </c>
      <c r="BK86" s="26">
        <f t="shared" si="311"/>
        <v>0</v>
      </c>
      <c r="BL86" s="26">
        <f t="shared" si="312"/>
        <v>0</v>
      </c>
      <c r="BM86" s="26">
        <f t="shared" si="313"/>
        <v>0</v>
      </c>
      <c r="BN86" s="26">
        <f t="shared" si="314"/>
        <v>0</v>
      </c>
      <c r="BO86" s="26">
        <f t="shared" si="315"/>
        <v>0</v>
      </c>
      <c r="BP86" s="26">
        <f t="shared" si="316"/>
        <v>0</v>
      </c>
      <c r="BQ86" s="26">
        <f t="shared" si="317"/>
        <v>0</v>
      </c>
      <c r="BR86" s="31">
        <f t="shared" si="318"/>
        <v>4</v>
      </c>
      <c r="BS86" s="31">
        <f t="shared" si="319"/>
        <v>0</v>
      </c>
      <c r="BT86" s="31">
        <f t="shared" si="320"/>
        <v>0</v>
      </c>
      <c r="BW86" s="27">
        <v>89</v>
      </c>
      <c r="BX86" s="26">
        <f t="shared" si="224"/>
        <v>0</v>
      </c>
      <c r="BY86" s="26">
        <f t="shared" si="225"/>
        <v>0</v>
      </c>
      <c r="BZ86" s="26">
        <f t="shared" si="226"/>
        <v>0</v>
      </c>
      <c r="CA86" s="26">
        <f t="shared" si="227"/>
        <v>0</v>
      </c>
      <c r="CB86" s="26">
        <f t="shared" si="228"/>
        <v>0</v>
      </c>
      <c r="CC86" s="26">
        <f t="shared" si="229"/>
        <v>0</v>
      </c>
      <c r="CD86" s="26">
        <f t="shared" si="230"/>
        <v>0</v>
      </c>
      <c r="CE86" s="26">
        <f t="shared" si="231"/>
        <v>0</v>
      </c>
      <c r="CF86" s="26">
        <f t="shared" si="232"/>
        <v>0</v>
      </c>
      <c r="CG86" s="26">
        <f t="shared" si="233"/>
        <v>0</v>
      </c>
      <c r="CH86" s="26">
        <f t="shared" si="234"/>
        <v>0</v>
      </c>
      <c r="CI86" s="26">
        <f t="shared" si="235"/>
        <v>0</v>
      </c>
      <c r="CJ86" s="26">
        <f t="shared" si="236"/>
        <v>0</v>
      </c>
      <c r="CK86" s="26">
        <f t="shared" si="237"/>
        <v>0</v>
      </c>
      <c r="CL86" s="26">
        <f t="shared" si="238"/>
        <v>0</v>
      </c>
      <c r="CM86" s="26">
        <f t="shared" si="239"/>
        <v>0</v>
      </c>
      <c r="CN86" s="26">
        <f t="shared" si="240"/>
        <v>0</v>
      </c>
      <c r="CO86" s="26">
        <f t="shared" si="241"/>
        <v>0</v>
      </c>
      <c r="CP86" s="26">
        <f t="shared" si="242"/>
        <v>0</v>
      </c>
      <c r="CQ86" s="26">
        <f t="shared" si="243"/>
        <v>0</v>
      </c>
      <c r="CR86" s="26">
        <f t="shared" si="244"/>
        <v>0</v>
      </c>
      <c r="CS86" s="26">
        <f t="shared" si="245"/>
        <v>0</v>
      </c>
      <c r="CT86" s="31">
        <f t="shared" si="321"/>
        <v>0</v>
      </c>
      <c r="CU86" s="31">
        <v>0</v>
      </c>
      <c r="CV86" s="31">
        <f t="shared" si="322"/>
        <v>0</v>
      </c>
      <c r="EA86" s="27">
        <v>98</v>
      </c>
      <c r="EB86" s="26">
        <f t="shared" si="246"/>
        <v>0</v>
      </c>
      <c r="EC86" s="26">
        <f t="shared" si="247"/>
        <v>0</v>
      </c>
      <c r="ED86" s="26">
        <f t="shared" si="248"/>
        <v>0</v>
      </c>
      <c r="EE86" s="26">
        <f t="shared" si="249"/>
        <v>0</v>
      </c>
      <c r="EF86" s="26">
        <f t="shared" si="250"/>
        <v>0</v>
      </c>
      <c r="EG86" s="26">
        <f t="shared" si="251"/>
        <v>0</v>
      </c>
      <c r="EH86" s="26">
        <f t="shared" si="252"/>
        <v>0</v>
      </c>
      <c r="EI86" s="26">
        <f t="shared" si="253"/>
        <v>0</v>
      </c>
      <c r="EJ86" s="26">
        <f t="shared" si="254"/>
        <v>0</v>
      </c>
      <c r="EK86" s="26">
        <f t="shared" si="255"/>
        <v>0</v>
      </c>
      <c r="EL86" s="26">
        <f t="shared" si="256"/>
        <v>0</v>
      </c>
      <c r="EM86" s="26">
        <f t="shared" si="257"/>
        <v>0</v>
      </c>
      <c r="EN86" s="26">
        <f t="shared" si="258"/>
        <v>0</v>
      </c>
      <c r="EO86" s="26">
        <f t="shared" si="259"/>
        <v>0</v>
      </c>
      <c r="EP86" s="26">
        <f t="shared" si="260"/>
        <v>0</v>
      </c>
      <c r="EQ86" s="26">
        <f t="shared" si="261"/>
        <v>0</v>
      </c>
      <c r="ER86" s="26">
        <f t="shared" si="262"/>
        <v>0</v>
      </c>
      <c r="ES86" s="26">
        <f t="shared" si="263"/>
        <v>0</v>
      </c>
      <c r="ET86" s="26">
        <f t="shared" si="264"/>
        <v>7</v>
      </c>
      <c r="EU86" s="26">
        <f t="shared" si="265"/>
        <v>0</v>
      </c>
      <c r="EV86" s="26">
        <f t="shared" si="266"/>
        <v>0</v>
      </c>
      <c r="EW86" s="26">
        <f t="shared" si="267"/>
        <v>0</v>
      </c>
      <c r="EX86" s="31">
        <f t="shared" si="323"/>
        <v>7</v>
      </c>
      <c r="EY86" s="31">
        <f t="shared" si="324"/>
        <v>0</v>
      </c>
      <c r="EZ86" s="31">
        <f t="shared" si="325"/>
        <v>0</v>
      </c>
      <c r="GE86" s="27">
        <v>104</v>
      </c>
      <c r="GF86" s="26">
        <f t="shared" si="326"/>
        <v>0</v>
      </c>
      <c r="GG86" s="26">
        <f t="shared" si="327"/>
        <v>3</v>
      </c>
      <c r="GH86" s="26">
        <f t="shared" si="328"/>
        <v>0</v>
      </c>
      <c r="GI86" s="26">
        <f t="shared" si="329"/>
        <v>1</v>
      </c>
      <c r="GJ86" s="26">
        <f t="shared" si="330"/>
        <v>0</v>
      </c>
      <c r="GK86" s="26">
        <f t="shared" si="331"/>
        <v>0</v>
      </c>
      <c r="GL86" s="26">
        <f t="shared" si="332"/>
        <v>0</v>
      </c>
      <c r="GM86" s="26">
        <f t="shared" si="333"/>
        <v>0</v>
      </c>
      <c r="GN86" s="26">
        <f t="shared" si="334"/>
        <v>0</v>
      </c>
      <c r="GO86" s="26">
        <f t="shared" si="335"/>
        <v>6</v>
      </c>
      <c r="GP86" s="26">
        <f t="shared" si="336"/>
        <v>3</v>
      </c>
      <c r="GQ86" s="26">
        <f t="shared" si="337"/>
        <v>0</v>
      </c>
      <c r="GR86" s="26">
        <f t="shared" si="338"/>
        <v>0</v>
      </c>
      <c r="GS86" s="26">
        <f t="shared" si="339"/>
        <v>0</v>
      </c>
      <c r="GT86" s="26">
        <f t="shared" si="340"/>
        <v>0</v>
      </c>
      <c r="GU86" s="26">
        <f t="shared" si="341"/>
        <v>3</v>
      </c>
      <c r="GV86" s="26">
        <f t="shared" si="342"/>
        <v>4</v>
      </c>
      <c r="GW86" s="26">
        <f t="shared" si="343"/>
        <v>2</v>
      </c>
      <c r="GX86" s="26">
        <f t="shared" si="344"/>
        <v>0</v>
      </c>
      <c r="GY86" s="26">
        <f t="shared" si="345"/>
        <v>0</v>
      </c>
      <c r="GZ86" s="26">
        <f t="shared" si="346"/>
        <v>0</v>
      </c>
      <c r="HA86" s="26">
        <f t="shared" si="347"/>
        <v>0</v>
      </c>
      <c r="HB86" s="31">
        <f t="shared" si="348"/>
        <v>22</v>
      </c>
      <c r="HC86" s="31">
        <f t="shared" si="349"/>
        <v>0.82644628099173556</v>
      </c>
      <c r="HD86" s="31">
        <f t="shared" si="350"/>
        <v>8.2644628099173556E-3</v>
      </c>
    </row>
    <row r="87" spans="1:212">
      <c r="A87" s="6">
        <v>66</v>
      </c>
      <c r="B87" s="6">
        <v>60</v>
      </c>
      <c r="C87" s="6">
        <v>38</v>
      </c>
      <c r="D87" s="7">
        <v>22.08576562</v>
      </c>
      <c r="E87" s="8">
        <f t="shared" si="268"/>
        <v>22</v>
      </c>
      <c r="F87" s="7">
        <v>83.470383179999999</v>
      </c>
      <c r="G87" s="8">
        <f t="shared" si="269"/>
        <v>83</v>
      </c>
      <c r="H87" s="9">
        <v>6.372576327</v>
      </c>
      <c r="I87" s="8">
        <f t="shared" si="270"/>
        <v>6</v>
      </c>
      <c r="J87" s="10">
        <v>231.73649570000001</v>
      </c>
      <c r="K87" s="8">
        <f t="shared" si="271"/>
        <v>232</v>
      </c>
      <c r="L87" s="5" t="s">
        <v>24</v>
      </c>
      <c r="S87" s="27">
        <v>85</v>
      </c>
      <c r="T87" s="26">
        <f t="shared" si="352"/>
        <v>4</v>
      </c>
      <c r="U87" s="26">
        <f t="shared" si="353"/>
        <v>0</v>
      </c>
      <c r="V87" s="26">
        <f t="shared" si="354"/>
        <v>0</v>
      </c>
      <c r="W87" s="26">
        <f t="shared" si="355"/>
        <v>0</v>
      </c>
      <c r="X87" s="26">
        <f t="shared" si="356"/>
        <v>0</v>
      </c>
      <c r="Y87" s="26">
        <f t="shared" si="357"/>
        <v>0</v>
      </c>
      <c r="Z87" s="26">
        <f t="shared" si="358"/>
        <v>0</v>
      </c>
      <c r="AA87" s="26">
        <f t="shared" si="359"/>
        <v>0</v>
      </c>
      <c r="AB87" s="26">
        <f t="shared" si="360"/>
        <v>0</v>
      </c>
      <c r="AC87" s="26">
        <f t="shared" si="361"/>
        <v>0</v>
      </c>
      <c r="AD87" s="26">
        <f t="shared" si="362"/>
        <v>2</v>
      </c>
      <c r="AE87" s="26">
        <f t="shared" si="363"/>
        <v>0</v>
      </c>
      <c r="AF87" s="26">
        <f t="shared" si="370"/>
        <v>0</v>
      </c>
      <c r="AG87" s="26">
        <f t="shared" si="364"/>
        <v>3</v>
      </c>
      <c r="AH87" s="26">
        <f t="shared" si="372"/>
        <v>3</v>
      </c>
      <c r="AI87" s="26">
        <f t="shared" si="371"/>
        <v>0</v>
      </c>
      <c r="AJ87" s="26">
        <f t="shared" si="365"/>
        <v>0</v>
      </c>
      <c r="AK87" s="26">
        <f t="shared" si="366"/>
        <v>0</v>
      </c>
      <c r="AL87" s="26">
        <f t="shared" si="367"/>
        <v>0</v>
      </c>
      <c r="AM87" s="26">
        <f t="shared" si="373"/>
        <v>0</v>
      </c>
      <c r="AN87" s="26">
        <f t="shared" si="368"/>
        <v>1</v>
      </c>
      <c r="AO87" s="26">
        <f t="shared" si="369"/>
        <v>2</v>
      </c>
      <c r="AP87" s="31">
        <f t="shared" si="294"/>
        <v>15</v>
      </c>
      <c r="AQ87" s="31">
        <f t="shared" si="179"/>
        <v>0.80888888888888877</v>
      </c>
      <c r="AR87" s="31">
        <f t="shared" si="295"/>
        <v>5.5151515151515137E-3</v>
      </c>
      <c r="AU87" s="27">
        <v>90</v>
      </c>
      <c r="AV87" s="26">
        <f t="shared" si="296"/>
        <v>0</v>
      </c>
      <c r="AW87" s="26">
        <f t="shared" si="297"/>
        <v>0</v>
      </c>
      <c r="AX87" s="26">
        <f t="shared" si="298"/>
        <v>0</v>
      </c>
      <c r="AY87" s="26">
        <f t="shared" si="299"/>
        <v>0</v>
      </c>
      <c r="AZ87" s="26">
        <f t="shared" si="300"/>
        <v>0</v>
      </c>
      <c r="BA87" s="26">
        <f t="shared" si="301"/>
        <v>0</v>
      </c>
      <c r="BB87" s="26">
        <f t="shared" si="302"/>
        <v>0</v>
      </c>
      <c r="BC87" s="26">
        <f t="shared" si="303"/>
        <v>0</v>
      </c>
      <c r="BD87" s="26">
        <f t="shared" si="304"/>
        <v>0</v>
      </c>
      <c r="BE87" s="26">
        <f t="shared" si="305"/>
        <v>0</v>
      </c>
      <c r="BF87" s="26">
        <f t="shared" si="306"/>
        <v>2</v>
      </c>
      <c r="BG87" s="26">
        <f t="shared" si="307"/>
        <v>0</v>
      </c>
      <c r="BH87" s="26">
        <f t="shared" si="308"/>
        <v>0</v>
      </c>
      <c r="BI87" s="26">
        <f t="shared" si="309"/>
        <v>0</v>
      </c>
      <c r="BJ87" s="26">
        <f t="shared" si="310"/>
        <v>0</v>
      </c>
      <c r="BK87" s="26">
        <f t="shared" si="311"/>
        <v>0</v>
      </c>
      <c r="BL87" s="26">
        <f t="shared" si="312"/>
        <v>0</v>
      </c>
      <c r="BM87" s="26">
        <f t="shared" si="313"/>
        <v>0</v>
      </c>
      <c r="BN87" s="26">
        <f t="shared" si="314"/>
        <v>0</v>
      </c>
      <c r="BO87" s="26">
        <f t="shared" si="315"/>
        <v>0</v>
      </c>
      <c r="BP87" s="26">
        <f t="shared" si="316"/>
        <v>0</v>
      </c>
      <c r="BQ87" s="26">
        <f t="shared" si="317"/>
        <v>0</v>
      </c>
      <c r="BR87" s="31">
        <f t="shared" si="318"/>
        <v>2</v>
      </c>
      <c r="BS87" s="31">
        <f t="shared" si="319"/>
        <v>0</v>
      </c>
      <c r="BT87" s="31">
        <f t="shared" si="320"/>
        <v>0</v>
      </c>
      <c r="BW87" s="27">
        <v>90</v>
      </c>
      <c r="BX87" s="26">
        <f t="shared" si="224"/>
        <v>0</v>
      </c>
      <c r="BY87" s="26">
        <f t="shared" si="225"/>
        <v>0</v>
      </c>
      <c r="BZ87" s="26">
        <f t="shared" si="226"/>
        <v>0</v>
      </c>
      <c r="CA87" s="26">
        <f t="shared" si="227"/>
        <v>0</v>
      </c>
      <c r="CB87" s="26">
        <f t="shared" si="228"/>
        <v>0</v>
      </c>
      <c r="CC87" s="26">
        <f t="shared" si="229"/>
        <v>0</v>
      </c>
      <c r="CD87" s="26">
        <f t="shared" si="230"/>
        <v>0</v>
      </c>
      <c r="CE87" s="26">
        <f t="shared" si="231"/>
        <v>0</v>
      </c>
      <c r="CF87" s="26">
        <f t="shared" si="232"/>
        <v>0</v>
      </c>
      <c r="CG87" s="26">
        <f t="shared" si="233"/>
        <v>0</v>
      </c>
      <c r="CH87" s="26">
        <f t="shared" si="234"/>
        <v>0</v>
      </c>
      <c r="CI87" s="26">
        <f t="shared" si="235"/>
        <v>0</v>
      </c>
      <c r="CJ87" s="26">
        <f t="shared" si="236"/>
        <v>0</v>
      </c>
      <c r="CK87" s="26">
        <f t="shared" si="237"/>
        <v>0</v>
      </c>
      <c r="CL87" s="26">
        <f t="shared" si="238"/>
        <v>0</v>
      </c>
      <c r="CM87" s="26">
        <f t="shared" si="239"/>
        <v>0</v>
      </c>
      <c r="CN87" s="26">
        <f t="shared" si="240"/>
        <v>0</v>
      </c>
      <c r="CO87" s="26">
        <f t="shared" si="241"/>
        <v>0</v>
      </c>
      <c r="CP87" s="26">
        <f t="shared" si="242"/>
        <v>0</v>
      </c>
      <c r="CQ87" s="26">
        <f t="shared" si="243"/>
        <v>0</v>
      </c>
      <c r="CR87" s="26">
        <f t="shared" si="244"/>
        <v>0</v>
      </c>
      <c r="CS87" s="26">
        <f t="shared" si="245"/>
        <v>0</v>
      </c>
      <c r="CT87" s="31">
        <f t="shared" si="321"/>
        <v>0</v>
      </c>
      <c r="CU87" s="31">
        <v>0</v>
      </c>
      <c r="CV87" s="31">
        <f t="shared" si="322"/>
        <v>0</v>
      </c>
      <c r="EA87" s="27">
        <v>99</v>
      </c>
      <c r="EB87" s="26">
        <f t="shared" si="246"/>
        <v>0</v>
      </c>
      <c r="EC87" s="26">
        <f t="shared" si="247"/>
        <v>0</v>
      </c>
      <c r="ED87" s="26">
        <f t="shared" si="248"/>
        <v>0</v>
      </c>
      <c r="EE87" s="26">
        <f t="shared" si="249"/>
        <v>0</v>
      </c>
      <c r="EF87" s="26">
        <f t="shared" si="250"/>
        <v>0</v>
      </c>
      <c r="EG87" s="26">
        <f t="shared" si="251"/>
        <v>0</v>
      </c>
      <c r="EH87" s="26">
        <f t="shared" si="252"/>
        <v>0</v>
      </c>
      <c r="EI87" s="26">
        <f t="shared" si="253"/>
        <v>0</v>
      </c>
      <c r="EJ87" s="26">
        <f t="shared" si="254"/>
        <v>0</v>
      </c>
      <c r="EK87" s="26">
        <f t="shared" si="255"/>
        <v>0</v>
      </c>
      <c r="EL87" s="26">
        <f t="shared" si="256"/>
        <v>0</v>
      </c>
      <c r="EM87" s="26">
        <f t="shared" si="257"/>
        <v>0</v>
      </c>
      <c r="EN87" s="26">
        <f t="shared" si="258"/>
        <v>0</v>
      </c>
      <c r="EO87" s="26">
        <f t="shared" si="259"/>
        <v>0</v>
      </c>
      <c r="EP87" s="26">
        <f t="shared" si="260"/>
        <v>0</v>
      </c>
      <c r="EQ87" s="26">
        <f t="shared" si="261"/>
        <v>0</v>
      </c>
      <c r="ER87" s="26">
        <f t="shared" si="262"/>
        <v>0</v>
      </c>
      <c r="ES87" s="26">
        <f t="shared" si="263"/>
        <v>0</v>
      </c>
      <c r="ET87" s="26">
        <f t="shared" si="264"/>
        <v>4</v>
      </c>
      <c r="EU87" s="26">
        <f t="shared" si="265"/>
        <v>0</v>
      </c>
      <c r="EV87" s="26">
        <f t="shared" si="266"/>
        <v>0</v>
      </c>
      <c r="EW87" s="26">
        <f t="shared" si="267"/>
        <v>0</v>
      </c>
      <c r="EX87" s="31">
        <f t="shared" si="323"/>
        <v>4</v>
      </c>
      <c r="EY87" s="31">
        <f t="shared" si="324"/>
        <v>0</v>
      </c>
      <c r="EZ87" s="31">
        <f t="shared" si="325"/>
        <v>0</v>
      </c>
      <c r="GE87" s="27">
        <v>105</v>
      </c>
      <c r="GF87" s="26">
        <f t="shared" si="326"/>
        <v>0</v>
      </c>
      <c r="GG87" s="26">
        <f t="shared" si="327"/>
        <v>2</v>
      </c>
      <c r="GH87" s="26">
        <f t="shared" si="328"/>
        <v>0</v>
      </c>
      <c r="GI87" s="26">
        <f t="shared" si="329"/>
        <v>3</v>
      </c>
      <c r="GJ87" s="26">
        <f t="shared" si="330"/>
        <v>1</v>
      </c>
      <c r="GK87" s="26">
        <f t="shared" si="331"/>
        <v>0</v>
      </c>
      <c r="GL87" s="26">
        <f t="shared" si="332"/>
        <v>0</v>
      </c>
      <c r="GM87" s="26">
        <f t="shared" si="333"/>
        <v>0</v>
      </c>
      <c r="GN87" s="26">
        <f t="shared" si="334"/>
        <v>0</v>
      </c>
      <c r="GO87" s="26">
        <f t="shared" si="335"/>
        <v>13</v>
      </c>
      <c r="GP87" s="26">
        <f t="shared" si="336"/>
        <v>3</v>
      </c>
      <c r="GQ87" s="26">
        <f t="shared" si="337"/>
        <v>0</v>
      </c>
      <c r="GR87" s="26">
        <f t="shared" si="338"/>
        <v>0</v>
      </c>
      <c r="GS87" s="26">
        <f t="shared" si="339"/>
        <v>0</v>
      </c>
      <c r="GT87" s="26">
        <f t="shared" si="340"/>
        <v>0</v>
      </c>
      <c r="GU87" s="26">
        <f t="shared" si="341"/>
        <v>8</v>
      </c>
      <c r="GV87" s="26">
        <f t="shared" si="342"/>
        <v>3</v>
      </c>
      <c r="GW87" s="26">
        <f t="shared" si="343"/>
        <v>0</v>
      </c>
      <c r="GX87" s="26">
        <f t="shared" si="344"/>
        <v>0</v>
      </c>
      <c r="GY87" s="26">
        <f t="shared" si="345"/>
        <v>0</v>
      </c>
      <c r="GZ87" s="26">
        <f t="shared" si="346"/>
        <v>0</v>
      </c>
      <c r="HA87" s="26">
        <f t="shared" si="347"/>
        <v>0</v>
      </c>
      <c r="HB87" s="31">
        <f t="shared" si="348"/>
        <v>33</v>
      </c>
      <c r="HC87" s="31">
        <f t="shared" si="349"/>
        <v>0.75665748393021126</v>
      </c>
      <c r="HD87" s="31">
        <f t="shared" si="350"/>
        <v>1.1349862258953168E-2</v>
      </c>
    </row>
    <row r="88" spans="1:212">
      <c r="A88" s="6">
        <v>82</v>
      </c>
      <c r="B88" s="6">
        <v>43</v>
      </c>
      <c r="C88" s="6">
        <v>38</v>
      </c>
      <c r="D88" s="7">
        <v>23.28617173</v>
      </c>
      <c r="E88" s="8">
        <f t="shared" si="268"/>
        <v>23</v>
      </c>
      <c r="F88" s="7">
        <v>81.43321641</v>
      </c>
      <c r="G88" s="8">
        <f t="shared" si="269"/>
        <v>81</v>
      </c>
      <c r="H88" s="9">
        <v>5.1055883550000001</v>
      </c>
      <c r="I88" s="8">
        <f t="shared" si="270"/>
        <v>5</v>
      </c>
      <c r="J88" s="10">
        <v>242.3170629</v>
      </c>
      <c r="K88" s="8">
        <f t="shared" si="271"/>
        <v>242</v>
      </c>
      <c r="L88" s="5" t="s">
        <v>24</v>
      </c>
      <c r="S88" s="27">
        <v>86</v>
      </c>
      <c r="T88" s="26">
        <f t="shared" si="352"/>
        <v>1</v>
      </c>
      <c r="U88" s="26">
        <f t="shared" si="353"/>
        <v>3</v>
      </c>
      <c r="V88" s="26">
        <f t="shared" si="354"/>
        <v>0</v>
      </c>
      <c r="W88" s="26">
        <f t="shared" si="355"/>
        <v>0</v>
      </c>
      <c r="X88" s="26">
        <f t="shared" si="356"/>
        <v>0</v>
      </c>
      <c r="Y88" s="26">
        <f t="shared" si="357"/>
        <v>0</v>
      </c>
      <c r="Z88" s="26">
        <f t="shared" si="358"/>
        <v>0</v>
      </c>
      <c r="AA88" s="26">
        <f t="shared" si="359"/>
        <v>0</v>
      </c>
      <c r="AB88" s="26">
        <f t="shared" si="360"/>
        <v>0</v>
      </c>
      <c r="AC88" s="26">
        <f t="shared" si="361"/>
        <v>0</v>
      </c>
      <c r="AD88" s="26">
        <f t="shared" si="362"/>
        <v>3</v>
      </c>
      <c r="AE88" s="26">
        <f t="shared" si="363"/>
        <v>0</v>
      </c>
      <c r="AF88" s="26">
        <f t="shared" si="370"/>
        <v>0</v>
      </c>
      <c r="AG88" s="26">
        <f t="shared" si="364"/>
        <v>2</v>
      </c>
      <c r="AH88" s="26">
        <f t="shared" si="372"/>
        <v>1</v>
      </c>
      <c r="AI88" s="26">
        <f t="shared" si="371"/>
        <v>0</v>
      </c>
      <c r="AJ88" s="26">
        <f t="shared" si="365"/>
        <v>0</v>
      </c>
      <c r="AK88" s="26">
        <f t="shared" si="366"/>
        <v>0</v>
      </c>
      <c r="AL88" s="26">
        <f t="shared" si="367"/>
        <v>0</v>
      </c>
      <c r="AM88" s="26">
        <f t="shared" si="373"/>
        <v>0</v>
      </c>
      <c r="AN88" s="26">
        <f t="shared" si="368"/>
        <v>2</v>
      </c>
      <c r="AO88" s="26">
        <f t="shared" si="369"/>
        <v>3</v>
      </c>
      <c r="AP88" s="31">
        <f t="shared" si="294"/>
        <v>15</v>
      </c>
      <c r="AQ88" s="31">
        <f t="shared" ref="AQ88:AQ142" si="374">1-(($T88/$AP88)^2)-(($U88/$AP88)^2)-(($V88/$AP88)^2)-(($W88/$AP88)^2)-(($X88/$AP88)^2)-(($Y88/$AP88)^2)-(($Z88/$AP88)^2)-(($AA88/$AP88)^2)-(($AB88/$AP88)^2)-(($AC88/$AP88)^2)-(($AD88/$AP88)^2)-(($AE88/$AP88)^2)-(($AF88/$AP88)^2)-(($AG88/$AP88)^2)-(($AH88/$AP88)^2)-(($AI88/$AP88)^2)-(($AJ88/$AP88)^2)-(($AK88/$AP88)^2)-(($AL88/$AP88)^2)-(($AM88/$AP88)^2)-(($AN88/$AP88)^2)-(($AO88/$AP88)^2)</f>
        <v>0.83555555555555538</v>
      </c>
      <c r="AR88" s="31">
        <f t="shared" si="295"/>
        <v>5.6969696969696951E-3</v>
      </c>
      <c r="AU88" s="27">
        <v>91</v>
      </c>
      <c r="AV88" s="26">
        <f t="shared" si="296"/>
        <v>0</v>
      </c>
      <c r="AW88" s="26">
        <f t="shared" si="297"/>
        <v>0</v>
      </c>
      <c r="AX88" s="26">
        <f t="shared" si="298"/>
        <v>0</v>
      </c>
      <c r="AY88" s="26">
        <f t="shared" si="299"/>
        <v>0</v>
      </c>
      <c r="AZ88" s="26">
        <f t="shared" si="300"/>
        <v>0</v>
      </c>
      <c r="BA88" s="26">
        <f t="shared" si="301"/>
        <v>0</v>
      </c>
      <c r="BB88" s="26">
        <f t="shared" si="302"/>
        <v>0</v>
      </c>
      <c r="BC88" s="26">
        <f t="shared" si="303"/>
        <v>0</v>
      </c>
      <c r="BD88" s="26">
        <f t="shared" si="304"/>
        <v>0</v>
      </c>
      <c r="BE88" s="26">
        <f t="shared" si="305"/>
        <v>0</v>
      </c>
      <c r="BF88" s="26">
        <f t="shared" si="306"/>
        <v>4</v>
      </c>
      <c r="BG88" s="26">
        <f t="shared" si="307"/>
        <v>0</v>
      </c>
      <c r="BH88" s="26">
        <f t="shared" si="308"/>
        <v>0</v>
      </c>
      <c r="BI88" s="26">
        <f t="shared" si="309"/>
        <v>0</v>
      </c>
      <c r="BJ88" s="26">
        <f t="shared" si="310"/>
        <v>0</v>
      </c>
      <c r="BK88" s="26">
        <f t="shared" si="311"/>
        <v>0</v>
      </c>
      <c r="BL88" s="26">
        <f t="shared" si="312"/>
        <v>0</v>
      </c>
      <c r="BM88" s="26">
        <f t="shared" si="313"/>
        <v>0</v>
      </c>
      <c r="BN88" s="26">
        <f t="shared" si="314"/>
        <v>0</v>
      </c>
      <c r="BO88" s="26">
        <f t="shared" si="315"/>
        <v>0</v>
      </c>
      <c r="BP88" s="26">
        <f t="shared" si="316"/>
        <v>0</v>
      </c>
      <c r="BQ88" s="26">
        <f t="shared" si="317"/>
        <v>0</v>
      </c>
      <c r="BR88" s="31">
        <f t="shared" si="318"/>
        <v>4</v>
      </c>
      <c r="BS88" s="31">
        <f t="shared" si="319"/>
        <v>0</v>
      </c>
      <c r="BT88" s="31">
        <f t="shared" si="320"/>
        <v>0</v>
      </c>
      <c r="BW88" s="27">
        <v>91</v>
      </c>
      <c r="BX88" s="26">
        <f t="shared" si="224"/>
        <v>0</v>
      </c>
      <c r="BY88" s="26">
        <f t="shared" si="225"/>
        <v>0</v>
      </c>
      <c r="BZ88" s="26">
        <f t="shared" si="226"/>
        <v>0</v>
      </c>
      <c r="CA88" s="26">
        <f t="shared" si="227"/>
        <v>0</v>
      </c>
      <c r="CB88" s="26">
        <f t="shared" si="228"/>
        <v>0</v>
      </c>
      <c r="CC88" s="26">
        <f t="shared" si="229"/>
        <v>0</v>
      </c>
      <c r="CD88" s="26">
        <f t="shared" si="230"/>
        <v>0</v>
      </c>
      <c r="CE88" s="26">
        <f t="shared" si="231"/>
        <v>0</v>
      </c>
      <c r="CF88" s="26">
        <f t="shared" si="232"/>
        <v>0</v>
      </c>
      <c r="CG88" s="26">
        <f t="shared" si="233"/>
        <v>0</v>
      </c>
      <c r="CH88" s="26">
        <f t="shared" si="234"/>
        <v>0</v>
      </c>
      <c r="CI88" s="26">
        <f t="shared" si="235"/>
        <v>0</v>
      </c>
      <c r="CJ88" s="26">
        <f t="shared" si="236"/>
        <v>0</v>
      </c>
      <c r="CK88" s="26">
        <f t="shared" si="237"/>
        <v>0</v>
      </c>
      <c r="CL88" s="26">
        <f t="shared" si="238"/>
        <v>0</v>
      </c>
      <c r="CM88" s="26">
        <f t="shared" si="239"/>
        <v>0</v>
      </c>
      <c r="CN88" s="26">
        <f t="shared" si="240"/>
        <v>0</v>
      </c>
      <c r="CO88" s="26">
        <f t="shared" si="241"/>
        <v>0</v>
      </c>
      <c r="CP88" s="26">
        <f t="shared" si="242"/>
        <v>0</v>
      </c>
      <c r="CQ88" s="26">
        <f t="shared" si="243"/>
        <v>0</v>
      </c>
      <c r="CR88" s="26">
        <f t="shared" si="244"/>
        <v>0</v>
      </c>
      <c r="CS88" s="26">
        <f t="shared" si="245"/>
        <v>0</v>
      </c>
      <c r="CT88" s="31">
        <f t="shared" si="321"/>
        <v>0</v>
      </c>
      <c r="CU88" s="31">
        <v>0</v>
      </c>
      <c r="CV88" s="31">
        <f t="shared" si="322"/>
        <v>0</v>
      </c>
      <c r="DZ88" t="s">
        <v>286</v>
      </c>
      <c r="EA88" s="27">
        <v>100</v>
      </c>
      <c r="EB88" s="26">
        <f t="shared" si="246"/>
        <v>0</v>
      </c>
      <c r="EC88" s="26">
        <f t="shared" si="247"/>
        <v>0</v>
      </c>
      <c r="ED88" s="26">
        <f t="shared" si="248"/>
        <v>0</v>
      </c>
      <c r="EE88" s="26">
        <f t="shared" si="249"/>
        <v>0</v>
      </c>
      <c r="EF88" s="26">
        <f t="shared" si="250"/>
        <v>0</v>
      </c>
      <c r="EG88" s="26">
        <f t="shared" si="251"/>
        <v>0</v>
      </c>
      <c r="EH88" s="26">
        <f t="shared" si="252"/>
        <v>0</v>
      </c>
      <c r="EI88" s="26">
        <f t="shared" si="253"/>
        <v>0</v>
      </c>
      <c r="EJ88" s="26">
        <f t="shared" si="254"/>
        <v>0</v>
      </c>
      <c r="EK88" s="26">
        <f t="shared" si="255"/>
        <v>0</v>
      </c>
      <c r="EL88" s="26">
        <f t="shared" si="256"/>
        <v>0</v>
      </c>
      <c r="EM88" s="26">
        <f t="shared" si="257"/>
        <v>0</v>
      </c>
      <c r="EN88" s="26">
        <f t="shared" si="258"/>
        <v>0</v>
      </c>
      <c r="EO88" s="26">
        <f t="shared" si="259"/>
        <v>0</v>
      </c>
      <c r="EP88" s="26">
        <f t="shared" si="260"/>
        <v>0</v>
      </c>
      <c r="EQ88" s="26">
        <f t="shared" si="261"/>
        <v>0</v>
      </c>
      <c r="ER88" s="26">
        <f t="shared" si="262"/>
        <v>0</v>
      </c>
      <c r="ES88" s="26">
        <f t="shared" si="263"/>
        <v>0</v>
      </c>
      <c r="ET88" s="26">
        <f t="shared" si="264"/>
        <v>7</v>
      </c>
      <c r="EU88" s="26">
        <f t="shared" si="265"/>
        <v>0</v>
      </c>
      <c r="EV88" s="26">
        <f t="shared" si="266"/>
        <v>0</v>
      </c>
      <c r="EW88" s="26">
        <f t="shared" si="267"/>
        <v>0</v>
      </c>
      <c r="EX88" s="31">
        <f t="shared" si="323"/>
        <v>7</v>
      </c>
      <c r="EY88" s="31">
        <f t="shared" si="324"/>
        <v>0</v>
      </c>
      <c r="EZ88" s="31">
        <f t="shared" si="325"/>
        <v>0</v>
      </c>
      <c r="GE88" s="27">
        <v>106</v>
      </c>
      <c r="GF88" s="26">
        <f t="shared" si="326"/>
        <v>0</v>
      </c>
      <c r="GG88" s="26">
        <f t="shared" si="327"/>
        <v>0</v>
      </c>
      <c r="GH88" s="26">
        <f t="shared" si="328"/>
        <v>0</v>
      </c>
      <c r="GI88" s="26">
        <f t="shared" si="329"/>
        <v>2</v>
      </c>
      <c r="GJ88" s="26">
        <f t="shared" si="330"/>
        <v>0</v>
      </c>
      <c r="GK88" s="26">
        <f t="shared" si="331"/>
        <v>0</v>
      </c>
      <c r="GL88" s="26">
        <f t="shared" si="332"/>
        <v>0</v>
      </c>
      <c r="GM88" s="26">
        <f t="shared" si="333"/>
        <v>0</v>
      </c>
      <c r="GN88" s="26">
        <f t="shared" si="334"/>
        <v>0</v>
      </c>
      <c r="GO88" s="26">
        <f t="shared" si="335"/>
        <v>11</v>
      </c>
      <c r="GP88" s="26">
        <f t="shared" si="336"/>
        <v>0</v>
      </c>
      <c r="GQ88" s="26">
        <f t="shared" si="337"/>
        <v>0</v>
      </c>
      <c r="GR88" s="26">
        <f t="shared" si="338"/>
        <v>0</v>
      </c>
      <c r="GS88" s="26">
        <f t="shared" si="339"/>
        <v>0</v>
      </c>
      <c r="GT88" s="26">
        <f t="shared" si="340"/>
        <v>0</v>
      </c>
      <c r="GU88" s="26">
        <f t="shared" si="341"/>
        <v>4</v>
      </c>
      <c r="GV88" s="26">
        <f t="shared" si="342"/>
        <v>5</v>
      </c>
      <c r="GW88" s="26">
        <f t="shared" si="343"/>
        <v>1</v>
      </c>
      <c r="GX88" s="26">
        <f t="shared" si="344"/>
        <v>0</v>
      </c>
      <c r="GY88" s="26">
        <f t="shared" si="345"/>
        <v>0</v>
      </c>
      <c r="GZ88" s="26">
        <f t="shared" si="346"/>
        <v>0</v>
      </c>
      <c r="HA88" s="26">
        <f t="shared" si="347"/>
        <v>0</v>
      </c>
      <c r="HB88" s="31">
        <f t="shared" si="348"/>
        <v>23</v>
      </c>
      <c r="HC88" s="31">
        <f t="shared" si="349"/>
        <v>0.68431001890359167</v>
      </c>
      <c r="HD88" s="31">
        <f t="shared" si="350"/>
        <v>7.1541501976284585E-3</v>
      </c>
    </row>
    <row r="89" spans="1:212">
      <c r="A89" s="6">
        <v>84</v>
      </c>
      <c r="B89" s="6">
        <v>50</v>
      </c>
      <c r="C89" s="6">
        <v>44</v>
      </c>
      <c r="D89" s="7">
        <v>25.485919859999999</v>
      </c>
      <c r="E89" s="8">
        <f t="shared" si="268"/>
        <v>25</v>
      </c>
      <c r="F89" s="7">
        <v>81.406335470000002</v>
      </c>
      <c r="G89" s="8">
        <f t="shared" si="269"/>
        <v>81</v>
      </c>
      <c r="H89" s="9">
        <v>5.9353444059999996</v>
      </c>
      <c r="I89" s="8">
        <f t="shared" si="270"/>
        <v>6</v>
      </c>
      <c r="J89" s="10">
        <v>182.65493559999999</v>
      </c>
      <c r="K89" s="8">
        <f t="shared" si="271"/>
        <v>183</v>
      </c>
      <c r="L89" s="5" t="s">
        <v>24</v>
      </c>
      <c r="S89" s="27">
        <v>87</v>
      </c>
      <c r="T89" s="26">
        <f t="shared" si="352"/>
        <v>0</v>
      </c>
      <c r="U89" s="26">
        <f t="shared" si="353"/>
        <v>4</v>
      </c>
      <c r="V89" s="26">
        <f t="shared" si="354"/>
        <v>0</v>
      </c>
      <c r="W89" s="26">
        <f t="shared" si="355"/>
        <v>0</v>
      </c>
      <c r="X89" s="26">
        <f t="shared" si="356"/>
        <v>0</v>
      </c>
      <c r="Y89" s="26">
        <f t="shared" si="357"/>
        <v>0</v>
      </c>
      <c r="Z89" s="26">
        <f t="shared" si="358"/>
        <v>0</v>
      </c>
      <c r="AA89" s="26">
        <f t="shared" si="359"/>
        <v>0</v>
      </c>
      <c r="AB89" s="26">
        <f t="shared" si="360"/>
        <v>0</v>
      </c>
      <c r="AC89" s="26">
        <f t="shared" si="361"/>
        <v>0</v>
      </c>
      <c r="AD89" s="26">
        <f t="shared" si="362"/>
        <v>0</v>
      </c>
      <c r="AE89" s="26">
        <f t="shared" si="363"/>
        <v>0</v>
      </c>
      <c r="AF89" s="26">
        <f t="shared" si="370"/>
        <v>0</v>
      </c>
      <c r="AG89" s="26">
        <f t="shared" si="364"/>
        <v>0</v>
      </c>
      <c r="AH89" s="26">
        <f t="shared" si="372"/>
        <v>4</v>
      </c>
      <c r="AI89" s="26">
        <f t="shared" si="371"/>
        <v>0</v>
      </c>
      <c r="AJ89" s="26">
        <f t="shared" si="365"/>
        <v>0</v>
      </c>
      <c r="AK89" s="26">
        <f t="shared" si="366"/>
        <v>0</v>
      </c>
      <c r="AL89" s="26">
        <f t="shared" si="367"/>
        <v>0</v>
      </c>
      <c r="AM89" s="26">
        <f t="shared" si="373"/>
        <v>0</v>
      </c>
      <c r="AN89" s="26">
        <f t="shared" si="368"/>
        <v>2</v>
      </c>
      <c r="AO89" s="26">
        <f t="shared" si="369"/>
        <v>4</v>
      </c>
      <c r="AP89" s="31">
        <f t="shared" si="294"/>
        <v>14</v>
      </c>
      <c r="AQ89" s="31">
        <f t="shared" si="374"/>
        <v>0.73469387755102045</v>
      </c>
      <c r="AR89" s="31">
        <f t="shared" si="295"/>
        <v>4.6753246753246753E-3</v>
      </c>
      <c r="AU89" s="27">
        <v>92</v>
      </c>
      <c r="AV89" s="26">
        <f t="shared" si="296"/>
        <v>0</v>
      </c>
      <c r="AW89" s="26">
        <f t="shared" si="297"/>
        <v>0</v>
      </c>
      <c r="AX89" s="26">
        <f t="shared" si="298"/>
        <v>0</v>
      </c>
      <c r="AY89" s="26">
        <f t="shared" si="299"/>
        <v>0</v>
      </c>
      <c r="AZ89" s="26">
        <f t="shared" si="300"/>
        <v>0</v>
      </c>
      <c r="BA89" s="26">
        <f t="shared" si="301"/>
        <v>0</v>
      </c>
      <c r="BB89" s="26">
        <f t="shared" si="302"/>
        <v>0</v>
      </c>
      <c r="BC89" s="26">
        <f t="shared" si="303"/>
        <v>0</v>
      </c>
      <c r="BD89" s="26">
        <f t="shared" si="304"/>
        <v>0</v>
      </c>
      <c r="BE89" s="26">
        <f t="shared" si="305"/>
        <v>0</v>
      </c>
      <c r="BF89" s="26">
        <f t="shared" si="306"/>
        <v>4</v>
      </c>
      <c r="BG89" s="26">
        <f t="shared" si="307"/>
        <v>0</v>
      </c>
      <c r="BH89" s="26">
        <f t="shared" si="308"/>
        <v>0</v>
      </c>
      <c r="BI89" s="26">
        <f t="shared" si="309"/>
        <v>0</v>
      </c>
      <c r="BJ89" s="26">
        <f t="shared" si="310"/>
        <v>0</v>
      </c>
      <c r="BK89" s="26">
        <f t="shared" si="311"/>
        <v>0</v>
      </c>
      <c r="BL89" s="26">
        <f t="shared" si="312"/>
        <v>0</v>
      </c>
      <c r="BM89" s="26">
        <f t="shared" si="313"/>
        <v>0</v>
      </c>
      <c r="BN89" s="26">
        <f t="shared" si="314"/>
        <v>0</v>
      </c>
      <c r="BO89" s="26">
        <f t="shared" si="315"/>
        <v>0</v>
      </c>
      <c r="BP89" s="26">
        <f t="shared" si="316"/>
        <v>0</v>
      </c>
      <c r="BQ89" s="26">
        <f t="shared" si="317"/>
        <v>0</v>
      </c>
      <c r="BR89" s="31">
        <f t="shared" si="318"/>
        <v>4</v>
      </c>
      <c r="BS89" s="31">
        <f t="shared" si="319"/>
        <v>0</v>
      </c>
      <c r="BT89" s="31">
        <f t="shared" si="320"/>
        <v>0</v>
      </c>
      <c r="BW89" s="27">
        <v>92</v>
      </c>
      <c r="BX89" s="26">
        <f t="shared" si="224"/>
        <v>0</v>
      </c>
      <c r="BY89" s="26">
        <f t="shared" si="225"/>
        <v>0</v>
      </c>
      <c r="BZ89" s="26">
        <f t="shared" si="226"/>
        <v>0</v>
      </c>
      <c r="CA89" s="26">
        <f t="shared" si="227"/>
        <v>0</v>
      </c>
      <c r="CB89" s="26">
        <f t="shared" si="228"/>
        <v>0</v>
      </c>
      <c r="CC89" s="26">
        <f t="shared" si="229"/>
        <v>0</v>
      </c>
      <c r="CD89" s="26">
        <f t="shared" si="230"/>
        <v>0</v>
      </c>
      <c r="CE89" s="26">
        <f t="shared" si="231"/>
        <v>0</v>
      </c>
      <c r="CF89" s="26">
        <f t="shared" si="232"/>
        <v>0</v>
      </c>
      <c r="CG89" s="26">
        <f t="shared" si="233"/>
        <v>0</v>
      </c>
      <c r="CH89" s="26">
        <f t="shared" si="234"/>
        <v>0</v>
      </c>
      <c r="CI89" s="26">
        <f t="shared" si="235"/>
        <v>0</v>
      </c>
      <c r="CJ89" s="26">
        <f t="shared" si="236"/>
        <v>0</v>
      </c>
      <c r="CK89" s="26">
        <f t="shared" si="237"/>
        <v>0</v>
      </c>
      <c r="CL89" s="26">
        <f t="shared" si="238"/>
        <v>0</v>
      </c>
      <c r="CM89" s="26">
        <f t="shared" si="239"/>
        <v>0</v>
      </c>
      <c r="CN89" s="26">
        <f t="shared" si="240"/>
        <v>0</v>
      </c>
      <c r="CO89" s="26">
        <f t="shared" si="241"/>
        <v>0</v>
      </c>
      <c r="CP89" s="26">
        <f t="shared" si="242"/>
        <v>0</v>
      </c>
      <c r="CQ89" s="26">
        <f t="shared" si="243"/>
        <v>0</v>
      </c>
      <c r="CR89" s="26">
        <f t="shared" si="244"/>
        <v>0</v>
      </c>
      <c r="CS89" s="26">
        <f t="shared" si="245"/>
        <v>0</v>
      </c>
      <c r="CT89" s="31">
        <f t="shared" si="321"/>
        <v>0</v>
      </c>
      <c r="CU89" s="31">
        <v>0</v>
      </c>
      <c r="CV89" s="31">
        <f t="shared" si="322"/>
        <v>0</v>
      </c>
      <c r="EX89" s="33">
        <f>SUM(EX2:EX88)</f>
        <v>2200</v>
      </c>
      <c r="EZ89" s="33">
        <f>SUM(EZ2:EZ88)</f>
        <v>0.67390037651762347</v>
      </c>
      <c r="GE89" s="27">
        <v>107</v>
      </c>
      <c r="GF89" s="26">
        <f t="shared" si="326"/>
        <v>0</v>
      </c>
      <c r="GG89" s="26">
        <f t="shared" si="327"/>
        <v>5</v>
      </c>
      <c r="GH89" s="26">
        <f t="shared" si="328"/>
        <v>0</v>
      </c>
      <c r="GI89" s="26">
        <f t="shared" si="329"/>
        <v>2</v>
      </c>
      <c r="GJ89" s="26">
        <f t="shared" si="330"/>
        <v>1</v>
      </c>
      <c r="GK89" s="26">
        <f t="shared" si="331"/>
        <v>0</v>
      </c>
      <c r="GL89" s="26">
        <f t="shared" si="332"/>
        <v>0</v>
      </c>
      <c r="GM89" s="26">
        <f t="shared" si="333"/>
        <v>0</v>
      </c>
      <c r="GN89" s="26">
        <f t="shared" si="334"/>
        <v>0</v>
      </c>
      <c r="GO89" s="26">
        <f t="shared" si="335"/>
        <v>9</v>
      </c>
      <c r="GP89" s="26">
        <f t="shared" si="336"/>
        <v>1</v>
      </c>
      <c r="GQ89" s="26">
        <f t="shared" si="337"/>
        <v>0</v>
      </c>
      <c r="GR89" s="26">
        <f t="shared" si="338"/>
        <v>0</v>
      </c>
      <c r="GS89" s="26">
        <f t="shared" si="339"/>
        <v>0</v>
      </c>
      <c r="GT89" s="26">
        <f t="shared" si="340"/>
        <v>0</v>
      </c>
      <c r="GU89" s="26">
        <f t="shared" si="341"/>
        <v>3</v>
      </c>
      <c r="GV89" s="26">
        <f t="shared" si="342"/>
        <v>5</v>
      </c>
      <c r="GW89" s="26">
        <f t="shared" si="343"/>
        <v>0</v>
      </c>
      <c r="GX89" s="26">
        <f t="shared" si="344"/>
        <v>0</v>
      </c>
      <c r="GY89" s="26">
        <f t="shared" si="345"/>
        <v>0</v>
      </c>
      <c r="GZ89" s="26">
        <f t="shared" si="346"/>
        <v>0</v>
      </c>
      <c r="HA89" s="26">
        <f t="shared" si="347"/>
        <v>0</v>
      </c>
      <c r="HB89" s="31">
        <f t="shared" si="348"/>
        <v>26</v>
      </c>
      <c r="HC89" s="31">
        <f t="shared" si="349"/>
        <v>0.78402366863905326</v>
      </c>
      <c r="HD89" s="31">
        <f t="shared" si="350"/>
        <v>9.2657342657342656E-3</v>
      </c>
    </row>
    <row r="90" spans="1:212">
      <c r="A90" s="6">
        <v>81</v>
      </c>
      <c r="B90" s="6">
        <v>53</v>
      </c>
      <c r="C90" s="6">
        <v>42</v>
      </c>
      <c r="D90" s="7">
        <v>23.675753929999999</v>
      </c>
      <c r="E90" s="8">
        <f t="shared" si="268"/>
        <v>24</v>
      </c>
      <c r="F90" s="7">
        <v>81.035693429999995</v>
      </c>
      <c r="G90" s="8">
        <f t="shared" si="269"/>
        <v>81</v>
      </c>
      <c r="H90" s="9">
        <v>5.1778230399999998</v>
      </c>
      <c r="I90" s="8">
        <f t="shared" si="270"/>
        <v>5</v>
      </c>
      <c r="J90" s="10">
        <v>233.7034975</v>
      </c>
      <c r="K90" s="8">
        <f t="shared" si="271"/>
        <v>234</v>
      </c>
      <c r="L90" s="5" t="s">
        <v>24</v>
      </c>
      <c r="S90" s="27">
        <v>88</v>
      </c>
      <c r="T90" s="26">
        <f t="shared" si="352"/>
        <v>4</v>
      </c>
      <c r="U90" s="26">
        <f t="shared" si="353"/>
        <v>1</v>
      </c>
      <c r="V90" s="26">
        <f t="shared" si="354"/>
        <v>0</v>
      </c>
      <c r="W90" s="26">
        <f t="shared" si="355"/>
        <v>0</v>
      </c>
      <c r="X90" s="26">
        <f t="shared" si="356"/>
        <v>0</v>
      </c>
      <c r="Y90" s="26">
        <f t="shared" si="357"/>
        <v>0</v>
      </c>
      <c r="Z90" s="26">
        <f t="shared" si="358"/>
        <v>0</v>
      </c>
      <c r="AA90" s="26">
        <f t="shared" si="359"/>
        <v>0</v>
      </c>
      <c r="AB90" s="26">
        <f t="shared" si="360"/>
        <v>0</v>
      </c>
      <c r="AC90" s="26">
        <f t="shared" si="361"/>
        <v>0</v>
      </c>
      <c r="AD90" s="26">
        <f t="shared" si="362"/>
        <v>1</v>
      </c>
      <c r="AE90" s="26">
        <f t="shared" si="363"/>
        <v>0</v>
      </c>
      <c r="AF90" s="26">
        <f t="shared" si="370"/>
        <v>0</v>
      </c>
      <c r="AG90" s="26">
        <f t="shared" si="364"/>
        <v>2</v>
      </c>
      <c r="AH90" s="26">
        <f t="shared" si="372"/>
        <v>1</v>
      </c>
      <c r="AI90" s="26">
        <f t="shared" si="371"/>
        <v>0</v>
      </c>
      <c r="AJ90" s="26">
        <f t="shared" si="365"/>
        <v>0</v>
      </c>
      <c r="AK90" s="26">
        <f t="shared" si="366"/>
        <v>0</v>
      </c>
      <c r="AL90" s="26">
        <f t="shared" si="367"/>
        <v>0</v>
      </c>
      <c r="AM90" s="26">
        <f t="shared" si="373"/>
        <v>0</v>
      </c>
      <c r="AN90" s="26">
        <f t="shared" si="368"/>
        <v>2</v>
      </c>
      <c r="AO90" s="26">
        <f t="shared" si="369"/>
        <v>2</v>
      </c>
      <c r="AP90" s="31">
        <f t="shared" si="294"/>
        <v>13</v>
      </c>
      <c r="AQ90" s="31">
        <f t="shared" si="374"/>
        <v>0.81656804733727795</v>
      </c>
      <c r="AR90" s="31">
        <f t="shared" si="295"/>
        <v>4.8251748251748241E-3</v>
      </c>
      <c r="AU90" s="27">
        <v>93</v>
      </c>
      <c r="AV90" s="26">
        <f t="shared" si="296"/>
        <v>0</v>
      </c>
      <c r="AW90" s="26">
        <f t="shared" si="297"/>
        <v>0</v>
      </c>
      <c r="AX90" s="26">
        <f t="shared" si="298"/>
        <v>0</v>
      </c>
      <c r="AY90" s="26">
        <f t="shared" si="299"/>
        <v>0</v>
      </c>
      <c r="AZ90" s="26">
        <f t="shared" si="300"/>
        <v>0</v>
      </c>
      <c r="BA90" s="26">
        <f t="shared" si="301"/>
        <v>0</v>
      </c>
      <c r="BB90" s="26">
        <f t="shared" si="302"/>
        <v>0</v>
      </c>
      <c r="BC90" s="26">
        <f t="shared" si="303"/>
        <v>0</v>
      </c>
      <c r="BD90" s="26">
        <f t="shared" si="304"/>
        <v>0</v>
      </c>
      <c r="BE90" s="26">
        <f t="shared" si="305"/>
        <v>0</v>
      </c>
      <c r="BF90" s="26">
        <f t="shared" si="306"/>
        <v>1</v>
      </c>
      <c r="BG90" s="26">
        <f t="shared" si="307"/>
        <v>0</v>
      </c>
      <c r="BH90" s="26">
        <f t="shared" si="308"/>
        <v>0</v>
      </c>
      <c r="BI90" s="26">
        <f t="shared" si="309"/>
        <v>0</v>
      </c>
      <c r="BJ90" s="26">
        <f t="shared" si="310"/>
        <v>0</v>
      </c>
      <c r="BK90" s="26">
        <f t="shared" si="311"/>
        <v>0</v>
      </c>
      <c r="BL90" s="26">
        <f t="shared" si="312"/>
        <v>0</v>
      </c>
      <c r="BM90" s="26">
        <f t="shared" si="313"/>
        <v>0</v>
      </c>
      <c r="BN90" s="26">
        <f t="shared" si="314"/>
        <v>0</v>
      </c>
      <c r="BO90" s="26">
        <f t="shared" si="315"/>
        <v>0</v>
      </c>
      <c r="BP90" s="26">
        <f t="shared" si="316"/>
        <v>0</v>
      </c>
      <c r="BQ90" s="26">
        <f t="shared" si="317"/>
        <v>0</v>
      </c>
      <c r="BR90" s="31">
        <f t="shared" si="318"/>
        <v>1</v>
      </c>
      <c r="BS90" s="31">
        <f t="shared" si="319"/>
        <v>0</v>
      </c>
      <c r="BT90" s="31">
        <f t="shared" si="320"/>
        <v>0</v>
      </c>
      <c r="BW90" s="27">
        <v>93</v>
      </c>
      <c r="BX90" s="26">
        <f t="shared" si="224"/>
        <v>0</v>
      </c>
      <c r="BY90" s="26">
        <f t="shared" si="225"/>
        <v>0</v>
      </c>
      <c r="BZ90" s="26">
        <f t="shared" si="226"/>
        <v>0</v>
      </c>
      <c r="CA90" s="26">
        <f t="shared" si="227"/>
        <v>0</v>
      </c>
      <c r="CB90" s="26">
        <f t="shared" si="228"/>
        <v>0</v>
      </c>
      <c r="CC90" s="26">
        <f t="shared" si="229"/>
        <v>0</v>
      </c>
      <c r="CD90" s="26">
        <f t="shared" si="230"/>
        <v>0</v>
      </c>
      <c r="CE90" s="26">
        <f t="shared" si="231"/>
        <v>0</v>
      </c>
      <c r="CF90" s="26">
        <f t="shared" si="232"/>
        <v>0</v>
      </c>
      <c r="CG90" s="26">
        <f t="shared" si="233"/>
        <v>0</v>
      </c>
      <c r="CH90" s="26">
        <f t="shared" si="234"/>
        <v>0</v>
      </c>
      <c r="CI90" s="26">
        <f t="shared" si="235"/>
        <v>0</v>
      </c>
      <c r="CJ90" s="26">
        <f t="shared" si="236"/>
        <v>0</v>
      </c>
      <c r="CK90" s="26">
        <f t="shared" si="237"/>
        <v>0</v>
      </c>
      <c r="CL90" s="26">
        <f t="shared" si="238"/>
        <v>0</v>
      </c>
      <c r="CM90" s="26">
        <f t="shared" si="239"/>
        <v>0</v>
      </c>
      <c r="CN90" s="26">
        <f t="shared" si="240"/>
        <v>0</v>
      </c>
      <c r="CO90" s="26">
        <f t="shared" si="241"/>
        <v>0</v>
      </c>
      <c r="CP90" s="26">
        <f t="shared" si="242"/>
        <v>0</v>
      </c>
      <c r="CQ90" s="26">
        <f t="shared" si="243"/>
        <v>0</v>
      </c>
      <c r="CR90" s="26">
        <f t="shared" si="244"/>
        <v>0</v>
      </c>
      <c r="CS90" s="26">
        <f t="shared" si="245"/>
        <v>0</v>
      </c>
      <c r="CT90" s="31">
        <f t="shared" si="321"/>
        <v>0</v>
      </c>
      <c r="CU90" s="31">
        <v>0</v>
      </c>
      <c r="CV90" s="31">
        <f t="shared" si="322"/>
        <v>0</v>
      </c>
      <c r="GE90" s="27">
        <v>108</v>
      </c>
      <c r="GF90" s="26">
        <f t="shared" si="326"/>
        <v>0</v>
      </c>
      <c r="GG90" s="26">
        <f t="shared" si="327"/>
        <v>1</v>
      </c>
      <c r="GH90" s="26">
        <f t="shared" si="328"/>
        <v>0</v>
      </c>
      <c r="GI90" s="26">
        <f t="shared" si="329"/>
        <v>4</v>
      </c>
      <c r="GJ90" s="26">
        <f t="shared" si="330"/>
        <v>0</v>
      </c>
      <c r="GK90" s="26">
        <f t="shared" si="331"/>
        <v>0</v>
      </c>
      <c r="GL90" s="26">
        <f t="shared" si="332"/>
        <v>0</v>
      </c>
      <c r="GM90" s="26">
        <f t="shared" si="333"/>
        <v>0</v>
      </c>
      <c r="GN90" s="26">
        <f t="shared" si="334"/>
        <v>0</v>
      </c>
      <c r="GO90" s="26">
        <f t="shared" si="335"/>
        <v>12</v>
      </c>
      <c r="GP90" s="26">
        <f t="shared" si="336"/>
        <v>2</v>
      </c>
      <c r="GQ90" s="26">
        <f t="shared" si="337"/>
        <v>0</v>
      </c>
      <c r="GR90" s="26">
        <f t="shared" si="338"/>
        <v>0</v>
      </c>
      <c r="GS90" s="26">
        <f t="shared" si="339"/>
        <v>0</v>
      </c>
      <c r="GT90" s="26">
        <f t="shared" si="340"/>
        <v>0</v>
      </c>
      <c r="GU90" s="26">
        <f t="shared" si="341"/>
        <v>7</v>
      </c>
      <c r="GV90" s="26">
        <f t="shared" si="342"/>
        <v>5</v>
      </c>
      <c r="GW90" s="26">
        <f t="shared" si="343"/>
        <v>1</v>
      </c>
      <c r="GX90" s="26">
        <f t="shared" si="344"/>
        <v>0</v>
      </c>
      <c r="GY90" s="26">
        <f t="shared" si="345"/>
        <v>0</v>
      </c>
      <c r="GZ90" s="26">
        <f t="shared" si="346"/>
        <v>0</v>
      </c>
      <c r="HA90" s="26">
        <f t="shared" si="347"/>
        <v>0</v>
      </c>
      <c r="HB90" s="31">
        <f t="shared" si="348"/>
        <v>32</v>
      </c>
      <c r="HC90" s="31">
        <f t="shared" si="349"/>
        <v>0.765625</v>
      </c>
      <c r="HD90" s="31">
        <f t="shared" si="350"/>
        <v>1.1136363636363637E-2</v>
      </c>
    </row>
    <row r="91" spans="1:212">
      <c r="A91" s="6">
        <v>91</v>
      </c>
      <c r="B91" s="6">
        <v>50</v>
      </c>
      <c r="C91" s="6">
        <v>40</v>
      </c>
      <c r="D91" s="7">
        <v>20.824771089999999</v>
      </c>
      <c r="E91" s="8">
        <f t="shared" si="268"/>
        <v>21</v>
      </c>
      <c r="F91" s="7">
        <v>84.134187900000001</v>
      </c>
      <c r="G91" s="8">
        <f t="shared" si="269"/>
        <v>84</v>
      </c>
      <c r="H91" s="9">
        <v>6.4623916069999998</v>
      </c>
      <c r="I91" s="8">
        <f t="shared" si="270"/>
        <v>6</v>
      </c>
      <c r="J91" s="10">
        <v>230.22422230000001</v>
      </c>
      <c r="K91" s="8">
        <f t="shared" si="271"/>
        <v>230</v>
      </c>
      <c r="L91" s="5" t="s">
        <v>24</v>
      </c>
      <c r="S91" s="27">
        <v>89</v>
      </c>
      <c r="T91" s="26">
        <f t="shared" si="352"/>
        <v>2</v>
      </c>
      <c r="U91" s="26">
        <f t="shared" si="353"/>
        <v>2</v>
      </c>
      <c r="V91" s="26">
        <f t="shared" si="354"/>
        <v>0</v>
      </c>
      <c r="W91" s="26">
        <f t="shared" si="355"/>
        <v>0</v>
      </c>
      <c r="X91" s="26">
        <f t="shared" si="356"/>
        <v>0</v>
      </c>
      <c r="Y91" s="26">
        <f t="shared" si="357"/>
        <v>0</v>
      </c>
      <c r="Z91" s="26">
        <f t="shared" si="358"/>
        <v>0</v>
      </c>
      <c r="AA91" s="26">
        <f t="shared" si="359"/>
        <v>0</v>
      </c>
      <c r="AB91" s="26">
        <f t="shared" si="360"/>
        <v>0</v>
      </c>
      <c r="AC91" s="26">
        <f t="shared" si="361"/>
        <v>0</v>
      </c>
      <c r="AD91" s="26">
        <f t="shared" si="362"/>
        <v>3</v>
      </c>
      <c r="AE91" s="26">
        <f t="shared" si="363"/>
        <v>0</v>
      </c>
      <c r="AF91" s="26">
        <f t="shared" si="370"/>
        <v>0</v>
      </c>
      <c r="AG91" s="26">
        <f t="shared" si="364"/>
        <v>2</v>
      </c>
      <c r="AH91" s="26">
        <f t="shared" si="372"/>
        <v>3</v>
      </c>
      <c r="AI91" s="26">
        <f t="shared" si="371"/>
        <v>0</v>
      </c>
      <c r="AJ91" s="26">
        <f t="shared" si="365"/>
        <v>0</v>
      </c>
      <c r="AK91" s="26">
        <f t="shared" si="366"/>
        <v>0</v>
      </c>
      <c r="AL91" s="26">
        <f t="shared" si="367"/>
        <v>0</v>
      </c>
      <c r="AM91" s="26">
        <f t="shared" si="373"/>
        <v>0</v>
      </c>
      <c r="AN91" s="26">
        <f t="shared" si="368"/>
        <v>8</v>
      </c>
      <c r="AO91" s="26">
        <f t="shared" si="369"/>
        <v>2</v>
      </c>
      <c r="AP91" s="31">
        <f t="shared" si="294"/>
        <v>22</v>
      </c>
      <c r="AQ91" s="31">
        <f t="shared" si="374"/>
        <v>0.79752066115702491</v>
      </c>
      <c r="AR91" s="31">
        <f t="shared" si="295"/>
        <v>7.9752066115702496E-3</v>
      </c>
      <c r="AU91" s="27">
        <v>94</v>
      </c>
      <c r="AV91" s="26">
        <f t="shared" si="296"/>
        <v>0</v>
      </c>
      <c r="AW91" s="26">
        <f t="shared" si="297"/>
        <v>0</v>
      </c>
      <c r="AX91" s="26">
        <f t="shared" si="298"/>
        <v>0</v>
      </c>
      <c r="AY91" s="26">
        <f t="shared" si="299"/>
        <v>0</v>
      </c>
      <c r="AZ91" s="26">
        <f t="shared" si="300"/>
        <v>0</v>
      </c>
      <c r="BA91" s="26">
        <f t="shared" si="301"/>
        <v>0</v>
      </c>
      <c r="BB91" s="26">
        <f t="shared" si="302"/>
        <v>0</v>
      </c>
      <c r="BC91" s="26">
        <f t="shared" si="303"/>
        <v>0</v>
      </c>
      <c r="BD91" s="26">
        <f t="shared" si="304"/>
        <v>0</v>
      </c>
      <c r="BE91" s="26">
        <f t="shared" si="305"/>
        <v>0</v>
      </c>
      <c r="BF91" s="26">
        <f t="shared" si="306"/>
        <v>5</v>
      </c>
      <c r="BG91" s="26">
        <f t="shared" si="307"/>
        <v>0</v>
      </c>
      <c r="BH91" s="26">
        <f t="shared" si="308"/>
        <v>0</v>
      </c>
      <c r="BI91" s="26">
        <f t="shared" si="309"/>
        <v>0</v>
      </c>
      <c r="BJ91" s="26">
        <f t="shared" si="310"/>
        <v>0</v>
      </c>
      <c r="BK91" s="26">
        <f t="shared" si="311"/>
        <v>0</v>
      </c>
      <c r="BL91" s="26">
        <f t="shared" si="312"/>
        <v>0</v>
      </c>
      <c r="BM91" s="26">
        <f t="shared" si="313"/>
        <v>0</v>
      </c>
      <c r="BN91" s="26">
        <f t="shared" si="314"/>
        <v>0</v>
      </c>
      <c r="BO91" s="26">
        <f t="shared" si="315"/>
        <v>0</v>
      </c>
      <c r="BP91" s="26">
        <f t="shared" si="316"/>
        <v>0</v>
      </c>
      <c r="BQ91" s="26">
        <f t="shared" si="317"/>
        <v>0</v>
      </c>
      <c r="BR91" s="31">
        <f t="shared" si="318"/>
        <v>5</v>
      </c>
      <c r="BS91" s="31">
        <f t="shared" si="319"/>
        <v>0</v>
      </c>
      <c r="BT91" s="31">
        <f t="shared" si="320"/>
        <v>0</v>
      </c>
      <c r="BW91" s="27">
        <v>94</v>
      </c>
      <c r="BX91" s="26">
        <f t="shared" si="224"/>
        <v>0</v>
      </c>
      <c r="BY91" s="26">
        <f t="shared" si="225"/>
        <v>0</v>
      </c>
      <c r="BZ91" s="26">
        <f t="shared" si="226"/>
        <v>0</v>
      </c>
      <c r="CA91" s="26">
        <f t="shared" si="227"/>
        <v>0</v>
      </c>
      <c r="CB91" s="26">
        <f t="shared" si="228"/>
        <v>0</v>
      </c>
      <c r="CC91" s="26">
        <f t="shared" si="229"/>
        <v>0</v>
      </c>
      <c r="CD91" s="26">
        <f t="shared" si="230"/>
        <v>0</v>
      </c>
      <c r="CE91" s="26">
        <f t="shared" si="231"/>
        <v>0</v>
      </c>
      <c r="CF91" s="26">
        <f t="shared" si="232"/>
        <v>0</v>
      </c>
      <c r="CG91" s="26">
        <f t="shared" si="233"/>
        <v>0</v>
      </c>
      <c r="CH91" s="26">
        <f t="shared" si="234"/>
        <v>0</v>
      </c>
      <c r="CI91" s="26">
        <f t="shared" si="235"/>
        <v>0</v>
      </c>
      <c r="CJ91" s="26">
        <f t="shared" si="236"/>
        <v>0</v>
      </c>
      <c r="CK91" s="26">
        <f t="shared" si="237"/>
        <v>0</v>
      </c>
      <c r="CL91" s="26">
        <f t="shared" si="238"/>
        <v>0</v>
      </c>
      <c r="CM91" s="26">
        <f t="shared" si="239"/>
        <v>0</v>
      </c>
      <c r="CN91" s="26">
        <f t="shared" si="240"/>
        <v>0</v>
      </c>
      <c r="CO91" s="26">
        <f t="shared" si="241"/>
        <v>0</v>
      </c>
      <c r="CP91" s="26">
        <f t="shared" si="242"/>
        <v>0</v>
      </c>
      <c r="CQ91" s="26">
        <f t="shared" si="243"/>
        <v>0</v>
      </c>
      <c r="CR91" s="26">
        <f t="shared" si="244"/>
        <v>0</v>
      </c>
      <c r="CS91" s="26">
        <f t="shared" si="245"/>
        <v>0</v>
      </c>
      <c r="CT91" s="31">
        <f t="shared" si="321"/>
        <v>0</v>
      </c>
      <c r="CU91" s="31">
        <v>0</v>
      </c>
      <c r="CV91" s="31">
        <f t="shared" si="322"/>
        <v>0</v>
      </c>
      <c r="GE91" s="27">
        <v>109</v>
      </c>
      <c r="GF91" s="26">
        <f t="shared" si="326"/>
        <v>0</v>
      </c>
      <c r="GG91" s="26">
        <f t="shared" si="327"/>
        <v>5</v>
      </c>
      <c r="GH91" s="26">
        <f t="shared" si="328"/>
        <v>0</v>
      </c>
      <c r="GI91" s="26">
        <f t="shared" si="329"/>
        <v>4</v>
      </c>
      <c r="GJ91" s="26">
        <f t="shared" si="330"/>
        <v>3</v>
      </c>
      <c r="GK91" s="26">
        <f t="shared" si="331"/>
        <v>0</v>
      </c>
      <c r="GL91" s="26">
        <f t="shared" si="332"/>
        <v>0</v>
      </c>
      <c r="GM91" s="26">
        <f t="shared" si="333"/>
        <v>0</v>
      </c>
      <c r="GN91" s="26">
        <f t="shared" si="334"/>
        <v>0</v>
      </c>
      <c r="GO91" s="26">
        <f t="shared" si="335"/>
        <v>10</v>
      </c>
      <c r="GP91" s="26">
        <f t="shared" si="336"/>
        <v>8</v>
      </c>
      <c r="GQ91" s="26">
        <f t="shared" si="337"/>
        <v>0</v>
      </c>
      <c r="GR91" s="26">
        <f t="shared" si="338"/>
        <v>0</v>
      </c>
      <c r="GS91" s="26">
        <f t="shared" si="339"/>
        <v>0</v>
      </c>
      <c r="GT91" s="26">
        <f t="shared" si="340"/>
        <v>0</v>
      </c>
      <c r="GU91" s="26">
        <f t="shared" si="341"/>
        <v>3</v>
      </c>
      <c r="GV91" s="26">
        <f t="shared" si="342"/>
        <v>3</v>
      </c>
      <c r="GW91" s="26">
        <f t="shared" si="343"/>
        <v>0</v>
      </c>
      <c r="GX91" s="26">
        <f t="shared" si="344"/>
        <v>0</v>
      </c>
      <c r="GY91" s="26">
        <f t="shared" si="345"/>
        <v>0</v>
      </c>
      <c r="GZ91" s="26">
        <f t="shared" si="346"/>
        <v>0</v>
      </c>
      <c r="HA91" s="26">
        <f t="shared" si="347"/>
        <v>0</v>
      </c>
      <c r="HB91" s="31">
        <f t="shared" si="348"/>
        <v>36</v>
      </c>
      <c r="HC91" s="31">
        <f t="shared" si="349"/>
        <v>0.82098765432098764</v>
      </c>
      <c r="HD91" s="31">
        <f t="shared" si="350"/>
        <v>1.3434343434343436E-2</v>
      </c>
    </row>
    <row r="92" spans="1:212">
      <c r="A92" s="6">
        <v>93</v>
      </c>
      <c r="B92" s="6">
        <v>53</v>
      </c>
      <c r="C92" s="6">
        <v>38</v>
      </c>
      <c r="D92" s="7">
        <v>26.929950770000001</v>
      </c>
      <c r="E92" s="8">
        <f t="shared" si="268"/>
        <v>27</v>
      </c>
      <c r="F92" s="7">
        <v>81.914111590000005</v>
      </c>
      <c r="G92" s="8">
        <f t="shared" si="269"/>
        <v>82</v>
      </c>
      <c r="H92" s="9">
        <v>7.0691722270000001</v>
      </c>
      <c r="I92" s="8">
        <f t="shared" si="270"/>
        <v>7</v>
      </c>
      <c r="J92" s="10">
        <v>290.6793783</v>
      </c>
      <c r="K92" s="8">
        <f t="shared" si="271"/>
        <v>291</v>
      </c>
      <c r="L92" s="5" t="s">
        <v>24</v>
      </c>
      <c r="S92" s="27">
        <v>90</v>
      </c>
      <c r="T92" s="26">
        <f t="shared" si="352"/>
        <v>3</v>
      </c>
      <c r="U92" s="26">
        <f t="shared" si="353"/>
        <v>3</v>
      </c>
      <c r="V92" s="26">
        <f t="shared" si="354"/>
        <v>0</v>
      </c>
      <c r="W92" s="26">
        <f t="shared" si="355"/>
        <v>0</v>
      </c>
      <c r="X92" s="26">
        <f t="shared" si="356"/>
        <v>0</v>
      </c>
      <c r="Y92" s="26">
        <f t="shared" si="357"/>
        <v>0</v>
      </c>
      <c r="Z92" s="26">
        <f t="shared" si="358"/>
        <v>0</v>
      </c>
      <c r="AA92" s="26">
        <f t="shared" si="359"/>
        <v>0</v>
      </c>
      <c r="AB92" s="26">
        <f t="shared" si="360"/>
        <v>0</v>
      </c>
      <c r="AC92" s="26">
        <f t="shared" si="361"/>
        <v>0</v>
      </c>
      <c r="AD92" s="26">
        <f t="shared" si="362"/>
        <v>3</v>
      </c>
      <c r="AE92" s="26">
        <f t="shared" si="363"/>
        <v>0</v>
      </c>
      <c r="AF92" s="26">
        <f t="shared" si="370"/>
        <v>0</v>
      </c>
      <c r="AG92" s="26">
        <f t="shared" si="364"/>
        <v>2</v>
      </c>
      <c r="AH92" s="26">
        <f t="shared" si="372"/>
        <v>2</v>
      </c>
      <c r="AI92" s="26">
        <f t="shared" si="371"/>
        <v>0</v>
      </c>
      <c r="AJ92" s="26">
        <f t="shared" si="365"/>
        <v>0</v>
      </c>
      <c r="AK92" s="26">
        <f t="shared" si="366"/>
        <v>0</v>
      </c>
      <c r="AL92" s="26">
        <f t="shared" si="367"/>
        <v>0</v>
      </c>
      <c r="AM92" s="26">
        <f t="shared" si="373"/>
        <v>0</v>
      </c>
      <c r="AN92" s="26">
        <f t="shared" si="368"/>
        <v>6</v>
      </c>
      <c r="AO92" s="26">
        <f t="shared" si="369"/>
        <v>0</v>
      </c>
      <c r="AP92" s="31">
        <f t="shared" si="294"/>
        <v>19</v>
      </c>
      <c r="AQ92" s="31">
        <f t="shared" si="374"/>
        <v>0.80332409972299179</v>
      </c>
      <c r="AR92" s="31">
        <f t="shared" si="295"/>
        <v>6.9377990430622019E-3</v>
      </c>
      <c r="AU92" s="27">
        <v>95</v>
      </c>
      <c r="AV92" s="26">
        <f t="shared" si="296"/>
        <v>0</v>
      </c>
      <c r="AW92" s="26">
        <f t="shared" si="297"/>
        <v>0</v>
      </c>
      <c r="AX92" s="26">
        <f t="shared" si="298"/>
        <v>0</v>
      </c>
      <c r="AY92" s="26">
        <f t="shared" si="299"/>
        <v>0</v>
      </c>
      <c r="AZ92" s="26">
        <f t="shared" si="300"/>
        <v>0</v>
      </c>
      <c r="BA92" s="26">
        <f t="shared" si="301"/>
        <v>0</v>
      </c>
      <c r="BB92" s="26">
        <f t="shared" si="302"/>
        <v>0</v>
      </c>
      <c r="BC92" s="26">
        <f t="shared" si="303"/>
        <v>0</v>
      </c>
      <c r="BD92" s="26">
        <f t="shared" si="304"/>
        <v>0</v>
      </c>
      <c r="BE92" s="26">
        <f t="shared" si="305"/>
        <v>0</v>
      </c>
      <c r="BF92" s="26">
        <f t="shared" si="306"/>
        <v>4</v>
      </c>
      <c r="BG92" s="26">
        <f t="shared" si="307"/>
        <v>0</v>
      </c>
      <c r="BH92" s="26">
        <f t="shared" si="308"/>
        <v>0</v>
      </c>
      <c r="BI92" s="26">
        <f t="shared" si="309"/>
        <v>0</v>
      </c>
      <c r="BJ92" s="26">
        <f t="shared" si="310"/>
        <v>0</v>
      </c>
      <c r="BK92" s="26">
        <f t="shared" si="311"/>
        <v>0</v>
      </c>
      <c r="BL92" s="26">
        <f t="shared" si="312"/>
        <v>0</v>
      </c>
      <c r="BM92" s="26">
        <f t="shared" si="313"/>
        <v>0</v>
      </c>
      <c r="BN92" s="26">
        <f t="shared" si="314"/>
        <v>0</v>
      </c>
      <c r="BO92" s="26">
        <f t="shared" si="315"/>
        <v>0</v>
      </c>
      <c r="BP92" s="26">
        <f t="shared" si="316"/>
        <v>0</v>
      </c>
      <c r="BQ92" s="26">
        <f t="shared" si="317"/>
        <v>0</v>
      </c>
      <c r="BR92" s="31">
        <f t="shared" si="318"/>
        <v>4</v>
      </c>
      <c r="BS92" s="31">
        <f t="shared" si="319"/>
        <v>0</v>
      </c>
      <c r="BT92" s="31">
        <f t="shared" si="320"/>
        <v>0</v>
      </c>
      <c r="BW92" s="27">
        <v>95</v>
      </c>
      <c r="BX92" s="26">
        <f t="shared" si="224"/>
        <v>0</v>
      </c>
      <c r="BY92" s="26">
        <f t="shared" si="225"/>
        <v>0</v>
      </c>
      <c r="BZ92" s="26">
        <f t="shared" si="226"/>
        <v>0</v>
      </c>
      <c r="CA92" s="26">
        <f t="shared" si="227"/>
        <v>0</v>
      </c>
      <c r="CB92" s="26">
        <f t="shared" si="228"/>
        <v>0</v>
      </c>
      <c r="CC92" s="26">
        <f t="shared" si="229"/>
        <v>0</v>
      </c>
      <c r="CD92" s="26">
        <f t="shared" si="230"/>
        <v>0</v>
      </c>
      <c r="CE92" s="26">
        <f t="shared" si="231"/>
        <v>0</v>
      </c>
      <c r="CF92" s="26">
        <f t="shared" si="232"/>
        <v>0</v>
      </c>
      <c r="CG92" s="26">
        <f t="shared" si="233"/>
        <v>0</v>
      </c>
      <c r="CH92" s="26">
        <f t="shared" si="234"/>
        <v>0</v>
      </c>
      <c r="CI92" s="26">
        <f t="shared" si="235"/>
        <v>0</v>
      </c>
      <c r="CJ92" s="26">
        <f t="shared" si="236"/>
        <v>0</v>
      </c>
      <c r="CK92" s="26">
        <f t="shared" si="237"/>
        <v>0</v>
      </c>
      <c r="CL92" s="26">
        <f t="shared" si="238"/>
        <v>0</v>
      </c>
      <c r="CM92" s="26">
        <f t="shared" si="239"/>
        <v>0</v>
      </c>
      <c r="CN92" s="26">
        <f t="shared" si="240"/>
        <v>0</v>
      </c>
      <c r="CO92" s="26">
        <f t="shared" si="241"/>
        <v>0</v>
      </c>
      <c r="CP92" s="26">
        <f t="shared" si="242"/>
        <v>0</v>
      </c>
      <c r="CQ92" s="26">
        <f t="shared" si="243"/>
        <v>0</v>
      </c>
      <c r="CR92" s="26">
        <f t="shared" si="244"/>
        <v>0</v>
      </c>
      <c r="CS92" s="26">
        <f t="shared" si="245"/>
        <v>0</v>
      </c>
      <c r="CT92" s="31">
        <f t="shared" si="321"/>
        <v>0</v>
      </c>
      <c r="CU92" s="31">
        <v>0</v>
      </c>
      <c r="CV92" s="31">
        <f t="shared" si="322"/>
        <v>0</v>
      </c>
      <c r="GE92" s="27">
        <v>110</v>
      </c>
      <c r="GF92" s="26">
        <f t="shared" si="326"/>
        <v>0</v>
      </c>
      <c r="GG92" s="26">
        <f t="shared" si="327"/>
        <v>1</v>
      </c>
      <c r="GH92" s="26">
        <f t="shared" si="328"/>
        <v>0</v>
      </c>
      <c r="GI92" s="26">
        <f t="shared" si="329"/>
        <v>0</v>
      </c>
      <c r="GJ92" s="26">
        <f t="shared" si="330"/>
        <v>0</v>
      </c>
      <c r="GK92" s="26">
        <f t="shared" si="331"/>
        <v>0</v>
      </c>
      <c r="GL92" s="26">
        <f t="shared" si="332"/>
        <v>0</v>
      </c>
      <c r="GM92" s="26">
        <f t="shared" si="333"/>
        <v>0</v>
      </c>
      <c r="GN92" s="26">
        <f t="shared" si="334"/>
        <v>0</v>
      </c>
      <c r="GO92" s="26">
        <f t="shared" si="335"/>
        <v>9</v>
      </c>
      <c r="GP92" s="26">
        <f t="shared" si="336"/>
        <v>8</v>
      </c>
      <c r="GQ92" s="26">
        <f t="shared" si="337"/>
        <v>0</v>
      </c>
      <c r="GR92" s="26">
        <f t="shared" si="338"/>
        <v>0</v>
      </c>
      <c r="GS92" s="26">
        <f t="shared" si="339"/>
        <v>0</v>
      </c>
      <c r="GT92" s="26">
        <f t="shared" si="340"/>
        <v>0</v>
      </c>
      <c r="GU92" s="26">
        <f t="shared" si="341"/>
        <v>4</v>
      </c>
      <c r="GV92" s="26">
        <f t="shared" si="342"/>
        <v>8</v>
      </c>
      <c r="GW92" s="26">
        <f t="shared" si="343"/>
        <v>0</v>
      </c>
      <c r="GX92" s="26">
        <f t="shared" si="344"/>
        <v>0</v>
      </c>
      <c r="GY92" s="26">
        <f t="shared" si="345"/>
        <v>0</v>
      </c>
      <c r="GZ92" s="26">
        <f t="shared" si="346"/>
        <v>0</v>
      </c>
      <c r="HA92" s="26">
        <f t="shared" si="347"/>
        <v>0</v>
      </c>
      <c r="HB92" s="31">
        <f t="shared" si="348"/>
        <v>30</v>
      </c>
      <c r="HC92" s="31">
        <f t="shared" si="349"/>
        <v>0.74888888888888894</v>
      </c>
      <c r="HD92" s="31">
        <f t="shared" si="350"/>
        <v>1.0212121212121212E-2</v>
      </c>
    </row>
    <row r="93" spans="1:212">
      <c r="A93" s="6">
        <v>90</v>
      </c>
      <c r="B93" s="6">
        <v>44</v>
      </c>
      <c r="C93" s="6">
        <v>38</v>
      </c>
      <c r="D93" s="7">
        <v>23.835095030000002</v>
      </c>
      <c r="E93" s="8">
        <f t="shared" si="268"/>
        <v>24</v>
      </c>
      <c r="F93" s="7">
        <v>83.883870740000006</v>
      </c>
      <c r="G93" s="8">
        <f t="shared" si="269"/>
        <v>84</v>
      </c>
      <c r="H93" s="9">
        <v>7.4731343770000001</v>
      </c>
      <c r="I93" s="8">
        <f t="shared" si="270"/>
        <v>7</v>
      </c>
      <c r="J93" s="10">
        <v>241.2013513</v>
      </c>
      <c r="K93" s="8">
        <f t="shared" si="271"/>
        <v>241</v>
      </c>
      <c r="L93" s="5" t="s">
        <v>24</v>
      </c>
      <c r="S93" s="27">
        <v>91</v>
      </c>
      <c r="T93" s="26">
        <f t="shared" si="352"/>
        <v>6</v>
      </c>
      <c r="U93" s="26">
        <f t="shared" si="353"/>
        <v>1</v>
      </c>
      <c r="V93" s="26">
        <f t="shared" si="354"/>
        <v>0</v>
      </c>
      <c r="W93" s="26">
        <f t="shared" si="355"/>
        <v>0</v>
      </c>
      <c r="X93" s="26">
        <f t="shared" si="356"/>
        <v>0</v>
      </c>
      <c r="Y93" s="26">
        <f t="shared" si="357"/>
        <v>0</v>
      </c>
      <c r="Z93" s="26">
        <f t="shared" si="358"/>
        <v>0</v>
      </c>
      <c r="AA93" s="26">
        <f t="shared" si="359"/>
        <v>0</v>
      </c>
      <c r="AB93" s="26">
        <f t="shared" si="360"/>
        <v>0</v>
      </c>
      <c r="AC93" s="26">
        <f t="shared" si="361"/>
        <v>0</v>
      </c>
      <c r="AD93" s="26">
        <f t="shared" si="362"/>
        <v>3</v>
      </c>
      <c r="AE93" s="26">
        <f t="shared" si="363"/>
        <v>0</v>
      </c>
      <c r="AF93" s="26">
        <f t="shared" si="370"/>
        <v>0</v>
      </c>
      <c r="AG93" s="26">
        <f t="shared" si="364"/>
        <v>5</v>
      </c>
      <c r="AH93" s="26">
        <f t="shared" si="372"/>
        <v>1</v>
      </c>
      <c r="AI93" s="26">
        <f t="shared" si="371"/>
        <v>0</v>
      </c>
      <c r="AJ93" s="26">
        <f t="shared" si="365"/>
        <v>0</v>
      </c>
      <c r="AK93" s="26">
        <f t="shared" si="366"/>
        <v>0</v>
      </c>
      <c r="AL93" s="26">
        <f t="shared" si="367"/>
        <v>0</v>
      </c>
      <c r="AM93" s="26">
        <f t="shared" si="373"/>
        <v>0</v>
      </c>
      <c r="AN93" s="26">
        <f t="shared" si="368"/>
        <v>2</v>
      </c>
      <c r="AO93" s="26">
        <f t="shared" si="369"/>
        <v>2</v>
      </c>
      <c r="AP93" s="31">
        <f t="shared" si="294"/>
        <v>20</v>
      </c>
      <c r="AQ93" s="31">
        <f t="shared" si="374"/>
        <v>0.80000000000000016</v>
      </c>
      <c r="AR93" s="31">
        <f t="shared" si="295"/>
        <v>7.2727272727272736E-3</v>
      </c>
      <c r="AU93" s="27">
        <v>96</v>
      </c>
      <c r="AV93" s="26">
        <f t="shared" si="296"/>
        <v>0</v>
      </c>
      <c r="AW93" s="26">
        <f t="shared" si="297"/>
        <v>0</v>
      </c>
      <c r="AX93" s="26">
        <f t="shared" si="298"/>
        <v>0</v>
      </c>
      <c r="AY93" s="26">
        <f t="shared" si="299"/>
        <v>0</v>
      </c>
      <c r="AZ93" s="26">
        <f t="shared" si="300"/>
        <v>0</v>
      </c>
      <c r="BA93" s="26">
        <f t="shared" si="301"/>
        <v>0</v>
      </c>
      <c r="BB93" s="26">
        <f t="shared" si="302"/>
        <v>0</v>
      </c>
      <c r="BC93" s="26">
        <f t="shared" si="303"/>
        <v>0</v>
      </c>
      <c r="BD93" s="26">
        <f t="shared" si="304"/>
        <v>0</v>
      </c>
      <c r="BE93" s="26">
        <f t="shared" si="305"/>
        <v>0</v>
      </c>
      <c r="BF93" s="26">
        <f t="shared" si="306"/>
        <v>0</v>
      </c>
      <c r="BG93" s="26">
        <f t="shared" si="307"/>
        <v>0</v>
      </c>
      <c r="BH93" s="26">
        <f t="shared" si="308"/>
        <v>0</v>
      </c>
      <c r="BI93" s="26">
        <f t="shared" si="309"/>
        <v>0</v>
      </c>
      <c r="BJ93" s="26">
        <f t="shared" si="310"/>
        <v>0</v>
      </c>
      <c r="BK93" s="26">
        <f t="shared" si="311"/>
        <v>0</v>
      </c>
      <c r="BL93" s="26">
        <f t="shared" si="312"/>
        <v>0</v>
      </c>
      <c r="BM93" s="26">
        <f t="shared" si="313"/>
        <v>0</v>
      </c>
      <c r="BN93" s="26">
        <f t="shared" si="314"/>
        <v>0</v>
      </c>
      <c r="BO93" s="26">
        <f t="shared" si="315"/>
        <v>0</v>
      </c>
      <c r="BP93" s="26">
        <f t="shared" si="316"/>
        <v>0</v>
      </c>
      <c r="BQ93" s="26">
        <f t="shared" si="317"/>
        <v>0</v>
      </c>
      <c r="BR93" s="31">
        <f t="shared" si="318"/>
        <v>0</v>
      </c>
      <c r="BS93" s="31">
        <v>0</v>
      </c>
      <c r="BT93" s="31">
        <f t="shared" si="320"/>
        <v>0</v>
      </c>
      <c r="BW93" s="27">
        <v>96</v>
      </c>
      <c r="BX93" s="26">
        <f t="shared" si="224"/>
        <v>0</v>
      </c>
      <c r="BY93" s="26">
        <f t="shared" si="225"/>
        <v>0</v>
      </c>
      <c r="BZ93" s="26">
        <f t="shared" si="226"/>
        <v>0</v>
      </c>
      <c r="CA93" s="26">
        <f t="shared" si="227"/>
        <v>0</v>
      </c>
      <c r="CB93" s="26">
        <f t="shared" si="228"/>
        <v>0</v>
      </c>
      <c r="CC93" s="26">
        <f t="shared" si="229"/>
        <v>0</v>
      </c>
      <c r="CD93" s="26">
        <f t="shared" si="230"/>
        <v>0</v>
      </c>
      <c r="CE93" s="26">
        <f t="shared" si="231"/>
        <v>0</v>
      </c>
      <c r="CF93" s="26">
        <f t="shared" si="232"/>
        <v>0</v>
      </c>
      <c r="CG93" s="26">
        <f t="shared" si="233"/>
        <v>0</v>
      </c>
      <c r="CH93" s="26">
        <f t="shared" si="234"/>
        <v>0</v>
      </c>
      <c r="CI93" s="26">
        <f t="shared" si="235"/>
        <v>0</v>
      </c>
      <c r="CJ93" s="26">
        <f t="shared" si="236"/>
        <v>0</v>
      </c>
      <c r="CK93" s="26">
        <f t="shared" si="237"/>
        <v>0</v>
      </c>
      <c r="CL93" s="26">
        <f t="shared" si="238"/>
        <v>0</v>
      </c>
      <c r="CM93" s="26">
        <f t="shared" si="239"/>
        <v>0</v>
      </c>
      <c r="CN93" s="26">
        <f t="shared" si="240"/>
        <v>0</v>
      </c>
      <c r="CO93" s="26">
        <f t="shared" si="241"/>
        <v>0</v>
      </c>
      <c r="CP93" s="26">
        <f t="shared" si="242"/>
        <v>0</v>
      </c>
      <c r="CQ93" s="26">
        <f t="shared" si="243"/>
        <v>0</v>
      </c>
      <c r="CR93" s="26">
        <f t="shared" si="244"/>
        <v>0</v>
      </c>
      <c r="CS93" s="26">
        <f t="shared" si="245"/>
        <v>0</v>
      </c>
      <c r="CT93" s="31">
        <f t="shared" si="321"/>
        <v>0</v>
      </c>
      <c r="CU93" s="31">
        <v>0</v>
      </c>
      <c r="CV93" s="31">
        <f t="shared" si="322"/>
        <v>0</v>
      </c>
      <c r="GE93" s="27">
        <v>111</v>
      </c>
      <c r="GF93" s="26">
        <f t="shared" si="326"/>
        <v>0</v>
      </c>
      <c r="GG93" s="26">
        <f t="shared" si="327"/>
        <v>0</v>
      </c>
      <c r="GH93" s="26">
        <f t="shared" si="328"/>
        <v>0</v>
      </c>
      <c r="GI93" s="26">
        <f t="shared" si="329"/>
        <v>0</v>
      </c>
      <c r="GJ93" s="26">
        <f t="shared" si="330"/>
        <v>0</v>
      </c>
      <c r="GK93" s="26">
        <f t="shared" si="331"/>
        <v>0</v>
      </c>
      <c r="GL93" s="26">
        <f t="shared" si="332"/>
        <v>0</v>
      </c>
      <c r="GM93" s="26">
        <f t="shared" si="333"/>
        <v>0</v>
      </c>
      <c r="GN93" s="26">
        <f t="shared" si="334"/>
        <v>0</v>
      </c>
      <c r="GO93" s="26">
        <f t="shared" si="335"/>
        <v>12</v>
      </c>
      <c r="GP93" s="26">
        <f t="shared" si="336"/>
        <v>2</v>
      </c>
      <c r="GQ93" s="26">
        <f t="shared" si="337"/>
        <v>0</v>
      </c>
      <c r="GR93" s="26">
        <f t="shared" si="338"/>
        <v>0</v>
      </c>
      <c r="GS93" s="26">
        <f t="shared" si="339"/>
        <v>0</v>
      </c>
      <c r="GT93" s="26">
        <f t="shared" si="340"/>
        <v>0</v>
      </c>
      <c r="GU93" s="26">
        <f t="shared" si="341"/>
        <v>2</v>
      </c>
      <c r="GV93" s="26">
        <f t="shared" si="342"/>
        <v>5</v>
      </c>
      <c r="GW93" s="26">
        <f t="shared" si="343"/>
        <v>1</v>
      </c>
      <c r="GX93" s="26">
        <f t="shared" si="344"/>
        <v>0</v>
      </c>
      <c r="GY93" s="26">
        <f t="shared" si="345"/>
        <v>0</v>
      </c>
      <c r="GZ93" s="26">
        <f t="shared" si="346"/>
        <v>0</v>
      </c>
      <c r="HA93" s="26">
        <f t="shared" si="347"/>
        <v>0</v>
      </c>
      <c r="HB93" s="31">
        <f t="shared" si="348"/>
        <v>22</v>
      </c>
      <c r="HC93" s="31">
        <f t="shared" si="349"/>
        <v>0.6322314049586778</v>
      </c>
      <c r="HD93" s="31">
        <f t="shared" si="350"/>
        <v>6.3223140495867781E-3</v>
      </c>
    </row>
    <row r="94" spans="1:212">
      <c r="A94" s="6">
        <v>81</v>
      </c>
      <c r="B94" s="6">
        <v>45</v>
      </c>
      <c r="C94" s="6">
        <v>35</v>
      </c>
      <c r="D94" s="7">
        <v>26.528728170000001</v>
      </c>
      <c r="E94" s="8">
        <f t="shared" si="268"/>
        <v>27</v>
      </c>
      <c r="F94" s="7">
        <v>80.122674759999995</v>
      </c>
      <c r="G94" s="8">
        <f t="shared" si="269"/>
        <v>80</v>
      </c>
      <c r="H94" s="9">
        <v>6.1583769669999997</v>
      </c>
      <c r="I94" s="8">
        <f t="shared" si="270"/>
        <v>6</v>
      </c>
      <c r="J94" s="10">
        <v>218.91635669999999</v>
      </c>
      <c r="K94" s="8">
        <f t="shared" si="271"/>
        <v>219</v>
      </c>
      <c r="L94" s="5" t="s">
        <v>24</v>
      </c>
      <c r="S94" s="27">
        <v>92</v>
      </c>
      <c r="T94" s="26">
        <f t="shared" si="352"/>
        <v>1</v>
      </c>
      <c r="U94" s="26">
        <f t="shared" si="353"/>
        <v>2</v>
      </c>
      <c r="V94" s="26">
        <f t="shared" si="354"/>
        <v>0</v>
      </c>
      <c r="W94" s="26">
        <f t="shared" si="355"/>
        <v>0</v>
      </c>
      <c r="X94" s="26">
        <f t="shared" si="356"/>
        <v>0</v>
      </c>
      <c r="Y94" s="26">
        <f t="shared" si="357"/>
        <v>0</v>
      </c>
      <c r="Z94" s="26">
        <f t="shared" si="358"/>
        <v>0</v>
      </c>
      <c r="AA94" s="26">
        <f t="shared" si="359"/>
        <v>0</v>
      </c>
      <c r="AB94" s="26">
        <f t="shared" si="360"/>
        <v>0</v>
      </c>
      <c r="AC94" s="26">
        <f t="shared" si="361"/>
        <v>0</v>
      </c>
      <c r="AD94" s="26">
        <f t="shared" si="362"/>
        <v>4</v>
      </c>
      <c r="AE94" s="26">
        <f t="shared" si="363"/>
        <v>0</v>
      </c>
      <c r="AF94" s="26">
        <f t="shared" si="370"/>
        <v>0</v>
      </c>
      <c r="AG94" s="26">
        <f t="shared" si="364"/>
        <v>4</v>
      </c>
      <c r="AH94" s="26">
        <f t="shared" si="372"/>
        <v>0</v>
      </c>
      <c r="AI94" s="26">
        <f t="shared" si="371"/>
        <v>0</v>
      </c>
      <c r="AJ94" s="26">
        <f t="shared" si="365"/>
        <v>0</v>
      </c>
      <c r="AK94" s="26">
        <f t="shared" si="366"/>
        <v>0</v>
      </c>
      <c r="AL94" s="26">
        <f t="shared" si="367"/>
        <v>0</v>
      </c>
      <c r="AM94" s="26">
        <f t="shared" si="373"/>
        <v>0</v>
      </c>
      <c r="AN94" s="26">
        <f t="shared" si="368"/>
        <v>0</v>
      </c>
      <c r="AO94" s="26">
        <f t="shared" si="369"/>
        <v>1</v>
      </c>
      <c r="AP94" s="31">
        <f t="shared" si="294"/>
        <v>12</v>
      </c>
      <c r="AQ94" s="31">
        <f t="shared" si="374"/>
        <v>0.73611111111111116</v>
      </c>
      <c r="AR94" s="31">
        <f t="shared" si="295"/>
        <v>4.0151515151515159E-3</v>
      </c>
      <c r="AU94" s="27">
        <v>97</v>
      </c>
      <c r="AV94" s="26">
        <f t="shared" si="296"/>
        <v>0</v>
      </c>
      <c r="AW94" s="26">
        <f t="shared" si="297"/>
        <v>0</v>
      </c>
      <c r="AX94" s="26">
        <f t="shared" si="298"/>
        <v>0</v>
      </c>
      <c r="AY94" s="26">
        <f t="shared" si="299"/>
        <v>0</v>
      </c>
      <c r="AZ94" s="26">
        <f t="shared" si="300"/>
        <v>0</v>
      </c>
      <c r="BA94" s="26">
        <f t="shared" si="301"/>
        <v>0</v>
      </c>
      <c r="BB94" s="26">
        <f t="shared" si="302"/>
        <v>0</v>
      </c>
      <c r="BC94" s="26">
        <f t="shared" si="303"/>
        <v>0</v>
      </c>
      <c r="BD94" s="26">
        <f t="shared" si="304"/>
        <v>0</v>
      </c>
      <c r="BE94" s="26">
        <f t="shared" si="305"/>
        <v>0</v>
      </c>
      <c r="BF94" s="26">
        <f t="shared" si="306"/>
        <v>0</v>
      </c>
      <c r="BG94" s="26">
        <f t="shared" si="307"/>
        <v>0</v>
      </c>
      <c r="BH94" s="26">
        <f t="shared" si="308"/>
        <v>0</v>
      </c>
      <c r="BI94" s="26">
        <f t="shared" si="309"/>
        <v>0</v>
      </c>
      <c r="BJ94" s="26">
        <f t="shared" si="310"/>
        <v>0</v>
      </c>
      <c r="BK94" s="26">
        <f t="shared" si="311"/>
        <v>0</v>
      </c>
      <c r="BL94" s="26">
        <f t="shared" si="312"/>
        <v>0</v>
      </c>
      <c r="BM94" s="26">
        <f t="shared" si="313"/>
        <v>0</v>
      </c>
      <c r="BN94" s="26">
        <f t="shared" si="314"/>
        <v>0</v>
      </c>
      <c r="BO94" s="26">
        <f t="shared" si="315"/>
        <v>0</v>
      </c>
      <c r="BP94" s="26">
        <f t="shared" si="316"/>
        <v>0</v>
      </c>
      <c r="BQ94" s="26">
        <f t="shared" si="317"/>
        <v>0</v>
      </c>
      <c r="BR94" s="31">
        <f t="shared" si="318"/>
        <v>0</v>
      </c>
      <c r="BS94" s="31">
        <v>0</v>
      </c>
      <c r="BT94" s="31">
        <f t="shared" si="320"/>
        <v>0</v>
      </c>
      <c r="BW94" s="27">
        <v>97</v>
      </c>
      <c r="BX94" s="26">
        <f t="shared" si="224"/>
        <v>0</v>
      </c>
      <c r="BY94" s="26">
        <f t="shared" si="225"/>
        <v>0</v>
      </c>
      <c r="BZ94" s="26">
        <f t="shared" si="226"/>
        <v>0</v>
      </c>
      <c r="CA94" s="26">
        <f t="shared" si="227"/>
        <v>0</v>
      </c>
      <c r="CB94" s="26">
        <f t="shared" si="228"/>
        <v>0</v>
      </c>
      <c r="CC94" s="26">
        <f t="shared" si="229"/>
        <v>0</v>
      </c>
      <c r="CD94" s="26">
        <f t="shared" si="230"/>
        <v>0</v>
      </c>
      <c r="CE94" s="26">
        <f t="shared" si="231"/>
        <v>0</v>
      </c>
      <c r="CF94" s="26">
        <f t="shared" si="232"/>
        <v>0</v>
      </c>
      <c r="CG94" s="26">
        <f t="shared" si="233"/>
        <v>0</v>
      </c>
      <c r="CH94" s="26">
        <f t="shared" si="234"/>
        <v>0</v>
      </c>
      <c r="CI94" s="26">
        <f t="shared" si="235"/>
        <v>0</v>
      </c>
      <c r="CJ94" s="26">
        <f t="shared" si="236"/>
        <v>0</v>
      </c>
      <c r="CK94" s="26">
        <f t="shared" si="237"/>
        <v>0</v>
      </c>
      <c r="CL94" s="26">
        <f t="shared" si="238"/>
        <v>0</v>
      </c>
      <c r="CM94" s="26">
        <f t="shared" si="239"/>
        <v>0</v>
      </c>
      <c r="CN94" s="26">
        <f t="shared" si="240"/>
        <v>0</v>
      </c>
      <c r="CO94" s="26">
        <f t="shared" si="241"/>
        <v>0</v>
      </c>
      <c r="CP94" s="26">
        <f t="shared" si="242"/>
        <v>0</v>
      </c>
      <c r="CQ94" s="26">
        <f t="shared" si="243"/>
        <v>0</v>
      </c>
      <c r="CR94" s="26">
        <f t="shared" si="244"/>
        <v>0</v>
      </c>
      <c r="CS94" s="26">
        <f t="shared" si="245"/>
        <v>0</v>
      </c>
      <c r="CT94" s="31">
        <f t="shared" si="321"/>
        <v>0</v>
      </c>
      <c r="CU94" s="31">
        <v>0</v>
      </c>
      <c r="CV94" s="31">
        <f t="shared" si="322"/>
        <v>0</v>
      </c>
      <c r="GE94" s="27">
        <v>112</v>
      </c>
      <c r="GF94" s="26">
        <f t="shared" si="326"/>
        <v>0</v>
      </c>
      <c r="GG94" s="26">
        <f t="shared" si="327"/>
        <v>0</v>
      </c>
      <c r="GH94" s="26">
        <f t="shared" si="328"/>
        <v>0</v>
      </c>
      <c r="GI94" s="26">
        <f t="shared" si="329"/>
        <v>0</v>
      </c>
      <c r="GJ94" s="26">
        <f t="shared" si="330"/>
        <v>0</v>
      </c>
      <c r="GK94" s="26">
        <f t="shared" si="331"/>
        <v>0</v>
      </c>
      <c r="GL94" s="26">
        <f t="shared" si="332"/>
        <v>0</v>
      </c>
      <c r="GM94" s="26">
        <f t="shared" si="333"/>
        <v>0</v>
      </c>
      <c r="GN94" s="26">
        <f t="shared" si="334"/>
        <v>0</v>
      </c>
      <c r="GO94" s="26">
        <f t="shared" si="335"/>
        <v>8</v>
      </c>
      <c r="GP94" s="26">
        <f t="shared" si="336"/>
        <v>4</v>
      </c>
      <c r="GQ94" s="26">
        <f t="shared" si="337"/>
        <v>0</v>
      </c>
      <c r="GR94" s="26">
        <f t="shared" si="338"/>
        <v>0</v>
      </c>
      <c r="GS94" s="26">
        <f t="shared" si="339"/>
        <v>0</v>
      </c>
      <c r="GT94" s="26">
        <f t="shared" si="340"/>
        <v>0</v>
      </c>
      <c r="GU94" s="26">
        <f t="shared" si="341"/>
        <v>2</v>
      </c>
      <c r="GV94" s="26">
        <f t="shared" si="342"/>
        <v>3</v>
      </c>
      <c r="GW94" s="26">
        <f t="shared" si="343"/>
        <v>0</v>
      </c>
      <c r="GX94" s="26">
        <f t="shared" si="344"/>
        <v>0</v>
      </c>
      <c r="GY94" s="26">
        <f t="shared" si="345"/>
        <v>0</v>
      </c>
      <c r="GZ94" s="26">
        <f t="shared" si="346"/>
        <v>0</v>
      </c>
      <c r="HA94" s="26">
        <f t="shared" si="347"/>
        <v>0</v>
      </c>
      <c r="HB94" s="31">
        <f t="shared" si="348"/>
        <v>17</v>
      </c>
      <c r="HC94" s="31">
        <f t="shared" si="349"/>
        <v>0.67820069204152245</v>
      </c>
      <c r="HD94" s="31">
        <f t="shared" si="350"/>
        <v>5.2406417112299463E-3</v>
      </c>
    </row>
    <row r="95" spans="1:212">
      <c r="A95" s="6">
        <v>78</v>
      </c>
      <c r="B95" s="6">
        <v>40</v>
      </c>
      <c r="C95" s="6">
        <v>38</v>
      </c>
      <c r="D95" s="7">
        <v>26.46428311</v>
      </c>
      <c r="E95" s="8">
        <f t="shared" si="268"/>
        <v>26</v>
      </c>
      <c r="F95" s="7">
        <v>83.856426780000007</v>
      </c>
      <c r="G95" s="8">
        <f t="shared" si="269"/>
        <v>84</v>
      </c>
      <c r="H95" s="9">
        <v>7.5498736810000002</v>
      </c>
      <c r="I95" s="8">
        <f t="shared" si="270"/>
        <v>8</v>
      </c>
      <c r="J95" s="10">
        <v>248.2256491</v>
      </c>
      <c r="K95" s="8">
        <f t="shared" si="271"/>
        <v>248</v>
      </c>
      <c r="L95" s="5" t="s">
        <v>24</v>
      </c>
      <c r="S95" s="27">
        <v>93</v>
      </c>
      <c r="T95" s="26">
        <f t="shared" si="352"/>
        <v>5</v>
      </c>
      <c r="U95" s="26">
        <f t="shared" si="353"/>
        <v>1</v>
      </c>
      <c r="V95" s="26">
        <f t="shared" si="354"/>
        <v>0</v>
      </c>
      <c r="W95" s="26">
        <f t="shared" si="355"/>
        <v>0</v>
      </c>
      <c r="X95" s="26">
        <f t="shared" si="356"/>
        <v>0</v>
      </c>
      <c r="Y95" s="26">
        <f t="shared" si="357"/>
        <v>0</v>
      </c>
      <c r="Z95" s="26">
        <f t="shared" si="358"/>
        <v>0</v>
      </c>
      <c r="AA95" s="26">
        <f t="shared" si="359"/>
        <v>0</v>
      </c>
      <c r="AB95" s="26">
        <f t="shared" si="360"/>
        <v>0</v>
      </c>
      <c r="AC95" s="26">
        <f t="shared" si="361"/>
        <v>0</v>
      </c>
      <c r="AD95" s="26">
        <f t="shared" si="362"/>
        <v>5</v>
      </c>
      <c r="AE95" s="26">
        <f t="shared" si="363"/>
        <v>0</v>
      </c>
      <c r="AF95" s="26">
        <f t="shared" si="370"/>
        <v>0</v>
      </c>
      <c r="AG95" s="26">
        <f t="shared" si="364"/>
        <v>1</v>
      </c>
      <c r="AH95" s="26">
        <f t="shared" si="372"/>
        <v>2</v>
      </c>
      <c r="AI95" s="26">
        <f t="shared" si="371"/>
        <v>0</v>
      </c>
      <c r="AJ95" s="26">
        <f t="shared" si="365"/>
        <v>0</v>
      </c>
      <c r="AK95" s="26">
        <f t="shared" si="366"/>
        <v>0</v>
      </c>
      <c r="AL95" s="26">
        <f t="shared" si="367"/>
        <v>0</v>
      </c>
      <c r="AM95" s="26">
        <f t="shared" si="373"/>
        <v>0</v>
      </c>
      <c r="AN95" s="26">
        <f t="shared" si="368"/>
        <v>1</v>
      </c>
      <c r="AO95" s="26">
        <f t="shared" si="369"/>
        <v>1</v>
      </c>
      <c r="AP95" s="31">
        <f t="shared" si="294"/>
        <v>16</v>
      </c>
      <c r="AQ95" s="31">
        <f t="shared" si="374"/>
        <v>0.7734375</v>
      </c>
      <c r="AR95" s="31">
        <f t="shared" si="295"/>
        <v>5.6249999999999998E-3</v>
      </c>
      <c r="AU95" s="27">
        <v>98</v>
      </c>
      <c r="AV95" s="26">
        <f t="shared" si="296"/>
        <v>0</v>
      </c>
      <c r="AW95" s="26">
        <f t="shared" si="297"/>
        <v>0</v>
      </c>
      <c r="AX95" s="26">
        <f t="shared" si="298"/>
        <v>0</v>
      </c>
      <c r="AY95" s="26">
        <f t="shared" si="299"/>
        <v>0</v>
      </c>
      <c r="AZ95" s="26">
        <f t="shared" si="300"/>
        <v>0</v>
      </c>
      <c r="BA95" s="26">
        <f t="shared" si="301"/>
        <v>0</v>
      </c>
      <c r="BB95" s="26">
        <f t="shared" si="302"/>
        <v>0</v>
      </c>
      <c r="BC95" s="26">
        <f t="shared" si="303"/>
        <v>0</v>
      </c>
      <c r="BD95" s="26">
        <f t="shared" si="304"/>
        <v>0</v>
      </c>
      <c r="BE95" s="26">
        <f t="shared" si="305"/>
        <v>0</v>
      </c>
      <c r="BF95" s="26">
        <f t="shared" si="306"/>
        <v>0</v>
      </c>
      <c r="BG95" s="26">
        <f t="shared" si="307"/>
        <v>0</v>
      </c>
      <c r="BH95" s="26">
        <f t="shared" si="308"/>
        <v>0</v>
      </c>
      <c r="BI95" s="26">
        <f t="shared" si="309"/>
        <v>0</v>
      </c>
      <c r="BJ95" s="26">
        <f t="shared" si="310"/>
        <v>0</v>
      </c>
      <c r="BK95" s="26">
        <f t="shared" si="311"/>
        <v>0</v>
      </c>
      <c r="BL95" s="26">
        <f t="shared" si="312"/>
        <v>0</v>
      </c>
      <c r="BM95" s="26">
        <f t="shared" si="313"/>
        <v>0</v>
      </c>
      <c r="BN95" s="26">
        <f t="shared" si="314"/>
        <v>0</v>
      </c>
      <c r="BO95" s="26">
        <f t="shared" si="315"/>
        <v>0</v>
      </c>
      <c r="BP95" s="26">
        <f t="shared" si="316"/>
        <v>0</v>
      </c>
      <c r="BQ95" s="26">
        <f t="shared" si="317"/>
        <v>0</v>
      </c>
      <c r="BR95" s="31">
        <f t="shared" si="318"/>
        <v>0</v>
      </c>
      <c r="BS95" s="31">
        <v>0</v>
      </c>
      <c r="BT95" s="31">
        <f t="shared" si="320"/>
        <v>0</v>
      </c>
      <c r="BW95" s="27">
        <v>98</v>
      </c>
      <c r="BX95" s="26">
        <f t="shared" si="224"/>
        <v>0</v>
      </c>
      <c r="BY95" s="26">
        <f t="shared" si="225"/>
        <v>0</v>
      </c>
      <c r="BZ95" s="26">
        <f t="shared" si="226"/>
        <v>0</v>
      </c>
      <c r="CA95" s="26">
        <f t="shared" si="227"/>
        <v>0</v>
      </c>
      <c r="CB95" s="26">
        <f t="shared" si="228"/>
        <v>0</v>
      </c>
      <c r="CC95" s="26">
        <f t="shared" si="229"/>
        <v>0</v>
      </c>
      <c r="CD95" s="26">
        <f t="shared" si="230"/>
        <v>0</v>
      </c>
      <c r="CE95" s="26">
        <f t="shared" si="231"/>
        <v>0</v>
      </c>
      <c r="CF95" s="26">
        <f t="shared" si="232"/>
        <v>0</v>
      </c>
      <c r="CG95" s="26">
        <f t="shared" si="233"/>
        <v>0</v>
      </c>
      <c r="CH95" s="26">
        <f t="shared" si="234"/>
        <v>0</v>
      </c>
      <c r="CI95" s="26">
        <f t="shared" si="235"/>
        <v>0</v>
      </c>
      <c r="CJ95" s="26">
        <f t="shared" si="236"/>
        <v>0</v>
      </c>
      <c r="CK95" s="26">
        <f t="shared" si="237"/>
        <v>0</v>
      </c>
      <c r="CL95" s="26">
        <f t="shared" si="238"/>
        <v>0</v>
      </c>
      <c r="CM95" s="26">
        <f t="shared" si="239"/>
        <v>0</v>
      </c>
      <c r="CN95" s="26">
        <f t="shared" si="240"/>
        <v>0</v>
      </c>
      <c r="CO95" s="26">
        <f t="shared" si="241"/>
        <v>0</v>
      </c>
      <c r="CP95" s="26">
        <f t="shared" si="242"/>
        <v>0</v>
      </c>
      <c r="CQ95" s="26">
        <f t="shared" si="243"/>
        <v>0</v>
      </c>
      <c r="CR95" s="26">
        <f t="shared" si="244"/>
        <v>0</v>
      </c>
      <c r="CS95" s="26">
        <f t="shared" si="245"/>
        <v>0</v>
      </c>
      <c r="CT95" s="31">
        <f t="shared" si="321"/>
        <v>0</v>
      </c>
      <c r="CU95" s="31">
        <v>0</v>
      </c>
      <c r="CV95" s="31">
        <f t="shared" si="322"/>
        <v>0</v>
      </c>
      <c r="GE95" s="27">
        <v>113</v>
      </c>
      <c r="GF95" s="26">
        <f t="shared" si="326"/>
        <v>0</v>
      </c>
      <c r="GG95" s="26">
        <f t="shared" si="327"/>
        <v>0</v>
      </c>
      <c r="GH95" s="26">
        <f t="shared" si="328"/>
        <v>0</v>
      </c>
      <c r="GI95" s="26">
        <f t="shared" si="329"/>
        <v>2</v>
      </c>
      <c r="GJ95" s="26">
        <f t="shared" si="330"/>
        <v>0</v>
      </c>
      <c r="GK95" s="26">
        <f t="shared" si="331"/>
        <v>0</v>
      </c>
      <c r="GL95" s="26">
        <f t="shared" si="332"/>
        <v>0</v>
      </c>
      <c r="GM95" s="26">
        <f t="shared" si="333"/>
        <v>0</v>
      </c>
      <c r="GN95" s="26">
        <f t="shared" si="334"/>
        <v>0</v>
      </c>
      <c r="GO95" s="26">
        <f t="shared" si="335"/>
        <v>0</v>
      </c>
      <c r="GP95" s="26">
        <f t="shared" si="336"/>
        <v>3</v>
      </c>
      <c r="GQ95" s="26">
        <f t="shared" si="337"/>
        <v>0</v>
      </c>
      <c r="GR95" s="26">
        <f t="shared" si="338"/>
        <v>0</v>
      </c>
      <c r="GS95" s="26">
        <f t="shared" si="339"/>
        <v>0</v>
      </c>
      <c r="GT95" s="26">
        <f t="shared" si="340"/>
        <v>0</v>
      </c>
      <c r="GU95" s="26">
        <f t="shared" si="341"/>
        <v>5</v>
      </c>
      <c r="GV95" s="26">
        <f t="shared" si="342"/>
        <v>10</v>
      </c>
      <c r="GW95" s="26">
        <f t="shared" si="343"/>
        <v>0</v>
      </c>
      <c r="GX95" s="26">
        <f t="shared" si="344"/>
        <v>0</v>
      </c>
      <c r="GY95" s="26">
        <f t="shared" si="345"/>
        <v>0</v>
      </c>
      <c r="GZ95" s="26">
        <f t="shared" si="346"/>
        <v>0</v>
      </c>
      <c r="HA95" s="26">
        <f t="shared" si="347"/>
        <v>0</v>
      </c>
      <c r="HB95" s="31">
        <f t="shared" si="348"/>
        <v>20</v>
      </c>
      <c r="HC95" s="31">
        <f t="shared" si="349"/>
        <v>0.65500000000000003</v>
      </c>
      <c r="HD95" s="31">
        <f t="shared" si="350"/>
        <v>5.9545454545454546E-3</v>
      </c>
    </row>
    <row r="96" spans="1:212">
      <c r="A96" s="6">
        <v>60</v>
      </c>
      <c r="B96" s="6">
        <v>51</v>
      </c>
      <c r="C96" s="6">
        <v>36</v>
      </c>
      <c r="D96" s="7">
        <v>22.696577940000001</v>
      </c>
      <c r="E96" s="8">
        <f t="shared" si="268"/>
        <v>23</v>
      </c>
      <c r="F96" s="7">
        <v>82.810888649999995</v>
      </c>
      <c r="G96" s="8">
        <f t="shared" si="269"/>
        <v>83</v>
      </c>
      <c r="H96" s="9">
        <v>6.028321558</v>
      </c>
      <c r="I96" s="8">
        <f t="shared" si="270"/>
        <v>6</v>
      </c>
      <c r="J96" s="10">
        <v>256.9964761</v>
      </c>
      <c r="K96" s="8">
        <f t="shared" si="271"/>
        <v>257</v>
      </c>
      <c r="L96" s="5" t="s">
        <v>24</v>
      </c>
      <c r="S96" s="27">
        <v>94</v>
      </c>
      <c r="T96" s="26">
        <f t="shared" si="352"/>
        <v>2</v>
      </c>
      <c r="U96" s="26">
        <f t="shared" si="353"/>
        <v>3</v>
      </c>
      <c r="V96" s="26">
        <f t="shared" si="354"/>
        <v>0</v>
      </c>
      <c r="W96" s="26">
        <f t="shared" si="355"/>
        <v>0</v>
      </c>
      <c r="X96" s="26">
        <f t="shared" si="356"/>
        <v>0</v>
      </c>
      <c r="Y96" s="26">
        <f t="shared" si="357"/>
        <v>0</v>
      </c>
      <c r="Z96" s="26">
        <f t="shared" si="358"/>
        <v>0</v>
      </c>
      <c r="AA96" s="26">
        <f t="shared" si="359"/>
        <v>0</v>
      </c>
      <c r="AB96" s="26">
        <f t="shared" si="360"/>
        <v>0</v>
      </c>
      <c r="AC96" s="26">
        <f t="shared" si="361"/>
        <v>0</v>
      </c>
      <c r="AD96" s="26">
        <f t="shared" si="362"/>
        <v>3</v>
      </c>
      <c r="AE96" s="26">
        <f t="shared" si="363"/>
        <v>0</v>
      </c>
      <c r="AF96" s="26">
        <f t="shared" si="370"/>
        <v>0</v>
      </c>
      <c r="AG96" s="26">
        <f t="shared" si="364"/>
        <v>0</v>
      </c>
      <c r="AH96" s="26">
        <f t="shared" si="372"/>
        <v>1</v>
      </c>
      <c r="AI96" s="26">
        <f t="shared" si="371"/>
        <v>0</v>
      </c>
      <c r="AJ96" s="26">
        <f t="shared" si="365"/>
        <v>0</v>
      </c>
      <c r="AK96" s="26">
        <f t="shared" si="366"/>
        <v>0</v>
      </c>
      <c r="AL96" s="26">
        <f t="shared" si="367"/>
        <v>0</v>
      </c>
      <c r="AM96" s="26">
        <f t="shared" si="373"/>
        <v>0</v>
      </c>
      <c r="AN96" s="26">
        <f t="shared" si="368"/>
        <v>1</v>
      </c>
      <c r="AO96" s="26">
        <f t="shared" si="369"/>
        <v>1</v>
      </c>
      <c r="AP96" s="31">
        <f t="shared" si="294"/>
        <v>11</v>
      </c>
      <c r="AQ96" s="31">
        <f t="shared" si="374"/>
        <v>0.79338842975206625</v>
      </c>
      <c r="AR96" s="31">
        <f t="shared" si="295"/>
        <v>3.9669421487603315E-3</v>
      </c>
      <c r="AU96" s="27">
        <v>99</v>
      </c>
      <c r="AV96" s="26">
        <f t="shared" si="296"/>
        <v>0</v>
      </c>
      <c r="AW96" s="26">
        <f t="shared" si="297"/>
        <v>0</v>
      </c>
      <c r="AX96" s="26">
        <f t="shared" si="298"/>
        <v>0</v>
      </c>
      <c r="AY96" s="26">
        <f t="shared" si="299"/>
        <v>0</v>
      </c>
      <c r="AZ96" s="26">
        <f t="shared" si="300"/>
        <v>0</v>
      </c>
      <c r="BA96" s="26">
        <f t="shared" si="301"/>
        <v>0</v>
      </c>
      <c r="BB96" s="26">
        <f t="shared" si="302"/>
        <v>0</v>
      </c>
      <c r="BC96" s="26">
        <f t="shared" si="303"/>
        <v>0</v>
      </c>
      <c r="BD96" s="26">
        <f t="shared" si="304"/>
        <v>0</v>
      </c>
      <c r="BE96" s="26">
        <f t="shared" si="305"/>
        <v>0</v>
      </c>
      <c r="BF96" s="26">
        <f t="shared" si="306"/>
        <v>0</v>
      </c>
      <c r="BG96" s="26">
        <f t="shared" si="307"/>
        <v>0</v>
      </c>
      <c r="BH96" s="26">
        <f t="shared" si="308"/>
        <v>0</v>
      </c>
      <c r="BI96" s="26">
        <f t="shared" si="309"/>
        <v>0</v>
      </c>
      <c r="BJ96" s="26">
        <f t="shared" si="310"/>
        <v>0</v>
      </c>
      <c r="BK96" s="26">
        <f t="shared" si="311"/>
        <v>0</v>
      </c>
      <c r="BL96" s="26">
        <f t="shared" si="312"/>
        <v>0</v>
      </c>
      <c r="BM96" s="26">
        <f t="shared" si="313"/>
        <v>0</v>
      </c>
      <c r="BN96" s="26">
        <f t="shared" si="314"/>
        <v>0</v>
      </c>
      <c r="BO96" s="26">
        <f t="shared" si="315"/>
        <v>0</v>
      </c>
      <c r="BP96" s="26">
        <f t="shared" si="316"/>
        <v>0</v>
      </c>
      <c r="BQ96" s="26">
        <f t="shared" si="317"/>
        <v>0</v>
      </c>
      <c r="BR96" s="31">
        <f t="shared" si="318"/>
        <v>0</v>
      </c>
      <c r="BS96" s="31">
        <v>0</v>
      </c>
      <c r="BT96" s="31">
        <f t="shared" si="320"/>
        <v>0</v>
      </c>
      <c r="BW96" s="27">
        <v>99</v>
      </c>
      <c r="BX96" s="26">
        <f t="shared" si="224"/>
        <v>0</v>
      </c>
      <c r="BY96" s="26">
        <f t="shared" si="225"/>
        <v>0</v>
      </c>
      <c r="BZ96" s="26">
        <f t="shared" si="226"/>
        <v>0</v>
      </c>
      <c r="CA96" s="26">
        <f t="shared" si="227"/>
        <v>0</v>
      </c>
      <c r="CB96" s="26">
        <f t="shared" si="228"/>
        <v>0</v>
      </c>
      <c r="CC96" s="26">
        <f t="shared" si="229"/>
        <v>0</v>
      </c>
      <c r="CD96" s="26">
        <f t="shared" si="230"/>
        <v>0</v>
      </c>
      <c r="CE96" s="26">
        <f t="shared" si="231"/>
        <v>0</v>
      </c>
      <c r="CF96" s="26">
        <f t="shared" si="232"/>
        <v>0</v>
      </c>
      <c r="CG96" s="26">
        <f t="shared" si="233"/>
        <v>0</v>
      </c>
      <c r="CH96" s="26">
        <f t="shared" si="234"/>
        <v>0</v>
      </c>
      <c r="CI96" s="26">
        <f t="shared" si="235"/>
        <v>0</v>
      </c>
      <c r="CJ96" s="26">
        <f t="shared" si="236"/>
        <v>0</v>
      </c>
      <c r="CK96" s="26">
        <f t="shared" si="237"/>
        <v>0</v>
      </c>
      <c r="CL96" s="26">
        <f t="shared" si="238"/>
        <v>0</v>
      </c>
      <c r="CM96" s="26">
        <f t="shared" si="239"/>
        <v>0</v>
      </c>
      <c r="CN96" s="26">
        <f t="shared" si="240"/>
        <v>0</v>
      </c>
      <c r="CO96" s="26">
        <f t="shared" si="241"/>
        <v>0</v>
      </c>
      <c r="CP96" s="26">
        <f t="shared" si="242"/>
        <v>0</v>
      </c>
      <c r="CQ96" s="26">
        <f t="shared" si="243"/>
        <v>0</v>
      </c>
      <c r="CR96" s="26">
        <f t="shared" si="244"/>
        <v>0</v>
      </c>
      <c r="CS96" s="26">
        <f t="shared" si="245"/>
        <v>0</v>
      </c>
      <c r="CT96" s="31">
        <f t="shared" si="321"/>
        <v>0</v>
      </c>
      <c r="CU96" s="31">
        <v>0</v>
      </c>
      <c r="CV96" s="31">
        <f t="shared" si="322"/>
        <v>0</v>
      </c>
      <c r="GE96" s="27">
        <v>114</v>
      </c>
      <c r="GF96" s="26">
        <f t="shared" si="326"/>
        <v>0</v>
      </c>
      <c r="GG96" s="26">
        <f t="shared" si="327"/>
        <v>0</v>
      </c>
      <c r="GH96" s="26">
        <f t="shared" si="328"/>
        <v>0</v>
      </c>
      <c r="GI96" s="26">
        <f t="shared" si="329"/>
        <v>0</v>
      </c>
      <c r="GJ96" s="26">
        <f t="shared" si="330"/>
        <v>1</v>
      </c>
      <c r="GK96" s="26">
        <f t="shared" si="331"/>
        <v>0</v>
      </c>
      <c r="GL96" s="26">
        <f t="shared" si="332"/>
        <v>0</v>
      </c>
      <c r="GM96" s="26">
        <f t="shared" si="333"/>
        <v>0</v>
      </c>
      <c r="GN96" s="26">
        <f t="shared" si="334"/>
        <v>0</v>
      </c>
      <c r="GO96" s="26">
        <f t="shared" si="335"/>
        <v>0</v>
      </c>
      <c r="GP96" s="26">
        <f t="shared" si="336"/>
        <v>2</v>
      </c>
      <c r="GQ96" s="26">
        <f t="shared" si="337"/>
        <v>0</v>
      </c>
      <c r="GR96" s="26">
        <f t="shared" si="338"/>
        <v>0</v>
      </c>
      <c r="GS96" s="26">
        <f t="shared" si="339"/>
        <v>0</v>
      </c>
      <c r="GT96" s="26">
        <f t="shared" si="340"/>
        <v>0</v>
      </c>
      <c r="GU96" s="26">
        <f t="shared" si="341"/>
        <v>3</v>
      </c>
      <c r="GV96" s="26">
        <f t="shared" si="342"/>
        <v>4</v>
      </c>
      <c r="GW96" s="26">
        <f t="shared" si="343"/>
        <v>0</v>
      </c>
      <c r="GX96" s="26">
        <f t="shared" si="344"/>
        <v>0</v>
      </c>
      <c r="GY96" s="26">
        <f t="shared" si="345"/>
        <v>0</v>
      </c>
      <c r="GZ96" s="26">
        <f t="shared" si="346"/>
        <v>0</v>
      </c>
      <c r="HA96" s="26">
        <f t="shared" si="347"/>
        <v>0</v>
      </c>
      <c r="HB96" s="31">
        <f t="shared" si="348"/>
        <v>10</v>
      </c>
      <c r="HC96" s="31">
        <f t="shared" si="349"/>
        <v>0.7</v>
      </c>
      <c r="HD96" s="31">
        <f t="shared" si="350"/>
        <v>3.1818181818181815E-3</v>
      </c>
    </row>
    <row r="97" spans="1:212">
      <c r="A97" s="6">
        <v>88</v>
      </c>
      <c r="B97" s="6">
        <v>46</v>
      </c>
      <c r="C97" s="6">
        <v>42</v>
      </c>
      <c r="D97" s="7">
        <v>22.683190589999999</v>
      </c>
      <c r="E97" s="8">
        <f t="shared" si="268"/>
        <v>23</v>
      </c>
      <c r="F97" s="7">
        <v>83.463582709999997</v>
      </c>
      <c r="G97" s="8">
        <f t="shared" si="269"/>
        <v>83</v>
      </c>
      <c r="H97" s="9">
        <v>6.6049934749999997</v>
      </c>
      <c r="I97" s="8">
        <f t="shared" si="270"/>
        <v>7</v>
      </c>
      <c r="J97" s="10">
        <v>194.26517190000001</v>
      </c>
      <c r="K97" s="8">
        <f t="shared" si="271"/>
        <v>194</v>
      </c>
      <c r="L97" s="5" t="s">
        <v>24</v>
      </c>
      <c r="S97" s="27">
        <v>95</v>
      </c>
      <c r="T97" s="26">
        <f t="shared" si="352"/>
        <v>3</v>
      </c>
      <c r="U97" s="26">
        <f t="shared" si="353"/>
        <v>1</v>
      </c>
      <c r="V97" s="26">
        <f t="shared" si="354"/>
        <v>0</v>
      </c>
      <c r="W97" s="26">
        <f t="shared" si="355"/>
        <v>0</v>
      </c>
      <c r="X97" s="26">
        <f t="shared" si="356"/>
        <v>0</v>
      </c>
      <c r="Y97" s="26">
        <f t="shared" si="357"/>
        <v>0</v>
      </c>
      <c r="Z97" s="26">
        <f t="shared" si="358"/>
        <v>0</v>
      </c>
      <c r="AA97" s="26">
        <f t="shared" si="359"/>
        <v>0</v>
      </c>
      <c r="AB97" s="26">
        <f t="shared" si="360"/>
        <v>0</v>
      </c>
      <c r="AC97" s="26">
        <f t="shared" si="361"/>
        <v>0</v>
      </c>
      <c r="AD97" s="26">
        <f t="shared" si="362"/>
        <v>5</v>
      </c>
      <c r="AE97" s="26">
        <f t="shared" si="363"/>
        <v>0</v>
      </c>
      <c r="AF97" s="26">
        <f t="shared" si="370"/>
        <v>0</v>
      </c>
      <c r="AG97" s="26">
        <f t="shared" si="364"/>
        <v>4</v>
      </c>
      <c r="AH97" s="26">
        <f t="shared" si="372"/>
        <v>8</v>
      </c>
      <c r="AI97" s="26">
        <f t="shared" si="371"/>
        <v>0</v>
      </c>
      <c r="AJ97" s="26">
        <f t="shared" si="365"/>
        <v>0</v>
      </c>
      <c r="AK97" s="26">
        <f t="shared" si="366"/>
        <v>0</v>
      </c>
      <c r="AL97" s="26">
        <f t="shared" si="367"/>
        <v>0</v>
      </c>
      <c r="AM97" s="26">
        <f t="shared" si="373"/>
        <v>0</v>
      </c>
      <c r="AN97" s="26">
        <f t="shared" si="368"/>
        <v>1</v>
      </c>
      <c r="AO97" s="26">
        <f t="shared" si="369"/>
        <v>2</v>
      </c>
      <c r="AP97" s="31">
        <f t="shared" si="294"/>
        <v>24</v>
      </c>
      <c r="AQ97" s="31">
        <f t="shared" si="374"/>
        <v>0.79166666666666652</v>
      </c>
      <c r="AR97" s="31">
        <f t="shared" si="295"/>
        <v>8.6363636363636347E-3</v>
      </c>
      <c r="AU97" s="27">
        <v>100</v>
      </c>
      <c r="AV97" s="26">
        <f t="shared" si="296"/>
        <v>0</v>
      </c>
      <c r="AW97" s="26">
        <f t="shared" si="297"/>
        <v>0</v>
      </c>
      <c r="AX97" s="26">
        <f t="shared" si="298"/>
        <v>0</v>
      </c>
      <c r="AY97" s="26">
        <f t="shared" si="299"/>
        <v>0</v>
      </c>
      <c r="AZ97" s="26">
        <f t="shared" si="300"/>
        <v>0</v>
      </c>
      <c r="BA97" s="26">
        <f t="shared" si="301"/>
        <v>0</v>
      </c>
      <c r="BB97" s="26">
        <f t="shared" si="302"/>
        <v>0</v>
      </c>
      <c r="BC97" s="26">
        <f t="shared" si="303"/>
        <v>0</v>
      </c>
      <c r="BD97" s="26">
        <f t="shared" si="304"/>
        <v>0</v>
      </c>
      <c r="BE97" s="26">
        <f t="shared" si="305"/>
        <v>0</v>
      </c>
      <c r="BF97" s="26">
        <f t="shared" si="306"/>
        <v>0</v>
      </c>
      <c r="BG97" s="26">
        <f t="shared" si="307"/>
        <v>0</v>
      </c>
      <c r="BH97" s="26">
        <f t="shared" si="308"/>
        <v>0</v>
      </c>
      <c r="BI97" s="26">
        <f t="shared" si="309"/>
        <v>0</v>
      </c>
      <c r="BJ97" s="26">
        <f t="shared" si="310"/>
        <v>0</v>
      </c>
      <c r="BK97" s="26">
        <f t="shared" si="311"/>
        <v>0</v>
      </c>
      <c r="BL97" s="26">
        <f t="shared" si="312"/>
        <v>0</v>
      </c>
      <c r="BM97" s="26">
        <f t="shared" si="313"/>
        <v>0</v>
      </c>
      <c r="BN97" s="26">
        <f t="shared" si="314"/>
        <v>0</v>
      </c>
      <c r="BO97" s="26">
        <f t="shared" si="315"/>
        <v>0</v>
      </c>
      <c r="BP97" s="26">
        <f t="shared" si="316"/>
        <v>0</v>
      </c>
      <c r="BQ97" s="26">
        <f t="shared" si="317"/>
        <v>0</v>
      </c>
      <c r="BR97" s="31">
        <f t="shared" si="318"/>
        <v>0</v>
      </c>
      <c r="BS97" s="31">
        <v>0</v>
      </c>
      <c r="BT97" s="31">
        <f t="shared" si="320"/>
        <v>0</v>
      </c>
      <c r="BW97" s="27">
        <v>100</v>
      </c>
      <c r="BX97" s="26">
        <f t="shared" si="224"/>
        <v>0</v>
      </c>
      <c r="BY97" s="26">
        <f t="shared" si="225"/>
        <v>0</v>
      </c>
      <c r="BZ97" s="26">
        <f t="shared" si="226"/>
        <v>0</v>
      </c>
      <c r="CA97" s="26">
        <f t="shared" si="227"/>
        <v>0</v>
      </c>
      <c r="CB97" s="26">
        <f t="shared" si="228"/>
        <v>0</v>
      </c>
      <c r="CC97" s="26">
        <f t="shared" si="229"/>
        <v>0</v>
      </c>
      <c r="CD97" s="26">
        <f t="shared" si="230"/>
        <v>0</v>
      </c>
      <c r="CE97" s="26">
        <f t="shared" si="231"/>
        <v>0</v>
      </c>
      <c r="CF97" s="26">
        <f t="shared" si="232"/>
        <v>0</v>
      </c>
      <c r="CG97" s="26">
        <f t="shared" si="233"/>
        <v>0</v>
      </c>
      <c r="CH97" s="26">
        <f t="shared" si="234"/>
        <v>0</v>
      </c>
      <c r="CI97" s="26">
        <f t="shared" si="235"/>
        <v>0</v>
      </c>
      <c r="CJ97" s="26">
        <f t="shared" si="236"/>
        <v>0</v>
      </c>
      <c r="CK97" s="26">
        <f t="shared" si="237"/>
        <v>0</v>
      </c>
      <c r="CL97" s="26">
        <f t="shared" si="238"/>
        <v>0</v>
      </c>
      <c r="CM97" s="26">
        <f t="shared" si="239"/>
        <v>0</v>
      </c>
      <c r="CN97" s="26">
        <f t="shared" si="240"/>
        <v>0</v>
      </c>
      <c r="CO97" s="26">
        <f t="shared" si="241"/>
        <v>0</v>
      </c>
      <c r="CP97" s="26">
        <f t="shared" si="242"/>
        <v>0</v>
      </c>
      <c r="CQ97" s="26">
        <f t="shared" si="243"/>
        <v>0</v>
      </c>
      <c r="CR97" s="26">
        <f t="shared" si="244"/>
        <v>0</v>
      </c>
      <c r="CS97" s="26">
        <f t="shared" si="245"/>
        <v>0</v>
      </c>
      <c r="CT97" s="31">
        <f t="shared" si="321"/>
        <v>0</v>
      </c>
      <c r="CU97" s="31">
        <v>0</v>
      </c>
      <c r="CV97" s="31">
        <f t="shared" si="322"/>
        <v>0</v>
      </c>
      <c r="GE97" s="27">
        <v>115</v>
      </c>
      <c r="GF97" s="26">
        <f t="shared" si="326"/>
        <v>0</v>
      </c>
      <c r="GG97" s="26">
        <f t="shared" si="327"/>
        <v>0</v>
      </c>
      <c r="GH97" s="26">
        <f t="shared" si="328"/>
        <v>0</v>
      </c>
      <c r="GI97" s="26">
        <f t="shared" si="329"/>
        <v>1</v>
      </c>
      <c r="GJ97" s="26">
        <f t="shared" si="330"/>
        <v>0</v>
      </c>
      <c r="GK97" s="26">
        <f t="shared" si="331"/>
        <v>0</v>
      </c>
      <c r="GL97" s="26">
        <f t="shared" si="332"/>
        <v>0</v>
      </c>
      <c r="GM97" s="26">
        <f t="shared" si="333"/>
        <v>0</v>
      </c>
      <c r="GN97" s="26">
        <f t="shared" si="334"/>
        <v>0</v>
      </c>
      <c r="GO97" s="26">
        <f t="shared" si="335"/>
        <v>0</v>
      </c>
      <c r="GP97" s="26">
        <f t="shared" si="336"/>
        <v>1</v>
      </c>
      <c r="GQ97" s="26">
        <f t="shared" si="337"/>
        <v>0</v>
      </c>
      <c r="GR97" s="26">
        <f t="shared" si="338"/>
        <v>0</v>
      </c>
      <c r="GS97" s="26">
        <f t="shared" si="339"/>
        <v>0</v>
      </c>
      <c r="GT97" s="26">
        <f t="shared" si="340"/>
        <v>0</v>
      </c>
      <c r="GU97" s="26">
        <f t="shared" si="341"/>
        <v>7</v>
      </c>
      <c r="GV97" s="26">
        <f t="shared" si="342"/>
        <v>3</v>
      </c>
      <c r="GW97" s="26">
        <f t="shared" si="343"/>
        <v>1</v>
      </c>
      <c r="GX97" s="26">
        <f t="shared" si="344"/>
        <v>0</v>
      </c>
      <c r="GY97" s="26">
        <f t="shared" si="345"/>
        <v>0</v>
      </c>
      <c r="GZ97" s="26">
        <f t="shared" si="346"/>
        <v>0</v>
      </c>
      <c r="HA97" s="26">
        <f t="shared" si="347"/>
        <v>2</v>
      </c>
      <c r="HB97" s="31">
        <f t="shared" si="348"/>
        <v>15</v>
      </c>
      <c r="HC97" s="31">
        <f t="shared" si="349"/>
        <v>0.71111111111111092</v>
      </c>
      <c r="HD97" s="31">
        <f t="shared" si="350"/>
        <v>4.8484848484848467E-3</v>
      </c>
    </row>
    <row r="98" spans="1:212">
      <c r="A98" s="6">
        <v>93</v>
      </c>
      <c r="B98" s="6">
        <v>47</v>
      </c>
      <c r="C98" s="6">
        <v>37</v>
      </c>
      <c r="D98" s="7">
        <v>21.533463430000001</v>
      </c>
      <c r="E98" s="8">
        <f t="shared" si="268"/>
        <v>22</v>
      </c>
      <c r="F98" s="7">
        <v>82.140041010000004</v>
      </c>
      <c r="G98" s="8">
        <f t="shared" si="269"/>
        <v>82</v>
      </c>
      <c r="H98" s="9">
        <v>6.5003432219999997</v>
      </c>
      <c r="I98" s="8">
        <f t="shared" si="270"/>
        <v>7</v>
      </c>
      <c r="J98" s="10">
        <v>295.9248796</v>
      </c>
      <c r="K98" s="8">
        <f t="shared" si="271"/>
        <v>296</v>
      </c>
      <c r="L98" s="5" t="s">
        <v>24</v>
      </c>
      <c r="S98" s="27">
        <v>96</v>
      </c>
      <c r="T98" s="26">
        <f t="shared" si="352"/>
        <v>0</v>
      </c>
      <c r="U98" s="26">
        <f t="shared" si="353"/>
        <v>2</v>
      </c>
      <c r="V98" s="26">
        <f t="shared" si="354"/>
        <v>0</v>
      </c>
      <c r="W98" s="26">
        <f t="shared" si="355"/>
        <v>0</v>
      </c>
      <c r="X98" s="26">
        <f t="shared" si="356"/>
        <v>0</v>
      </c>
      <c r="Y98" s="26">
        <f t="shared" si="357"/>
        <v>0</v>
      </c>
      <c r="Z98" s="26">
        <f t="shared" si="358"/>
        <v>0</v>
      </c>
      <c r="AA98" s="26">
        <f t="shared" si="359"/>
        <v>0</v>
      </c>
      <c r="AB98" s="26">
        <f t="shared" si="360"/>
        <v>0</v>
      </c>
      <c r="AC98" s="26">
        <f t="shared" si="361"/>
        <v>0</v>
      </c>
      <c r="AD98" s="26">
        <f t="shared" si="362"/>
        <v>1</v>
      </c>
      <c r="AE98" s="26">
        <f t="shared" si="363"/>
        <v>0</v>
      </c>
      <c r="AF98" s="26">
        <f t="shared" si="370"/>
        <v>0</v>
      </c>
      <c r="AG98" s="26">
        <f t="shared" si="364"/>
        <v>1</v>
      </c>
      <c r="AH98" s="26">
        <f t="shared" si="372"/>
        <v>1</v>
      </c>
      <c r="AI98" s="26">
        <f t="shared" si="371"/>
        <v>0</v>
      </c>
      <c r="AJ98" s="26">
        <f t="shared" si="365"/>
        <v>0</v>
      </c>
      <c r="AK98" s="26">
        <f t="shared" si="366"/>
        <v>0</v>
      </c>
      <c r="AL98" s="26">
        <f t="shared" si="367"/>
        <v>0</v>
      </c>
      <c r="AM98" s="26">
        <f t="shared" si="373"/>
        <v>0</v>
      </c>
      <c r="AN98" s="26">
        <f t="shared" si="368"/>
        <v>1</v>
      </c>
      <c r="AO98" s="26">
        <f t="shared" si="369"/>
        <v>0</v>
      </c>
      <c r="AP98" s="31">
        <f t="shared" si="294"/>
        <v>6</v>
      </c>
      <c r="AQ98" s="31">
        <f t="shared" si="374"/>
        <v>0.77777777777777768</v>
      </c>
      <c r="AR98" s="31">
        <f t="shared" si="295"/>
        <v>2.121212121212121E-3</v>
      </c>
      <c r="AU98" s="27">
        <v>101</v>
      </c>
      <c r="AV98" s="26">
        <f t="shared" si="296"/>
        <v>0</v>
      </c>
      <c r="AW98" s="26">
        <f t="shared" si="297"/>
        <v>0</v>
      </c>
      <c r="AX98" s="26">
        <f t="shared" si="298"/>
        <v>0</v>
      </c>
      <c r="AY98" s="26">
        <f t="shared" si="299"/>
        <v>0</v>
      </c>
      <c r="AZ98" s="26">
        <f t="shared" si="300"/>
        <v>0</v>
      </c>
      <c r="BA98" s="26">
        <f t="shared" si="301"/>
        <v>0</v>
      </c>
      <c r="BB98" s="26">
        <f t="shared" si="302"/>
        <v>0</v>
      </c>
      <c r="BC98" s="26">
        <f t="shared" si="303"/>
        <v>0</v>
      </c>
      <c r="BD98" s="26">
        <f t="shared" si="304"/>
        <v>0</v>
      </c>
      <c r="BE98" s="26">
        <f t="shared" si="305"/>
        <v>0</v>
      </c>
      <c r="BF98" s="26">
        <f t="shared" si="306"/>
        <v>0</v>
      </c>
      <c r="BG98" s="26">
        <f t="shared" si="307"/>
        <v>0</v>
      </c>
      <c r="BH98" s="26">
        <f t="shared" si="308"/>
        <v>0</v>
      </c>
      <c r="BI98" s="26">
        <f t="shared" si="309"/>
        <v>0</v>
      </c>
      <c r="BJ98" s="26">
        <f t="shared" si="310"/>
        <v>0</v>
      </c>
      <c r="BK98" s="26">
        <f t="shared" si="311"/>
        <v>0</v>
      </c>
      <c r="BL98" s="26">
        <f t="shared" si="312"/>
        <v>0</v>
      </c>
      <c r="BM98" s="26">
        <f t="shared" si="313"/>
        <v>0</v>
      </c>
      <c r="BN98" s="26">
        <f t="shared" si="314"/>
        <v>0</v>
      </c>
      <c r="BO98" s="26">
        <f t="shared" si="315"/>
        <v>0</v>
      </c>
      <c r="BP98" s="26">
        <f t="shared" si="316"/>
        <v>0</v>
      </c>
      <c r="BQ98" s="26">
        <f t="shared" si="317"/>
        <v>0</v>
      </c>
      <c r="BR98" s="31">
        <f t="shared" si="318"/>
        <v>0</v>
      </c>
      <c r="BS98" s="31">
        <v>0</v>
      </c>
      <c r="BT98" s="31">
        <f t="shared" si="320"/>
        <v>0</v>
      </c>
      <c r="BW98" s="27">
        <v>101</v>
      </c>
      <c r="BX98" s="26">
        <f t="shared" ref="BX98:BX129" si="375">COUNTIFS($C$2:$C$2201, $BW98, $L$2:$L$2201, $P$2)</f>
        <v>0</v>
      </c>
      <c r="BY98" s="26">
        <f t="shared" ref="BY98:BY129" si="376">COUNTIFS($C$2:$C$2201, $BW98, $L$2:$L$2201, $P$3)</f>
        <v>0</v>
      </c>
      <c r="BZ98" s="26">
        <f t="shared" ref="BZ98:BZ129" si="377">COUNTIFS($C$2:$C$2201, $BW98, $L$2:$L$2201, $P$4)</f>
        <v>0</v>
      </c>
      <c r="CA98" s="26">
        <f t="shared" ref="CA98:CA129" si="378">COUNTIFS($C$2:$C$2201, $BW98, $L$2:$L$2201, $P$5)</f>
        <v>0</v>
      </c>
      <c r="CB98" s="26">
        <f t="shared" ref="CB98:CB129" si="379">COUNTIFS($C$2:$C$2201, $BW98, $L$2:$L$2201, $P$6)</f>
        <v>0</v>
      </c>
      <c r="CC98" s="26">
        <f t="shared" ref="CC98:CC129" si="380">COUNTIFS($C$2:$C$2201, $BW98, $L$2:$L$2201, $P$7)</f>
        <v>0</v>
      </c>
      <c r="CD98" s="26">
        <f t="shared" ref="CD98:CD129" si="381">COUNTIFS($C$2:$C$2201, $BW98, $L$2:$L$2201, $P$8)</f>
        <v>0</v>
      </c>
      <c r="CE98" s="26">
        <f t="shared" ref="CE98:CE129" si="382">COUNTIFS($C$2:$C$2201, $BW98, $L$2:$L$2201, $P$9)</f>
        <v>0</v>
      </c>
      <c r="CF98" s="26">
        <f t="shared" ref="CF98:CF129" si="383">COUNTIFS($C$2:$C$2201, $BW98, $L$2:$L$2201, $P$10)</f>
        <v>0</v>
      </c>
      <c r="CG98" s="26">
        <f t="shared" ref="CG98:CG129" si="384">COUNTIFS($C$2:$C$2201, $BW98, $L$2:$L$2201, $P$11)</f>
        <v>0</v>
      </c>
      <c r="CH98" s="26">
        <f t="shared" ref="CH98:CH129" si="385">COUNTIFS($C$2:$C$2201, $BW98, $L$2:$L$2201, $P$12)</f>
        <v>0</v>
      </c>
      <c r="CI98" s="26">
        <f t="shared" ref="CI98:CI129" si="386">COUNTIFS($C$2:$C$2201, $BW98, $L$2:$L$2201, $P$13)</f>
        <v>0</v>
      </c>
      <c r="CJ98" s="26">
        <f t="shared" ref="CJ98:CJ129" si="387">COUNTIFS($C$2:$C$2201, $BW98, $L$2:$L$2201, $P$14)</f>
        <v>0</v>
      </c>
      <c r="CK98" s="26">
        <f t="shared" ref="CK98:CK129" si="388">COUNTIFS($C$2:$C$2201, $BW98, $L$2:$L$2201, $P$15)</f>
        <v>0</v>
      </c>
      <c r="CL98" s="26">
        <f t="shared" ref="CL98:CL129" si="389">COUNTIFS($C$2:$C$2201, $BW98, $L$2:$L$2201, $P$16)</f>
        <v>0</v>
      </c>
      <c r="CM98" s="26">
        <f t="shared" ref="CM98:CM129" si="390">COUNTIFS($C$2:$C$2201, $BW98, $L$2:$L$2201, $P$17)</f>
        <v>0</v>
      </c>
      <c r="CN98" s="26">
        <f t="shared" ref="CN98:CN129" si="391">COUNTIFS($C$2:$C$2201, $BW98, $L$2:$L$2201, $P$18)</f>
        <v>0</v>
      </c>
      <c r="CO98" s="26">
        <f t="shared" ref="CO98:CO129" si="392">COUNTIFS($C$2:$C$2201, $BW98, $L$2:$L$2201, $P$19)</f>
        <v>0</v>
      </c>
      <c r="CP98" s="26">
        <f t="shared" ref="CP98:CP129" si="393">COUNTIFS($C$2:$C$2201, $BW98, $L$2:$L$2201, $P$20)</f>
        <v>0</v>
      </c>
      <c r="CQ98" s="26">
        <f t="shared" ref="CQ98:CQ129" si="394">COUNTIFS($C$2:$C$2201, $BW98, $L$2:$L$2201, $P$21)</f>
        <v>0</v>
      </c>
      <c r="CR98" s="26">
        <f t="shared" ref="CR98:CR129" si="395">COUNTIFS($C$2:$C$2201, $BW98, $L$2:$L$2201, $P$22)</f>
        <v>0</v>
      </c>
      <c r="CS98" s="26">
        <f t="shared" ref="CS98:CS129" si="396">COUNTIFS($C$2:$C$2201, $BW98, $L$2:$L$2201, $P$23)</f>
        <v>0</v>
      </c>
      <c r="CT98" s="31">
        <f t="shared" si="321"/>
        <v>0</v>
      </c>
      <c r="CU98" s="31">
        <v>0</v>
      </c>
      <c r="CV98" s="31">
        <f t="shared" si="322"/>
        <v>0</v>
      </c>
      <c r="GE98" s="27">
        <v>116</v>
      </c>
      <c r="GF98" s="26">
        <f t="shared" si="326"/>
        <v>0</v>
      </c>
      <c r="GG98" s="26">
        <f t="shared" si="327"/>
        <v>0</v>
      </c>
      <c r="GH98" s="26">
        <f t="shared" si="328"/>
        <v>0</v>
      </c>
      <c r="GI98" s="26">
        <f t="shared" si="329"/>
        <v>0</v>
      </c>
      <c r="GJ98" s="26">
        <f t="shared" si="330"/>
        <v>0</v>
      </c>
      <c r="GK98" s="26">
        <f t="shared" si="331"/>
        <v>0</v>
      </c>
      <c r="GL98" s="26">
        <f t="shared" si="332"/>
        <v>0</v>
      </c>
      <c r="GM98" s="26">
        <f t="shared" si="333"/>
        <v>0</v>
      </c>
      <c r="GN98" s="26">
        <f t="shared" si="334"/>
        <v>0</v>
      </c>
      <c r="GO98" s="26">
        <f t="shared" si="335"/>
        <v>0</v>
      </c>
      <c r="GP98" s="26">
        <f t="shared" si="336"/>
        <v>3</v>
      </c>
      <c r="GQ98" s="26">
        <f t="shared" si="337"/>
        <v>0</v>
      </c>
      <c r="GR98" s="26">
        <f t="shared" si="338"/>
        <v>0</v>
      </c>
      <c r="GS98" s="26">
        <f t="shared" si="339"/>
        <v>0</v>
      </c>
      <c r="GT98" s="26">
        <f t="shared" si="340"/>
        <v>0</v>
      </c>
      <c r="GU98" s="26">
        <f t="shared" si="341"/>
        <v>2</v>
      </c>
      <c r="GV98" s="26">
        <f t="shared" si="342"/>
        <v>6</v>
      </c>
      <c r="GW98" s="26">
        <f t="shared" si="343"/>
        <v>1</v>
      </c>
      <c r="GX98" s="26">
        <f t="shared" si="344"/>
        <v>0</v>
      </c>
      <c r="GY98" s="26">
        <f t="shared" si="345"/>
        <v>0</v>
      </c>
      <c r="GZ98" s="26">
        <f t="shared" si="346"/>
        <v>0</v>
      </c>
      <c r="HA98" s="26">
        <f t="shared" si="347"/>
        <v>0</v>
      </c>
      <c r="HB98" s="31">
        <f t="shared" si="348"/>
        <v>12</v>
      </c>
      <c r="HC98" s="31">
        <f t="shared" si="349"/>
        <v>0.65277777777777779</v>
      </c>
      <c r="HD98" s="31">
        <f t="shared" si="350"/>
        <v>3.560606060606061E-3</v>
      </c>
    </row>
    <row r="99" spans="1:212">
      <c r="A99" s="6">
        <v>60</v>
      </c>
      <c r="B99" s="6">
        <v>55</v>
      </c>
      <c r="C99" s="6">
        <v>45</v>
      </c>
      <c r="D99" s="7">
        <v>21.408657689999998</v>
      </c>
      <c r="E99" s="8">
        <f t="shared" si="268"/>
        <v>21</v>
      </c>
      <c r="F99" s="7">
        <v>83.329319100000006</v>
      </c>
      <c r="G99" s="8">
        <f t="shared" si="269"/>
        <v>83</v>
      </c>
      <c r="H99" s="9">
        <v>5.9357454169999997</v>
      </c>
      <c r="I99" s="8">
        <f t="shared" si="270"/>
        <v>6</v>
      </c>
      <c r="J99" s="10">
        <v>287.57669349999998</v>
      </c>
      <c r="K99" s="8">
        <f t="shared" si="271"/>
        <v>288</v>
      </c>
      <c r="L99" s="5" t="s">
        <v>24</v>
      </c>
      <c r="S99" s="27">
        <v>97</v>
      </c>
      <c r="T99" s="26">
        <f t="shared" si="352"/>
        <v>3</v>
      </c>
      <c r="U99" s="26">
        <f t="shared" si="353"/>
        <v>0</v>
      </c>
      <c r="V99" s="26">
        <f t="shared" si="354"/>
        <v>0</v>
      </c>
      <c r="W99" s="26">
        <f t="shared" si="355"/>
        <v>0</v>
      </c>
      <c r="X99" s="26">
        <f t="shared" si="356"/>
        <v>0</v>
      </c>
      <c r="Y99" s="26">
        <f t="shared" si="357"/>
        <v>0</v>
      </c>
      <c r="Z99" s="26">
        <f t="shared" si="358"/>
        <v>0</v>
      </c>
      <c r="AA99" s="26">
        <f t="shared" si="359"/>
        <v>0</v>
      </c>
      <c r="AB99" s="26">
        <f t="shared" si="360"/>
        <v>0</v>
      </c>
      <c r="AC99" s="26">
        <f t="shared" si="361"/>
        <v>0</v>
      </c>
      <c r="AD99" s="26">
        <f t="shared" si="362"/>
        <v>1</v>
      </c>
      <c r="AE99" s="26">
        <f t="shared" si="363"/>
        <v>0</v>
      </c>
      <c r="AF99" s="26">
        <f t="shared" si="370"/>
        <v>0</v>
      </c>
      <c r="AG99" s="26">
        <f t="shared" si="364"/>
        <v>4</v>
      </c>
      <c r="AH99" s="26">
        <f t="shared" si="372"/>
        <v>0</v>
      </c>
      <c r="AI99" s="26">
        <f t="shared" si="371"/>
        <v>0</v>
      </c>
      <c r="AJ99" s="26">
        <f t="shared" si="365"/>
        <v>0</v>
      </c>
      <c r="AK99" s="26">
        <f t="shared" si="366"/>
        <v>0</v>
      </c>
      <c r="AL99" s="26">
        <f t="shared" si="367"/>
        <v>0</v>
      </c>
      <c r="AM99" s="26">
        <f t="shared" si="373"/>
        <v>0</v>
      </c>
      <c r="AN99" s="26">
        <f t="shared" si="368"/>
        <v>0</v>
      </c>
      <c r="AO99" s="26">
        <f t="shared" si="369"/>
        <v>3</v>
      </c>
      <c r="AP99" s="31">
        <f t="shared" si="294"/>
        <v>11</v>
      </c>
      <c r="AQ99" s="31">
        <f t="shared" si="374"/>
        <v>0.71074380165289264</v>
      </c>
      <c r="AR99" s="31">
        <f t="shared" si="295"/>
        <v>3.5537190082644632E-3</v>
      </c>
      <c r="AU99" s="27">
        <v>102</v>
      </c>
      <c r="AV99" s="26">
        <f t="shared" si="296"/>
        <v>0</v>
      </c>
      <c r="AW99" s="26">
        <f t="shared" si="297"/>
        <v>0</v>
      </c>
      <c r="AX99" s="26">
        <f t="shared" si="298"/>
        <v>0</v>
      </c>
      <c r="AY99" s="26">
        <f t="shared" si="299"/>
        <v>0</v>
      </c>
      <c r="AZ99" s="26">
        <f t="shared" si="300"/>
        <v>0</v>
      </c>
      <c r="BA99" s="26">
        <f t="shared" si="301"/>
        <v>0</v>
      </c>
      <c r="BB99" s="26">
        <f t="shared" si="302"/>
        <v>0</v>
      </c>
      <c r="BC99" s="26">
        <f t="shared" si="303"/>
        <v>0</v>
      </c>
      <c r="BD99" s="26">
        <f t="shared" si="304"/>
        <v>0</v>
      </c>
      <c r="BE99" s="26">
        <f t="shared" si="305"/>
        <v>0</v>
      </c>
      <c r="BF99" s="26">
        <f t="shared" si="306"/>
        <v>0</v>
      </c>
      <c r="BG99" s="26">
        <f t="shared" si="307"/>
        <v>0</v>
      </c>
      <c r="BH99" s="26">
        <f t="shared" si="308"/>
        <v>0</v>
      </c>
      <c r="BI99" s="26">
        <f t="shared" si="309"/>
        <v>0</v>
      </c>
      <c r="BJ99" s="26">
        <f t="shared" si="310"/>
        <v>0</v>
      </c>
      <c r="BK99" s="26">
        <f t="shared" si="311"/>
        <v>0</v>
      </c>
      <c r="BL99" s="26">
        <f t="shared" si="312"/>
        <v>0</v>
      </c>
      <c r="BM99" s="26">
        <f t="shared" si="313"/>
        <v>0</v>
      </c>
      <c r="BN99" s="26">
        <f t="shared" si="314"/>
        <v>0</v>
      </c>
      <c r="BO99" s="26">
        <f t="shared" si="315"/>
        <v>0</v>
      </c>
      <c r="BP99" s="26">
        <f t="shared" si="316"/>
        <v>0</v>
      </c>
      <c r="BQ99" s="26">
        <f t="shared" si="317"/>
        <v>0</v>
      </c>
      <c r="BR99" s="31">
        <f t="shared" si="318"/>
        <v>0</v>
      </c>
      <c r="BS99" s="31">
        <v>0</v>
      </c>
      <c r="BT99" s="31">
        <f t="shared" si="320"/>
        <v>0</v>
      </c>
      <c r="BW99" s="27">
        <v>102</v>
      </c>
      <c r="BX99" s="26">
        <f t="shared" si="375"/>
        <v>0</v>
      </c>
      <c r="BY99" s="26">
        <f t="shared" si="376"/>
        <v>0</v>
      </c>
      <c r="BZ99" s="26">
        <f t="shared" si="377"/>
        <v>0</v>
      </c>
      <c r="CA99" s="26">
        <f t="shared" si="378"/>
        <v>0</v>
      </c>
      <c r="CB99" s="26">
        <f t="shared" si="379"/>
        <v>0</v>
      </c>
      <c r="CC99" s="26">
        <f t="shared" si="380"/>
        <v>0</v>
      </c>
      <c r="CD99" s="26">
        <f t="shared" si="381"/>
        <v>0</v>
      </c>
      <c r="CE99" s="26">
        <f t="shared" si="382"/>
        <v>0</v>
      </c>
      <c r="CF99" s="26">
        <f t="shared" si="383"/>
        <v>0</v>
      </c>
      <c r="CG99" s="26">
        <f t="shared" si="384"/>
        <v>0</v>
      </c>
      <c r="CH99" s="26">
        <f t="shared" si="385"/>
        <v>0</v>
      </c>
      <c r="CI99" s="26">
        <f t="shared" si="386"/>
        <v>0</v>
      </c>
      <c r="CJ99" s="26">
        <f t="shared" si="387"/>
        <v>0</v>
      </c>
      <c r="CK99" s="26">
        <f t="shared" si="388"/>
        <v>0</v>
      </c>
      <c r="CL99" s="26">
        <f t="shared" si="389"/>
        <v>0</v>
      </c>
      <c r="CM99" s="26">
        <f t="shared" si="390"/>
        <v>0</v>
      </c>
      <c r="CN99" s="26">
        <f t="shared" si="391"/>
        <v>0</v>
      </c>
      <c r="CO99" s="26">
        <f t="shared" si="392"/>
        <v>0</v>
      </c>
      <c r="CP99" s="26">
        <f t="shared" si="393"/>
        <v>0</v>
      </c>
      <c r="CQ99" s="26">
        <f t="shared" si="394"/>
        <v>0</v>
      </c>
      <c r="CR99" s="26">
        <f t="shared" si="395"/>
        <v>0</v>
      </c>
      <c r="CS99" s="26">
        <f t="shared" si="396"/>
        <v>0</v>
      </c>
      <c r="CT99" s="31">
        <f t="shared" si="321"/>
        <v>0</v>
      </c>
      <c r="CU99" s="31">
        <v>0</v>
      </c>
      <c r="CV99" s="31">
        <f t="shared" si="322"/>
        <v>0</v>
      </c>
      <c r="GE99" s="27">
        <v>117</v>
      </c>
      <c r="GF99" s="26">
        <f t="shared" si="326"/>
        <v>0</v>
      </c>
      <c r="GG99" s="26">
        <f t="shared" si="327"/>
        <v>0</v>
      </c>
      <c r="GH99" s="26">
        <f t="shared" si="328"/>
        <v>0</v>
      </c>
      <c r="GI99" s="26">
        <f t="shared" si="329"/>
        <v>2</v>
      </c>
      <c r="GJ99" s="26">
        <f t="shared" si="330"/>
        <v>1</v>
      </c>
      <c r="GK99" s="26">
        <f t="shared" si="331"/>
        <v>0</v>
      </c>
      <c r="GL99" s="26">
        <f t="shared" si="332"/>
        <v>0</v>
      </c>
      <c r="GM99" s="26">
        <f t="shared" si="333"/>
        <v>0</v>
      </c>
      <c r="GN99" s="26">
        <f t="shared" si="334"/>
        <v>0</v>
      </c>
      <c r="GO99" s="26">
        <f t="shared" si="335"/>
        <v>0</v>
      </c>
      <c r="GP99" s="26">
        <f t="shared" si="336"/>
        <v>3</v>
      </c>
      <c r="GQ99" s="26">
        <f t="shared" si="337"/>
        <v>0</v>
      </c>
      <c r="GR99" s="26">
        <f t="shared" si="338"/>
        <v>0</v>
      </c>
      <c r="GS99" s="26">
        <f t="shared" si="339"/>
        <v>0</v>
      </c>
      <c r="GT99" s="26">
        <f t="shared" si="340"/>
        <v>0</v>
      </c>
      <c r="GU99" s="26">
        <f t="shared" si="341"/>
        <v>6</v>
      </c>
      <c r="GV99" s="26">
        <f t="shared" si="342"/>
        <v>8</v>
      </c>
      <c r="GW99" s="26">
        <f t="shared" si="343"/>
        <v>0</v>
      </c>
      <c r="GX99" s="26">
        <f t="shared" si="344"/>
        <v>0</v>
      </c>
      <c r="GY99" s="26">
        <f t="shared" si="345"/>
        <v>0</v>
      </c>
      <c r="GZ99" s="26">
        <f t="shared" si="346"/>
        <v>0</v>
      </c>
      <c r="HA99" s="26">
        <f t="shared" si="347"/>
        <v>1</v>
      </c>
      <c r="HB99" s="31">
        <f t="shared" si="348"/>
        <v>21</v>
      </c>
      <c r="HC99" s="31">
        <f t="shared" si="349"/>
        <v>0.73922902494331055</v>
      </c>
      <c r="HD99" s="31">
        <f t="shared" si="350"/>
        <v>7.0562770562770556E-3</v>
      </c>
    </row>
    <row r="100" spans="1:212">
      <c r="A100" s="6">
        <v>78</v>
      </c>
      <c r="B100" s="6">
        <v>35</v>
      </c>
      <c r="C100" s="6">
        <v>44</v>
      </c>
      <c r="D100" s="7">
        <v>26.543480850000002</v>
      </c>
      <c r="E100" s="8">
        <f t="shared" si="268"/>
        <v>27</v>
      </c>
      <c r="F100" s="7">
        <v>84.673535970000003</v>
      </c>
      <c r="G100" s="8">
        <f t="shared" si="269"/>
        <v>85</v>
      </c>
      <c r="H100" s="9">
        <v>7.0726556220000001</v>
      </c>
      <c r="I100" s="8">
        <f t="shared" si="270"/>
        <v>7</v>
      </c>
      <c r="J100" s="10">
        <v>183.62226570000001</v>
      </c>
      <c r="K100" s="8">
        <f t="shared" si="271"/>
        <v>184</v>
      </c>
      <c r="L100" s="5" t="s">
        <v>24</v>
      </c>
      <c r="S100" s="27">
        <v>98</v>
      </c>
      <c r="T100" s="26">
        <f t="shared" si="352"/>
        <v>2</v>
      </c>
      <c r="U100" s="26">
        <f t="shared" si="353"/>
        <v>2</v>
      </c>
      <c r="V100" s="26">
        <f t="shared" si="354"/>
        <v>0</v>
      </c>
      <c r="W100" s="26">
        <f t="shared" si="355"/>
        <v>0</v>
      </c>
      <c r="X100" s="26">
        <f t="shared" si="356"/>
        <v>0</v>
      </c>
      <c r="Y100" s="26">
        <f t="shared" si="357"/>
        <v>0</v>
      </c>
      <c r="Z100" s="26">
        <f t="shared" si="358"/>
        <v>0</v>
      </c>
      <c r="AA100" s="26">
        <f t="shared" si="359"/>
        <v>0</v>
      </c>
      <c r="AB100" s="26">
        <f t="shared" si="360"/>
        <v>0</v>
      </c>
      <c r="AC100" s="26">
        <f t="shared" si="361"/>
        <v>0</v>
      </c>
      <c r="AD100" s="26">
        <f t="shared" si="362"/>
        <v>1</v>
      </c>
      <c r="AE100" s="26">
        <f t="shared" si="363"/>
        <v>0</v>
      </c>
      <c r="AF100" s="26">
        <f t="shared" si="370"/>
        <v>0</v>
      </c>
      <c r="AG100" s="26">
        <f t="shared" si="364"/>
        <v>2</v>
      </c>
      <c r="AH100" s="26">
        <f t="shared" si="372"/>
        <v>4</v>
      </c>
      <c r="AI100" s="26">
        <f t="shared" si="371"/>
        <v>0</v>
      </c>
      <c r="AJ100" s="26">
        <f t="shared" si="365"/>
        <v>0</v>
      </c>
      <c r="AK100" s="26">
        <f t="shared" si="366"/>
        <v>0</v>
      </c>
      <c r="AL100" s="26">
        <f t="shared" si="367"/>
        <v>0</v>
      </c>
      <c r="AM100" s="26">
        <f t="shared" si="373"/>
        <v>0</v>
      </c>
      <c r="AN100" s="26">
        <f t="shared" si="368"/>
        <v>1</v>
      </c>
      <c r="AO100" s="26">
        <f t="shared" si="369"/>
        <v>3</v>
      </c>
      <c r="AP100" s="31">
        <f t="shared" si="294"/>
        <v>15</v>
      </c>
      <c r="AQ100" s="31">
        <f t="shared" si="374"/>
        <v>0.82666666666666655</v>
      </c>
      <c r="AR100" s="31">
        <f t="shared" si="295"/>
        <v>5.6363636363636355E-3</v>
      </c>
      <c r="AU100" s="27">
        <v>103</v>
      </c>
      <c r="AV100" s="26">
        <f t="shared" si="296"/>
        <v>0</v>
      </c>
      <c r="AW100" s="26">
        <f t="shared" si="297"/>
        <v>0</v>
      </c>
      <c r="AX100" s="26">
        <f t="shared" si="298"/>
        <v>0</v>
      </c>
      <c r="AY100" s="26">
        <f t="shared" si="299"/>
        <v>0</v>
      </c>
      <c r="AZ100" s="26">
        <f t="shared" si="300"/>
        <v>0</v>
      </c>
      <c r="BA100" s="26">
        <f t="shared" si="301"/>
        <v>0</v>
      </c>
      <c r="BB100" s="26">
        <f t="shared" si="302"/>
        <v>0</v>
      </c>
      <c r="BC100" s="26">
        <f t="shared" si="303"/>
        <v>0</v>
      </c>
      <c r="BD100" s="26">
        <f t="shared" si="304"/>
        <v>0</v>
      </c>
      <c r="BE100" s="26">
        <f t="shared" si="305"/>
        <v>0</v>
      </c>
      <c r="BF100" s="26">
        <f t="shared" si="306"/>
        <v>0</v>
      </c>
      <c r="BG100" s="26">
        <f t="shared" si="307"/>
        <v>0</v>
      </c>
      <c r="BH100" s="26">
        <f t="shared" si="308"/>
        <v>0</v>
      </c>
      <c r="BI100" s="26">
        <f t="shared" si="309"/>
        <v>0</v>
      </c>
      <c r="BJ100" s="26">
        <f t="shared" si="310"/>
        <v>0</v>
      </c>
      <c r="BK100" s="26">
        <f t="shared" si="311"/>
        <v>0</v>
      </c>
      <c r="BL100" s="26">
        <f t="shared" si="312"/>
        <v>0</v>
      </c>
      <c r="BM100" s="26">
        <f t="shared" si="313"/>
        <v>0</v>
      </c>
      <c r="BN100" s="26">
        <f t="shared" si="314"/>
        <v>0</v>
      </c>
      <c r="BO100" s="26">
        <f t="shared" si="315"/>
        <v>0</v>
      </c>
      <c r="BP100" s="26">
        <f t="shared" si="316"/>
        <v>0</v>
      </c>
      <c r="BQ100" s="26">
        <f t="shared" si="317"/>
        <v>0</v>
      </c>
      <c r="BR100" s="31">
        <f t="shared" si="318"/>
        <v>0</v>
      </c>
      <c r="BS100" s="31">
        <v>0</v>
      </c>
      <c r="BT100" s="31">
        <f t="shared" si="320"/>
        <v>0</v>
      </c>
      <c r="BW100" s="27">
        <v>103</v>
      </c>
      <c r="BX100" s="26">
        <f t="shared" si="375"/>
        <v>0</v>
      </c>
      <c r="BY100" s="26">
        <f t="shared" si="376"/>
        <v>0</v>
      </c>
      <c r="BZ100" s="26">
        <f t="shared" si="377"/>
        <v>0</v>
      </c>
      <c r="CA100" s="26">
        <f t="shared" si="378"/>
        <v>0</v>
      </c>
      <c r="CB100" s="26">
        <f t="shared" si="379"/>
        <v>0</v>
      </c>
      <c r="CC100" s="26">
        <f t="shared" si="380"/>
        <v>0</v>
      </c>
      <c r="CD100" s="26">
        <f t="shared" si="381"/>
        <v>0</v>
      </c>
      <c r="CE100" s="26">
        <f t="shared" si="382"/>
        <v>0</v>
      </c>
      <c r="CF100" s="26">
        <f t="shared" si="383"/>
        <v>0</v>
      </c>
      <c r="CG100" s="26">
        <f t="shared" si="384"/>
        <v>0</v>
      </c>
      <c r="CH100" s="26">
        <f t="shared" si="385"/>
        <v>0</v>
      </c>
      <c r="CI100" s="26">
        <f t="shared" si="386"/>
        <v>0</v>
      </c>
      <c r="CJ100" s="26">
        <f t="shared" si="387"/>
        <v>0</v>
      </c>
      <c r="CK100" s="26">
        <f t="shared" si="388"/>
        <v>0</v>
      </c>
      <c r="CL100" s="26">
        <f t="shared" si="389"/>
        <v>0</v>
      </c>
      <c r="CM100" s="26">
        <f t="shared" si="390"/>
        <v>0</v>
      </c>
      <c r="CN100" s="26">
        <f t="shared" si="391"/>
        <v>0</v>
      </c>
      <c r="CO100" s="26">
        <f t="shared" si="392"/>
        <v>0</v>
      </c>
      <c r="CP100" s="26">
        <f t="shared" si="393"/>
        <v>0</v>
      </c>
      <c r="CQ100" s="26">
        <f t="shared" si="394"/>
        <v>0</v>
      </c>
      <c r="CR100" s="26">
        <f t="shared" si="395"/>
        <v>0</v>
      </c>
      <c r="CS100" s="26">
        <f t="shared" si="396"/>
        <v>0</v>
      </c>
      <c r="CT100" s="31">
        <f t="shared" si="321"/>
        <v>0</v>
      </c>
      <c r="CU100" s="31">
        <v>0</v>
      </c>
      <c r="CV100" s="31">
        <f t="shared" si="322"/>
        <v>0</v>
      </c>
      <c r="GE100" s="27">
        <v>118</v>
      </c>
      <c r="GF100" s="26">
        <f t="shared" si="326"/>
        <v>0</v>
      </c>
      <c r="GG100" s="26">
        <f t="shared" si="327"/>
        <v>0</v>
      </c>
      <c r="GH100" s="26">
        <f t="shared" si="328"/>
        <v>0</v>
      </c>
      <c r="GI100" s="26">
        <f t="shared" si="329"/>
        <v>0</v>
      </c>
      <c r="GJ100" s="26">
        <f t="shared" si="330"/>
        <v>1</v>
      </c>
      <c r="GK100" s="26">
        <f t="shared" si="331"/>
        <v>0</v>
      </c>
      <c r="GL100" s="26">
        <f t="shared" si="332"/>
        <v>0</v>
      </c>
      <c r="GM100" s="26">
        <f t="shared" si="333"/>
        <v>0</v>
      </c>
      <c r="GN100" s="26">
        <f t="shared" si="334"/>
        <v>0</v>
      </c>
      <c r="GO100" s="26">
        <f t="shared" si="335"/>
        <v>0</v>
      </c>
      <c r="GP100" s="26">
        <f t="shared" si="336"/>
        <v>3</v>
      </c>
      <c r="GQ100" s="26">
        <f t="shared" si="337"/>
        <v>0</v>
      </c>
      <c r="GR100" s="26">
        <f t="shared" si="338"/>
        <v>0</v>
      </c>
      <c r="GS100" s="26">
        <f t="shared" si="339"/>
        <v>0</v>
      </c>
      <c r="GT100" s="26">
        <f t="shared" si="340"/>
        <v>0</v>
      </c>
      <c r="GU100" s="26">
        <f t="shared" si="341"/>
        <v>5</v>
      </c>
      <c r="GV100" s="26">
        <f t="shared" si="342"/>
        <v>6</v>
      </c>
      <c r="GW100" s="26">
        <f t="shared" si="343"/>
        <v>1</v>
      </c>
      <c r="GX100" s="26">
        <f t="shared" si="344"/>
        <v>0</v>
      </c>
      <c r="GY100" s="26">
        <f t="shared" si="345"/>
        <v>0</v>
      </c>
      <c r="GZ100" s="26">
        <f t="shared" si="346"/>
        <v>0</v>
      </c>
      <c r="HA100" s="26">
        <f t="shared" si="347"/>
        <v>1</v>
      </c>
      <c r="HB100" s="31">
        <f t="shared" si="348"/>
        <v>17</v>
      </c>
      <c r="HC100" s="31">
        <f t="shared" si="349"/>
        <v>0.74740484429065723</v>
      </c>
      <c r="HD100" s="31">
        <f t="shared" si="350"/>
        <v>5.7754010695187149E-3</v>
      </c>
    </row>
    <row r="101" spans="1:212">
      <c r="A101" s="6">
        <v>65</v>
      </c>
      <c r="B101" s="6">
        <v>37</v>
      </c>
      <c r="C101" s="6">
        <v>40</v>
      </c>
      <c r="D101" s="7">
        <v>23.359054279999999</v>
      </c>
      <c r="E101" s="8">
        <f t="shared" si="268"/>
        <v>23</v>
      </c>
      <c r="F101" s="7">
        <v>83.59512273</v>
      </c>
      <c r="G101" s="8">
        <f t="shared" si="269"/>
        <v>84</v>
      </c>
      <c r="H101" s="9">
        <v>5.3333226060000003</v>
      </c>
      <c r="I101" s="8">
        <f t="shared" si="270"/>
        <v>5</v>
      </c>
      <c r="J101" s="10">
        <v>188.41366500000001</v>
      </c>
      <c r="K101" s="8">
        <f t="shared" si="271"/>
        <v>188</v>
      </c>
      <c r="L101" s="5" t="s">
        <v>24</v>
      </c>
      <c r="S101" s="27">
        <v>99</v>
      </c>
      <c r="T101" s="26">
        <f t="shared" si="352"/>
        <v>4</v>
      </c>
      <c r="U101" s="26">
        <f t="shared" si="353"/>
        <v>5</v>
      </c>
      <c r="V101" s="26">
        <f t="shared" si="354"/>
        <v>0</v>
      </c>
      <c r="W101" s="26">
        <f t="shared" si="355"/>
        <v>0</v>
      </c>
      <c r="X101" s="26">
        <f t="shared" si="356"/>
        <v>0</v>
      </c>
      <c r="Y101" s="26">
        <f t="shared" si="357"/>
        <v>0</v>
      </c>
      <c r="Z101" s="26">
        <f t="shared" si="358"/>
        <v>0</v>
      </c>
      <c r="AA101" s="26">
        <f t="shared" si="359"/>
        <v>0</v>
      </c>
      <c r="AB101" s="26">
        <f t="shared" si="360"/>
        <v>0</v>
      </c>
      <c r="AC101" s="26">
        <f t="shared" si="361"/>
        <v>0</v>
      </c>
      <c r="AD101" s="26">
        <f t="shared" si="362"/>
        <v>3</v>
      </c>
      <c r="AE101" s="26">
        <f t="shared" si="363"/>
        <v>0</v>
      </c>
      <c r="AF101" s="26">
        <f t="shared" si="370"/>
        <v>0</v>
      </c>
      <c r="AG101" s="26">
        <f t="shared" si="364"/>
        <v>2</v>
      </c>
      <c r="AH101" s="26">
        <f t="shared" si="372"/>
        <v>3</v>
      </c>
      <c r="AI101" s="26">
        <f t="shared" si="371"/>
        <v>0</v>
      </c>
      <c r="AJ101" s="26">
        <f t="shared" si="365"/>
        <v>0</v>
      </c>
      <c r="AK101" s="26">
        <f t="shared" si="366"/>
        <v>0</v>
      </c>
      <c r="AL101" s="26">
        <f t="shared" si="367"/>
        <v>0</v>
      </c>
      <c r="AM101" s="26">
        <f t="shared" si="373"/>
        <v>0</v>
      </c>
      <c r="AN101" s="26">
        <f t="shared" si="368"/>
        <v>1</v>
      </c>
      <c r="AO101" s="26">
        <f t="shared" si="369"/>
        <v>5</v>
      </c>
      <c r="AP101" s="31">
        <f t="shared" si="294"/>
        <v>23</v>
      </c>
      <c r="AQ101" s="31">
        <f t="shared" si="374"/>
        <v>0.83175803402646498</v>
      </c>
      <c r="AR101" s="31">
        <f t="shared" si="295"/>
        <v>8.6956521739130418E-3</v>
      </c>
      <c r="AU101" s="27">
        <v>104</v>
      </c>
      <c r="AV101" s="26">
        <f t="shared" si="296"/>
        <v>0</v>
      </c>
      <c r="AW101" s="26">
        <f t="shared" si="297"/>
        <v>0</v>
      </c>
      <c r="AX101" s="26">
        <f t="shared" si="298"/>
        <v>0</v>
      </c>
      <c r="AY101" s="26">
        <f t="shared" si="299"/>
        <v>0</v>
      </c>
      <c r="AZ101" s="26">
        <f t="shared" si="300"/>
        <v>0</v>
      </c>
      <c r="BA101" s="26">
        <f t="shared" si="301"/>
        <v>0</v>
      </c>
      <c r="BB101" s="26">
        <f t="shared" si="302"/>
        <v>0</v>
      </c>
      <c r="BC101" s="26">
        <f t="shared" si="303"/>
        <v>0</v>
      </c>
      <c r="BD101" s="26">
        <f t="shared" si="304"/>
        <v>0</v>
      </c>
      <c r="BE101" s="26">
        <f t="shared" si="305"/>
        <v>0</v>
      </c>
      <c r="BF101" s="26">
        <f t="shared" si="306"/>
        <v>0</v>
      </c>
      <c r="BG101" s="26">
        <f t="shared" si="307"/>
        <v>0</v>
      </c>
      <c r="BH101" s="26">
        <f t="shared" si="308"/>
        <v>0</v>
      </c>
      <c r="BI101" s="26">
        <f t="shared" si="309"/>
        <v>0</v>
      </c>
      <c r="BJ101" s="26">
        <f t="shared" si="310"/>
        <v>0</v>
      </c>
      <c r="BK101" s="26">
        <f t="shared" si="311"/>
        <v>0</v>
      </c>
      <c r="BL101" s="26">
        <f t="shared" si="312"/>
        <v>0</v>
      </c>
      <c r="BM101" s="26">
        <f t="shared" si="313"/>
        <v>0</v>
      </c>
      <c r="BN101" s="26">
        <f t="shared" si="314"/>
        <v>0</v>
      </c>
      <c r="BO101" s="26">
        <f t="shared" si="315"/>
        <v>0</v>
      </c>
      <c r="BP101" s="26">
        <f t="shared" si="316"/>
        <v>0</v>
      </c>
      <c r="BQ101" s="26">
        <f t="shared" si="317"/>
        <v>0</v>
      </c>
      <c r="BR101" s="31">
        <f t="shared" si="318"/>
        <v>0</v>
      </c>
      <c r="BS101" s="31">
        <v>0</v>
      </c>
      <c r="BT101" s="31">
        <f t="shared" si="320"/>
        <v>0</v>
      </c>
      <c r="BW101" s="27">
        <v>104</v>
      </c>
      <c r="BX101" s="26">
        <f t="shared" si="375"/>
        <v>0</v>
      </c>
      <c r="BY101" s="26">
        <f t="shared" si="376"/>
        <v>0</v>
      </c>
      <c r="BZ101" s="26">
        <f t="shared" si="377"/>
        <v>0</v>
      </c>
      <c r="CA101" s="26">
        <f t="shared" si="378"/>
        <v>0</v>
      </c>
      <c r="CB101" s="26">
        <f t="shared" si="379"/>
        <v>0</v>
      </c>
      <c r="CC101" s="26">
        <f t="shared" si="380"/>
        <v>0</v>
      </c>
      <c r="CD101" s="26">
        <f t="shared" si="381"/>
        <v>0</v>
      </c>
      <c r="CE101" s="26">
        <f t="shared" si="382"/>
        <v>0</v>
      </c>
      <c r="CF101" s="26">
        <f t="shared" si="383"/>
        <v>0</v>
      </c>
      <c r="CG101" s="26">
        <f t="shared" si="384"/>
        <v>0</v>
      </c>
      <c r="CH101" s="26">
        <f t="shared" si="385"/>
        <v>0</v>
      </c>
      <c r="CI101" s="26">
        <f t="shared" si="386"/>
        <v>0</v>
      </c>
      <c r="CJ101" s="26">
        <f t="shared" si="387"/>
        <v>0</v>
      </c>
      <c r="CK101" s="26">
        <f t="shared" si="388"/>
        <v>0</v>
      </c>
      <c r="CL101" s="26">
        <f t="shared" si="389"/>
        <v>0</v>
      </c>
      <c r="CM101" s="26">
        <f t="shared" si="390"/>
        <v>0</v>
      </c>
      <c r="CN101" s="26">
        <f t="shared" si="391"/>
        <v>0</v>
      </c>
      <c r="CO101" s="26">
        <f t="shared" si="392"/>
        <v>0</v>
      </c>
      <c r="CP101" s="26">
        <f t="shared" si="393"/>
        <v>0</v>
      </c>
      <c r="CQ101" s="26">
        <f t="shared" si="394"/>
        <v>0</v>
      </c>
      <c r="CR101" s="26">
        <f t="shared" si="395"/>
        <v>0</v>
      </c>
      <c r="CS101" s="26">
        <f t="shared" si="396"/>
        <v>0</v>
      </c>
      <c r="CT101" s="31">
        <f t="shared" si="321"/>
        <v>0</v>
      </c>
      <c r="CU101" s="31">
        <v>0</v>
      </c>
      <c r="CV101" s="31">
        <f t="shared" si="322"/>
        <v>0</v>
      </c>
      <c r="GE101" s="27">
        <v>119</v>
      </c>
      <c r="GF101" s="26">
        <f t="shared" si="326"/>
        <v>0</v>
      </c>
      <c r="GG101" s="26">
        <f t="shared" si="327"/>
        <v>0</v>
      </c>
      <c r="GH101" s="26">
        <f t="shared" si="328"/>
        <v>0</v>
      </c>
      <c r="GI101" s="26">
        <f t="shared" si="329"/>
        <v>0</v>
      </c>
      <c r="GJ101" s="26">
        <f t="shared" si="330"/>
        <v>0</v>
      </c>
      <c r="GK101" s="26">
        <f t="shared" si="331"/>
        <v>0</v>
      </c>
      <c r="GL101" s="26">
        <f t="shared" si="332"/>
        <v>0</v>
      </c>
      <c r="GM101" s="26">
        <f t="shared" si="333"/>
        <v>0</v>
      </c>
      <c r="GN101" s="26">
        <f t="shared" si="334"/>
        <v>0</v>
      </c>
      <c r="GO101" s="26">
        <f t="shared" si="335"/>
        <v>0</v>
      </c>
      <c r="GP101" s="26">
        <f t="shared" si="336"/>
        <v>6</v>
      </c>
      <c r="GQ101" s="26">
        <f t="shared" si="337"/>
        <v>0</v>
      </c>
      <c r="GR101" s="26">
        <f t="shared" si="338"/>
        <v>0</v>
      </c>
      <c r="GS101" s="26">
        <f t="shared" si="339"/>
        <v>0</v>
      </c>
      <c r="GT101" s="26">
        <f t="shared" si="340"/>
        <v>0</v>
      </c>
      <c r="GU101" s="26">
        <f t="shared" si="341"/>
        <v>3</v>
      </c>
      <c r="GV101" s="26">
        <f t="shared" si="342"/>
        <v>5</v>
      </c>
      <c r="GW101" s="26">
        <f t="shared" si="343"/>
        <v>1</v>
      </c>
      <c r="GX101" s="26">
        <f t="shared" si="344"/>
        <v>0</v>
      </c>
      <c r="GY101" s="26">
        <f t="shared" si="345"/>
        <v>0</v>
      </c>
      <c r="GZ101" s="26">
        <f t="shared" si="346"/>
        <v>0</v>
      </c>
      <c r="HA101" s="26">
        <f t="shared" si="347"/>
        <v>0</v>
      </c>
      <c r="HB101" s="31">
        <f t="shared" si="348"/>
        <v>15</v>
      </c>
      <c r="HC101" s="31">
        <f t="shared" si="349"/>
        <v>0.68444444444444441</v>
      </c>
      <c r="HD101" s="31">
        <f t="shared" si="350"/>
        <v>4.6666666666666662E-3</v>
      </c>
    </row>
    <row r="102" spans="1:212">
      <c r="A102" s="6">
        <v>71</v>
      </c>
      <c r="B102" s="6">
        <v>54</v>
      </c>
      <c r="C102" s="6">
        <v>16</v>
      </c>
      <c r="D102" s="7">
        <v>22.613599529999998</v>
      </c>
      <c r="E102" s="8">
        <f t="shared" si="268"/>
        <v>23</v>
      </c>
      <c r="F102" s="7">
        <v>63.690705639999997</v>
      </c>
      <c r="G102" s="8">
        <f t="shared" si="269"/>
        <v>64</v>
      </c>
      <c r="H102" s="9">
        <v>5.7499144209999997</v>
      </c>
      <c r="I102" s="8">
        <f t="shared" si="270"/>
        <v>6</v>
      </c>
      <c r="J102" s="10">
        <v>87.759538570000004</v>
      </c>
      <c r="K102" s="8">
        <f t="shared" si="271"/>
        <v>88</v>
      </c>
      <c r="L102" s="5" t="s">
        <v>36</v>
      </c>
      <c r="S102" s="27">
        <v>100</v>
      </c>
      <c r="T102" s="26">
        <f t="shared" si="352"/>
        <v>0</v>
      </c>
      <c r="U102" s="26">
        <f t="shared" si="353"/>
        <v>1</v>
      </c>
      <c r="V102" s="26">
        <f t="shared" si="354"/>
        <v>0</v>
      </c>
      <c r="W102" s="26">
        <f t="shared" si="355"/>
        <v>0</v>
      </c>
      <c r="X102" s="26">
        <f t="shared" si="356"/>
        <v>0</v>
      </c>
      <c r="Y102" s="26">
        <f t="shared" si="357"/>
        <v>0</v>
      </c>
      <c r="Z102" s="26">
        <f t="shared" si="358"/>
        <v>0</v>
      </c>
      <c r="AA102" s="26">
        <f t="shared" si="359"/>
        <v>0</v>
      </c>
      <c r="AB102" s="26">
        <f t="shared" si="360"/>
        <v>0</v>
      </c>
      <c r="AC102" s="26">
        <f t="shared" si="361"/>
        <v>0</v>
      </c>
      <c r="AD102" s="26">
        <f t="shared" si="362"/>
        <v>3</v>
      </c>
      <c r="AE102" s="26">
        <f t="shared" si="363"/>
        <v>0</v>
      </c>
      <c r="AF102" s="26">
        <f t="shared" si="370"/>
        <v>0</v>
      </c>
      <c r="AG102" s="26">
        <f t="shared" si="364"/>
        <v>2</v>
      </c>
      <c r="AH102" s="26">
        <f t="shared" si="372"/>
        <v>3</v>
      </c>
      <c r="AI102" s="26">
        <f t="shared" si="371"/>
        <v>0</v>
      </c>
      <c r="AJ102" s="26">
        <f t="shared" si="365"/>
        <v>0</v>
      </c>
      <c r="AK102" s="26">
        <f t="shared" si="366"/>
        <v>0</v>
      </c>
      <c r="AL102" s="26">
        <f t="shared" si="367"/>
        <v>0</v>
      </c>
      <c r="AM102" s="26">
        <f t="shared" si="373"/>
        <v>5</v>
      </c>
      <c r="AN102" s="26">
        <f t="shared" si="368"/>
        <v>3</v>
      </c>
      <c r="AO102" s="26">
        <f t="shared" si="369"/>
        <v>3</v>
      </c>
      <c r="AP102" s="31">
        <f t="shared" si="294"/>
        <v>20</v>
      </c>
      <c r="AQ102" s="31">
        <f t="shared" si="374"/>
        <v>0.83500000000000019</v>
      </c>
      <c r="AR102" s="31">
        <f t="shared" si="295"/>
        <v>7.5909090909090926E-3</v>
      </c>
      <c r="AU102" s="27">
        <v>105</v>
      </c>
      <c r="AV102" s="26">
        <f t="shared" si="296"/>
        <v>0</v>
      </c>
      <c r="AW102" s="26">
        <f t="shared" si="297"/>
        <v>0</v>
      </c>
      <c r="AX102" s="26">
        <f t="shared" si="298"/>
        <v>0</v>
      </c>
      <c r="AY102" s="26">
        <f t="shared" si="299"/>
        <v>0</v>
      </c>
      <c r="AZ102" s="26">
        <f t="shared" si="300"/>
        <v>0</v>
      </c>
      <c r="BA102" s="26">
        <f t="shared" si="301"/>
        <v>0</v>
      </c>
      <c r="BB102" s="26">
        <f t="shared" si="302"/>
        <v>0</v>
      </c>
      <c r="BC102" s="26">
        <f t="shared" si="303"/>
        <v>0</v>
      </c>
      <c r="BD102" s="26">
        <f t="shared" si="304"/>
        <v>0</v>
      </c>
      <c r="BE102" s="26">
        <f t="shared" si="305"/>
        <v>0</v>
      </c>
      <c r="BF102" s="26">
        <f t="shared" si="306"/>
        <v>0</v>
      </c>
      <c r="BG102" s="26">
        <f t="shared" si="307"/>
        <v>0</v>
      </c>
      <c r="BH102" s="26">
        <f t="shared" si="308"/>
        <v>0</v>
      </c>
      <c r="BI102" s="26">
        <f t="shared" si="309"/>
        <v>0</v>
      </c>
      <c r="BJ102" s="26">
        <f t="shared" si="310"/>
        <v>0</v>
      </c>
      <c r="BK102" s="26">
        <f t="shared" si="311"/>
        <v>0</v>
      </c>
      <c r="BL102" s="26">
        <f t="shared" si="312"/>
        <v>0</v>
      </c>
      <c r="BM102" s="26">
        <f t="shared" si="313"/>
        <v>0</v>
      </c>
      <c r="BN102" s="26">
        <f t="shared" si="314"/>
        <v>0</v>
      </c>
      <c r="BO102" s="26">
        <f t="shared" si="315"/>
        <v>0</v>
      </c>
      <c r="BP102" s="26">
        <f t="shared" si="316"/>
        <v>0</v>
      </c>
      <c r="BQ102" s="26">
        <f t="shared" si="317"/>
        <v>0</v>
      </c>
      <c r="BR102" s="31">
        <f t="shared" si="318"/>
        <v>0</v>
      </c>
      <c r="BS102" s="31">
        <v>0</v>
      </c>
      <c r="BT102" s="31">
        <f t="shared" si="320"/>
        <v>0</v>
      </c>
      <c r="BV102" s="25" t="s">
        <v>278</v>
      </c>
      <c r="BW102" s="28">
        <v>105</v>
      </c>
      <c r="BX102" s="25">
        <f t="shared" si="375"/>
        <v>0</v>
      </c>
      <c r="BY102" s="25">
        <f t="shared" si="376"/>
        <v>0</v>
      </c>
      <c r="BZ102" s="25">
        <f t="shared" si="377"/>
        <v>0</v>
      </c>
      <c r="CA102" s="25">
        <f t="shared" si="378"/>
        <v>0</v>
      </c>
      <c r="CB102" s="25">
        <f t="shared" si="379"/>
        <v>0</v>
      </c>
      <c r="CC102" s="25">
        <f t="shared" si="380"/>
        <v>0</v>
      </c>
      <c r="CD102" s="25">
        <f t="shared" si="381"/>
        <v>0</v>
      </c>
      <c r="CE102" s="25">
        <f t="shared" si="382"/>
        <v>0</v>
      </c>
      <c r="CF102" s="25">
        <f t="shared" si="383"/>
        <v>0</v>
      </c>
      <c r="CG102" s="25">
        <f t="shared" si="384"/>
        <v>0</v>
      </c>
      <c r="CH102" s="25">
        <f t="shared" si="385"/>
        <v>0</v>
      </c>
      <c r="CI102" s="25">
        <f t="shared" si="386"/>
        <v>0</v>
      </c>
      <c r="CJ102" s="25">
        <f t="shared" si="387"/>
        <v>0</v>
      </c>
      <c r="CK102" s="25">
        <f t="shared" si="388"/>
        <v>0</v>
      </c>
      <c r="CL102" s="25">
        <f t="shared" si="389"/>
        <v>0</v>
      </c>
      <c r="CM102" s="25">
        <f t="shared" si="390"/>
        <v>0</v>
      </c>
      <c r="CN102" s="25">
        <f t="shared" si="391"/>
        <v>0</v>
      </c>
      <c r="CO102" s="25">
        <f t="shared" si="392"/>
        <v>0</v>
      </c>
      <c r="CP102" s="25">
        <f t="shared" si="393"/>
        <v>0</v>
      </c>
      <c r="CQ102" s="25">
        <f t="shared" si="394"/>
        <v>0</v>
      </c>
      <c r="CR102" s="25">
        <f t="shared" si="395"/>
        <v>0</v>
      </c>
      <c r="CS102" s="25">
        <f t="shared" si="396"/>
        <v>0</v>
      </c>
      <c r="CT102" s="31">
        <f t="shared" si="321"/>
        <v>0</v>
      </c>
      <c r="CU102" s="31">
        <v>0</v>
      </c>
      <c r="CV102" s="31">
        <f t="shared" si="322"/>
        <v>0</v>
      </c>
      <c r="GE102" s="27">
        <v>120</v>
      </c>
      <c r="GF102" s="26">
        <f>COUNTIFS($K$2:$K$2201, $GE102, $L$2:$L$2201, $P$2)</f>
        <v>0</v>
      </c>
      <c r="GG102" s="26">
        <f>COUNTIFS($K$2:$K$2201, $GE102, $L$2:$L$2201, $P$3)</f>
        <v>0</v>
      </c>
      <c r="GH102" s="26">
        <f>COUNTIFS($K$2:$K$2201, $GE102, $L$2:$L$2201, $P$4)</f>
        <v>0</v>
      </c>
      <c r="GI102" s="26">
        <f>COUNTIFS($K$2:$K$2201, $GE102, $L$2:$L$2201, $P$5)</f>
        <v>2</v>
      </c>
      <c r="GJ102" s="26">
        <f>COUNTIFS($K$2:$K$2201, $GE102, $L$2:$L$2201, $P$6)</f>
        <v>0</v>
      </c>
      <c r="GK102" s="26">
        <f>COUNTIFS($K$2:$K$2201, $GE102, $L$2:$L$2201, $P$7)</f>
        <v>0</v>
      </c>
      <c r="GL102" s="26">
        <f>COUNTIFS($K$2:$K$2201, $GE102, $L$2:$L$2201, $P$8)</f>
        <v>0</v>
      </c>
      <c r="GM102" s="26">
        <f>COUNTIFS($K$2:$K$2201, $GE102, $L$2:$L$2201, $P$9)</f>
        <v>0</v>
      </c>
      <c r="GN102" s="26">
        <f>COUNTIFS($K$2:$K$2201, $GE102, $L$2:$L$2201, $P$10)</f>
        <v>0</v>
      </c>
      <c r="GO102" s="26">
        <f>COUNTIFS($K$2:$K$2201, $GE102, $L$2:$L$2201, $P$11)</f>
        <v>0</v>
      </c>
      <c r="GP102" s="26">
        <f>COUNTIFS($K$2:$K$2201, $GE102, $L$2:$L$2201, $P$12)</f>
        <v>2</v>
      </c>
      <c r="GQ102" s="26">
        <f>COUNTIFS($K$2:$K$2201, $GE102, $L$2:$L$2201, $P$13)</f>
        <v>0</v>
      </c>
      <c r="GR102" s="26">
        <f>COUNTIFS($K$2:$K$2201, $GE102, $L$2:$L$2201, $P$14)</f>
        <v>0</v>
      </c>
      <c r="GS102" s="26">
        <f>COUNTIFS($K$2:$K$2201, $GE102, $L$2:$L$2201, $P$15)</f>
        <v>0</v>
      </c>
      <c r="GT102" s="26">
        <f>COUNTIFS($K$2:$K$2201, $GE102, $L$2:$L$2201, $P$16)</f>
        <v>0</v>
      </c>
      <c r="GU102" s="26">
        <f>COUNTIFS($K$2:$K$2201, $GE102, $L$2:$L$2201, $P$17)</f>
        <v>4</v>
      </c>
      <c r="GV102" s="26">
        <f>COUNTIFS($K$2:$K$2201, $GE102, $L$2:$L$2201, $P$18)</f>
        <v>1</v>
      </c>
      <c r="GW102" s="26">
        <f>COUNTIFS($K$2:$K$2201, $GE102, $L$2:$L$2201, $P$19)</f>
        <v>0</v>
      </c>
      <c r="GX102" s="26">
        <f>COUNTIFS($K$2:$K$2201, $GE102, $L$2:$L$2201, $P$20)</f>
        <v>0</v>
      </c>
      <c r="GY102" s="26">
        <f>COUNTIFS($K$2:$K$2201, $GE102, $L$2:$L$2201, $P$21)</f>
        <v>0</v>
      </c>
      <c r="GZ102" s="26">
        <f>COUNTIFS($K$2:$K$2201, $GE102, $L$2:$L$2201, $P$22)</f>
        <v>0</v>
      </c>
      <c r="HA102" s="26">
        <f>COUNTIFS($K$2:$K$2201, $GE102, $L$2:$L$2201, $P$23)</f>
        <v>1</v>
      </c>
      <c r="HB102" s="31">
        <f t="shared" si="348"/>
        <v>10</v>
      </c>
      <c r="HC102" s="31">
        <f t="shared" si="349"/>
        <v>0.73999999999999988</v>
      </c>
      <c r="HD102" s="31">
        <f t="shared" si="350"/>
        <v>3.3636363636363629E-3</v>
      </c>
    </row>
    <row r="103" spans="1:212">
      <c r="A103" s="6">
        <v>61</v>
      </c>
      <c r="B103" s="6">
        <v>44</v>
      </c>
      <c r="C103" s="6">
        <v>17</v>
      </c>
      <c r="D103" s="7">
        <v>26.100184219999999</v>
      </c>
      <c r="E103" s="8">
        <f t="shared" si="268"/>
        <v>26</v>
      </c>
      <c r="F103" s="7">
        <v>71.574769369999999</v>
      </c>
      <c r="G103" s="8">
        <f t="shared" si="269"/>
        <v>72</v>
      </c>
      <c r="H103" s="9">
        <v>6.931756558</v>
      </c>
      <c r="I103" s="8">
        <f t="shared" si="270"/>
        <v>7</v>
      </c>
      <c r="J103" s="10">
        <v>102.2662445</v>
      </c>
      <c r="K103" s="8">
        <f t="shared" si="271"/>
        <v>102</v>
      </c>
      <c r="L103" s="5" t="s">
        <v>36</v>
      </c>
      <c r="S103" s="27">
        <v>101</v>
      </c>
      <c r="T103" s="26">
        <f t="shared" si="352"/>
        <v>0</v>
      </c>
      <c r="U103" s="26">
        <f t="shared" si="353"/>
        <v>0</v>
      </c>
      <c r="V103" s="26">
        <f t="shared" si="354"/>
        <v>0</v>
      </c>
      <c r="W103" s="26">
        <f t="shared" si="355"/>
        <v>0</v>
      </c>
      <c r="X103" s="26">
        <f t="shared" si="356"/>
        <v>0</v>
      </c>
      <c r="Y103" s="26">
        <f t="shared" si="357"/>
        <v>0</v>
      </c>
      <c r="Z103" s="26">
        <f t="shared" si="358"/>
        <v>0</v>
      </c>
      <c r="AA103" s="26">
        <f t="shared" si="359"/>
        <v>0</v>
      </c>
      <c r="AB103" s="26">
        <f t="shared" si="360"/>
        <v>0</v>
      </c>
      <c r="AC103" s="26">
        <f t="shared" si="361"/>
        <v>0</v>
      </c>
      <c r="AD103" s="26">
        <f t="shared" si="362"/>
        <v>4</v>
      </c>
      <c r="AE103" s="26">
        <f t="shared" si="363"/>
        <v>0</v>
      </c>
      <c r="AF103" s="26">
        <f t="shared" si="370"/>
        <v>0</v>
      </c>
      <c r="AG103" s="26">
        <f t="shared" si="364"/>
        <v>5</v>
      </c>
      <c r="AH103" s="26">
        <f t="shared" si="372"/>
        <v>2</v>
      </c>
      <c r="AI103" s="26">
        <f t="shared" si="371"/>
        <v>0</v>
      </c>
      <c r="AJ103" s="26">
        <f t="shared" si="365"/>
        <v>0</v>
      </c>
      <c r="AK103" s="26">
        <f t="shared" si="366"/>
        <v>0</v>
      </c>
      <c r="AL103" s="26">
        <f t="shared" si="367"/>
        <v>0</v>
      </c>
      <c r="AM103" s="26">
        <f t="shared" si="373"/>
        <v>2</v>
      </c>
      <c r="AN103" s="26">
        <f t="shared" si="368"/>
        <v>0</v>
      </c>
      <c r="AO103" s="26">
        <f t="shared" si="369"/>
        <v>2</v>
      </c>
      <c r="AP103" s="31">
        <f t="shared" si="294"/>
        <v>15</v>
      </c>
      <c r="AQ103" s="31">
        <f t="shared" si="374"/>
        <v>0.76444444444444437</v>
      </c>
      <c r="AR103" s="31">
        <f t="shared" si="295"/>
        <v>5.2121212121212113E-3</v>
      </c>
      <c r="AU103" s="27">
        <v>106</v>
      </c>
      <c r="AV103" s="26">
        <f t="shared" si="296"/>
        <v>0</v>
      </c>
      <c r="AW103" s="26">
        <f t="shared" si="297"/>
        <v>0</v>
      </c>
      <c r="AX103" s="26">
        <f t="shared" si="298"/>
        <v>0</v>
      </c>
      <c r="AY103" s="26">
        <f t="shared" si="299"/>
        <v>0</v>
      </c>
      <c r="AZ103" s="26">
        <f t="shared" si="300"/>
        <v>0</v>
      </c>
      <c r="BA103" s="26">
        <f t="shared" si="301"/>
        <v>0</v>
      </c>
      <c r="BB103" s="26">
        <f t="shared" si="302"/>
        <v>0</v>
      </c>
      <c r="BC103" s="26">
        <f t="shared" si="303"/>
        <v>0</v>
      </c>
      <c r="BD103" s="26">
        <f t="shared" si="304"/>
        <v>0</v>
      </c>
      <c r="BE103" s="26">
        <f t="shared" si="305"/>
        <v>0</v>
      </c>
      <c r="BF103" s="26">
        <f t="shared" si="306"/>
        <v>0</v>
      </c>
      <c r="BG103" s="26">
        <f t="shared" si="307"/>
        <v>0</v>
      </c>
      <c r="BH103" s="26">
        <f t="shared" si="308"/>
        <v>0</v>
      </c>
      <c r="BI103" s="26">
        <f t="shared" si="309"/>
        <v>0</v>
      </c>
      <c r="BJ103" s="26">
        <f t="shared" si="310"/>
        <v>0</v>
      </c>
      <c r="BK103" s="26">
        <f t="shared" si="311"/>
        <v>0</v>
      </c>
      <c r="BL103" s="26">
        <f t="shared" si="312"/>
        <v>0</v>
      </c>
      <c r="BM103" s="26">
        <f t="shared" si="313"/>
        <v>0</v>
      </c>
      <c r="BN103" s="26">
        <f t="shared" si="314"/>
        <v>0</v>
      </c>
      <c r="BO103" s="26">
        <f t="shared" si="315"/>
        <v>0</v>
      </c>
      <c r="BP103" s="26">
        <f t="shared" si="316"/>
        <v>0</v>
      </c>
      <c r="BQ103" s="26">
        <f t="shared" si="317"/>
        <v>0</v>
      </c>
      <c r="BR103" s="31">
        <f t="shared" si="318"/>
        <v>0</v>
      </c>
      <c r="BS103" s="31">
        <v>0</v>
      </c>
      <c r="BT103" s="31">
        <f t="shared" si="320"/>
        <v>0</v>
      </c>
      <c r="BW103" s="27">
        <v>106</v>
      </c>
      <c r="BX103" s="26">
        <f t="shared" si="375"/>
        <v>0</v>
      </c>
      <c r="BY103" s="26">
        <f t="shared" si="376"/>
        <v>0</v>
      </c>
      <c r="BZ103" s="26">
        <f t="shared" si="377"/>
        <v>0</v>
      </c>
      <c r="CA103" s="26">
        <f t="shared" si="378"/>
        <v>0</v>
      </c>
      <c r="CB103" s="26">
        <f t="shared" si="379"/>
        <v>0</v>
      </c>
      <c r="CC103" s="26">
        <f t="shared" si="380"/>
        <v>0</v>
      </c>
      <c r="CD103" s="26">
        <f t="shared" si="381"/>
        <v>0</v>
      </c>
      <c r="CE103" s="26">
        <f t="shared" si="382"/>
        <v>0</v>
      </c>
      <c r="CF103" s="26">
        <f t="shared" si="383"/>
        <v>0</v>
      </c>
      <c r="CG103" s="26">
        <f t="shared" si="384"/>
        <v>0</v>
      </c>
      <c r="CH103" s="26">
        <f t="shared" si="385"/>
        <v>0</v>
      </c>
      <c r="CI103" s="26">
        <f t="shared" si="386"/>
        <v>0</v>
      </c>
      <c r="CJ103" s="26">
        <f t="shared" si="387"/>
        <v>0</v>
      </c>
      <c r="CK103" s="26">
        <f t="shared" si="388"/>
        <v>0</v>
      </c>
      <c r="CL103" s="26">
        <f t="shared" si="389"/>
        <v>0</v>
      </c>
      <c r="CM103" s="26">
        <f t="shared" si="390"/>
        <v>0</v>
      </c>
      <c r="CN103" s="26">
        <f t="shared" si="391"/>
        <v>0</v>
      </c>
      <c r="CO103" s="26">
        <f t="shared" si="392"/>
        <v>0</v>
      </c>
      <c r="CP103" s="26">
        <f t="shared" si="393"/>
        <v>0</v>
      </c>
      <c r="CQ103" s="26">
        <f t="shared" si="394"/>
        <v>0</v>
      </c>
      <c r="CR103" s="26">
        <f t="shared" si="395"/>
        <v>0</v>
      </c>
      <c r="CS103" s="26">
        <f t="shared" si="396"/>
        <v>0</v>
      </c>
      <c r="CT103" s="31">
        <f t="shared" si="321"/>
        <v>0</v>
      </c>
      <c r="CU103" s="31">
        <v>0</v>
      </c>
      <c r="CV103" s="31">
        <f t="shared" si="322"/>
        <v>0</v>
      </c>
      <c r="GE103" s="27">
        <v>121</v>
      </c>
      <c r="GF103" s="26">
        <f t="shared" si="326"/>
        <v>0</v>
      </c>
      <c r="GG103" s="26">
        <f t="shared" si="327"/>
        <v>0</v>
      </c>
      <c r="GH103" s="26">
        <f t="shared" si="328"/>
        <v>0</v>
      </c>
      <c r="GI103" s="26">
        <f t="shared" si="329"/>
        <v>1</v>
      </c>
      <c r="GJ103" s="26">
        <f t="shared" si="330"/>
        <v>1</v>
      </c>
      <c r="GK103" s="26">
        <f t="shared" si="331"/>
        <v>0</v>
      </c>
      <c r="GL103" s="26">
        <f t="shared" si="332"/>
        <v>0</v>
      </c>
      <c r="GM103" s="26">
        <f t="shared" si="333"/>
        <v>0</v>
      </c>
      <c r="GN103" s="26">
        <f t="shared" si="334"/>
        <v>0</v>
      </c>
      <c r="GO103" s="26">
        <f t="shared" si="335"/>
        <v>0</v>
      </c>
      <c r="GP103" s="26">
        <f t="shared" si="336"/>
        <v>0</v>
      </c>
      <c r="GQ103" s="26">
        <f t="shared" si="337"/>
        <v>0</v>
      </c>
      <c r="GR103" s="26">
        <f t="shared" si="338"/>
        <v>0</v>
      </c>
      <c r="GS103" s="26">
        <f t="shared" si="339"/>
        <v>0</v>
      </c>
      <c r="GT103" s="26">
        <f t="shared" si="340"/>
        <v>0</v>
      </c>
      <c r="GU103" s="26">
        <f t="shared" si="341"/>
        <v>3</v>
      </c>
      <c r="GV103" s="26">
        <f t="shared" si="342"/>
        <v>0</v>
      </c>
      <c r="GW103" s="26">
        <f t="shared" si="343"/>
        <v>1</v>
      </c>
      <c r="GX103" s="26">
        <f t="shared" si="344"/>
        <v>0</v>
      </c>
      <c r="GY103" s="26">
        <f t="shared" si="345"/>
        <v>0</v>
      </c>
      <c r="GZ103" s="26">
        <f t="shared" si="346"/>
        <v>0</v>
      </c>
      <c r="HA103" s="26">
        <f t="shared" si="347"/>
        <v>1</v>
      </c>
      <c r="HB103" s="31">
        <f t="shared" si="348"/>
        <v>7</v>
      </c>
      <c r="HC103" s="31">
        <f t="shared" si="349"/>
        <v>0.73469387755102034</v>
      </c>
      <c r="HD103" s="31">
        <f t="shared" si="350"/>
        <v>2.3376623376623377E-3</v>
      </c>
    </row>
    <row r="104" spans="1:212">
      <c r="A104" s="6">
        <v>80</v>
      </c>
      <c r="B104" s="6">
        <v>43</v>
      </c>
      <c r="C104" s="6">
        <v>16</v>
      </c>
      <c r="D104" s="7">
        <v>23.55882094</v>
      </c>
      <c r="E104" s="8">
        <f t="shared" si="268"/>
        <v>24</v>
      </c>
      <c r="F104" s="7">
        <v>71.593513680000001</v>
      </c>
      <c r="G104" s="8">
        <f t="shared" si="269"/>
        <v>72</v>
      </c>
      <c r="H104" s="9">
        <v>6.6579647529999999</v>
      </c>
      <c r="I104" s="8">
        <f t="shared" si="270"/>
        <v>7</v>
      </c>
      <c r="J104" s="10">
        <v>66.719954670000007</v>
      </c>
      <c r="K104" s="8">
        <f t="shared" si="271"/>
        <v>67</v>
      </c>
      <c r="L104" s="5" t="s">
        <v>36</v>
      </c>
      <c r="S104" s="27">
        <v>102</v>
      </c>
      <c r="T104" s="26">
        <f t="shared" si="352"/>
        <v>0</v>
      </c>
      <c r="U104" s="26">
        <f t="shared" si="353"/>
        <v>0</v>
      </c>
      <c r="V104" s="26">
        <f t="shared" si="354"/>
        <v>0</v>
      </c>
      <c r="W104" s="26">
        <f t="shared" si="355"/>
        <v>0</v>
      </c>
      <c r="X104" s="26">
        <f t="shared" si="356"/>
        <v>0</v>
      </c>
      <c r="Y104" s="26">
        <f t="shared" si="357"/>
        <v>0</v>
      </c>
      <c r="Z104" s="26">
        <f t="shared" si="358"/>
        <v>0</v>
      </c>
      <c r="AA104" s="26">
        <f t="shared" si="359"/>
        <v>0</v>
      </c>
      <c r="AB104" s="26">
        <f t="shared" si="360"/>
        <v>0</v>
      </c>
      <c r="AC104" s="26">
        <f t="shared" si="361"/>
        <v>0</v>
      </c>
      <c r="AD104" s="26">
        <f t="shared" si="362"/>
        <v>3</v>
      </c>
      <c r="AE104" s="26">
        <f t="shared" si="363"/>
        <v>0</v>
      </c>
      <c r="AF104" s="26">
        <f t="shared" si="370"/>
        <v>0</v>
      </c>
      <c r="AG104" s="26">
        <f t="shared" si="364"/>
        <v>2</v>
      </c>
      <c r="AH104" s="26">
        <f t="shared" si="372"/>
        <v>4</v>
      </c>
      <c r="AI104" s="26">
        <f t="shared" si="371"/>
        <v>0</v>
      </c>
      <c r="AJ104" s="26">
        <f t="shared" si="365"/>
        <v>0</v>
      </c>
      <c r="AK104" s="26">
        <f t="shared" si="366"/>
        <v>0</v>
      </c>
      <c r="AL104" s="26">
        <f t="shared" si="367"/>
        <v>0</v>
      </c>
      <c r="AM104" s="26">
        <f t="shared" si="373"/>
        <v>5</v>
      </c>
      <c r="AN104" s="26">
        <f t="shared" si="368"/>
        <v>0</v>
      </c>
      <c r="AO104" s="26">
        <f t="shared" si="369"/>
        <v>0</v>
      </c>
      <c r="AP104" s="31">
        <f t="shared" si="294"/>
        <v>14</v>
      </c>
      <c r="AQ104" s="31">
        <f t="shared" si="374"/>
        <v>0.72448979591836737</v>
      </c>
      <c r="AR104" s="31">
        <f t="shared" si="295"/>
        <v>4.6103896103896107E-3</v>
      </c>
      <c r="AU104" s="27">
        <v>107</v>
      </c>
      <c r="AV104" s="26">
        <f t="shared" si="296"/>
        <v>0</v>
      </c>
      <c r="AW104" s="26">
        <f t="shared" si="297"/>
        <v>0</v>
      </c>
      <c r="AX104" s="26">
        <f t="shared" si="298"/>
        <v>0</v>
      </c>
      <c r="AY104" s="26">
        <f t="shared" si="299"/>
        <v>0</v>
      </c>
      <c r="AZ104" s="26">
        <f t="shared" si="300"/>
        <v>0</v>
      </c>
      <c r="BA104" s="26">
        <f t="shared" si="301"/>
        <v>0</v>
      </c>
      <c r="BB104" s="26">
        <f t="shared" si="302"/>
        <v>0</v>
      </c>
      <c r="BC104" s="26">
        <f t="shared" si="303"/>
        <v>0</v>
      </c>
      <c r="BD104" s="26">
        <f t="shared" si="304"/>
        <v>0</v>
      </c>
      <c r="BE104" s="26">
        <f t="shared" si="305"/>
        <v>0</v>
      </c>
      <c r="BF104" s="26">
        <f t="shared" si="306"/>
        <v>0</v>
      </c>
      <c r="BG104" s="26">
        <f t="shared" si="307"/>
        <v>0</v>
      </c>
      <c r="BH104" s="26">
        <f t="shared" si="308"/>
        <v>0</v>
      </c>
      <c r="BI104" s="26">
        <f t="shared" si="309"/>
        <v>0</v>
      </c>
      <c r="BJ104" s="26">
        <f t="shared" si="310"/>
        <v>0</v>
      </c>
      <c r="BK104" s="26">
        <f t="shared" si="311"/>
        <v>0</v>
      </c>
      <c r="BL104" s="26">
        <f t="shared" si="312"/>
        <v>0</v>
      </c>
      <c r="BM104" s="26">
        <f t="shared" si="313"/>
        <v>0</v>
      </c>
      <c r="BN104" s="26">
        <f t="shared" si="314"/>
        <v>0</v>
      </c>
      <c r="BO104" s="26">
        <f t="shared" si="315"/>
        <v>0</v>
      </c>
      <c r="BP104" s="26">
        <f t="shared" si="316"/>
        <v>0</v>
      </c>
      <c r="BQ104" s="26">
        <f t="shared" si="317"/>
        <v>0</v>
      </c>
      <c r="BR104" s="31">
        <f t="shared" si="318"/>
        <v>0</v>
      </c>
      <c r="BS104" s="31">
        <v>0</v>
      </c>
      <c r="BT104" s="31">
        <f t="shared" si="320"/>
        <v>0</v>
      </c>
      <c r="BW104" s="27">
        <v>107</v>
      </c>
      <c r="BX104" s="26">
        <f t="shared" si="375"/>
        <v>0</v>
      </c>
      <c r="BY104" s="26">
        <f t="shared" si="376"/>
        <v>0</v>
      </c>
      <c r="BZ104" s="26">
        <f t="shared" si="377"/>
        <v>0</v>
      </c>
      <c r="CA104" s="26">
        <f t="shared" si="378"/>
        <v>0</v>
      </c>
      <c r="CB104" s="26">
        <f t="shared" si="379"/>
        <v>0</v>
      </c>
      <c r="CC104" s="26">
        <f t="shared" si="380"/>
        <v>0</v>
      </c>
      <c r="CD104" s="26">
        <f t="shared" si="381"/>
        <v>0</v>
      </c>
      <c r="CE104" s="26">
        <f t="shared" si="382"/>
        <v>0</v>
      </c>
      <c r="CF104" s="26">
        <f t="shared" si="383"/>
        <v>0</v>
      </c>
      <c r="CG104" s="26">
        <f t="shared" si="384"/>
        <v>0</v>
      </c>
      <c r="CH104" s="26">
        <f t="shared" si="385"/>
        <v>0</v>
      </c>
      <c r="CI104" s="26">
        <f t="shared" si="386"/>
        <v>0</v>
      </c>
      <c r="CJ104" s="26">
        <f t="shared" si="387"/>
        <v>0</v>
      </c>
      <c r="CK104" s="26">
        <f t="shared" si="388"/>
        <v>0</v>
      </c>
      <c r="CL104" s="26">
        <f t="shared" si="389"/>
        <v>0</v>
      </c>
      <c r="CM104" s="26">
        <f t="shared" si="390"/>
        <v>0</v>
      </c>
      <c r="CN104" s="26">
        <f t="shared" si="391"/>
        <v>0</v>
      </c>
      <c r="CO104" s="26">
        <f t="shared" si="392"/>
        <v>0</v>
      </c>
      <c r="CP104" s="26">
        <f t="shared" si="393"/>
        <v>0</v>
      </c>
      <c r="CQ104" s="26">
        <f t="shared" si="394"/>
        <v>0</v>
      </c>
      <c r="CR104" s="26">
        <f t="shared" si="395"/>
        <v>0</v>
      </c>
      <c r="CS104" s="26">
        <f t="shared" si="396"/>
        <v>0</v>
      </c>
      <c r="CT104" s="31">
        <f t="shared" si="321"/>
        <v>0</v>
      </c>
      <c r="CU104" s="31">
        <v>0</v>
      </c>
      <c r="CV104" s="31">
        <f t="shared" si="322"/>
        <v>0</v>
      </c>
      <c r="GE104" s="27">
        <v>122</v>
      </c>
      <c r="GF104" s="26">
        <f t="shared" si="326"/>
        <v>0</v>
      </c>
      <c r="GG104" s="26">
        <f t="shared" si="327"/>
        <v>0</v>
      </c>
      <c r="GH104" s="26">
        <f t="shared" si="328"/>
        <v>0</v>
      </c>
      <c r="GI104" s="26">
        <f t="shared" si="329"/>
        <v>2</v>
      </c>
      <c r="GJ104" s="26">
        <f t="shared" si="330"/>
        <v>3</v>
      </c>
      <c r="GK104" s="26">
        <f t="shared" si="331"/>
        <v>0</v>
      </c>
      <c r="GL104" s="26">
        <f t="shared" si="332"/>
        <v>0</v>
      </c>
      <c r="GM104" s="26">
        <f t="shared" si="333"/>
        <v>0</v>
      </c>
      <c r="GN104" s="26">
        <f t="shared" si="334"/>
        <v>0</v>
      </c>
      <c r="GO104" s="26">
        <f t="shared" si="335"/>
        <v>0</v>
      </c>
      <c r="GP104" s="26">
        <f t="shared" si="336"/>
        <v>0</v>
      </c>
      <c r="GQ104" s="26">
        <f t="shared" si="337"/>
        <v>0</v>
      </c>
      <c r="GR104" s="26">
        <f t="shared" si="338"/>
        <v>0</v>
      </c>
      <c r="GS104" s="26">
        <f t="shared" si="339"/>
        <v>0</v>
      </c>
      <c r="GT104" s="26">
        <f t="shared" si="340"/>
        <v>0</v>
      </c>
      <c r="GU104" s="26">
        <f t="shared" si="341"/>
        <v>6</v>
      </c>
      <c r="GV104" s="26">
        <f t="shared" si="342"/>
        <v>0</v>
      </c>
      <c r="GW104" s="26">
        <f t="shared" si="343"/>
        <v>0</v>
      </c>
      <c r="GX104" s="26">
        <f t="shared" si="344"/>
        <v>0</v>
      </c>
      <c r="GY104" s="26">
        <f t="shared" si="345"/>
        <v>0</v>
      </c>
      <c r="GZ104" s="26">
        <f t="shared" si="346"/>
        <v>0</v>
      </c>
      <c r="HA104" s="26">
        <f t="shared" si="347"/>
        <v>3</v>
      </c>
      <c r="HB104" s="31">
        <f t="shared" si="348"/>
        <v>14</v>
      </c>
      <c r="HC104" s="31">
        <f t="shared" si="349"/>
        <v>0.70408163265306123</v>
      </c>
      <c r="HD104" s="31">
        <f t="shared" si="350"/>
        <v>4.4805194805194806E-3</v>
      </c>
    </row>
    <row r="105" spans="1:212">
      <c r="A105" s="6">
        <v>73</v>
      </c>
      <c r="B105" s="6">
        <v>58</v>
      </c>
      <c r="C105" s="6">
        <v>21</v>
      </c>
      <c r="D105" s="7">
        <v>19.97215954</v>
      </c>
      <c r="E105" s="8">
        <f t="shared" si="268"/>
        <v>20</v>
      </c>
      <c r="F105" s="7">
        <v>57.68272924</v>
      </c>
      <c r="G105" s="8">
        <f t="shared" si="269"/>
        <v>58</v>
      </c>
      <c r="H105" s="9">
        <v>6.5960606479999999</v>
      </c>
      <c r="I105" s="8">
        <f t="shared" si="270"/>
        <v>7</v>
      </c>
      <c r="J105" s="10">
        <v>60.651714810000001</v>
      </c>
      <c r="K105" s="8">
        <f t="shared" si="271"/>
        <v>61</v>
      </c>
      <c r="L105" s="5" t="s">
        <v>36</v>
      </c>
      <c r="S105" s="27">
        <v>103</v>
      </c>
      <c r="T105" s="26">
        <f t="shared" si="352"/>
        <v>0</v>
      </c>
      <c r="U105" s="26">
        <f t="shared" si="353"/>
        <v>0</v>
      </c>
      <c r="V105" s="26">
        <f t="shared" si="354"/>
        <v>0</v>
      </c>
      <c r="W105" s="26">
        <f t="shared" si="355"/>
        <v>0</v>
      </c>
      <c r="X105" s="26">
        <f t="shared" si="356"/>
        <v>0</v>
      </c>
      <c r="Y105" s="26">
        <f t="shared" si="357"/>
        <v>0</v>
      </c>
      <c r="Z105" s="26">
        <f t="shared" si="358"/>
        <v>0</v>
      </c>
      <c r="AA105" s="26">
        <f t="shared" si="359"/>
        <v>0</v>
      </c>
      <c r="AB105" s="26">
        <f t="shared" si="360"/>
        <v>0</v>
      </c>
      <c r="AC105" s="26">
        <f t="shared" si="361"/>
        <v>0</v>
      </c>
      <c r="AD105" s="26">
        <f t="shared" si="362"/>
        <v>1</v>
      </c>
      <c r="AE105" s="26">
        <f t="shared" si="363"/>
        <v>0</v>
      </c>
      <c r="AF105" s="26">
        <f t="shared" si="370"/>
        <v>0</v>
      </c>
      <c r="AG105" s="26">
        <f t="shared" si="364"/>
        <v>2</v>
      </c>
      <c r="AH105" s="26">
        <f t="shared" si="372"/>
        <v>0</v>
      </c>
      <c r="AI105" s="26">
        <f t="shared" si="371"/>
        <v>0</v>
      </c>
      <c r="AJ105" s="26">
        <f t="shared" si="365"/>
        <v>0</v>
      </c>
      <c r="AK105" s="26">
        <f t="shared" si="366"/>
        <v>0</v>
      </c>
      <c r="AL105" s="26">
        <f t="shared" si="367"/>
        <v>0</v>
      </c>
      <c r="AM105" s="26">
        <f t="shared" si="373"/>
        <v>2</v>
      </c>
      <c r="AN105" s="26">
        <f t="shared" si="368"/>
        <v>0</v>
      </c>
      <c r="AO105" s="26">
        <f t="shared" si="369"/>
        <v>4</v>
      </c>
      <c r="AP105" s="31">
        <f t="shared" si="294"/>
        <v>9</v>
      </c>
      <c r="AQ105" s="31">
        <f t="shared" si="374"/>
        <v>0.69135802469135799</v>
      </c>
      <c r="AR105" s="31">
        <f t="shared" si="295"/>
        <v>2.8282828282828283E-3</v>
      </c>
      <c r="AU105" s="27">
        <v>108</v>
      </c>
      <c r="AV105" s="26">
        <f t="shared" si="296"/>
        <v>0</v>
      </c>
      <c r="AW105" s="26">
        <f t="shared" si="297"/>
        <v>0</v>
      </c>
      <c r="AX105" s="26">
        <f t="shared" si="298"/>
        <v>0</v>
      </c>
      <c r="AY105" s="26">
        <f t="shared" si="299"/>
        <v>0</v>
      </c>
      <c r="AZ105" s="26">
        <f t="shared" si="300"/>
        <v>0</v>
      </c>
      <c r="BA105" s="26">
        <f t="shared" si="301"/>
        <v>0</v>
      </c>
      <c r="BB105" s="26">
        <f t="shared" si="302"/>
        <v>0</v>
      </c>
      <c r="BC105" s="26">
        <f t="shared" si="303"/>
        <v>0</v>
      </c>
      <c r="BD105" s="26">
        <f t="shared" si="304"/>
        <v>0</v>
      </c>
      <c r="BE105" s="26">
        <f t="shared" si="305"/>
        <v>0</v>
      </c>
      <c r="BF105" s="26">
        <f t="shared" si="306"/>
        <v>0</v>
      </c>
      <c r="BG105" s="26">
        <f t="shared" si="307"/>
        <v>0</v>
      </c>
      <c r="BH105" s="26">
        <f t="shared" si="308"/>
        <v>0</v>
      </c>
      <c r="BI105" s="26">
        <f t="shared" si="309"/>
        <v>0</v>
      </c>
      <c r="BJ105" s="26">
        <f t="shared" si="310"/>
        <v>0</v>
      </c>
      <c r="BK105" s="26">
        <f t="shared" si="311"/>
        <v>0</v>
      </c>
      <c r="BL105" s="26">
        <f t="shared" si="312"/>
        <v>0</v>
      </c>
      <c r="BM105" s="26">
        <f t="shared" si="313"/>
        <v>0</v>
      </c>
      <c r="BN105" s="26">
        <f t="shared" si="314"/>
        <v>0</v>
      </c>
      <c r="BO105" s="26">
        <f t="shared" si="315"/>
        <v>0</v>
      </c>
      <c r="BP105" s="26">
        <f t="shared" si="316"/>
        <v>0</v>
      </c>
      <c r="BQ105" s="26">
        <f t="shared" si="317"/>
        <v>0</v>
      </c>
      <c r="BR105" s="31">
        <f t="shared" si="318"/>
        <v>0</v>
      </c>
      <c r="BS105" s="31">
        <v>0</v>
      </c>
      <c r="BT105" s="31">
        <f t="shared" si="320"/>
        <v>0</v>
      </c>
      <c r="BW105" s="27">
        <v>108</v>
      </c>
      <c r="BX105" s="26">
        <f t="shared" si="375"/>
        <v>0</v>
      </c>
      <c r="BY105" s="26">
        <f t="shared" si="376"/>
        <v>0</v>
      </c>
      <c r="BZ105" s="26">
        <f t="shared" si="377"/>
        <v>0</v>
      </c>
      <c r="CA105" s="26">
        <f t="shared" si="378"/>
        <v>0</v>
      </c>
      <c r="CB105" s="26">
        <f t="shared" si="379"/>
        <v>0</v>
      </c>
      <c r="CC105" s="26">
        <f t="shared" si="380"/>
        <v>0</v>
      </c>
      <c r="CD105" s="26">
        <f t="shared" si="381"/>
        <v>0</v>
      </c>
      <c r="CE105" s="26">
        <f t="shared" si="382"/>
        <v>0</v>
      </c>
      <c r="CF105" s="26">
        <f t="shared" si="383"/>
        <v>0</v>
      </c>
      <c r="CG105" s="26">
        <f t="shared" si="384"/>
        <v>0</v>
      </c>
      <c r="CH105" s="26">
        <f t="shared" si="385"/>
        <v>0</v>
      </c>
      <c r="CI105" s="26">
        <f t="shared" si="386"/>
        <v>0</v>
      </c>
      <c r="CJ105" s="26">
        <f t="shared" si="387"/>
        <v>0</v>
      </c>
      <c r="CK105" s="26">
        <f t="shared" si="388"/>
        <v>0</v>
      </c>
      <c r="CL105" s="26">
        <f t="shared" si="389"/>
        <v>0</v>
      </c>
      <c r="CM105" s="26">
        <f t="shared" si="390"/>
        <v>0</v>
      </c>
      <c r="CN105" s="26">
        <f t="shared" si="391"/>
        <v>0</v>
      </c>
      <c r="CO105" s="26">
        <f t="shared" si="392"/>
        <v>0</v>
      </c>
      <c r="CP105" s="26">
        <f t="shared" si="393"/>
        <v>0</v>
      </c>
      <c r="CQ105" s="26">
        <f t="shared" si="394"/>
        <v>0</v>
      </c>
      <c r="CR105" s="26">
        <f t="shared" si="395"/>
        <v>0</v>
      </c>
      <c r="CS105" s="26">
        <f t="shared" si="396"/>
        <v>0</v>
      </c>
      <c r="CT105" s="31">
        <f t="shared" si="321"/>
        <v>0</v>
      </c>
      <c r="CU105" s="31">
        <v>0</v>
      </c>
      <c r="CV105" s="31">
        <f t="shared" si="322"/>
        <v>0</v>
      </c>
      <c r="GE105" s="27">
        <v>123</v>
      </c>
      <c r="GF105" s="26">
        <f t="shared" si="326"/>
        <v>0</v>
      </c>
      <c r="GG105" s="26">
        <f t="shared" si="327"/>
        <v>0</v>
      </c>
      <c r="GH105" s="26">
        <f t="shared" si="328"/>
        <v>0</v>
      </c>
      <c r="GI105" s="26">
        <f t="shared" si="329"/>
        <v>0</v>
      </c>
      <c r="GJ105" s="26">
        <f t="shared" si="330"/>
        <v>1</v>
      </c>
      <c r="GK105" s="26">
        <f t="shared" si="331"/>
        <v>0</v>
      </c>
      <c r="GL105" s="26">
        <f t="shared" si="332"/>
        <v>0</v>
      </c>
      <c r="GM105" s="26">
        <f t="shared" si="333"/>
        <v>0</v>
      </c>
      <c r="GN105" s="26">
        <f t="shared" si="334"/>
        <v>0</v>
      </c>
      <c r="GO105" s="26">
        <f t="shared" si="335"/>
        <v>0</v>
      </c>
      <c r="GP105" s="26">
        <f t="shared" si="336"/>
        <v>0</v>
      </c>
      <c r="GQ105" s="26">
        <f t="shared" si="337"/>
        <v>0</v>
      </c>
      <c r="GR105" s="26">
        <f t="shared" si="338"/>
        <v>0</v>
      </c>
      <c r="GS105" s="26">
        <f t="shared" si="339"/>
        <v>0</v>
      </c>
      <c r="GT105" s="26">
        <f t="shared" si="340"/>
        <v>0</v>
      </c>
      <c r="GU105" s="26">
        <f t="shared" si="341"/>
        <v>2</v>
      </c>
      <c r="GV105" s="26">
        <f t="shared" si="342"/>
        <v>0</v>
      </c>
      <c r="GW105" s="26">
        <f t="shared" si="343"/>
        <v>1</v>
      </c>
      <c r="GX105" s="26">
        <f t="shared" si="344"/>
        <v>0</v>
      </c>
      <c r="GY105" s="26">
        <f t="shared" si="345"/>
        <v>0</v>
      </c>
      <c r="GZ105" s="26">
        <f t="shared" si="346"/>
        <v>0</v>
      </c>
      <c r="HA105" s="26">
        <f t="shared" si="347"/>
        <v>2</v>
      </c>
      <c r="HB105" s="31">
        <f t="shared" si="348"/>
        <v>6</v>
      </c>
      <c r="HC105" s="31">
        <f t="shared" si="349"/>
        <v>0.72222222222222232</v>
      </c>
      <c r="HD105" s="31">
        <f t="shared" si="350"/>
        <v>1.9696969696969702E-3</v>
      </c>
    </row>
    <row r="106" spans="1:212">
      <c r="A106" s="6">
        <v>61</v>
      </c>
      <c r="B106" s="6">
        <v>38</v>
      </c>
      <c r="C106" s="6">
        <v>20</v>
      </c>
      <c r="D106" s="7">
        <v>18.478912609999998</v>
      </c>
      <c r="E106" s="8">
        <f t="shared" si="268"/>
        <v>18</v>
      </c>
      <c r="F106" s="7">
        <v>62.695038709999999</v>
      </c>
      <c r="G106" s="8">
        <f t="shared" si="269"/>
        <v>63</v>
      </c>
      <c r="H106" s="9">
        <v>5.9704584340000002</v>
      </c>
      <c r="I106" s="8">
        <f t="shared" si="270"/>
        <v>6</v>
      </c>
      <c r="J106" s="10">
        <v>65.438353930000005</v>
      </c>
      <c r="K106" s="8">
        <f t="shared" si="271"/>
        <v>65</v>
      </c>
      <c r="L106" s="5" t="s">
        <v>36</v>
      </c>
      <c r="S106" s="27">
        <v>104</v>
      </c>
      <c r="T106" s="26">
        <f t="shared" si="352"/>
        <v>0</v>
      </c>
      <c r="U106" s="26">
        <f t="shared" si="353"/>
        <v>0</v>
      </c>
      <c r="V106" s="26">
        <f t="shared" si="354"/>
        <v>0</v>
      </c>
      <c r="W106" s="26">
        <f t="shared" si="355"/>
        <v>0</v>
      </c>
      <c r="X106" s="26">
        <f t="shared" si="356"/>
        <v>0</v>
      </c>
      <c r="Y106" s="26">
        <f t="shared" si="357"/>
        <v>0</v>
      </c>
      <c r="Z106" s="26">
        <f t="shared" si="358"/>
        <v>0</v>
      </c>
      <c r="AA106" s="26">
        <f t="shared" si="359"/>
        <v>0</v>
      </c>
      <c r="AB106" s="26">
        <f t="shared" si="360"/>
        <v>0</v>
      </c>
      <c r="AC106" s="26">
        <f t="shared" si="361"/>
        <v>0</v>
      </c>
      <c r="AD106" s="26">
        <f t="shared" si="362"/>
        <v>2</v>
      </c>
      <c r="AE106" s="26">
        <f t="shared" si="363"/>
        <v>0</v>
      </c>
      <c r="AF106" s="26">
        <f t="shared" si="370"/>
        <v>0</v>
      </c>
      <c r="AG106" s="26">
        <f t="shared" si="364"/>
        <v>2</v>
      </c>
      <c r="AH106" s="26">
        <f t="shared" si="372"/>
        <v>2</v>
      </c>
      <c r="AI106" s="26">
        <f t="shared" si="371"/>
        <v>0</v>
      </c>
      <c r="AJ106" s="26">
        <f t="shared" si="365"/>
        <v>0</v>
      </c>
      <c r="AK106" s="26">
        <f t="shared" si="366"/>
        <v>0</v>
      </c>
      <c r="AL106" s="26">
        <f t="shared" si="367"/>
        <v>0</v>
      </c>
      <c r="AM106" s="26">
        <f t="shared" si="373"/>
        <v>1</v>
      </c>
      <c r="AN106" s="26">
        <f t="shared" si="368"/>
        <v>0</v>
      </c>
      <c r="AO106" s="26">
        <f t="shared" si="369"/>
        <v>4</v>
      </c>
      <c r="AP106" s="31">
        <f t="shared" si="294"/>
        <v>11</v>
      </c>
      <c r="AQ106" s="31">
        <f t="shared" si="374"/>
        <v>0.76033057851239672</v>
      </c>
      <c r="AR106" s="31">
        <f t="shared" si="295"/>
        <v>3.8016528925619835E-3</v>
      </c>
      <c r="AU106" s="27">
        <v>109</v>
      </c>
      <c r="AV106" s="26">
        <f t="shared" si="296"/>
        <v>0</v>
      </c>
      <c r="AW106" s="26">
        <f t="shared" si="297"/>
        <v>0</v>
      </c>
      <c r="AX106" s="26">
        <f t="shared" si="298"/>
        <v>0</v>
      </c>
      <c r="AY106" s="26">
        <f t="shared" si="299"/>
        <v>0</v>
      </c>
      <c r="AZ106" s="26">
        <f t="shared" si="300"/>
        <v>0</v>
      </c>
      <c r="BA106" s="26">
        <f t="shared" si="301"/>
        <v>0</v>
      </c>
      <c r="BB106" s="26">
        <f t="shared" si="302"/>
        <v>0</v>
      </c>
      <c r="BC106" s="26">
        <f t="shared" si="303"/>
        <v>0</v>
      </c>
      <c r="BD106" s="26">
        <f t="shared" si="304"/>
        <v>0</v>
      </c>
      <c r="BE106" s="26">
        <f t="shared" si="305"/>
        <v>0</v>
      </c>
      <c r="BF106" s="26">
        <f t="shared" si="306"/>
        <v>0</v>
      </c>
      <c r="BG106" s="26">
        <f t="shared" si="307"/>
        <v>0</v>
      </c>
      <c r="BH106" s="26">
        <f t="shared" si="308"/>
        <v>0</v>
      </c>
      <c r="BI106" s="26">
        <f t="shared" si="309"/>
        <v>0</v>
      </c>
      <c r="BJ106" s="26">
        <f t="shared" si="310"/>
        <v>0</v>
      </c>
      <c r="BK106" s="26">
        <f t="shared" si="311"/>
        <v>0</v>
      </c>
      <c r="BL106" s="26">
        <f t="shared" si="312"/>
        <v>0</v>
      </c>
      <c r="BM106" s="26">
        <f t="shared" si="313"/>
        <v>0</v>
      </c>
      <c r="BN106" s="26">
        <f t="shared" si="314"/>
        <v>0</v>
      </c>
      <c r="BO106" s="26">
        <f t="shared" si="315"/>
        <v>0</v>
      </c>
      <c r="BP106" s="26">
        <f t="shared" si="316"/>
        <v>0</v>
      </c>
      <c r="BQ106" s="26">
        <f t="shared" si="317"/>
        <v>0</v>
      </c>
      <c r="BR106" s="31">
        <f t="shared" si="318"/>
        <v>0</v>
      </c>
      <c r="BS106" s="31">
        <v>0</v>
      </c>
      <c r="BT106" s="31">
        <f t="shared" si="320"/>
        <v>0</v>
      </c>
      <c r="BW106" s="27">
        <v>109</v>
      </c>
      <c r="BX106" s="26">
        <f t="shared" si="375"/>
        <v>0</v>
      </c>
      <c r="BY106" s="26">
        <f t="shared" si="376"/>
        <v>0</v>
      </c>
      <c r="BZ106" s="26">
        <f t="shared" si="377"/>
        <v>0</v>
      </c>
      <c r="CA106" s="26">
        <f t="shared" si="378"/>
        <v>0</v>
      </c>
      <c r="CB106" s="26">
        <f t="shared" si="379"/>
        <v>0</v>
      </c>
      <c r="CC106" s="26">
        <f t="shared" si="380"/>
        <v>0</v>
      </c>
      <c r="CD106" s="26">
        <f t="shared" si="381"/>
        <v>0</v>
      </c>
      <c r="CE106" s="26">
        <f t="shared" si="382"/>
        <v>0</v>
      </c>
      <c r="CF106" s="26">
        <f t="shared" si="383"/>
        <v>0</v>
      </c>
      <c r="CG106" s="26">
        <f t="shared" si="384"/>
        <v>0</v>
      </c>
      <c r="CH106" s="26">
        <f t="shared" si="385"/>
        <v>0</v>
      </c>
      <c r="CI106" s="26">
        <f t="shared" si="386"/>
        <v>0</v>
      </c>
      <c r="CJ106" s="26">
        <f t="shared" si="387"/>
        <v>0</v>
      </c>
      <c r="CK106" s="26">
        <f t="shared" si="388"/>
        <v>0</v>
      </c>
      <c r="CL106" s="26">
        <f t="shared" si="389"/>
        <v>0</v>
      </c>
      <c r="CM106" s="26">
        <f t="shared" si="390"/>
        <v>0</v>
      </c>
      <c r="CN106" s="26">
        <f t="shared" si="391"/>
        <v>0</v>
      </c>
      <c r="CO106" s="26">
        <f t="shared" si="392"/>
        <v>0</v>
      </c>
      <c r="CP106" s="26">
        <f t="shared" si="393"/>
        <v>0</v>
      </c>
      <c r="CQ106" s="26">
        <f t="shared" si="394"/>
        <v>0</v>
      </c>
      <c r="CR106" s="26">
        <f t="shared" si="395"/>
        <v>0</v>
      </c>
      <c r="CS106" s="26">
        <f t="shared" si="396"/>
        <v>0</v>
      </c>
      <c r="CT106" s="31">
        <f t="shared" si="321"/>
        <v>0</v>
      </c>
      <c r="CU106" s="31">
        <v>0</v>
      </c>
      <c r="CV106" s="31">
        <f t="shared" si="322"/>
        <v>0</v>
      </c>
      <c r="GE106" s="27">
        <v>124</v>
      </c>
      <c r="GF106" s="26">
        <f t="shared" si="326"/>
        <v>0</v>
      </c>
      <c r="GG106" s="26">
        <f t="shared" si="327"/>
        <v>0</v>
      </c>
      <c r="GH106" s="26">
        <f t="shared" si="328"/>
        <v>0</v>
      </c>
      <c r="GI106" s="26">
        <f t="shared" si="329"/>
        <v>0</v>
      </c>
      <c r="GJ106" s="26">
        <f t="shared" si="330"/>
        <v>0</v>
      </c>
      <c r="GK106" s="26">
        <f t="shared" si="331"/>
        <v>0</v>
      </c>
      <c r="GL106" s="26">
        <f t="shared" si="332"/>
        <v>0</v>
      </c>
      <c r="GM106" s="26">
        <f t="shared" si="333"/>
        <v>0</v>
      </c>
      <c r="GN106" s="26">
        <f t="shared" si="334"/>
        <v>0</v>
      </c>
      <c r="GO106" s="26">
        <f t="shared" si="335"/>
        <v>0</v>
      </c>
      <c r="GP106" s="26">
        <f t="shared" si="336"/>
        <v>0</v>
      </c>
      <c r="GQ106" s="26">
        <f t="shared" si="337"/>
        <v>0</v>
      </c>
      <c r="GR106" s="26">
        <f t="shared" si="338"/>
        <v>0</v>
      </c>
      <c r="GS106" s="26">
        <f t="shared" si="339"/>
        <v>0</v>
      </c>
      <c r="GT106" s="26">
        <f t="shared" si="340"/>
        <v>0</v>
      </c>
      <c r="GU106" s="26">
        <f t="shared" si="341"/>
        <v>6</v>
      </c>
      <c r="GV106" s="26">
        <f t="shared" si="342"/>
        <v>0</v>
      </c>
      <c r="GW106" s="26">
        <f t="shared" si="343"/>
        <v>0</v>
      </c>
      <c r="GX106" s="26">
        <f t="shared" si="344"/>
        <v>0</v>
      </c>
      <c r="GY106" s="26">
        <f t="shared" si="345"/>
        <v>0</v>
      </c>
      <c r="GZ106" s="26">
        <f t="shared" si="346"/>
        <v>0</v>
      </c>
      <c r="HA106" s="26">
        <f t="shared" si="347"/>
        <v>2</v>
      </c>
      <c r="HB106" s="31">
        <f t="shared" si="348"/>
        <v>8</v>
      </c>
      <c r="HC106" s="31">
        <f t="shared" si="349"/>
        <v>0.375</v>
      </c>
      <c r="HD106" s="31">
        <f t="shared" si="350"/>
        <v>1.3636363636363637E-3</v>
      </c>
    </row>
    <row r="107" spans="1:212">
      <c r="A107" s="6">
        <v>68</v>
      </c>
      <c r="B107" s="6">
        <v>41</v>
      </c>
      <c r="C107" s="6">
        <v>16</v>
      </c>
      <c r="D107" s="7">
        <v>21.776893220000002</v>
      </c>
      <c r="E107" s="8">
        <f t="shared" si="268"/>
        <v>22</v>
      </c>
      <c r="F107" s="7">
        <v>57.808406359999999</v>
      </c>
      <c r="G107" s="8">
        <f t="shared" si="269"/>
        <v>58</v>
      </c>
      <c r="H107" s="9">
        <v>6.1588306189999997</v>
      </c>
      <c r="I107" s="8">
        <f t="shared" si="270"/>
        <v>6</v>
      </c>
      <c r="J107" s="10">
        <v>102.0861694</v>
      </c>
      <c r="K107" s="8">
        <f t="shared" si="271"/>
        <v>102</v>
      </c>
      <c r="L107" s="5" t="s">
        <v>36</v>
      </c>
      <c r="S107" s="27">
        <v>105</v>
      </c>
      <c r="T107" s="26">
        <f t="shared" si="352"/>
        <v>0</v>
      </c>
      <c r="U107" s="26">
        <f t="shared" si="353"/>
        <v>0</v>
      </c>
      <c r="V107" s="26">
        <f t="shared" si="354"/>
        <v>0</v>
      </c>
      <c r="W107" s="26">
        <f t="shared" si="355"/>
        <v>0</v>
      </c>
      <c r="X107" s="26">
        <f t="shared" si="356"/>
        <v>0</v>
      </c>
      <c r="Y107" s="26">
        <f t="shared" si="357"/>
        <v>0</v>
      </c>
      <c r="Z107" s="26">
        <f t="shared" si="358"/>
        <v>0</v>
      </c>
      <c r="AA107" s="26">
        <f t="shared" si="359"/>
        <v>0</v>
      </c>
      <c r="AB107" s="26">
        <f t="shared" si="360"/>
        <v>0</v>
      </c>
      <c r="AC107" s="26">
        <f t="shared" si="361"/>
        <v>0</v>
      </c>
      <c r="AD107" s="26">
        <f t="shared" si="362"/>
        <v>5</v>
      </c>
      <c r="AE107" s="26">
        <f t="shared" si="363"/>
        <v>0</v>
      </c>
      <c r="AF107" s="26">
        <f t="shared" si="370"/>
        <v>0</v>
      </c>
      <c r="AG107" s="26">
        <f t="shared" si="364"/>
        <v>2</v>
      </c>
      <c r="AH107" s="26">
        <f t="shared" si="372"/>
        <v>0</v>
      </c>
      <c r="AI107" s="26">
        <f t="shared" si="371"/>
        <v>0</v>
      </c>
      <c r="AJ107" s="26">
        <f t="shared" si="365"/>
        <v>0</v>
      </c>
      <c r="AK107" s="26">
        <f t="shared" si="366"/>
        <v>0</v>
      </c>
      <c r="AL107" s="26">
        <f t="shared" si="367"/>
        <v>0</v>
      </c>
      <c r="AM107" s="26">
        <f t="shared" si="373"/>
        <v>2</v>
      </c>
      <c r="AN107" s="26">
        <f t="shared" si="368"/>
        <v>0</v>
      </c>
      <c r="AO107" s="26">
        <f t="shared" si="369"/>
        <v>1</v>
      </c>
      <c r="AP107" s="31">
        <f t="shared" si="294"/>
        <v>10</v>
      </c>
      <c r="AQ107" s="31">
        <f t="shared" si="374"/>
        <v>0.65999999999999992</v>
      </c>
      <c r="AR107" s="31">
        <f t="shared" si="295"/>
        <v>2.9999999999999996E-3</v>
      </c>
      <c r="AU107" s="27">
        <v>110</v>
      </c>
      <c r="AV107" s="26">
        <f t="shared" si="296"/>
        <v>0</v>
      </c>
      <c r="AW107" s="26">
        <f t="shared" si="297"/>
        <v>0</v>
      </c>
      <c r="AX107" s="26">
        <f t="shared" si="298"/>
        <v>0</v>
      </c>
      <c r="AY107" s="26">
        <f t="shared" si="299"/>
        <v>0</v>
      </c>
      <c r="AZ107" s="26">
        <f t="shared" si="300"/>
        <v>0</v>
      </c>
      <c r="BA107" s="26">
        <f t="shared" si="301"/>
        <v>0</v>
      </c>
      <c r="BB107" s="26">
        <f t="shared" si="302"/>
        <v>0</v>
      </c>
      <c r="BC107" s="26">
        <f t="shared" si="303"/>
        <v>0</v>
      </c>
      <c r="BD107" s="26">
        <f t="shared" si="304"/>
        <v>0</v>
      </c>
      <c r="BE107" s="26">
        <f t="shared" si="305"/>
        <v>0</v>
      </c>
      <c r="BF107" s="26">
        <f t="shared" si="306"/>
        <v>0</v>
      </c>
      <c r="BG107" s="26">
        <f t="shared" si="307"/>
        <v>0</v>
      </c>
      <c r="BH107" s="26">
        <f t="shared" si="308"/>
        <v>0</v>
      </c>
      <c r="BI107" s="26">
        <f t="shared" si="309"/>
        <v>0</v>
      </c>
      <c r="BJ107" s="26">
        <f t="shared" si="310"/>
        <v>0</v>
      </c>
      <c r="BK107" s="26">
        <f t="shared" si="311"/>
        <v>0</v>
      </c>
      <c r="BL107" s="26">
        <f t="shared" si="312"/>
        <v>0</v>
      </c>
      <c r="BM107" s="26">
        <f t="shared" si="313"/>
        <v>0</v>
      </c>
      <c r="BN107" s="26">
        <f t="shared" si="314"/>
        <v>0</v>
      </c>
      <c r="BO107" s="26">
        <f t="shared" si="315"/>
        <v>0</v>
      </c>
      <c r="BP107" s="26">
        <f t="shared" si="316"/>
        <v>0</v>
      </c>
      <c r="BQ107" s="26">
        <f t="shared" si="317"/>
        <v>0</v>
      </c>
      <c r="BR107" s="31">
        <f t="shared" si="318"/>
        <v>0</v>
      </c>
      <c r="BS107" s="31">
        <v>0</v>
      </c>
      <c r="BT107" s="31">
        <f t="shared" si="320"/>
        <v>0</v>
      </c>
      <c r="BW107" s="27">
        <v>110</v>
      </c>
      <c r="BX107" s="26">
        <f t="shared" si="375"/>
        <v>0</v>
      </c>
      <c r="BY107" s="26">
        <f t="shared" si="376"/>
        <v>0</v>
      </c>
      <c r="BZ107" s="26">
        <f t="shared" si="377"/>
        <v>0</v>
      </c>
      <c r="CA107" s="26">
        <f t="shared" si="378"/>
        <v>0</v>
      </c>
      <c r="CB107" s="26">
        <f t="shared" si="379"/>
        <v>0</v>
      </c>
      <c r="CC107" s="26">
        <f t="shared" si="380"/>
        <v>0</v>
      </c>
      <c r="CD107" s="26">
        <f t="shared" si="381"/>
        <v>0</v>
      </c>
      <c r="CE107" s="26">
        <f t="shared" si="382"/>
        <v>0</v>
      </c>
      <c r="CF107" s="26">
        <f t="shared" si="383"/>
        <v>0</v>
      </c>
      <c r="CG107" s="26">
        <f t="shared" si="384"/>
        <v>0</v>
      </c>
      <c r="CH107" s="26">
        <f t="shared" si="385"/>
        <v>0</v>
      </c>
      <c r="CI107" s="26">
        <f t="shared" si="386"/>
        <v>0</v>
      </c>
      <c r="CJ107" s="26">
        <f t="shared" si="387"/>
        <v>0</v>
      </c>
      <c r="CK107" s="26">
        <f t="shared" si="388"/>
        <v>0</v>
      </c>
      <c r="CL107" s="26">
        <f t="shared" si="389"/>
        <v>0</v>
      </c>
      <c r="CM107" s="26">
        <f t="shared" si="390"/>
        <v>0</v>
      </c>
      <c r="CN107" s="26">
        <f t="shared" si="391"/>
        <v>0</v>
      </c>
      <c r="CO107" s="26">
        <f t="shared" si="392"/>
        <v>0</v>
      </c>
      <c r="CP107" s="26">
        <f t="shared" si="393"/>
        <v>0</v>
      </c>
      <c r="CQ107" s="26">
        <f t="shared" si="394"/>
        <v>0</v>
      </c>
      <c r="CR107" s="26">
        <f t="shared" si="395"/>
        <v>0</v>
      </c>
      <c r="CS107" s="26">
        <f t="shared" si="396"/>
        <v>0</v>
      </c>
      <c r="CT107" s="31">
        <f t="shared" si="321"/>
        <v>0</v>
      </c>
      <c r="CU107" s="31">
        <v>0</v>
      </c>
      <c r="CV107" s="31">
        <f t="shared" si="322"/>
        <v>0</v>
      </c>
      <c r="GE107" s="27">
        <v>125</v>
      </c>
      <c r="GF107" s="26">
        <f t="shared" si="326"/>
        <v>0</v>
      </c>
      <c r="GG107" s="26">
        <f t="shared" si="327"/>
        <v>0</v>
      </c>
      <c r="GH107" s="26">
        <f t="shared" si="328"/>
        <v>0</v>
      </c>
      <c r="GI107" s="26">
        <f t="shared" si="329"/>
        <v>3</v>
      </c>
      <c r="GJ107" s="26">
        <f t="shared" si="330"/>
        <v>1</v>
      </c>
      <c r="GK107" s="26">
        <f t="shared" si="331"/>
        <v>0</v>
      </c>
      <c r="GL107" s="26">
        <f t="shared" si="332"/>
        <v>0</v>
      </c>
      <c r="GM107" s="26">
        <f t="shared" si="333"/>
        <v>0</v>
      </c>
      <c r="GN107" s="26">
        <f t="shared" si="334"/>
        <v>0</v>
      </c>
      <c r="GO107" s="26">
        <f t="shared" si="335"/>
        <v>0</v>
      </c>
      <c r="GP107" s="26">
        <f t="shared" si="336"/>
        <v>0</v>
      </c>
      <c r="GQ107" s="26">
        <f t="shared" si="337"/>
        <v>0</v>
      </c>
      <c r="GR107" s="26">
        <f t="shared" si="338"/>
        <v>0</v>
      </c>
      <c r="GS107" s="26">
        <f t="shared" si="339"/>
        <v>0</v>
      </c>
      <c r="GT107" s="26">
        <f t="shared" si="340"/>
        <v>0</v>
      </c>
      <c r="GU107" s="26">
        <f t="shared" si="341"/>
        <v>1</v>
      </c>
      <c r="GV107" s="26">
        <f t="shared" si="342"/>
        <v>0</v>
      </c>
      <c r="GW107" s="26">
        <f t="shared" si="343"/>
        <v>0</v>
      </c>
      <c r="GX107" s="26">
        <f t="shared" si="344"/>
        <v>0</v>
      </c>
      <c r="GY107" s="26">
        <f t="shared" si="345"/>
        <v>0</v>
      </c>
      <c r="GZ107" s="26">
        <f t="shared" si="346"/>
        <v>0</v>
      </c>
      <c r="HA107" s="26">
        <f t="shared" si="347"/>
        <v>0</v>
      </c>
      <c r="HB107" s="31">
        <f t="shared" si="348"/>
        <v>5</v>
      </c>
      <c r="HC107" s="31">
        <f t="shared" si="349"/>
        <v>0.55999999999999994</v>
      </c>
      <c r="HD107" s="31">
        <f t="shared" si="350"/>
        <v>1.2727272727272726E-3</v>
      </c>
    </row>
    <row r="108" spans="1:212">
      <c r="A108" s="6">
        <v>93</v>
      </c>
      <c r="B108" s="6">
        <v>41</v>
      </c>
      <c r="C108" s="6">
        <v>17</v>
      </c>
      <c r="D108" s="7">
        <v>25.621716899999999</v>
      </c>
      <c r="E108" s="8">
        <f t="shared" si="268"/>
        <v>26</v>
      </c>
      <c r="F108" s="7">
        <v>66.504154740000004</v>
      </c>
      <c r="G108" s="8">
        <f t="shared" si="269"/>
        <v>67</v>
      </c>
      <c r="H108" s="9">
        <v>6.0479066789999996</v>
      </c>
      <c r="I108" s="8">
        <f t="shared" si="270"/>
        <v>6</v>
      </c>
      <c r="J108" s="10">
        <v>105.46547030000001</v>
      </c>
      <c r="K108" s="8">
        <f t="shared" si="271"/>
        <v>105</v>
      </c>
      <c r="L108" s="5" t="s">
        <v>36</v>
      </c>
      <c r="S108" s="27">
        <v>106</v>
      </c>
      <c r="T108" s="26">
        <f t="shared" si="352"/>
        <v>0</v>
      </c>
      <c r="U108" s="26">
        <f t="shared" si="353"/>
        <v>0</v>
      </c>
      <c r="V108" s="26">
        <f t="shared" si="354"/>
        <v>0</v>
      </c>
      <c r="W108" s="26">
        <f t="shared" si="355"/>
        <v>0</v>
      </c>
      <c r="X108" s="26">
        <f t="shared" si="356"/>
        <v>0</v>
      </c>
      <c r="Y108" s="26">
        <f t="shared" si="357"/>
        <v>0</v>
      </c>
      <c r="Z108" s="26">
        <f t="shared" si="358"/>
        <v>0</v>
      </c>
      <c r="AA108" s="26">
        <f t="shared" si="359"/>
        <v>0</v>
      </c>
      <c r="AB108" s="26">
        <f t="shared" si="360"/>
        <v>0</v>
      </c>
      <c r="AC108" s="26">
        <f t="shared" si="361"/>
        <v>0</v>
      </c>
      <c r="AD108" s="26">
        <f t="shared" si="362"/>
        <v>2</v>
      </c>
      <c r="AE108" s="26">
        <f t="shared" si="363"/>
        <v>0</v>
      </c>
      <c r="AF108" s="26">
        <f t="shared" si="370"/>
        <v>0</v>
      </c>
      <c r="AG108" s="26">
        <f t="shared" si="364"/>
        <v>1</v>
      </c>
      <c r="AH108" s="26">
        <f t="shared" si="372"/>
        <v>4</v>
      </c>
      <c r="AI108" s="26">
        <f t="shared" si="371"/>
        <v>0</v>
      </c>
      <c r="AJ108" s="26">
        <f t="shared" si="365"/>
        <v>0</v>
      </c>
      <c r="AK108" s="26">
        <f t="shared" si="366"/>
        <v>0</v>
      </c>
      <c r="AL108" s="26">
        <f t="shared" si="367"/>
        <v>0</v>
      </c>
      <c r="AM108" s="26">
        <f t="shared" si="373"/>
        <v>2</v>
      </c>
      <c r="AN108" s="26">
        <f t="shared" si="368"/>
        <v>0</v>
      </c>
      <c r="AO108" s="26">
        <f t="shared" si="369"/>
        <v>2</v>
      </c>
      <c r="AP108" s="31">
        <f t="shared" si="294"/>
        <v>11</v>
      </c>
      <c r="AQ108" s="31">
        <f t="shared" si="374"/>
        <v>0.76033057851239672</v>
      </c>
      <c r="AR108" s="31">
        <f t="shared" si="295"/>
        <v>3.8016528925619835E-3</v>
      </c>
      <c r="AU108" s="27">
        <v>111</v>
      </c>
      <c r="AV108" s="26">
        <f t="shared" si="296"/>
        <v>0</v>
      </c>
      <c r="AW108" s="26">
        <f t="shared" si="297"/>
        <v>0</v>
      </c>
      <c r="AX108" s="26">
        <f t="shared" si="298"/>
        <v>0</v>
      </c>
      <c r="AY108" s="26">
        <f t="shared" si="299"/>
        <v>0</v>
      </c>
      <c r="AZ108" s="26">
        <f t="shared" si="300"/>
        <v>0</v>
      </c>
      <c r="BA108" s="26">
        <f t="shared" si="301"/>
        <v>0</v>
      </c>
      <c r="BB108" s="26">
        <f t="shared" si="302"/>
        <v>0</v>
      </c>
      <c r="BC108" s="26">
        <f t="shared" si="303"/>
        <v>0</v>
      </c>
      <c r="BD108" s="26">
        <f t="shared" si="304"/>
        <v>0</v>
      </c>
      <c r="BE108" s="26">
        <f t="shared" si="305"/>
        <v>0</v>
      </c>
      <c r="BF108" s="26">
        <f t="shared" si="306"/>
        <v>0</v>
      </c>
      <c r="BG108" s="26">
        <f t="shared" si="307"/>
        <v>0</v>
      </c>
      <c r="BH108" s="26">
        <f t="shared" si="308"/>
        <v>0</v>
      </c>
      <c r="BI108" s="26">
        <f t="shared" si="309"/>
        <v>0</v>
      </c>
      <c r="BJ108" s="26">
        <f t="shared" si="310"/>
        <v>0</v>
      </c>
      <c r="BK108" s="26">
        <f t="shared" si="311"/>
        <v>0</v>
      </c>
      <c r="BL108" s="26">
        <f t="shared" si="312"/>
        <v>0</v>
      </c>
      <c r="BM108" s="26">
        <f t="shared" si="313"/>
        <v>0</v>
      </c>
      <c r="BN108" s="26">
        <f t="shared" si="314"/>
        <v>0</v>
      </c>
      <c r="BO108" s="26">
        <f t="shared" si="315"/>
        <v>0</v>
      </c>
      <c r="BP108" s="26">
        <f t="shared" si="316"/>
        <v>0</v>
      </c>
      <c r="BQ108" s="26">
        <f t="shared" si="317"/>
        <v>0</v>
      </c>
      <c r="BR108" s="31">
        <f t="shared" si="318"/>
        <v>0</v>
      </c>
      <c r="BS108" s="31">
        <v>0</v>
      </c>
      <c r="BT108" s="31">
        <f t="shared" si="320"/>
        <v>0</v>
      </c>
      <c r="BW108" s="27">
        <v>111</v>
      </c>
      <c r="BX108" s="26">
        <f t="shared" si="375"/>
        <v>0</v>
      </c>
      <c r="BY108" s="26">
        <f t="shared" si="376"/>
        <v>0</v>
      </c>
      <c r="BZ108" s="26">
        <f t="shared" si="377"/>
        <v>0</v>
      </c>
      <c r="CA108" s="26">
        <f t="shared" si="378"/>
        <v>0</v>
      </c>
      <c r="CB108" s="26">
        <f t="shared" si="379"/>
        <v>0</v>
      </c>
      <c r="CC108" s="26">
        <f t="shared" si="380"/>
        <v>0</v>
      </c>
      <c r="CD108" s="26">
        <f t="shared" si="381"/>
        <v>0</v>
      </c>
      <c r="CE108" s="26">
        <f t="shared" si="382"/>
        <v>0</v>
      </c>
      <c r="CF108" s="26">
        <f t="shared" si="383"/>
        <v>0</v>
      </c>
      <c r="CG108" s="26">
        <f t="shared" si="384"/>
        <v>0</v>
      </c>
      <c r="CH108" s="26">
        <f t="shared" si="385"/>
        <v>0</v>
      </c>
      <c r="CI108" s="26">
        <f t="shared" si="386"/>
        <v>0</v>
      </c>
      <c r="CJ108" s="26">
        <f t="shared" si="387"/>
        <v>0</v>
      </c>
      <c r="CK108" s="26">
        <f t="shared" si="388"/>
        <v>0</v>
      </c>
      <c r="CL108" s="26">
        <f t="shared" si="389"/>
        <v>0</v>
      </c>
      <c r="CM108" s="26">
        <f t="shared" si="390"/>
        <v>0</v>
      </c>
      <c r="CN108" s="26">
        <f t="shared" si="391"/>
        <v>0</v>
      </c>
      <c r="CO108" s="26">
        <f t="shared" si="392"/>
        <v>0</v>
      </c>
      <c r="CP108" s="26">
        <f t="shared" si="393"/>
        <v>0</v>
      </c>
      <c r="CQ108" s="26">
        <f t="shared" si="394"/>
        <v>0</v>
      </c>
      <c r="CR108" s="26">
        <f t="shared" si="395"/>
        <v>0</v>
      </c>
      <c r="CS108" s="26">
        <f t="shared" si="396"/>
        <v>0</v>
      </c>
      <c r="CT108" s="31">
        <f t="shared" si="321"/>
        <v>0</v>
      </c>
      <c r="CU108" s="31">
        <v>0</v>
      </c>
      <c r="CV108" s="31">
        <f t="shared" si="322"/>
        <v>0</v>
      </c>
      <c r="GE108" s="27">
        <v>126</v>
      </c>
      <c r="GF108" s="26">
        <f t="shared" si="326"/>
        <v>0</v>
      </c>
      <c r="GG108" s="26">
        <f t="shared" si="327"/>
        <v>0</v>
      </c>
      <c r="GH108" s="26">
        <f t="shared" si="328"/>
        <v>0</v>
      </c>
      <c r="GI108" s="26">
        <f t="shared" si="329"/>
        <v>0</v>
      </c>
      <c r="GJ108" s="26">
        <f t="shared" si="330"/>
        <v>0</v>
      </c>
      <c r="GK108" s="26">
        <f t="shared" si="331"/>
        <v>0</v>
      </c>
      <c r="GL108" s="26">
        <f t="shared" si="332"/>
        <v>0</v>
      </c>
      <c r="GM108" s="26">
        <f t="shared" si="333"/>
        <v>0</v>
      </c>
      <c r="GN108" s="26">
        <f t="shared" si="334"/>
        <v>0</v>
      </c>
      <c r="GO108" s="26">
        <f t="shared" si="335"/>
        <v>0</v>
      </c>
      <c r="GP108" s="26">
        <f t="shared" si="336"/>
        <v>0</v>
      </c>
      <c r="GQ108" s="26">
        <f t="shared" si="337"/>
        <v>0</v>
      </c>
      <c r="GR108" s="26">
        <f t="shared" si="338"/>
        <v>0</v>
      </c>
      <c r="GS108" s="26">
        <f t="shared" si="339"/>
        <v>0</v>
      </c>
      <c r="GT108" s="26">
        <f t="shared" si="340"/>
        <v>0</v>
      </c>
      <c r="GU108" s="26">
        <f t="shared" si="341"/>
        <v>0</v>
      </c>
      <c r="GV108" s="26">
        <f t="shared" si="342"/>
        <v>0</v>
      </c>
      <c r="GW108" s="26">
        <f t="shared" si="343"/>
        <v>0</v>
      </c>
      <c r="GX108" s="26">
        <f t="shared" si="344"/>
        <v>0</v>
      </c>
      <c r="GY108" s="26">
        <f t="shared" si="345"/>
        <v>0</v>
      </c>
      <c r="GZ108" s="26">
        <f t="shared" si="346"/>
        <v>0</v>
      </c>
      <c r="HA108" s="26">
        <f t="shared" si="347"/>
        <v>1</v>
      </c>
      <c r="HB108" s="31">
        <f t="shared" si="348"/>
        <v>1</v>
      </c>
      <c r="HC108" s="31">
        <f t="shared" si="349"/>
        <v>0</v>
      </c>
      <c r="HD108" s="31">
        <f t="shared" si="350"/>
        <v>0</v>
      </c>
    </row>
    <row r="109" spans="1:212">
      <c r="A109" s="6">
        <v>89</v>
      </c>
      <c r="B109" s="6">
        <v>60</v>
      </c>
      <c r="C109" s="6">
        <v>19</v>
      </c>
      <c r="D109" s="7">
        <v>25.191924190000002</v>
      </c>
      <c r="E109" s="8">
        <f t="shared" si="268"/>
        <v>25</v>
      </c>
      <c r="F109" s="7">
        <v>66.690290099999999</v>
      </c>
      <c r="G109" s="8">
        <f t="shared" si="269"/>
        <v>67</v>
      </c>
      <c r="H109" s="9">
        <v>5.9136645010000004</v>
      </c>
      <c r="I109" s="8">
        <f t="shared" si="270"/>
        <v>6</v>
      </c>
      <c r="J109" s="10">
        <v>78.066396490000002</v>
      </c>
      <c r="K109" s="8">
        <f t="shared" si="271"/>
        <v>78</v>
      </c>
      <c r="L109" s="5" t="s">
        <v>36</v>
      </c>
      <c r="S109" s="27">
        <v>107</v>
      </c>
      <c r="T109" s="26">
        <f t="shared" si="352"/>
        <v>0</v>
      </c>
      <c r="U109" s="26">
        <f t="shared" si="353"/>
        <v>0</v>
      </c>
      <c r="V109" s="26">
        <f t="shared" si="354"/>
        <v>0</v>
      </c>
      <c r="W109" s="26">
        <f t="shared" si="355"/>
        <v>0</v>
      </c>
      <c r="X109" s="26">
        <f t="shared" si="356"/>
        <v>0</v>
      </c>
      <c r="Y109" s="26">
        <f t="shared" si="357"/>
        <v>0</v>
      </c>
      <c r="Z109" s="26">
        <f t="shared" si="358"/>
        <v>0</v>
      </c>
      <c r="AA109" s="26">
        <f t="shared" si="359"/>
        <v>0</v>
      </c>
      <c r="AB109" s="26">
        <f t="shared" si="360"/>
        <v>0</v>
      </c>
      <c r="AC109" s="26">
        <f t="shared" si="361"/>
        <v>0</v>
      </c>
      <c r="AD109" s="26">
        <f t="shared" si="362"/>
        <v>2</v>
      </c>
      <c r="AE109" s="26">
        <f t="shared" si="363"/>
        <v>0</v>
      </c>
      <c r="AF109" s="26">
        <f t="shared" si="370"/>
        <v>0</v>
      </c>
      <c r="AG109" s="26">
        <f t="shared" si="364"/>
        <v>2</v>
      </c>
      <c r="AH109" s="26">
        <f t="shared" si="372"/>
        <v>3</v>
      </c>
      <c r="AI109" s="26">
        <f t="shared" si="371"/>
        <v>0</v>
      </c>
      <c r="AJ109" s="26">
        <f t="shared" si="365"/>
        <v>0</v>
      </c>
      <c r="AK109" s="26">
        <f t="shared" si="366"/>
        <v>0</v>
      </c>
      <c r="AL109" s="26">
        <f t="shared" si="367"/>
        <v>0</v>
      </c>
      <c r="AM109" s="26">
        <f t="shared" si="373"/>
        <v>6</v>
      </c>
      <c r="AN109" s="26">
        <f t="shared" si="368"/>
        <v>0</v>
      </c>
      <c r="AO109" s="26">
        <f t="shared" si="369"/>
        <v>4</v>
      </c>
      <c r="AP109" s="31">
        <f t="shared" si="294"/>
        <v>17</v>
      </c>
      <c r="AQ109" s="31">
        <f t="shared" si="374"/>
        <v>0.76124567474048443</v>
      </c>
      <c r="AR109" s="31">
        <f t="shared" si="295"/>
        <v>5.8823529411764705E-3</v>
      </c>
      <c r="AU109" s="27">
        <v>112</v>
      </c>
      <c r="AV109" s="26">
        <f t="shared" si="296"/>
        <v>0</v>
      </c>
      <c r="AW109" s="26">
        <f t="shared" si="297"/>
        <v>0</v>
      </c>
      <c r="AX109" s="26">
        <f t="shared" si="298"/>
        <v>0</v>
      </c>
      <c r="AY109" s="26">
        <f t="shared" si="299"/>
        <v>0</v>
      </c>
      <c r="AZ109" s="26">
        <f t="shared" si="300"/>
        <v>0</v>
      </c>
      <c r="BA109" s="26">
        <f t="shared" si="301"/>
        <v>0</v>
      </c>
      <c r="BB109" s="26">
        <f t="shared" si="302"/>
        <v>0</v>
      </c>
      <c r="BC109" s="26">
        <f t="shared" si="303"/>
        <v>0</v>
      </c>
      <c r="BD109" s="26">
        <f t="shared" si="304"/>
        <v>0</v>
      </c>
      <c r="BE109" s="26">
        <f t="shared" si="305"/>
        <v>0</v>
      </c>
      <c r="BF109" s="26">
        <f t="shared" si="306"/>
        <v>0</v>
      </c>
      <c r="BG109" s="26">
        <f t="shared" si="307"/>
        <v>0</v>
      </c>
      <c r="BH109" s="26">
        <f t="shared" si="308"/>
        <v>0</v>
      </c>
      <c r="BI109" s="26">
        <f t="shared" si="309"/>
        <v>0</v>
      </c>
      <c r="BJ109" s="26">
        <f t="shared" si="310"/>
        <v>0</v>
      </c>
      <c r="BK109" s="26">
        <f t="shared" si="311"/>
        <v>0</v>
      </c>
      <c r="BL109" s="26">
        <f t="shared" si="312"/>
        <v>0</v>
      </c>
      <c r="BM109" s="26">
        <f t="shared" si="313"/>
        <v>0</v>
      </c>
      <c r="BN109" s="26">
        <f t="shared" si="314"/>
        <v>0</v>
      </c>
      <c r="BO109" s="26">
        <f t="shared" si="315"/>
        <v>0</v>
      </c>
      <c r="BP109" s="26">
        <f t="shared" si="316"/>
        <v>0</v>
      </c>
      <c r="BQ109" s="26">
        <f t="shared" si="317"/>
        <v>0</v>
      </c>
      <c r="BR109" s="31">
        <f t="shared" si="318"/>
        <v>0</v>
      </c>
      <c r="BS109" s="31">
        <v>0</v>
      </c>
      <c r="BT109" s="31">
        <f t="shared" si="320"/>
        <v>0</v>
      </c>
      <c r="BW109" s="27">
        <v>112</v>
      </c>
      <c r="BX109" s="26">
        <f t="shared" si="375"/>
        <v>0</v>
      </c>
      <c r="BY109" s="26">
        <f t="shared" si="376"/>
        <v>0</v>
      </c>
      <c r="BZ109" s="26">
        <f t="shared" si="377"/>
        <v>0</v>
      </c>
      <c r="CA109" s="26">
        <f t="shared" si="378"/>
        <v>0</v>
      </c>
      <c r="CB109" s="26">
        <f t="shared" si="379"/>
        <v>0</v>
      </c>
      <c r="CC109" s="26">
        <f t="shared" si="380"/>
        <v>0</v>
      </c>
      <c r="CD109" s="26">
        <f t="shared" si="381"/>
        <v>0</v>
      </c>
      <c r="CE109" s="26">
        <f t="shared" si="382"/>
        <v>0</v>
      </c>
      <c r="CF109" s="26">
        <f t="shared" si="383"/>
        <v>0</v>
      </c>
      <c r="CG109" s="26">
        <f t="shared" si="384"/>
        <v>0</v>
      </c>
      <c r="CH109" s="26">
        <f t="shared" si="385"/>
        <v>0</v>
      </c>
      <c r="CI109" s="26">
        <f t="shared" si="386"/>
        <v>0</v>
      </c>
      <c r="CJ109" s="26">
        <f t="shared" si="387"/>
        <v>0</v>
      </c>
      <c r="CK109" s="26">
        <f t="shared" si="388"/>
        <v>0</v>
      </c>
      <c r="CL109" s="26">
        <f t="shared" si="389"/>
        <v>0</v>
      </c>
      <c r="CM109" s="26">
        <f t="shared" si="390"/>
        <v>0</v>
      </c>
      <c r="CN109" s="26">
        <f t="shared" si="391"/>
        <v>0</v>
      </c>
      <c r="CO109" s="26">
        <f t="shared" si="392"/>
        <v>0</v>
      </c>
      <c r="CP109" s="26">
        <f t="shared" si="393"/>
        <v>0</v>
      </c>
      <c r="CQ109" s="26">
        <f t="shared" si="394"/>
        <v>0</v>
      </c>
      <c r="CR109" s="26">
        <f t="shared" si="395"/>
        <v>0</v>
      </c>
      <c r="CS109" s="26">
        <f t="shared" si="396"/>
        <v>0</v>
      </c>
      <c r="CT109" s="31">
        <f t="shared" si="321"/>
        <v>0</v>
      </c>
      <c r="CU109" s="31">
        <v>0</v>
      </c>
      <c r="CV109" s="31">
        <f t="shared" si="322"/>
        <v>0</v>
      </c>
      <c r="GE109" s="27">
        <v>127</v>
      </c>
      <c r="GF109" s="26">
        <f t="shared" si="326"/>
        <v>0</v>
      </c>
      <c r="GG109" s="26">
        <f t="shared" si="327"/>
        <v>0</v>
      </c>
      <c r="GH109" s="26">
        <f t="shared" si="328"/>
        <v>0</v>
      </c>
      <c r="GI109" s="26">
        <f t="shared" si="329"/>
        <v>1</v>
      </c>
      <c r="GJ109" s="26">
        <f t="shared" si="330"/>
        <v>1</v>
      </c>
      <c r="GK109" s="26">
        <f t="shared" si="331"/>
        <v>0</v>
      </c>
      <c r="GL109" s="26">
        <f t="shared" si="332"/>
        <v>0</v>
      </c>
      <c r="GM109" s="26">
        <f t="shared" si="333"/>
        <v>0</v>
      </c>
      <c r="GN109" s="26">
        <f t="shared" si="334"/>
        <v>0</v>
      </c>
      <c r="GO109" s="26">
        <f t="shared" si="335"/>
        <v>0</v>
      </c>
      <c r="GP109" s="26">
        <f t="shared" si="336"/>
        <v>0</v>
      </c>
      <c r="GQ109" s="26">
        <f t="shared" si="337"/>
        <v>0</v>
      </c>
      <c r="GR109" s="26">
        <f t="shared" si="338"/>
        <v>0</v>
      </c>
      <c r="GS109" s="26">
        <f t="shared" si="339"/>
        <v>0</v>
      </c>
      <c r="GT109" s="26">
        <f t="shared" si="340"/>
        <v>0</v>
      </c>
      <c r="GU109" s="26">
        <f t="shared" si="341"/>
        <v>0</v>
      </c>
      <c r="GV109" s="26">
        <f t="shared" si="342"/>
        <v>0</v>
      </c>
      <c r="GW109" s="26">
        <f t="shared" si="343"/>
        <v>2</v>
      </c>
      <c r="GX109" s="26">
        <f t="shared" si="344"/>
        <v>0</v>
      </c>
      <c r="GY109" s="26">
        <f t="shared" si="345"/>
        <v>0</v>
      </c>
      <c r="GZ109" s="26">
        <f t="shared" si="346"/>
        <v>0</v>
      </c>
      <c r="HA109" s="26">
        <f t="shared" si="347"/>
        <v>2</v>
      </c>
      <c r="HB109" s="31">
        <f t="shared" si="348"/>
        <v>6</v>
      </c>
      <c r="HC109" s="31">
        <f t="shared" si="349"/>
        <v>0.7222222222222221</v>
      </c>
      <c r="HD109" s="31">
        <f t="shared" si="350"/>
        <v>1.9696969696969694E-3</v>
      </c>
    </row>
    <row r="110" spans="1:212">
      <c r="A110" s="6">
        <v>76</v>
      </c>
      <c r="B110" s="6">
        <v>44</v>
      </c>
      <c r="C110" s="6">
        <v>17</v>
      </c>
      <c r="D110" s="7">
        <v>20.416831470000002</v>
      </c>
      <c r="E110" s="8">
        <f t="shared" si="268"/>
        <v>20</v>
      </c>
      <c r="F110" s="7">
        <v>62.554248200000004</v>
      </c>
      <c r="G110" s="8">
        <f t="shared" si="269"/>
        <v>63</v>
      </c>
      <c r="H110" s="9">
        <v>5.8554424010000004</v>
      </c>
      <c r="I110" s="8">
        <f t="shared" si="270"/>
        <v>6</v>
      </c>
      <c r="J110" s="10">
        <v>65.277984570000001</v>
      </c>
      <c r="K110" s="8">
        <f t="shared" si="271"/>
        <v>65</v>
      </c>
      <c r="L110" s="5" t="s">
        <v>36</v>
      </c>
      <c r="S110" s="27">
        <v>108</v>
      </c>
      <c r="T110" s="26">
        <f t="shared" si="352"/>
        <v>0</v>
      </c>
      <c r="U110" s="26">
        <f t="shared" si="353"/>
        <v>0</v>
      </c>
      <c r="V110" s="26">
        <f t="shared" si="354"/>
        <v>0</v>
      </c>
      <c r="W110" s="26">
        <f t="shared" si="355"/>
        <v>0</v>
      </c>
      <c r="X110" s="26">
        <f t="shared" si="356"/>
        <v>0</v>
      </c>
      <c r="Y110" s="26">
        <f t="shared" si="357"/>
        <v>0</v>
      </c>
      <c r="Z110" s="26">
        <f t="shared" si="358"/>
        <v>0</v>
      </c>
      <c r="AA110" s="26">
        <f t="shared" si="359"/>
        <v>0</v>
      </c>
      <c r="AB110" s="26">
        <f t="shared" si="360"/>
        <v>0</v>
      </c>
      <c r="AC110" s="26">
        <f t="shared" si="361"/>
        <v>0</v>
      </c>
      <c r="AD110" s="26">
        <f t="shared" si="362"/>
        <v>6</v>
      </c>
      <c r="AE110" s="26">
        <f t="shared" si="363"/>
        <v>0</v>
      </c>
      <c r="AF110" s="26">
        <f t="shared" si="370"/>
        <v>0</v>
      </c>
      <c r="AG110" s="26">
        <f t="shared" si="364"/>
        <v>2</v>
      </c>
      <c r="AH110" s="26">
        <f t="shared" si="372"/>
        <v>2</v>
      </c>
      <c r="AI110" s="26">
        <f t="shared" si="371"/>
        <v>0</v>
      </c>
      <c r="AJ110" s="26">
        <f t="shared" si="365"/>
        <v>0</v>
      </c>
      <c r="AK110" s="26">
        <f t="shared" si="366"/>
        <v>0</v>
      </c>
      <c r="AL110" s="26">
        <f t="shared" si="367"/>
        <v>0</v>
      </c>
      <c r="AM110" s="26">
        <f t="shared" si="373"/>
        <v>4</v>
      </c>
      <c r="AN110" s="26">
        <f t="shared" si="368"/>
        <v>0</v>
      </c>
      <c r="AO110" s="26">
        <f t="shared" si="369"/>
        <v>3</v>
      </c>
      <c r="AP110" s="31">
        <f t="shared" si="294"/>
        <v>17</v>
      </c>
      <c r="AQ110" s="31">
        <f t="shared" si="374"/>
        <v>0.76124567474048443</v>
      </c>
      <c r="AR110" s="31">
        <f t="shared" si="295"/>
        <v>5.8823529411764705E-3</v>
      </c>
      <c r="AU110" s="27">
        <v>113</v>
      </c>
      <c r="AV110" s="26">
        <f t="shared" si="296"/>
        <v>0</v>
      </c>
      <c r="AW110" s="26">
        <f t="shared" si="297"/>
        <v>0</v>
      </c>
      <c r="AX110" s="26">
        <f t="shared" si="298"/>
        <v>0</v>
      </c>
      <c r="AY110" s="26">
        <f t="shared" si="299"/>
        <v>0</v>
      </c>
      <c r="AZ110" s="26">
        <f t="shared" si="300"/>
        <v>0</v>
      </c>
      <c r="BA110" s="26">
        <f t="shared" si="301"/>
        <v>0</v>
      </c>
      <c r="BB110" s="26">
        <f t="shared" si="302"/>
        <v>0</v>
      </c>
      <c r="BC110" s="26">
        <f t="shared" si="303"/>
        <v>0</v>
      </c>
      <c r="BD110" s="26">
        <f t="shared" si="304"/>
        <v>0</v>
      </c>
      <c r="BE110" s="26">
        <f t="shared" si="305"/>
        <v>0</v>
      </c>
      <c r="BF110" s="26">
        <f t="shared" si="306"/>
        <v>0</v>
      </c>
      <c r="BG110" s="26">
        <f t="shared" si="307"/>
        <v>0</v>
      </c>
      <c r="BH110" s="26">
        <f t="shared" si="308"/>
        <v>0</v>
      </c>
      <c r="BI110" s="26">
        <f t="shared" si="309"/>
        <v>0</v>
      </c>
      <c r="BJ110" s="26">
        <f t="shared" si="310"/>
        <v>0</v>
      </c>
      <c r="BK110" s="26">
        <f t="shared" si="311"/>
        <v>0</v>
      </c>
      <c r="BL110" s="26">
        <f t="shared" si="312"/>
        <v>0</v>
      </c>
      <c r="BM110" s="26">
        <f t="shared" si="313"/>
        <v>0</v>
      </c>
      <c r="BN110" s="26">
        <f t="shared" si="314"/>
        <v>0</v>
      </c>
      <c r="BO110" s="26">
        <f t="shared" si="315"/>
        <v>0</v>
      </c>
      <c r="BP110" s="26">
        <f t="shared" si="316"/>
        <v>0</v>
      </c>
      <c r="BQ110" s="26">
        <f t="shared" si="317"/>
        <v>0</v>
      </c>
      <c r="BR110" s="31">
        <f t="shared" si="318"/>
        <v>0</v>
      </c>
      <c r="BS110" s="31">
        <v>0</v>
      </c>
      <c r="BT110" s="31">
        <f t="shared" si="320"/>
        <v>0</v>
      </c>
      <c r="BW110" s="27">
        <v>113</v>
      </c>
      <c r="BX110" s="26">
        <f t="shared" si="375"/>
        <v>0</v>
      </c>
      <c r="BY110" s="26">
        <f t="shared" si="376"/>
        <v>0</v>
      </c>
      <c r="BZ110" s="26">
        <f t="shared" si="377"/>
        <v>0</v>
      </c>
      <c r="CA110" s="26">
        <f t="shared" si="378"/>
        <v>0</v>
      </c>
      <c r="CB110" s="26">
        <f t="shared" si="379"/>
        <v>0</v>
      </c>
      <c r="CC110" s="26">
        <f t="shared" si="380"/>
        <v>0</v>
      </c>
      <c r="CD110" s="26">
        <f t="shared" si="381"/>
        <v>0</v>
      </c>
      <c r="CE110" s="26">
        <f t="shared" si="382"/>
        <v>0</v>
      </c>
      <c r="CF110" s="26">
        <f t="shared" si="383"/>
        <v>0</v>
      </c>
      <c r="CG110" s="26">
        <f t="shared" si="384"/>
        <v>0</v>
      </c>
      <c r="CH110" s="26">
        <f t="shared" si="385"/>
        <v>0</v>
      </c>
      <c r="CI110" s="26">
        <f t="shared" si="386"/>
        <v>0</v>
      </c>
      <c r="CJ110" s="26">
        <f t="shared" si="387"/>
        <v>0</v>
      </c>
      <c r="CK110" s="26">
        <f t="shared" si="388"/>
        <v>0</v>
      </c>
      <c r="CL110" s="26">
        <f t="shared" si="389"/>
        <v>0</v>
      </c>
      <c r="CM110" s="26">
        <f t="shared" si="390"/>
        <v>0</v>
      </c>
      <c r="CN110" s="26">
        <f t="shared" si="391"/>
        <v>0</v>
      </c>
      <c r="CO110" s="26">
        <f t="shared" si="392"/>
        <v>0</v>
      </c>
      <c r="CP110" s="26">
        <f t="shared" si="393"/>
        <v>0</v>
      </c>
      <c r="CQ110" s="26">
        <f t="shared" si="394"/>
        <v>0</v>
      </c>
      <c r="CR110" s="26">
        <f t="shared" si="395"/>
        <v>0</v>
      </c>
      <c r="CS110" s="26">
        <f t="shared" si="396"/>
        <v>0</v>
      </c>
      <c r="CT110" s="31">
        <f t="shared" si="321"/>
        <v>0</v>
      </c>
      <c r="CU110" s="31">
        <v>0</v>
      </c>
      <c r="CV110" s="31">
        <f t="shared" si="322"/>
        <v>0</v>
      </c>
      <c r="GE110" s="27">
        <v>128</v>
      </c>
      <c r="GF110" s="26">
        <f t="shared" si="326"/>
        <v>0</v>
      </c>
      <c r="GG110" s="26">
        <f t="shared" si="327"/>
        <v>0</v>
      </c>
      <c r="GH110" s="26">
        <f t="shared" si="328"/>
        <v>0</v>
      </c>
      <c r="GI110" s="26">
        <f t="shared" si="329"/>
        <v>1</v>
      </c>
      <c r="GJ110" s="26">
        <f t="shared" si="330"/>
        <v>1</v>
      </c>
      <c r="GK110" s="26">
        <f t="shared" si="331"/>
        <v>0</v>
      </c>
      <c r="GL110" s="26">
        <f t="shared" si="332"/>
        <v>0</v>
      </c>
      <c r="GM110" s="26">
        <f t="shared" si="333"/>
        <v>0</v>
      </c>
      <c r="GN110" s="26">
        <f t="shared" si="334"/>
        <v>0</v>
      </c>
      <c r="GO110" s="26">
        <f t="shared" si="335"/>
        <v>0</v>
      </c>
      <c r="GP110" s="26">
        <f t="shared" si="336"/>
        <v>0</v>
      </c>
      <c r="GQ110" s="26">
        <f t="shared" si="337"/>
        <v>0</v>
      </c>
      <c r="GR110" s="26">
        <f t="shared" si="338"/>
        <v>0</v>
      </c>
      <c r="GS110" s="26">
        <f t="shared" si="339"/>
        <v>0</v>
      </c>
      <c r="GT110" s="26">
        <f t="shared" si="340"/>
        <v>0</v>
      </c>
      <c r="GU110" s="26">
        <f t="shared" si="341"/>
        <v>0</v>
      </c>
      <c r="GV110" s="26">
        <f t="shared" si="342"/>
        <v>0</v>
      </c>
      <c r="GW110" s="26">
        <f t="shared" si="343"/>
        <v>0</v>
      </c>
      <c r="GX110" s="26">
        <f t="shared" si="344"/>
        <v>0</v>
      </c>
      <c r="GY110" s="26">
        <f t="shared" si="345"/>
        <v>0</v>
      </c>
      <c r="GZ110" s="26">
        <f t="shared" si="346"/>
        <v>0</v>
      </c>
      <c r="HA110" s="26">
        <f t="shared" si="347"/>
        <v>1</v>
      </c>
      <c r="HB110" s="31">
        <f t="shared" si="348"/>
        <v>3</v>
      </c>
      <c r="HC110" s="31">
        <f t="shared" si="349"/>
        <v>0.66666666666666652</v>
      </c>
      <c r="HD110" s="31">
        <f t="shared" si="350"/>
        <v>9.0909090909090898E-4</v>
      </c>
    </row>
    <row r="111" spans="1:212">
      <c r="A111" s="6">
        <v>67</v>
      </c>
      <c r="B111" s="6">
        <v>60</v>
      </c>
      <c r="C111" s="6">
        <v>25</v>
      </c>
      <c r="D111" s="7">
        <v>24.921621940000001</v>
      </c>
      <c r="E111" s="8">
        <f t="shared" si="268"/>
        <v>25</v>
      </c>
      <c r="F111" s="7">
        <v>66.786274059999997</v>
      </c>
      <c r="G111" s="8">
        <f t="shared" si="269"/>
        <v>67</v>
      </c>
      <c r="H111" s="9">
        <v>5.7502549429999998</v>
      </c>
      <c r="I111" s="8">
        <f t="shared" si="270"/>
        <v>6</v>
      </c>
      <c r="J111" s="10">
        <v>109.21622790000001</v>
      </c>
      <c r="K111" s="8">
        <f t="shared" si="271"/>
        <v>109</v>
      </c>
      <c r="L111" s="5" t="s">
        <v>36</v>
      </c>
      <c r="S111" s="27">
        <v>109</v>
      </c>
      <c r="T111" s="26">
        <f t="shared" si="352"/>
        <v>0</v>
      </c>
      <c r="U111" s="26">
        <f t="shared" si="353"/>
        <v>0</v>
      </c>
      <c r="V111" s="26">
        <f t="shared" si="354"/>
        <v>0</v>
      </c>
      <c r="W111" s="26">
        <f t="shared" si="355"/>
        <v>0</v>
      </c>
      <c r="X111" s="26">
        <f t="shared" si="356"/>
        <v>0</v>
      </c>
      <c r="Y111" s="26">
        <f t="shared" si="357"/>
        <v>0</v>
      </c>
      <c r="Z111" s="26">
        <f t="shared" si="358"/>
        <v>0</v>
      </c>
      <c r="AA111" s="26">
        <f t="shared" si="359"/>
        <v>0</v>
      </c>
      <c r="AB111" s="26">
        <f t="shared" si="360"/>
        <v>0</v>
      </c>
      <c r="AC111" s="26">
        <f t="shared" si="361"/>
        <v>0</v>
      </c>
      <c r="AD111" s="26">
        <f t="shared" si="362"/>
        <v>2</v>
      </c>
      <c r="AE111" s="26">
        <f t="shared" si="363"/>
        <v>0</v>
      </c>
      <c r="AF111" s="26">
        <f t="shared" si="370"/>
        <v>0</v>
      </c>
      <c r="AG111" s="26">
        <f t="shared" si="364"/>
        <v>2</v>
      </c>
      <c r="AH111" s="26">
        <f t="shared" si="372"/>
        <v>2</v>
      </c>
      <c r="AI111" s="26">
        <f t="shared" si="371"/>
        <v>0</v>
      </c>
      <c r="AJ111" s="26">
        <f t="shared" si="365"/>
        <v>0</v>
      </c>
      <c r="AK111" s="26">
        <f t="shared" si="366"/>
        <v>0</v>
      </c>
      <c r="AL111" s="26">
        <f t="shared" si="367"/>
        <v>0</v>
      </c>
      <c r="AM111" s="26">
        <f t="shared" si="373"/>
        <v>1</v>
      </c>
      <c r="AN111" s="26">
        <f t="shared" si="368"/>
        <v>0</v>
      </c>
      <c r="AO111" s="26">
        <f t="shared" si="369"/>
        <v>3</v>
      </c>
      <c r="AP111" s="31">
        <f t="shared" si="294"/>
        <v>10</v>
      </c>
      <c r="AQ111" s="31">
        <f t="shared" si="374"/>
        <v>0.77999999999999992</v>
      </c>
      <c r="AR111" s="31">
        <f t="shared" si="295"/>
        <v>3.5454545454545448E-3</v>
      </c>
      <c r="AU111" s="27">
        <v>114</v>
      </c>
      <c r="AV111" s="26">
        <f t="shared" si="296"/>
        <v>0</v>
      </c>
      <c r="AW111" s="26">
        <f t="shared" si="297"/>
        <v>0</v>
      </c>
      <c r="AX111" s="26">
        <f t="shared" si="298"/>
        <v>0</v>
      </c>
      <c r="AY111" s="26">
        <f t="shared" si="299"/>
        <v>0</v>
      </c>
      <c r="AZ111" s="26">
        <f t="shared" si="300"/>
        <v>0</v>
      </c>
      <c r="BA111" s="26">
        <f t="shared" si="301"/>
        <v>0</v>
      </c>
      <c r="BB111" s="26">
        <f t="shared" si="302"/>
        <v>0</v>
      </c>
      <c r="BC111" s="26">
        <f t="shared" si="303"/>
        <v>0</v>
      </c>
      <c r="BD111" s="26">
        <f t="shared" si="304"/>
        <v>0</v>
      </c>
      <c r="BE111" s="26">
        <f t="shared" si="305"/>
        <v>0</v>
      </c>
      <c r="BF111" s="26">
        <f t="shared" si="306"/>
        <v>0</v>
      </c>
      <c r="BG111" s="26">
        <f t="shared" si="307"/>
        <v>0</v>
      </c>
      <c r="BH111" s="26">
        <f t="shared" si="308"/>
        <v>0</v>
      </c>
      <c r="BI111" s="26">
        <f t="shared" si="309"/>
        <v>0</v>
      </c>
      <c r="BJ111" s="26">
        <f t="shared" si="310"/>
        <v>0</v>
      </c>
      <c r="BK111" s="26">
        <f t="shared" si="311"/>
        <v>0</v>
      </c>
      <c r="BL111" s="26">
        <f t="shared" si="312"/>
        <v>0</v>
      </c>
      <c r="BM111" s="26">
        <f t="shared" si="313"/>
        <v>0</v>
      </c>
      <c r="BN111" s="26">
        <f t="shared" si="314"/>
        <v>0</v>
      </c>
      <c r="BO111" s="26">
        <f t="shared" si="315"/>
        <v>0</v>
      </c>
      <c r="BP111" s="26">
        <f t="shared" si="316"/>
        <v>0</v>
      </c>
      <c r="BQ111" s="26">
        <f t="shared" si="317"/>
        <v>0</v>
      </c>
      <c r="BR111" s="31">
        <f t="shared" si="318"/>
        <v>0</v>
      </c>
      <c r="BS111" s="31">
        <v>0</v>
      </c>
      <c r="BT111" s="31">
        <f t="shared" si="320"/>
        <v>0</v>
      </c>
      <c r="BW111" s="27">
        <v>114</v>
      </c>
      <c r="BX111" s="26">
        <f t="shared" si="375"/>
        <v>0</v>
      </c>
      <c r="BY111" s="26">
        <f t="shared" si="376"/>
        <v>0</v>
      </c>
      <c r="BZ111" s="26">
        <f t="shared" si="377"/>
        <v>0</v>
      </c>
      <c r="CA111" s="26">
        <f t="shared" si="378"/>
        <v>0</v>
      </c>
      <c r="CB111" s="26">
        <f t="shared" si="379"/>
        <v>0</v>
      </c>
      <c r="CC111" s="26">
        <f t="shared" si="380"/>
        <v>0</v>
      </c>
      <c r="CD111" s="26">
        <f t="shared" si="381"/>
        <v>0</v>
      </c>
      <c r="CE111" s="26">
        <f t="shared" si="382"/>
        <v>0</v>
      </c>
      <c r="CF111" s="26">
        <f t="shared" si="383"/>
        <v>0</v>
      </c>
      <c r="CG111" s="26">
        <f t="shared" si="384"/>
        <v>0</v>
      </c>
      <c r="CH111" s="26">
        <f t="shared" si="385"/>
        <v>0</v>
      </c>
      <c r="CI111" s="26">
        <f t="shared" si="386"/>
        <v>0</v>
      </c>
      <c r="CJ111" s="26">
        <f t="shared" si="387"/>
        <v>0</v>
      </c>
      <c r="CK111" s="26">
        <f t="shared" si="388"/>
        <v>0</v>
      </c>
      <c r="CL111" s="26">
        <f t="shared" si="389"/>
        <v>0</v>
      </c>
      <c r="CM111" s="26">
        <f t="shared" si="390"/>
        <v>0</v>
      </c>
      <c r="CN111" s="26">
        <f t="shared" si="391"/>
        <v>0</v>
      </c>
      <c r="CO111" s="26">
        <f t="shared" si="392"/>
        <v>0</v>
      </c>
      <c r="CP111" s="26">
        <f t="shared" si="393"/>
        <v>0</v>
      </c>
      <c r="CQ111" s="26">
        <f t="shared" si="394"/>
        <v>0</v>
      </c>
      <c r="CR111" s="26">
        <f t="shared" si="395"/>
        <v>0</v>
      </c>
      <c r="CS111" s="26">
        <f t="shared" si="396"/>
        <v>0</v>
      </c>
      <c r="CT111" s="31">
        <f t="shared" si="321"/>
        <v>0</v>
      </c>
      <c r="CU111" s="31">
        <v>0</v>
      </c>
      <c r="CV111" s="31">
        <f t="shared" si="322"/>
        <v>0</v>
      </c>
      <c r="GE111" s="27">
        <v>129</v>
      </c>
      <c r="GF111" s="26">
        <f t="shared" si="326"/>
        <v>0</v>
      </c>
      <c r="GG111" s="26">
        <f t="shared" si="327"/>
        <v>0</v>
      </c>
      <c r="GH111" s="26">
        <f t="shared" si="328"/>
        <v>0</v>
      </c>
      <c r="GI111" s="26">
        <f t="shared" si="329"/>
        <v>1</v>
      </c>
      <c r="GJ111" s="26">
        <f t="shared" si="330"/>
        <v>2</v>
      </c>
      <c r="GK111" s="26">
        <f t="shared" si="331"/>
        <v>0</v>
      </c>
      <c r="GL111" s="26">
        <f t="shared" si="332"/>
        <v>0</v>
      </c>
      <c r="GM111" s="26">
        <f t="shared" si="333"/>
        <v>0</v>
      </c>
      <c r="GN111" s="26">
        <f t="shared" si="334"/>
        <v>0</v>
      </c>
      <c r="GO111" s="26">
        <f t="shared" si="335"/>
        <v>0</v>
      </c>
      <c r="GP111" s="26">
        <f t="shared" si="336"/>
        <v>0</v>
      </c>
      <c r="GQ111" s="26">
        <f t="shared" si="337"/>
        <v>0</v>
      </c>
      <c r="GR111" s="26">
        <f t="shared" si="338"/>
        <v>0</v>
      </c>
      <c r="GS111" s="26">
        <f t="shared" si="339"/>
        <v>0</v>
      </c>
      <c r="GT111" s="26">
        <f t="shared" si="340"/>
        <v>0</v>
      </c>
      <c r="GU111" s="26">
        <f t="shared" si="341"/>
        <v>0</v>
      </c>
      <c r="GV111" s="26">
        <f t="shared" si="342"/>
        <v>0</v>
      </c>
      <c r="GW111" s="26">
        <f t="shared" si="343"/>
        <v>0</v>
      </c>
      <c r="GX111" s="26">
        <f t="shared" si="344"/>
        <v>0</v>
      </c>
      <c r="GY111" s="26">
        <f t="shared" si="345"/>
        <v>0</v>
      </c>
      <c r="GZ111" s="26">
        <f t="shared" si="346"/>
        <v>0</v>
      </c>
      <c r="HA111" s="26">
        <f t="shared" si="347"/>
        <v>0</v>
      </c>
      <c r="HB111" s="31">
        <f t="shared" si="348"/>
        <v>3</v>
      </c>
      <c r="HC111" s="31">
        <f t="shared" si="349"/>
        <v>0.44444444444444442</v>
      </c>
      <c r="HD111" s="31">
        <f t="shared" si="350"/>
        <v>6.0606060606060606E-4</v>
      </c>
    </row>
    <row r="112" spans="1:212">
      <c r="A112" s="6">
        <v>70</v>
      </c>
      <c r="B112" s="6">
        <v>44</v>
      </c>
      <c r="C112" s="6">
        <v>19</v>
      </c>
      <c r="D112" s="7">
        <v>23.31689124</v>
      </c>
      <c r="E112" s="8">
        <f t="shared" si="268"/>
        <v>23</v>
      </c>
      <c r="F112" s="7">
        <v>73.454153700000006</v>
      </c>
      <c r="G112" s="8">
        <f t="shared" si="269"/>
        <v>73</v>
      </c>
      <c r="H112" s="9">
        <v>5.8526070990000001</v>
      </c>
      <c r="I112" s="8">
        <f t="shared" si="270"/>
        <v>6</v>
      </c>
      <c r="J112" s="10">
        <v>94.297128209999997</v>
      </c>
      <c r="K112" s="8">
        <f t="shared" si="271"/>
        <v>94</v>
      </c>
      <c r="L112" s="5" t="s">
        <v>36</v>
      </c>
      <c r="S112" s="27">
        <v>110</v>
      </c>
      <c r="T112" s="26">
        <f t="shared" si="352"/>
        <v>0</v>
      </c>
      <c r="U112" s="26">
        <f t="shared" si="353"/>
        <v>0</v>
      </c>
      <c r="V112" s="26">
        <f t="shared" si="354"/>
        <v>0</v>
      </c>
      <c r="W112" s="26">
        <f t="shared" si="355"/>
        <v>0</v>
      </c>
      <c r="X112" s="26">
        <f t="shared" si="356"/>
        <v>0</v>
      </c>
      <c r="Y112" s="26">
        <f t="shared" si="357"/>
        <v>0</v>
      </c>
      <c r="Z112" s="26">
        <f t="shared" si="358"/>
        <v>0</v>
      </c>
      <c r="AA112" s="26">
        <f t="shared" si="359"/>
        <v>0</v>
      </c>
      <c r="AB112" s="26">
        <f t="shared" si="360"/>
        <v>0</v>
      </c>
      <c r="AC112" s="26">
        <f t="shared" si="361"/>
        <v>0</v>
      </c>
      <c r="AD112" s="26">
        <f t="shared" si="362"/>
        <v>2</v>
      </c>
      <c r="AE112" s="26">
        <f t="shared" si="363"/>
        <v>0</v>
      </c>
      <c r="AF112" s="26">
        <f t="shared" si="370"/>
        <v>0</v>
      </c>
      <c r="AG112" s="26">
        <f t="shared" si="364"/>
        <v>3</v>
      </c>
      <c r="AH112" s="26">
        <f t="shared" si="372"/>
        <v>4</v>
      </c>
      <c r="AI112" s="26">
        <f t="shared" si="371"/>
        <v>0</v>
      </c>
      <c r="AJ112" s="26">
        <f t="shared" si="365"/>
        <v>0</v>
      </c>
      <c r="AK112" s="26">
        <f t="shared" si="366"/>
        <v>0</v>
      </c>
      <c r="AL112" s="26">
        <f t="shared" si="367"/>
        <v>0</v>
      </c>
      <c r="AM112" s="26">
        <f t="shared" si="373"/>
        <v>2</v>
      </c>
      <c r="AN112" s="26">
        <f t="shared" si="368"/>
        <v>0</v>
      </c>
      <c r="AO112" s="26">
        <f t="shared" si="369"/>
        <v>0</v>
      </c>
      <c r="AP112" s="31">
        <f t="shared" si="294"/>
        <v>11</v>
      </c>
      <c r="AQ112" s="31">
        <f t="shared" si="374"/>
        <v>0.72727272727272729</v>
      </c>
      <c r="AR112" s="31">
        <f t="shared" si="295"/>
        <v>3.6363636363636364E-3</v>
      </c>
      <c r="AU112" s="27">
        <v>115</v>
      </c>
      <c r="AV112" s="26">
        <f t="shared" si="296"/>
        <v>0</v>
      </c>
      <c r="AW112" s="26">
        <f t="shared" si="297"/>
        <v>0</v>
      </c>
      <c r="AX112" s="26">
        <f t="shared" si="298"/>
        <v>0</v>
      </c>
      <c r="AY112" s="26">
        <f t="shared" si="299"/>
        <v>0</v>
      </c>
      <c r="AZ112" s="26">
        <f t="shared" si="300"/>
        <v>0</v>
      </c>
      <c r="BA112" s="26">
        <f t="shared" si="301"/>
        <v>0</v>
      </c>
      <c r="BB112" s="26">
        <f t="shared" si="302"/>
        <v>0</v>
      </c>
      <c r="BC112" s="26">
        <f t="shared" si="303"/>
        <v>0</v>
      </c>
      <c r="BD112" s="26">
        <f t="shared" si="304"/>
        <v>0</v>
      </c>
      <c r="BE112" s="26">
        <f t="shared" si="305"/>
        <v>0</v>
      </c>
      <c r="BF112" s="26">
        <f t="shared" si="306"/>
        <v>0</v>
      </c>
      <c r="BG112" s="26">
        <f t="shared" si="307"/>
        <v>0</v>
      </c>
      <c r="BH112" s="26">
        <f t="shared" si="308"/>
        <v>0</v>
      </c>
      <c r="BI112" s="26">
        <f t="shared" si="309"/>
        <v>0</v>
      </c>
      <c r="BJ112" s="26">
        <f t="shared" si="310"/>
        <v>0</v>
      </c>
      <c r="BK112" s="26">
        <f t="shared" si="311"/>
        <v>0</v>
      </c>
      <c r="BL112" s="26">
        <f t="shared" si="312"/>
        <v>0</v>
      </c>
      <c r="BM112" s="26">
        <f t="shared" si="313"/>
        <v>0</v>
      </c>
      <c r="BN112" s="26">
        <f t="shared" si="314"/>
        <v>0</v>
      </c>
      <c r="BO112" s="26">
        <f t="shared" si="315"/>
        <v>0</v>
      </c>
      <c r="BP112" s="26">
        <f t="shared" si="316"/>
        <v>0</v>
      </c>
      <c r="BQ112" s="26">
        <f t="shared" si="317"/>
        <v>0</v>
      </c>
      <c r="BR112" s="31">
        <f t="shared" si="318"/>
        <v>0</v>
      </c>
      <c r="BS112" s="31">
        <v>0</v>
      </c>
      <c r="BT112" s="31">
        <f t="shared" si="320"/>
        <v>0</v>
      </c>
      <c r="BW112" s="27">
        <v>115</v>
      </c>
      <c r="BX112" s="26">
        <f t="shared" si="375"/>
        <v>0</v>
      </c>
      <c r="BY112" s="26">
        <f t="shared" si="376"/>
        <v>0</v>
      </c>
      <c r="BZ112" s="26">
        <f t="shared" si="377"/>
        <v>0</v>
      </c>
      <c r="CA112" s="26">
        <f t="shared" si="378"/>
        <v>0</v>
      </c>
      <c r="CB112" s="26">
        <f t="shared" si="379"/>
        <v>0</v>
      </c>
      <c r="CC112" s="26">
        <f t="shared" si="380"/>
        <v>0</v>
      </c>
      <c r="CD112" s="26">
        <f t="shared" si="381"/>
        <v>0</v>
      </c>
      <c r="CE112" s="26">
        <f t="shared" si="382"/>
        <v>0</v>
      </c>
      <c r="CF112" s="26">
        <f t="shared" si="383"/>
        <v>0</v>
      </c>
      <c r="CG112" s="26">
        <f t="shared" si="384"/>
        <v>0</v>
      </c>
      <c r="CH112" s="26">
        <f t="shared" si="385"/>
        <v>0</v>
      </c>
      <c r="CI112" s="26">
        <f t="shared" si="386"/>
        <v>0</v>
      </c>
      <c r="CJ112" s="26">
        <f t="shared" si="387"/>
        <v>0</v>
      </c>
      <c r="CK112" s="26">
        <f t="shared" si="388"/>
        <v>0</v>
      </c>
      <c r="CL112" s="26">
        <f t="shared" si="389"/>
        <v>0</v>
      </c>
      <c r="CM112" s="26">
        <f t="shared" si="390"/>
        <v>0</v>
      </c>
      <c r="CN112" s="26">
        <f t="shared" si="391"/>
        <v>0</v>
      </c>
      <c r="CO112" s="26">
        <f t="shared" si="392"/>
        <v>0</v>
      </c>
      <c r="CP112" s="26">
        <f t="shared" si="393"/>
        <v>0</v>
      </c>
      <c r="CQ112" s="26">
        <f t="shared" si="394"/>
        <v>0</v>
      </c>
      <c r="CR112" s="26">
        <f t="shared" si="395"/>
        <v>0</v>
      </c>
      <c r="CS112" s="26">
        <f t="shared" si="396"/>
        <v>0</v>
      </c>
      <c r="CT112" s="31">
        <f t="shared" si="321"/>
        <v>0</v>
      </c>
      <c r="CU112" s="31">
        <v>0</v>
      </c>
      <c r="CV112" s="31">
        <f t="shared" si="322"/>
        <v>0</v>
      </c>
      <c r="GE112" s="27">
        <v>130</v>
      </c>
      <c r="GF112" s="26">
        <f t="shared" si="326"/>
        <v>0</v>
      </c>
      <c r="GG112" s="26">
        <f t="shared" si="327"/>
        <v>0</v>
      </c>
      <c r="GH112" s="26">
        <f t="shared" si="328"/>
        <v>0</v>
      </c>
      <c r="GI112" s="26">
        <f t="shared" si="329"/>
        <v>3</v>
      </c>
      <c r="GJ112" s="26">
        <f t="shared" si="330"/>
        <v>0</v>
      </c>
      <c r="GK112" s="26">
        <f t="shared" si="331"/>
        <v>0</v>
      </c>
      <c r="GL112" s="26">
        <f t="shared" si="332"/>
        <v>0</v>
      </c>
      <c r="GM112" s="26">
        <f t="shared" si="333"/>
        <v>0</v>
      </c>
      <c r="GN112" s="26">
        <f t="shared" si="334"/>
        <v>0</v>
      </c>
      <c r="GO112" s="26">
        <f t="shared" si="335"/>
        <v>0</v>
      </c>
      <c r="GP112" s="26">
        <f t="shared" si="336"/>
        <v>0</v>
      </c>
      <c r="GQ112" s="26">
        <f t="shared" si="337"/>
        <v>0</v>
      </c>
      <c r="GR112" s="26">
        <f t="shared" si="338"/>
        <v>0</v>
      </c>
      <c r="GS112" s="26">
        <f t="shared" si="339"/>
        <v>0</v>
      </c>
      <c r="GT112" s="26">
        <f t="shared" si="340"/>
        <v>0</v>
      </c>
      <c r="GU112" s="26">
        <f t="shared" si="341"/>
        <v>0</v>
      </c>
      <c r="GV112" s="26">
        <f t="shared" si="342"/>
        <v>0</v>
      </c>
      <c r="GW112" s="26">
        <f t="shared" si="343"/>
        <v>0</v>
      </c>
      <c r="GX112" s="26">
        <f t="shared" si="344"/>
        <v>0</v>
      </c>
      <c r="GY112" s="26">
        <f t="shared" si="345"/>
        <v>0</v>
      </c>
      <c r="GZ112" s="26">
        <f t="shared" si="346"/>
        <v>0</v>
      </c>
      <c r="HA112" s="26">
        <f t="shared" si="347"/>
        <v>3</v>
      </c>
      <c r="HB112" s="31">
        <f t="shared" si="348"/>
        <v>6</v>
      </c>
      <c r="HC112" s="31">
        <f t="shared" si="349"/>
        <v>0.5</v>
      </c>
      <c r="HD112" s="31">
        <f t="shared" si="350"/>
        <v>1.3636363636363637E-3</v>
      </c>
    </row>
    <row r="113" spans="1:212">
      <c r="A113" s="6">
        <v>90</v>
      </c>
      <c r="B113" s="6">
        <v>49</v>
      </c>
      <c r="C113" s="6">
        <v>21</v>
      </c>
      <c r="D113" s="7">
        <v>24.840167319999999</v>
      </c>
      <c r="E113" s="8">
        <f t="shared" si="268"/>
        <v>25</v>
      </c>
      <c r="F113" s="7">
        <v>68.358457299999998</v>
      </c>
      <c r="G113" s="8">
        <f t="shared" si="269"/>
        <v>68</v>
      </c>
      <c r="H113" s="9">
        <v>6.4725232869999996</v>
      </c>
      <c r="I113" s="8">
        <f t="shared" si="270"/>
        <v>6</v>
      </c>
      <c r="J113" s="10">
        <v>74.054749360000002</v>
      </c>
      <c r="K113" s="8">
        <f t="shared" si="271"/>
        <v>74</v>
      </c>
      <c r="L113" s="5" t="s">
        <v>36</v>
      </c>
      <c r="S113" s="27">
        <v>111</v>
      </c>
      <c r="T113" s="26">
        <f t="shared" si="352"/>
        <v>0</v>
      </c>
      <c r="U113" s="26">
        <f t="shared" si="353"/>
        <v>0</v>
      </c>
      <c r="V113" s="26">
        <f t="shared" si="354"/>
        <v>0</v>
      </c>
      <c r="W113" s="26">
        <f t="shared" si="355"/>
        <v>0</v>
      </c>
      <c r="X113" s="26">
        <f t="shared" si="356"/>
        <v>0</v>
      </c>
      <c r="Y113" s="26">
        <f t="shared" si="357"/>
        <v>0</v>
      </c>
      <c r="Z113" s="26">
        <f t="shared" si="358"/>
        <v>0</v>
      </c>
      <c r="AA113" s="26">
        <f t="shared" si="359"/>
        <v>0</v>
      </c>
      <c r="AB113" s="26">
        <f t="shared" si="360"/>
        <v>0</v>
      </c>
      <c r="AC113" s="26">
        <f t="shared" si="361"/>
        <v>0</v>
      </c>
      <c r="AD113" s="26">
        <f t="shared" si="362"/>
        <v>3</v>
      </c>
      <c r="AE113" s="26">
        <f t="shared" si="363"/>
        <v>0</v>
      </c>
      <c r="AF113" s="26">
        <f t="shared" si="370"/>
        <v>0</v>
      </c>
      <c r="AG113" s="26">
        <f t="shared" si="364"/>
        <v>2</v>
      </c>
      <c r="AH113" s="26">
        <f t="shared" si="372"/>
        <v>4</v>
      </c>
      <c r="AI113" s="26">
        <f t="shared" si="371"/>
        <v>0</v>
      </c>
      <c r="AJ113" s="26">
        <f t="shared" si="365"/>
        <v>0</v>
      </c>
      <c r="AK113" s="26">
        <f t="shared" si="366"/>
        <v>0</v>
      </c>
      <c r="AL113" s="26">
        <f t="shared" si="367"/>
        <v>0</v>
      </c>
      <c r="AM113" s="26">
        <f t="shared" si="373"/>
        <v>5</v>
      </c>
      <c r="AN113" s="26">
        <f t="shared" si="368"/>
        <v>0</v>
      </c>
      <c r="AO113" s="26">
        <f t="shared" si="369"/>
        <v>4</v>
      </c>
      <c r="AP113" s="31">
        <f t="shared" si="294"/>
        <v>18</v>
      </c>
      <c r="AQ113" s="31">
        <f t="shared" si="374"/>
        <v>0.78395061728395066</v>
      </c>
      <c r="AR113" s="31">
        <f t="shared" si="295"/>
        <v>6.4141414141414147E-3</v>
      </c>
      <c r="AU113" s="27">
        <v>116</v>
      </c>
      <c r="AV113" s="26">
        <f t="shared" si="296"/>
        <v>0</v>
      </c>
      <c r="AW113" s="26">
        <f t="shared" si="297"/>
        <v>0</v>
      </c>
      <c r="AX113" s="26">
        <f t="shared" si="298"/>
        <v>0</v>
      </c>
      <c r="AY113" s="26">
        <f t="shared" si="299"/>
        <v>0</v>
      </c>
      <c r="AZ113" s="26">
        <f t="shared" si="300"/>
        <v>0</v>
      </c>
      <c r="BA113" s="26">
        <f t="shared" si="301"/>
        <v>0</v>
      </c>
      <c r="BB113" s="26">
        <f t="shared" si="302"/>
        <v>0</v>
      </c>
      <c r="BC113" s="26">
        <f t="shared" si="303"/>
        <v>0</v>
      </c>
      <c r="BD113" s="26">
        <f t="shared" si="304"/>
        <v>0</v>
      </c>
      <c r="BE113" s="26">
        <f t="shared" si="305"/>
        <v>0</v>
      </c>
      <c r="BF113" s="26">
        <f t="shared" si="306"/>
        <v>0</v>
      </c>
      <c r="BG113" s="26">
        <f t="shared" si="307"/>
        <v>0</v>
      </c>
      <c r="BH113" s="26">
        <f t="shared" si="308"/>
        <v>0</v>
      </c>
      <c r="BI113" s="26">
        <f t="shared" si="309"/>
        <v>0</v>
      </c>
      <c r="BJ113" s="26">
        <f t="shared" si="310"/>
        <v>0</v>
      </c>
      <c r="BK113" s="26">
        <f t="shared" si="311"/>
        <v>0</v>
      </c>
      <c r="BL113" s="26">
        <f t="shared" si="312"/>
        <v>0</v>
      </c>
      <c r="BM113" s="26">
        <f t="shared" si="313"/>
        <v>0</v>
      </c>
      <c r="BN113" s="26">
        <f t="shared" si="314"/>
        <v>0</v>
      </c>
      <c r="BO113" s="26">
        <f t="shared" si="315"/>
        <v>0</v>
      </c>
      <c r="BP113" s="26">
        <f t="shared" si="316"/>
        <v>0</v>
      </c>
      <c r="BQ113" s="26">
        <f t="shared" si="317"/>
        <v>0</v>
      </c>
      <c r="BR113" s="31">
        <f t="shared" si="318"/>
        <v>0</v>
      </c>
      <c r="BS113" s="31">
        <v>0</v>
      </c>
      <c r="BT113" s="31">
        <f t="shared" si="320"/>
        <v>0</v>
      </c>
      <c r="BW113" s="27">
        <v>116</v>
      </c>
      <c r="BX113" s="26">
        <f t="shared" si="375"/>
        <v>0</v>
      </c>
      <c r="BY113" s="26">
        <f t="shared" si="376"/>
        <v>0</v>
      </c>
      <c r="BZ113" s="26">
        <f t="shared" si="377"/>
        <v>0</v>
      </c>
      <c r="CA113" s="26">
        <f t="shared" si="378"/>
        <v>0</v>
      </c>
      <c r="CB113" s="26">
        <f t="shared" si="379"/>
        <v>0</v>
      </c>
      <c r="CC113" s="26">
        <f t="shared" si="380"/>
        <v>0</v>
      </c>
      <c r="CD113" s="26">
        <f t="shared" si="381"/>
        <v>0</v>
      </c>
      <c r="CE113" s="26">
        <f t="shared" si="382"/>
        <v>0</v>
      </c>
      <c r="CF113" s="26">
        <f t="shared" si="383"/>
        <v>0</v>
      </c>
      <c r="CG113" s="26">
        <f t="shared" si="384"/>
        <v>0</v>
      </c>
      <c r="CH113" s="26">
        <f t="shared" si="385"/>
        <v>0</v>
      </c>
      <c r="CI113" s="26">
        <f t="shared" si="386"/>
        <v>0</v>
      </c>
      <c r="CJ113" s="26">
        <f t="shared" si="387"/>
        <v>0</v>
      </c>
      <c r="CK113" s="26">
        <f t="shared" si="388"/>
        <v>0</v>
      </c>
      <c r="CL113" s="26">
        <f t="shared" si="389"/>
        <v>0</v>
      </c>
      <c r="CM113" s="26">
        <f t="shared" si="390"/>
        <v>0</v>
      </c>
      <c r="CN113" s="26">
        <f t="shared" si="391"/>
        <v>0</v>
      </c>
      <c r="CO113" s="26">
        <f t="shared" si="392"/>
        <v>0</v>
      </c>
      <c r="CP113" s="26">
        <f t="shared" si="393"/>
        <v>0</v>
      </c>
      <c r="CQ113" s="26">
        <f t="shared" si="394"/>
        <v>0</v>
      </c>
      <c r="CR113" s="26">
        <f t="shared" si="395"/>
        <v>0</v>
      </c>
      <c r="CS113" s="26">
        <f t="shared" si="396"/>
        <v>0</v>
      </c>
      <c r="CT113" s="31">
        <f t="shared" si="321"/>
        <v>0</v>
      </c>
      <c r="CU113" s="31">
        <v>0</v>
      </c>
      <c r="CV113" s="31">
        <f t="shared" si="322"/>
        <v>0</v>
      </c>
      <c r="GE113" s="27">
        <v>131</v>
      </c>
      <c r="GF113" s="26">
        <f t="shared" si="326"/>
        <v>0</v>
      </c>
      <c r="GG113" s="26">
        <f t="shared" si="327"/>
        <v>0</v>
      </c>
      <c r="GH113" s="26">
        <f t="shared" si="328"/>
        <v>0</v>
      </c>
      <c r="GI113" s="26">
        <f t="shared" si="329"/>
        <v>0</v>
      </c>
      <c r="GJ113" s="26">
        <f t="shared" si="330"/>
        <v>0</v>
      </c>
      <c r="GK113" s="26">
        <f t="shared" si="331"/>
        <v>0</v>
      </c>
      <c r="GL113" s="26">
        <f t="shared" si="332"/>
        <v>0</v>
      </c>
      <c r="GM113" s="26">
        <f t="shared" si="333"/>
        <v>0</v>
      </c>
      <c r="GN113" s="26">
        <f t="shared" si="334"/>
        <v>0</v>
      </c>
      <c r="GO113" s="26">
        <f t="shared" si="335"/>
        <v>0</v>
      </c>
      <c r="GP113" s="26">
        <f t="shared" si="336"/>
        <v>0</v>
      </c>
      <c r="GQ113" s="26">
        <f t="shared" si="337"/>
        <v>0</v>
      </c>
      <c r="GR113" s="26">
        <f t="shared" si="338"/>
        <v>0</v>
      </c>
      <c r="GS113" s="26">
        <f t="shared" si="339"/>
        <v>0</v>
      </c>
      <c r="GT113" s="26">
        <f t="shared" si="340"/>
        <v>0</v>
      </c>
      <c r="GU113" s="26">
        <f t="shared" si="341"/>
        <v>0</v>
      </c>
      <c r="GV113" s="26">
        <f t="shared" si="342"/>
        <v>0</v>
      </c>
      <c r="GW113" s="26">
        <f t="shared" si="343"/>
        <v>0</v>
      </c>
      <c r="GX113" s="26">
        <f t="shared" si="344"/>
        <v>4</v>
      </c>
      <c r="GY113" s="26">
        <f t="shared" si="345"/>
        <v>0</v>
      </c>
      <c r="GZ113" s="26">
        <f t="shared" si="346"/>
        <v>0</v>
      </c>
      <c r="HA113" s="26">
        <f t="shared" si="347"/>
        <v>1</v>
      </c>
      <c r="HB113" s="31">
        <f t="shared" si="348"/>
        <v>5</v>
      </c>
      <c r="HC113" s="31">
        <f t="shared" si="349"/>
        <v>0.31999999999999984</v>
      </c>
      <c r="HD113" s="31">
        <f t="shared" si="350"/>
        <v>7.272727272727269E-4</v>
      </c>
    </row>
    <row r="114" spans="1:212">
      <c r="A114" s="6">
        <v>62</v>
      </c>
      <c r="B114" s="6">
        <v>52</v>
      </c>
      <c r="C114" s="6">
        <v>16</v>
      </c>
      <c r="D114" s="7">
        <v>22.275266940000002</v>
      </c>
      <c r="E114" s="8">
        <f t="shared" si="268"/>
        <v>22</v>
      </c>
      <c r="F114" s="7">
        <v>58.840159249999999</v>
      </c>
      <c r="G114" s="8">
        <f t="shared" si="269"/>
        <v>59</v>
      </c>
      <c r="H114" s="9">
        <v>6.9670577619999996</v>
      </c>
      <c r="I114" s="8">
        <f t="shared" si="270"/>
        <v>7</v>
      </c>
      <c r="J114" s="10">
        <v>63.870205839999997</v>
      </c>
      <c r="K114" s="8">
        <f t="shared" si="271"/>
        <v>64</v>
      </c>
      <c r="L114" s="5" t="s">
        <v>36</v>
      </c>
      <c r="S114" s="27">
        <v>112</v>
      </c>
      <c r="T114" s="26">
        <f t="shared" si="352"/>
        <v>0</v>
      </c>
      <c r="U114" s="26">
        <f t="shared" si="353"/>
        <v>0</v>
      </c>
      <c r="V114" s="26">
        <f t="shared" si="354"/>
        <v>0</v>
      </c>
      <c r="W114" s="26">
        <f t="shared" si="355"/>
        <v>0</v>
      </c>
      <c r="X114" s="26">
        <f t="shared" si="356"/>
        <v>0</v>
      </c>
      <c r="Y114" s="26">
        <f t="shared" si="357"/>
        <v>0</v>
      </c>
      <c r="Z114" s="26">
        <f t="shared" si="358"/>
        <v>0</v>
      </c>
      <c r="AA114" s="26">
        <f t="shared" si="359"/>
        <v>0</v>
      </c>
      <c r="AB114" s="26">
        <f t="shared" si="360"/>
        <v>0</v>
      </c>
      <c r="AC114" s="26">
        <f t="shared" si="361"/>
        <v>0</v>
      </c>
      <c r="AD114" s="26">
        <f t="shared" si="362"/>
        <v>2</v>
      </c>
      <c r="AE114" s="26">
        <f t="shared" si="363"/>
        <v>0</v>
      </c>
      <c r="AF114" s="26">
        <f t="shared" si="370"/>
        <v>0</v>
      </c>
      <c r="AG114" s="26">
        <f t="shared" si="364"/>
        <v>2</v>
      </c>
      <c r="AH114" s="26">
        <f t="shared" si="372"/>
        <v>0</v>
      </c>
      <c r="AI114" s="26">
        <f t="shared" si="371"/>
        <v>0</v>
      </c>
      <c r="AJ114" s="26">
        <f t="shared" si="365"/>
        <v>0</v>
      </c>
      <c r="AK114" s="26">
        <f t="shared" si="366"/>
        <v>0</v>
      </c>
      <c r="AL114" s="26">
        <f t="shared" si="367"/>
        <v>0</v>
      </c>
      <c r="AM114" s="26">
        <f t="shared" si="373"/>
        <v>2</v>
      </c>
      <c r="AN114" s="26">
        <f t="shared" si="368"/>
        <v>0</v>
      </c>
      <c r="AO114" s="26">
        <f t="shared" si="369"/>
        <v>2</v>
      </c>
      <c r="AP114" s="31">
        <f t="shared" si="294"/>
        <v>8</v>
      </c>
      <c r="AQ114" s="31">
        <f t="shared" si="374"/>
        <v>0.75</v>
      </c>
      <c r="AR114" s="31">
        <f t="shared" si="295"/>
        <v>2.7272727272727275E-3</v>
      </c>
      <c r="AU114" s="27">
        <v>117</v>
      </c>
      <c r="AV114" s="26">
        <f t="shared" si="296"/>
        <v>0</v>
      </c>
      <c r="AW114" s="26">
        <f t="shared" si="297"/>
        <v>0</v>
      </c>
      <c r="AX114" s="26">
        <f t="shared" si="298"/>
        <v>0</v>
      </c>
      <c r="AY114" s="26">
        <f t="shared" si="299"/>
        <v>0</v>
      </c>
      <c r="AZ114" s="26">
        <f t="shared" si="300"/>
        <v>0</v>
      </c>
      <c r="BA114" s="26">
        <f t="shared" si="301"/>
        <v>0</v>
      </c>
      <c r="BB114" s="26">
        <f t="shared" si="302"/>
        <v>0</v>
      </c>
      <c r="BC114" s="26">
        <f t="shared" si="303"/>
        <v>0</v>
      </c>
      <c r="BD114" s="26">
        <f t="shared" si="304"/>
        <v>0</v>
      </c>
      <c r="BE114" s="26">
        <f t="shared" si="305"/>
        <v>0</v>
      </c>
      <c r="BF114" s="26">
        <f t="shared" si="306"/>
        <v>0</v>
      </c>
      <c r="BG114" s="26">
        <f t="shared" si="307"/>
        <v>0</v>
      </c>
      <c r="BH114" s="26">
        <f t="shared" si="308"/>
        <v>0</v>
      </c>
      <c r="BI114" s="26">
        <f t="shared" si="309"/>
        <v>0</v>
      </c>
      <c r="BJ114" s="26">
        <f t="shared" si="310"/>
        <v>0</v>
      </c>
      <c r="BK114" s="26">
        <f t="shared" si="311"/>
        <v>0</v>
      </c>
      <c r="BL114" s="26">
        <f t="shared" si="312"/>
        <v>0</v>
      </c>
      <c r="BM114" s="26">
        <f t="shared" si="313"/>
        <v>0</v>
      </c>
      <c r="BN114" s="26">
        <f t="shared" si="314"/>
        <v>0</v>
      </c>
      <c r="BO114" s="26">
        <f t="shared" si="315"/>
        <v>0</v>
      </c>
      <c r="BP114" s="26">
        <f t="shared" si="316"/>
        <v>0</v>
      </c>
      <c r="BQ114" s="26">
        <f t="shared" si="317"/>
        <v>0</v>
      </c>
      <c r="BR114" s="31">
        <f t="shared" si="318"/>
        <v>0</v>
      </c>
      <c r="BS114" s="31">
        <v>0</v>
      </c>
      <c r="BT114" s="31">
        <f t="shared" si="320"/>
        <v>0</v>
      </c>
      <c r="BW114" s="27">
        <v>117</v>
      </c>
      <c r="BX114" s="26">
        <f t="shared" si="375"/>
        <v>0</v>
      </c>
      <c r="BY114" s="26">
        <f t="shared" si="376"/>
        <v>0</v>
      </c>
      <c r="BZ114" s="26">
        <f t="shared" si="377"/>
        <v>0</v>
      </c>
      <c r="CA114" s="26">
        <f t="shared" si="378"/>
        <v>0</v>
      </c>
      <c r="CB114" s="26">
        <f t="shared" si="379"/>
        <v>0</v>
      </c>
      <c r="CC114" s="26">
        <f t="shared" si="380"/>
        <v>0</v>
      </c>
      <c r="CD114" s="26">
        <f t="shared" si="381"/>
        <v>0</v>
      </c>
      <c r="CE114" s="26">
        <f t="shared" si="382"/>
        <v>0</v>
      </c>
      <c r="CF114" s="26">
        <f t="shared" si="383"/>
        <v>0</v>
      </c>
      <c r="CG114" s="26">
        <f t="shared" si="384"/>
        <v>0</v>
      </c>
      <c r="CH114" s="26">
        <f t="shared" si="385"/>
        <v>0</v>
      </c>
      <c r="CI114" s="26">
        <f t="shared" si="386"/>
        <v>0</v>
      </c>
      <c r="CJ114" s="26">
        <f t="shared" si="387"/>
        <v>0</v>
      </c>
      <c r="CK114" s="26">
        <f t="shared" si="388"/>
        <v>0</v>
      </c>
      <c r="CL114" s="26">
        <f t="shared" si="389"/>
        <v>0</v>
      </c>
      <c r="CM114" s="26">
        <f t="shared" si="390"/>
        <v>0</v>
      </c>
      <c r="CN114" s="26">
        <f t="shared" si="391"/>
        <v>0</v>
      </c>
      <c r="CO114" s="26">
        <f t="shared" si="392"/>
        <v>0</v>
      </c>
      <c r="CP114" s="26">
        <f t="shared" si="393"/>
        <v>0</v>
      </c>
      <c r="CQ114" s="26">
        <f t="shared" si="394"/>
        <v>0</v>
      </c>
      <c r="CR114" s="26">
        <f t="shared" si="395"/>
        <v>0</v>
      </c>
      <c r="CS114" s="26">
        <f t="shared" si="396"/>
        <v>0</v>
      </c>
      <c r="CT114" s="31">
        <f t="shared" si="321"/>
        <v>0</v>
      </c>
      <c r="CU114" s="31">
        <v>0</v>
      </c>
      <c r="CV114" s="31">
        <f t="shared" si="322"/>
        <v>0</v>
      </c>
      <c r="GE114" s="27">
        <v>132</v>
      </c>
      <c r="GF114" s="26">
        <f t="shared" si="326"/>
        <v>0</v>
      </c>
      <c r="GG114" s="26">
        <f t="shared" si="327"/>
        <v>0</v>
      </c>
      <c r="GH114" s="26">
        <f t="shared" si="328"/>
        <v>0</v>
      </c>
      <c r="GI114" s="26">
        <f t="shared" si="329"/>
        <v>0</v>
      </c>
      <c r="GJ114" s="26">
        <f t="shared" si="330"/>
        <v>0</v>
      </c>
      <c r="GK114" s="26">
        <f t="shared" si="331"/>
        <v>0</v>
      </c>
      <c r="GL114" s="26">
        <f t="shared" si="332"/>
        <v>0</v>
      </c>
      <c r="GM114" s="26">
        <f t="shared" si="333"/>
        <v>0</v>
      </c>
      <c r="GN114" s="26">
        <f t="shared" si="334"/>
        <v>0</v>
      </c>
      <c r="GO114" s="26">
        <f t="shared" si="335"/>
        <v>0</v>
      </c>
      <c r="GP114" s="26">
        <f t="shared" si="336"/>
        <v>0</v>
      </c>
      <c r="GQ114" s="26">
        <f t="shared" si="337"/>
        <v>0</v>
      </c>
      <c r="GR114" s="26">
        <f t="shared" si="338"/>
        <v>0</v>
      </c>
      <c r="GS114" s="26">
        <f t="shared" si="339"/>
        <v>0</v>
      </c>
      <c r="GT114" s="26">
        <f t="shared" si="340"/>
        <v>0</v>
      </c>
      <c r="GU114" s="26">
        <f t="shared" si="341"/>
        <v>0</v>
      </c>
      <c r="GV114" s="26">
        <f t="shared" si="342"/>
        <v>0</v>
      </c>
      <c r="GW114" s="26">
        <f t="shared" si="343"/>
        <v>0</v>
      </c>
      <c r="GX114" s="26">
        <f t="shared" si="344"/>
        <v>1</v>
      </c>
      <c r="GY114" s="26">
        <f t="shared" si="345"/>
        <v>0</v>
      </c>
      <c r="GZ114" s="26">
        <f t="shared" si="346"/>
        <v>0</v>
      </c>
      <c r="HA114" s="26">
        <f t="shared" si="347"/>
        <v>0</v>
      </c>
      <c r="HB114" s="31">
        <f t="shared" si="348"/>
        <v>1</v>
      </c>
      <c r="HC114" s="31">
        <f t="shared" si="349"/>
        <v>0</v>
      </c>
      <c r="HD114" s="31">
        <f t="shared" si="350"/>
        <v>0</v>
      </c>
    </row>
    <row r="115" spans="1:212">
      <c r="A115" s="6">
        <v>92</v>
      </c>
      <c r="B115" s="6">
        <v>44</v>
      </c>
      <c r="C115" s="6">
        <v>16</v>
      </c>
      <c r="D115" s="7">
        <v>18.87751445</v>
      </c>
      <c r="E115" s="8">
        <f t="shared" si="268"/>
        <v>19</v>
      </c>
      <c r="F115" s="7">
        <v>65.768160929999993</v>
      </c>
      <c r="G115" s="8">
        <f t="shared" si="269"/>
        <v>66</v>
      </c>
      <c r="H115" s="9">
        <v>6.0829737540000002</v>
      </c>
      <c r="I115" s="8">
        <f t="shared" si="270"/>
        <v>6</v>
      </c>
      <c r="J115" s="10">
        <v>94.761894310000002</v>
      </c>
      <c r="K115" s="8">
        <f t="shared" si="271"/>
        <v>95</v>
      </c>
      <c r="L115" s="5" t="s">
        <v>36</v>
      </c>
      <c r="S115" s="27">
        <v>113</v>
      </c>
      <c r="T115" s="26">
        <f t="shared" si="352"/>
        <v>0</v>
      </c>
      <c r="U115" s="26">
        <f t="shared" si="353"/>
        <v>0</v>
      </c>
      <c r="V115" s="26">
        <f t="shared" si="354"/>
        <v>0</v>
      </c>
      <c r="W115" s="26">
        <f t="shared" si="355"/>
        <v>0</v>
      </c>
      <c r="X115" s="26">
        <f t="shared" si="356"/>
        <v>0</v>
      </c>
      <c r="Y115" s="26">
        <f t="shared" si="357"/>
        <v>0</v>
      </c>
      <c r="Z115" s="26">
        <f t="shared" si="358"/>
        <v>0</v>
      </c>
      <c r="AA115" s="26">
        <f t="shared" si="359"/>
        <v>0</v>
      </c>
      <c r="AB115" s="26">
        <f t="shared" si="360"/>
        <v>0</v>
      </c>
      <c r="AC115" s="26">
        <f t="shared" si="361"/>
        <v>0</v>
      </c>
      <c r="AD115" s="26">
        <f t="shared" si="362"/>
        <v>1</v>
      </c>
      <c r="AE115" s="26">
        <f t="shared" si="363"/>
        <v>0</v>
      </c>
      <c r="AF115" s="26">
        <f t="shared" si="370"/>
        <v>0</v>
      </c>
      <c r="AG115" s="26">
        <f t="shared" si="364"/>
        <v>2</v>
      </c>
      <c r="AH115" s="26">
        <f t="shared" si="372"/>
        <v>3</v>
      </c>
      <c r="AI115" s="26">
        <f t="shared" si="371"/>
        <v>0</v>
      </c>
      <c r="AJ115" s="26">
        <f t="shared" si="365"/>
        <v>0</v>
      </c>
      <c r="AK115" s="26">
        <f t="shared" si="366"/>
        <v>0</v>
      </c>
      <c r="AL115" s="26">
        <f t="shared" si="367"/>
        <v>0</v>
      </c>
      <c r="AM115" s="26">
        <f t="shared" si="373"/>
        <v>4</v>
      </c>
      <c r="AN115" s="26">
        <f t="shared" si="368"/>
        <v>0</v>
      </c>
      <c r="AO115" s="26">
        <f t="shared" si="369"/>
        <v>3</v>
      </c>
      <c r="AP115" s="31">
        <f t="shared" si="294"/>
        <v>13</v>
      </c>
      <c r="AQ115" s="31">
        <f t="shared" si="374"/>
        <v>0.76923076923076905</v>
      </c>
      <c r="AR115" s="31">
        <f t="shared" si="295"/>
        <v>4.5454545454545444E-3</v>
      </c>
      <c r="AU115" s="27">
        <v>118</v>
      </c>
      <c r="AV115" s="26">
        <f t="shared" si="296"/>
        <v>0</v>
      </c>
      <c r="AW115" s="26">
        <f t="shared" si="297"/>
        <v>0</v>
      </c>
      <c r="AX115" s="26">
        <f t="shared" si="298"/>
        <v>0</v>
      </c>
      <c r="AY115" s="26">
        <f t="shared" si="299"/>
        <v>0</v>
      </c>
      <c r="AZ115" s="26">
        <f t="shared" si="300"/>
        <v>0</v>
      </c>
      <c r="BA115" s="26">
        <f t="shared" si="301"/>
        <v>0</v>
      </c>
      <c r="BB115" s="26">
        <f t="shared" si="302"/>
        <v>0</v>
      </c>
      <c r="BC115" s="26">
        <f t="shared" si="303"/>
        <v>0</v>
      </c>
      <c r="BD115" s="26">
        <f t="shared" si="304"/>
        <v>0</v>
      </c>
      <c r="BE115" s="26">
        <f t="shared" si="305"/>
        <v>0</v>
      </c>
      <c r="BF115" s="26">
        <f t="shared" si="306"/>
        <v>0</v>
      </c>
      <c r="BG115" s="26">
        <f t="shared" si="307"/>
        <v>0</v>
      </c>
      <c r="BH115" s="26">
        <f t="shared" si="308"/>
        <v>0</v>
      </c>
      <c r="BI115" s="26">
        <f t="shared" si="309"/>
        <v>0</v>
      </c>
      <c r="BJ115" s="26">
        <f t="shared" si="310"/>
        <v>0</v>
      </c>
      <c r="BK115" s="26">
        <f t="shared" si="311"/>
        <v>0</v>
      </c>
      <c r="BL115" s="26">
        <f t="shared" si="312"/>
        <v>0</v>
      </c>
      <c r="BM115" s="26">
        <f t="shared" si="313"/>
        <v>0</v>
      </c>
      <c r="BN115" s="26">
        <f t="shared" si="314"/>
        <v>0</v>
      </c>
      <c r="BO115" s="26">
        <f t="shared" si="315"/>
        <v>0</v>
      </c>
      <c r="BP115" s="26">
        <f t="shared" si="316"/>
        <v>0</v>
      </c>
      <c r="BQ115" s="26">
        <f t="shared" si="317"/>
        <v>0</v>
      </c>
      <c r="BR115" s="31">
        <f t="shared" si="318"/>
        <v>0</v>
      </c>
      <c r="BS115" s="31">
        <v>0</v>
      </c>
      <c r="BT115" s="31">
        <f t="shared" si="320"/>
        <v>0</v>
      </c>
      <c r="BW115" s="27">
        <v>118</v>
      </c>
      <c r="BX115" s="26">
        <f t="shared" si="375"/>
        <v>0</v>
      </c>
      <c r="BY115" s="26">
        <f t="shared" si="376"/>
        <v>0</v>
      </c>
      <c r="BZ115" s="26">
        <f t="shared" si="377"/>
        <v>0</v>
      </c>
      <c r="CA115" s="26">
        <f t="shared" si="378"/>
        <v>0</v>
      </c>
      <c r="CB115" s="26">
        <f t="shared" si="379"/>
        <v>0</v>
      </c>
      <c r="CC115" s="26">
        <f t="shared" si="380"/>
        <v>0</v>
      </c>
      <c r="CD115" s="26">
        <f t="shared" si="381"/>
        <v>0</v>
      </c>
      <c r="CE115" s="26">
        <f t="shared" si="382"/>
        <v>0</v>
      </c>
      <c r="CF115" s="26">
        <f t="shared" si="383"/>
        <v>0</v>
      </c>
      <c r="CG115" s="26">
        <f t="shared" si="384"/>
        <v>0</v>
      </c>
      <c r="CH115" s="26">
        <f t="shared" si="385"/>
        <v>0</v>
      </c>
      <c r="CI115" s="26">
        <f t="shared" si="386"/>
        <v>0</v>
      </c>
      <c r="CJ115" s="26">
        <f t="shared" si="387"/>
        <v>0</v>
      </c>
      <c r="CK115" s="26">
        <f t="shared" si="388"/>
        <v>0</v>
      </c>
      <c r="CL115" s="26">
        <f t="shared" si="389"/>
        <v>0</v>
      </c>
      <c r="CM115" s="26">
        <f t="shared" si="390"/>
        <v>0</v>
      </c>
      <c r="CN115" s="26">
        <f t="shared" si="391"/>
        <v>0</v>
      </c>
      <c r="CO115" s="26">
        <f t="shared" si="392"/>
        <v>0</v>
      </c>
      <c r="CP115" s="26">
        <f t="shared" si="393"/>
        <v>0</v>
      </c>
      <c r="CQ115" s="26">
        <f t="shared" si="394"/>
        <v>0</v>
      </c>
      <c r="CR115" s="26">
        <f t="shared" si="395"/>
        <v>0</v>
      </c>
      <c r="CS115" s="26">
        <f t="shared" si="396"/>
        <v>0</v>
      </c>
      <c r="CT115" s="31">
        <f t="shared" si="321"/>
        <v>0</v>
      </c>
      <c r="CU115" s="31">
        <v>0</v>
      </c>
      <c r="CV115" s="31">
        <f t="shared" si="322"/>
        <v>0</v>
      </c>
      <c r="GE115" s="27">
        <v>133</v>
      </c>
      <c r="GF115" s="26">
        <f t="shared" si="326"/>
        <v>0</v>
      </c>
      <c r="GG115" s="26">
        <f t="shared" si="327"/>
        <v>0</v>
      </c>
      <c r="GH115" s="26">
        <f t="shared" si="328"/>
        <v>0</v>
      </c>
      <c r="GI115" s="26">
        <f t="shared" si="329"/>
        <v>2</v>
      </c>
      <c r="GJ115" s="26">
        <f t="shared" si="330"/>
        <v>1</v>
      </c>
      <c r="GK115" s="26">
        <f t="shared" si="331"/>
        <v>0</v>
      </c>
      <c r="GL115" s="26">
        <f t="shared" si="332"/>
        <v>0</v>
      </c>
      <c r="GM115" s="26">
        <f t="shared" si="333"/>
        <v>0</v>
      </c>
      <c r="GN115" s="26">
        <f t="shared" si="334"/>
        <v>0</v>
      </c>
      <c r="GO115" s="26">
        <f t="shared" si="335"/>
        <v>0</v>
      </c>
      <c r="GP115" s="26">
        <f t="shared" si="336"/>
        <v>0</v>
      </c>
      <c r="GQ115" s="26">
        <f t="shared" si="337"/>
        <v>0</v>
      </c>
      <c r="GR115" s="26">
        <f t="shared" si="338"/>
        <v>0</v>
      </c>
      <c r="GS115" s="26">
        <f t="shared" si="339"/>
        <v>0</v>
      </c>
      <c r="GT115" s="26">
        <f t="shared" si="340"/>
        <v>0</v>
      </c>
      <c r="GU115" s="26">
        <f t="shared" si="341"/>
        <v>0</v>
      </c>
      <c r="GV115" s="26">
        <f t="shared" si="342"/>
        <v>0</v>
      </c>
      <c r="GW115" s="26">
        <f t="shared" si="343"/>
        <v>1</v>
      </c>
      <c r="GX115" s="26">
        <f t="shared" si="344"/>
        <v>0</v>
      </c>
      <c r="GY115" s="26">
        <f t="shared" si="345"/>
        <v>0</v>
      </c>
      <c r="GZ115" s="26">
        <f t="shared" si="346"/>
        <v>0</v>
      </c>
      <c r="HA115" s="26">
        <f t="shared" si="347"/>
        <v>1</v>
      </c>
      <c r="HB115" s="31">
        <f t="shared" si="348"/>
        <v>5</v>
      </c>
      <c r="HC115" s="31">
        <f t="shared" si="349"/>
        <v>0.71999999999999986</v>
      </c>
      <c r="HD115" s="31">
        <f t="shared" si="350"/>
        <v>1.6363636363636359E-3</v>
      </c>
    </row>
    <row r="116" spans="1:212">
      <c r="A116" s="6">
        <v>66</v>
      </c>
      <c r="B116" s="6">
        <v>54</v>
      </c>
      <c r="C116" s="6">
        <v>21</v>
      </c>
      <c r="D116" s="7">
        <v>25.190086829999998</v>
      </c>
      <c r="E116" s="8">
        <f t="shared" si="268"/>
        <v>25</v>
      </c>
      <c r="F116" s="7">
        <v>60.200168699999999</v>
      </c>
      <c r="G116" s="8">
        <f t="shared" si="269"/>
        <v>60</v>
      </c>
      <c r="H116" s="9">
        <v>5.9190455320000002</v>
      </c>
      <c r="I116" s="8">
        <f t="shared" si="270"/>
        <v>6</v>
      </c>
      <c r="J116" s="10">
        <v>72.123755729999999</v>
      </c>
      <c r="K116" s="8">
        <f t="shared" si="271"/>
        <v>72</v>
      </c>
      <c r="L116" s="5" t="s">
        <v>36</v>
      </c>
      <c r="S116" s="27">
        <v>114</v>
      </c>
      <c r="T116" s="26">
        <f t="shared" si="352"/>
        <v>0</v>
      </c>
      <c r="U116" s="26">
        <f t="shared" si="353"/>
        <v>0</v>
      </c>
      <c r="V116" s="26">
        <f t="shared" si="354"/>
        <v>0</v>
      </c>
      <c r="W116" s="26">
        <f t="shared" si="355"/>
        <v>0</v>
      </c>
      <c r="X116" s="26">
        <f t="shared" si="356"/>
        <v>0</v>
      </c>
      <c r="Y116" s="26">
        <f t="shared" si="357"/>
        <v>0</v>
      </c>
      <c r="Z116" s="26">
        <f t="shared" si="358"/>
        <v>0</v>
      </c>
      <c r="AA116" s="26">
        <f t="shared" si="359"/>
        <v>0</v>
      </c>
      <c r="AB116" s="26">
        <f t="shared" si="360"/>
        <v>0</v>
      </c>
      <c r="AC116" s="26">
        <f t="shared" si="361"/>
        <v>0</v>
      </c>
      <c r="AD116" s="26">
        <f t="shared" si="362"/>
        <v>2</v>
      </c>
      <c r="AE116" s="26">
        <f t="shared" si="363"/>
        <v>0</v>
      </c>
      <c r="AF116" s="26">
        <f t="shared" si="370"/>
        <v>0</v>
      </c>
      <c r="AG116" s="26">
        <f t="shared" si="364"/>
        <v>2</v>
      </c>
      <c r="AH116" s="26">
        <f t="shared" si="372"/>
        <v>3</v>
      </c>
      <c r="AI116" s="26">
        <f t="shared" si="371"/>
        <v>0</v>
      </c>
      <c r="AJ116" s="26">
        <f t="shared" si="365"/>
        <v>0</v>
      </c>
      <c r="AK116" s="26">
        <f t="shared" si="366"/>
        <v>0</v>
      </c>
      <c r="AL116" s="26">
        <f t="shared" si="367"/>
        <v>0</v>
      </c>
      <c r="AM116" s="26">
        <f t="shared" si="373"/>
        <v>2</v>
      </c>
      <c r="AN116" s="26">
        <f t="shared" si="368"/>
        <v>0</v>
      </c>
      <c r="AO116" s="26">
        <f t="shared" si="369"/>
        <v>2</v>
      </c>
      <c r="AP116" s="31">
        <f t="shared" si="294"/>
        <v>11</v>
      </c>
      <c r="AQ116" s="31">
        <f t="shared" si="374"/>
        <v>0.79338842975206614</v>
      </c>
      <c r="AR116" s="31">
        <f t="shared" si="295"/>
        <v>3.9669421487603307E-3</v>
      </c>
      <c r="AU116" s="27">
        <v>119</v>
      </c>
      <c r="AV116" s="26">
        <f t="shared" si="296"/>
        <v>0</v>
      </c>
      <c r="AW116" s="26">
        <f t="shared" si="297"/>
        <v>0</v>
      </c>
      <c r="AX116" s="26">
        <f t="shared" si="298"/>
        <v>0</v>
      </c>
      <c r="AY116" s="26">
        <f t="shared" si="299"/>
        <v>0</v>
      </c>
      <c r="AZ116" s="26">
        <f t="shared" si="300"/>
        <v>0</v>
      </c>
      <c r="BA116" s="26">
        <f t="shared" si="301"/>
        <v>0</v>
      </c>
      <c r="BB116" s="26">
        <f t="shared" si="302"/>
        <v>0</v>
      </c>
      <c r="BC116" s="26">
        <f t="shared" si="303"/>
        <v>0</v>
      </c>
      <c r="BD116" s="26">
        <f t="shared" si="304"/>
        <v>0</v>
      </c>
      <c r="BE116" s="26">
        <f t="shared" si="305"/>
        <v>0</v>
      </c>
      <c r="BF116" s="26">
        <f t="shared" si="306"/>
        <v>0</v>
      </c>
      <c r="BG116" s="26">
        <f t="shared" si="307"/>
        <v>0</v>
      </c>
      <c r="BH116" s="26">
        <f t="shared" si="308"/>
        <v>0</v>
      </c>
      <c r="BI116" s="26">
        <f t="shared" si="309"/>
        <v>0</v>
      </c>
      <c r="BJ116" s="26">
        <f t="shared" si="310"/>
        <v>0</v>
      </c>
      <c r="BK116" s="26">
        <f t="shared" si="311"/>
        <v>0</v>
      </c>
      <c r="BL116" s="26">
        <f t="shared" si="312"/>
        <v>0</v>
      </c>
      <c r="BM116" s="26">
        <f t="shared" si="313"/>
        <v>0</v>
      </c>
      <c r="BN116" s="26">
        <f t="shared" si="314"/>
        <v>0</v>
      </c>
      <c r="BO116" s="26">
        <f t="shared" si="315"/>
        <v>0</v>
      </c>
      <c r="BP116" s="26">
        <f t="shared" si="316"/>
        <v>0</v>
      </c>
      <c r="BQ116" s="26">
        <f t="shared" si="317"/>
        <v>0</v>
      </c>
      <c r="BR116" s="31">
        <f t="shared" si="318"/>
        <v>0</v>
      </c>
      <c r="BS116" s="31">
        <v>0</v>
      </c>
      <c r="BT116" s="31">
        <f t="shared" si="320"/>
        <v>0</v>
      </c>
      <c r="BW116" s="27">
        <v>119</v>
      </c>
      <c r="BX116" s="26">
        <f t="shared" si="375"/>
        <v>0</v>
      </c>
      <c r="BY116" s="26">
        <f t="shared" si="376"/>
        <v>0</v>
      </c>
      <c r="BZ116" s="26">
        <f t="shared" si="377"/>
        <v>0</v>
      </c>
      <c r="CA116" s="26">
        <f t="shared" si="378"/>
        <v>0</v>
      </c>
      <c r="CB116" s="26">
        <f t="shared" si="379"/>
        <v>0</v>
      </c>
      <c r="CC116" s="26">
        <f t="shared" si="380"/>
        <v>0</v>
      </c>
      <c r="CD116" s="26">
        <f t="shared" si="381"/>
        <v>0</v>
      </c>
      <c r="CE116" s="26">
        <f t="shared" si="382"/>
        <v>0</v>
      </c>
      <c r="CF116" s="26">
        <f t="shared" si="383"/>
        <v>0</v>
      </c>
      <c r="CG116" s="26">
        <f t="shared" si="384"/>
        <v>0</v>
      </c>
      <c r="CH116" s="26">
        <f t="shared" si="385"/>
        <v>0</v>
      </c>
      <c r="CI116" s="26">
        <f t="shared" si="386"/>
        <v>0</v>
      </c>
      <c r="CJ116" s="26">
        <f t="shared" si="387"/>
        <v>0</v>
      </c>
      <c r="CK116" s="26">
        <f t="shared" si="388"/>
        <v>0</v>
      </c>
      <c r="CL116" s="26">
        <f t="shared" si="389"/>
        <v>0</v>
      </c>
      <c r="CM116" s="26">
        <f t="shared" si="390"/>
        <v>0</v>
      </c>
      <c r="CN116" s="26">
        <f t="shared" si="391"/>
        <v>0</v>
      </c>
      <c r="CO116" s="26">
        <f t="shared" si="392"/>
        <v>0</v>
      </c>
      <c r="CP116" s="26">
        <f t="shared" si="393"/>
        <v>0</v>
      </c>
      <c r="CQ116" s="26">
        <f t="shared" si="394"/>
        <v>0</v>
      </c>
      <c r="CR116" s="26">
        <f t="shared" si="395"/>
        <v>0</v>
      </c>
      <c r="CS116" s="26">
        <f t="shared" si="396"/>
        <v>0</v>
      </c>
      <c r="CT116" s="31">
        <f t="shared" si="321"/>
        <v>0</v>
      </c>
      <c r="CU116" s="31">
        <v>0</v>
      </c>
      <c r="CV116" s="31">
        <f t="shared" si="322"/>
        <v>0</v>
      </c>
      <c r="GE116" s="27">
        <v>134</v>
      </c>
      <c r="GF116" s="26">
        <f t="shared" si="326"/>
        <v>0</v>
      </c>
      <c r="GG116" s="26">
        <f t="shared" si="327"/>
        <v>0</v>
      </c>
      <c r="GH116" s="26">
        <f t="shared" si="328"/>
        <v>0</v>
      </c>
      <c r="GI116" s="26">
        <f t="shared" si="329"/>
        <v>2</v>
      </c>
      <c r="GJ116" s="26">
        <f t="shared" si="330"/>
        <v>0</v>
      </c>
      <c r="GK116" s="26">
        <f t="shared" si="331"/>
        <v>0</v>
      </c>
      <c r="GL116" s="26">
        <f t="shared" si="332"/>
        <v>0</v>
      </c>
      <c r="GM116" s="26">
        <f t="shared" si="333"/>
        <v>0</v>
      </c>
      <c r="GN116" s="26">
        <f t="shared" si="334"/>
        <v>0</v>
      </c>
      <c r="GO116" s="26">
        <f t="shared" si="335"/>
        <v>0</v>
      </c>
      <c r="GP116" s="26">
        <f t="shared" si="336"/>
        <v>0</v>
      </c>
      <c r="GQ116" s="26">
        <f t="shared" si="337"/>
        <v>0</v>
      </c>
      <c r="GR116" s="26">
        <f t="shared" si="338"/>
        <v>0</v>
      </c>
      <c r="GS116" s="26">
        <f t="shared" si="339"/>
        <v>0</v>
      </c>
      <c r="GT116" s="26">
        <f t="shared" si="340"/>
        <v>0</v>
      </c>
      <c r="GU116" s="26">
        <f t="shared" si="341"/>
        <v>0</v>
      </c>
      <c r="GV116" s="26">
        <f t="shared" si="342"/>
        <v>0</v>
      </c>
      <c r="GW116" s="26">
        <f t="shared" si="343"/>
        <v>0</v>
      </c>
      <c r="GX116" s="26">
        <f t="shared" si="344"/>
        <v>1</v>
      </c>
      <c r="GY116" s="26">
        <f t="shared" si="345"/>
        <v>0</v>
      </c>
      <c r="GZ116" s="26">
        <f t="shared" si="346"/>
        <v>0</v>
      </c>
      <c r="HA116" s="26">
        <f t="shared" si="347"/>
        <v>0</v>
      </c>
      <c r="HB116" s="31">
        <f t="shared" si="348"/>
        <v>3</v>
      </c>
      <c r="HC116" s="31">
        <f t="shared" si="349"/>
        <v>0.44444444444444448</v>
      </c>
      <c r="HD116" s="31">
        <f t="shared" si="350"/>
        <v>6.0606060606060617E-4</v>
      </c>
    </row>
    <row r="117" spans="1:212">
      <c r="A117" s="6">
        <v>63</v>
      </c>
      <c r="B117" s="6">
        <v>58</v>
      </c>
      <c r="C117" s="6">
        <v>22</v>
      </c>
      <c r="D117" s="7">
        <v>18.254053519999999</v>
      </c>
      <c r="E117" s="8">
        <f t="shared" si="268"/>
        <v>18</v>
      </c>
      <c r="F117" s="7">
        <v>55.282204329999999</v>
      </c>
      <c r="G117" s="8">
        <f t="shared" si="269"/>
        <v>55</v>
      </c>
      <c r="H117" s="9">
        <v>6.2047476530000001</v>
      </c>
      <c r="I117" s="8">
        <f t="shared" si="270"/>
        <v>6</v>
      </c>
      <c r="J117" s="10">
        <v>63.723581539999998</v>
      </c>
      <c r="K117" s="8">
        <f t="shared" si="271"/>
        <v>64</v>
      </c>
      <c r="L117" s="5" t="s">
        <v>36</v>
      </c>
      <c r="S117" s="27">
        <v>115</v>
      </c>
      <c r="T117" s="26">
        <f t="shared" si="352"/>
        <v>0</v>
      </c>
      <c r="U117" s="26">
        <f t="shared" si="353"/>
        <v>0</v>
      </c>
      <c r="V117" s="26">
        <f t="shared" si="354"/>
        <v>0</v>
      </c>
      <c r="W117" s="26">
        <f t="shared" si="355"/>
        <v>0</v>
      </c>
      <c r="X117" s="26">
        <f t="shared" si="356"/>
        <v>0</v>
      </c>
      <c r="Y117" s="26">
        <f t="shared" si="357"/>
        <v>0</v>
      </c>
      <c r="Z117" s="26">
        <f t="shared" si="358"/>
        <v>0</v>
      </c>
      <c r="AA117" s="26">
        <f t="shared" si="359"/>
        <v>0</v>
      </c>
      <c r="AB117" s="26">
        <f t="shared" si="360"/>
        <v>0</v>
      </c>
      <c r="AC117" s="26">
        <f t="shared" si="361"/>
        <v>0</v>
      </c>
      <c r="AD117" s="26">
        <f t="shared" si="362"/>
        <v>0</v>
      </c>
      <c r="AE117" s="26">
        <f t="shared" si="363"/>
        <v>0</v>
      </c>
      <c r="AF117" s="26">
        <f t="shared" si="370"/>
        <v>0</v>
      </c>
      <c r="AG117" s="26">
        <f t="shared" si="364"/>
        <v>1</v>
      </c>
      <c r="AH117" s="26">
        <f t="shared" si="372"/>
        <v>4</v>
      </c>
      <c r="AI117" s="26">
        <f t="shared" si="371"/>
        <v>0</v>
      </c>
      <c r="AJ117" s="26">
        <f t="shared" si="365"/>
        <v>0</v>
      </c>
      <c r="AK117" s="26">
        <f t="shared" si="366"/>
        <v>0</v>
      </c>
      <c r="AL117" s="26">
        <f t="shared" si="367"/>
        <v>0</v>
      </c>
      <c r="AM117" s="26">
        <f t="shared" si="373"/>
        <v>1</v>
      </c>
      <c r="AN117" s="26">
        <f t="shared" si="368"/>
        <v>0</v>
      </c>
      <c r="AO117" s="26">
        <f t="shared" si="369"/>
        <v>1</v>
      </c>
      <c r="AP117" s="31">
        <f t="shared" si="294"/>
        <v>7</v>
      </c>
      <c r="AQ117" s="31">
        <f t="shared" si="374"/>
        <v>0.61224489795918369</v>
      </c>
      <c r="AR117" s="31">
        <f t="shared" si="295"/>
        <v>1.9480519480519483E-3</v>
      </c>
      <c r="AU117" s="27">
        <v>120</v>
      </c>
      <c r="AV117" s="26">
        <f t="shared" si="296"/>
        <v>0</v>
      </c>
      <c r="AW117" s="26">
        <f t="shared" si="297"/>
        <v>0</v>
      </c>
      <c r="AX117" s="26">
        <f t="shared" si="298"/>
        <v>0</v>
      </c>
      <c r="AY117" s="26">
        <f t="shared" si="299"/>
        <v>0</v>
      </c>
      <c r="AZ117" s="26">
        <f t="shared" si="300"/>
        <v>0</v>
      </c>
      <c r="BA117" s="26">
        <f t="shared" si="301"/>
        <v>0</v>
      </c>
      <c r="BB117" s="26">
        <f t="shared" si="302"/>
        <v>0</v>
      </c>
      <c r="BC117" s="26">
        <f t="shared" si="303"/>
        <v>0</v>
      </c>
      <c r="BD117" s="26">
        <f t="shared" si="304"/>
        <v>0</v>
      </c>
      <c r="BE117" s="26">
        <f t="shared" si="305"/>
        <v>0</v>
      </c>
      <c r="BF117" s="26">
        <f t="shared" si="306"/>
        <v>0</v>
      </c>
      <c r="BG117" s="26">
        <f t="shared" si="307"/>
        <v>0</v>
      </c>
      <c r="BH117" s="26">
        <f t="shared" si="308"/>
        <v>6</v>
      </c>
      <c r="BI117" s="26">
        <f t="shared" si="309"/>
        <v>0</v>
      </c>
      <c r="BJ117" s="26">
        <f t="shared" si="310"/>
        <v>0</v>
      </c>
      <c r="BK117" s="26">
        <f t="shared" si="311"/>
        <v>4</v>
      </c>
      <c r="BL117" s="26">
        <f t="shared" si="312"/>
        <v>0</v>
      </c>
      <c r="BM117" s="26">
        <f t="shared" si="313"/>
        <v>0</v>
      </c>
      <c r="BN117" s="26">
        <f t="shared" si="314"/>
        <v>0</v>
      </c>
      <c r="BO117" s="26">
        <f t="shared" si="315"/>
        <v>0</v>
      </c>
      <c r="BP117" s="26">
        <f t="shared" si="316"/>
        <v>0</v>
      </c>
      <c r="BQ117" s="26">
        <f t="shared" si="317"/>
        <v>0</v>
      </c>
      <c r="BR117" s="31">
        <f t="shared" si="318"/>
        <v>10</v>
      </c>
      <c r="BS117" s="31">
        <f t="shared" si="319"/>
        <v>0.48</v>
      </c>
      <c r="BT117" s="31">
        <f t="shared" si="320"/>
        <v>2.1818181818181815E-3</v>
      </c>
      <c r="BW117" s="27">
        <v>120</v>
      </c>
      <c r="BX117" s="26">
        <f t="shared" si="375"/>
        <v>0</v>
      </c>
      <c r="BY117" s="26">
        <f t="shared" si="376"/>
        <v>0</v>
      </c>
      <c r="BZ117" s="26">
        <f t="shared" si="377"/>
        <v>0</v>
      </c>
      <c r="CA117" s="26">
        <f t="shared" si="378"/>
        <v>0</v>
      </c>
      <c r="CB117" s="26">
        <f t="shared" si="379"/>
        <v>0</v>
      </c>
      <c r="CC117" s="26">
        <f t="shared" si="380"/>
        <v>0</v>
      </c>
      <c r="CD117" s="26">
        <f t="shared" si="381"/>
        <v>0</v>
      </c>
      <c r="CE117" s="26">
        <f t="shared" si="382"/>
        <v>0</v>
      </c>
      <c r="CF117" s="26">
        <f t="shared" si="383"/>
        <v>0</v>
      </c>
      <c r="CG117" s="26">
        <f t="shared" si="384"/>
        <v>0</v>
      </c>
      <c r="CH117" s="26">
        <f t="shared" si="385"/>
        <v>0</v>
      </c>
      <c r="CI117" s="26">
        <f t="shared" si="386"/>
        <v>0</v>
      </c>
      <c r="CJ117" s="26">
        <f t="shared" si="387"/>
        <v>0</v>
      </c>
      <c r="CK117" s="26">
        <f t="shared" si="388"/>
        <v>0</v>
      </c>
      <c r="CL117" s="26">
        <f t="shared" si="389"/>
        <v>0</v>
      </c>
      <c r="CM117" s="26">
        <f t="shared" si="390"/>
        <v>0</v>
      </c>
      <c r="CN117" s="26">
        <f t="shared" si="391"/>
        <v>0</v>
      </c>
      <c r="CO117" s="26">
        <f t="shared" si="392"/>
        <v>0</v>
      </c>
      <c r="CP117" s="26">
        <f t="shared" si="393"/>
        <v>0</v>
      </c>
      <c r="CQ117" s="26">
        <f t="shared" si="394"/>
        <v>0</v>
      </c>
      <c r="CR117" s="26">
        <f t="shared" si="395"/>
        <v>0</v>
      </c>
      <c r="CS117" s="26">
        <f t="shared" si="396"/>
        <v>0</v>
      </c>
      <c r="CT117" s="31">
        <f t="shared" si="321"/>
        <v>0</v>
      </c>
      <c r="CU117" s="31">
        <v>0</v>
      </c>
      <c r="CV117" s="31">
        <f t="shared" si="322"/>
        <v>0</v>
      </c>
      <c r="GE117" s="27">
        <v>135</v>
      </c>
      <c r="GF117" s="26">
        <f t="shared" si="326"/>
        <v>0</v>
      </c>
      <c r="GG117" s="26">
        <f t="shared" si="327"/>
        <v>0</v>
      </c>
      <c r="GH117" s="26">
        <f t="shared" si="328"/>
        <v>0</v>
      </c>
      <c r="GI117" s="26">
        <f t="shared" si="329"/>
        <v>2</v>
      </c>
      <c r="GJ117" s="26">
        <f t="shared" si="330"/>
        <v>1</v>
      </c>
      <c r="GK117" s="26">
        <f t="shared" si="331"/>
        <v>0</v>
      </c>
      <c r="GL117" s="26">
        <f t="shared" si="332"/>
        <v>0</v>
      </c>
      <c r="GM117" s="26">
        <f t="shared" si="333"/>
        <v>0</v>
      </c>
      <c r="GN117" s="26">
        <f t="shared" si="334"/>
        <v>0</v>
      </c>
      <c r="GO117" s="26">
        <f t="shared" si="335"/>
        <v>0</v>
      </c>
      <c r="GP117" s="26">
        <f t="shared" si="336"/>
        <v>0</v>
      </c>
      <c r="GQ117" s="26">
        <f t="shared" si="337"/>
        <v>0</v>
      </c>
      <c r="GR117" s="26">
        <f t="shared" si="338"/>
        <v>0</v>
      </c>
      <c r="GS117" s="26">
        <f t="shared" si="339"/>
        <v>0</v>
      </c>
      <c r="GT117" s="26">
        <f t="shared" si="340"/>
        <v>0</v>
      </c>
      <c r="GU117" s="26">
        <f t="shared" si="341"/>
        <v>0</v>
      </c>
      <c r="GV117" s="26">
        <f t="shared" si="342"/>
        <v>0</v>
      </c>
      <c r="GW117" s="26">
        <f t="shared" si="343"/>
        <v>1</v>
      </c>
      <c r="GX117" s="26">
        <f t="shared" si="344"/>
        <v>4</v>
      </c>
      <c r="GY117" s="26">
        <f t="shared" si="345"/>
        <v>0</v>
      </c>
      <c r="GZ117" s="26">
        <f t="shared" si="346"/>
        <v>0</v>
      </c>
      <c r="HA117" s="26">
        <f t="shared" si="347"/>
        <v>3</v>
      </c>
      <c r="HB117" s="31">
        <f t="shared" si="348"/>
        <v>11</v>
      </c>
      <c r="HC117" s="31">
        <f t="shared" si="349"/>
        <v>0.74380165289256206</v>
      </c>
      <c r="HD117" s="31">
        <f t="shared" si="350"/>
        <v>3.7190082644628104E-3</v>
      </c>
    </row>
    <row r="118" spans="1:212">
      <c r="A118" s="6">
        <v>70</v>
      </c>
      <c r="B118" s="6">
        <v>47</v>
      </c>
      <c r="C118" s="6">
        <v>17</v>
      </c>
      <c r="D118" s="7">
        <v>24.612911799999999</v>
      </c>
      <c r="E118" s="8">
        <f t="shared" si="268"/>
        <v>25</v>
      </c>
      <c r="F118" s="7">
        <v>70.416244399999997</v>
      </c>
      <c r="G118" s="8">
        <f t="shared" si="269"/>
        <v>70</v>
      </c>
      <c r="H118" s="9">
        <v>6.6008270170000003</v>
      </c>
      <c r="I118" s="8">
        <f t="shared" si="270"/>
        <v>7</v>
      </c>
      <c r="J118" s="10">
        <v>104.16261470000001</v>
      </c>
      <c r="K118" s="8">
        <f t="shared" si="271"/>
        <v>104</v>
      </c>
      <c r="L118" s="5" t="s">
        <v>36</v>
      </c>
      <c r="S118" s="27">
        <v>116</v>
      </c>
      <c r="T118" s="26">
        <f t="shared" si="352"/>
        <v>0</v>
      </c>
      <c r="U118" s="26">
        <f t="shared" si="353"/>
        <v>0</v>
      </c>
      <c r="V118" s="26">
        <f t="shared" si="354"/>
        <v>0</v>
      </c>
      <c r="W118" s="26">
        <f t="shared" si="355"/>
        <v>0</v>
      </c>
      <c r="X118" s="26">
        <f t="shared" si="356"/>
        <v>0</v>
      </c>
      <c r="Y118" s="26">
        <f t="shared" si="357"/>
        <v>0</v>
      </c>
      <c r="Z118" s="26">
        <f t="shared" si="358"/>
        <v>0</v>
      </c>
      <c r="AA118" s="26">
        <f t="shared" si="359"/>
        <v>0</v>
      </c>
      <c r="AB118" s="26">
        <f t="shared" si="360"/>
        <v>0</v>
      </c>
      <c r="AC118" s="26">
        <f t="shared" si="361"/>
        <v>0</v>
      </c>
      <c r="AD118" s="26">
        <f t="shared" si="362"/>
        <v>2</v>
      </c>
      <c r="AE118" s="26">
        <f t="shared" si="363"/>
        <v>0</v>
      </c>
      <c r="AF118" s="26">
        <f t="shared" si="370"/>
        <v>0</v>
      </c>
      <c r="AG118" s="26">
        <f t="shared" si="364"/>
        <v>1</v>
      </c>
      <c r="AH118" s="26">
        <f t="shared" si="372"/>
        <v>1</v>
      </c>
      <c r="AI118" s="26">
        <f t="shared" si="371"/>
        <v>0</v>
      </c>
      <c r="AJ118" s="26">
        <f t="shared" si="365"/>
        <v>0</v>
      </c>
      <c r="AK118" s="26">
        <f t="shared" si="366"/>
        <v>0</v>
      </c>
      <c r="AL118" s="26">
        <f t="shared" si="367"/>
        <v>0</v>
      </c>
      <c r="AM118" s="26">
        <f t="shared" si="373"/>
        <v>2</v>
      </c>
      <c r="AN118" s="26">
        <f t="shared" si="368"/>
        <v>0</v>
      </c>
      <c r="AO118" s="26">
        <f t="shared" si="369"/>
        <v>5</v>
      </c>
      <c r="AP118" s="31">
        <f t="shared" si="294"/>
        <v>11</v>
      </c>
      <c r="AQ118" s="31">
        <f t="shared" si="374"/>
        <v>0.71074380165289264</v>
      </c>
      <c r="AR118" s="31">
        <f t="shared" si="295"/>
        <v>3.5537190082644632E-3</v>
      </c>
      <c r="AU118" s="27">
        <v>121</v>
      </c>
      <c r="AV118" s="26">
        <f t="shared" si="296"/>
        <v>0</v>
      </c>
      <c r="AW118" s="26">
        <f t="shared" si="297"/>
        <v>0</v>
      </c>
      <c r="AX118" s="26">
        <f t="shared" si="298"/>
        <v>0</v>
      </c>
      <c r="AY118" s="26">
        <f t="shared" si="299"/>
        <v>0</v>
      </c>
      <c r="AZ118" s="26">
        <f t="shared" si="300"/>
        <v>0</v>
      </c>
      <c r="BA118" s="26">
        <f t="shared" si="301"/>
        <v>0</v>
      </c>
      <c r="BB118" s="26">
        <f t="shared" si="302"/>
        <v>0</v>
      </c>
      <c r="BC118" s="26">
        <f t="shared" si="303"/>
        <v>0</v>
      </c>
      <c r="BD118" s="26">
        <f t="shared" si="304"/>
        <v>0</v>
      </c>
      <c r="BE118" s="26">
        <f t="shared" si="305"/>
        <v>0</v>
      </c>
      <c r="BF118" s="26">
        <f t="shared" si="306"/>
        <v>0</v>
      </c>
      <c r="BG118" s="26">
        <f t="shared" si="307"/>
        <v>0</v>
      </c>
      <c r="BH118" s="26">
        <f t="shared" si="308"/>
        <v>4</v>
      </c>
      <c r="BI118" s="26">
        <f t="shared" si="309"/>
        <v>0</v>
      </c>
      <c r="BJ118" s="26">
        <f t="shared" si="310"/>
        <v>0</v>
      </c>
      <c r="BK118" s="26">
        <f t="shared" si="311"/>
        <v>5</v>
      </c>
      <c r="BL118" s="26">
        <f t="shared" si="312"/>
        <v>0</v>
      </c>
      <c r="BM118" s="26">
        <f t="shared" si="313"/>
        <v>0</v>
      </c>
      <c r="BN118" s="26">
        <f t="shared" si="314"/>
        <v>0</v>
      </c>
      <c r="BO118" s="26">
        <f t="shared" si="315"/>
        <v>0</v>
      </c>
      <c r="BP118" s="26">
        <f t="shared" si="316"/>
        <v>0</v>
      </c>
      <c r="BQ118" s="26">
        <f t="shared" si="317"/>
        <v>0</v>
      </c>
      <c r="BR118" s="31">
        <f t="shared" si="318"/>
        <v>9</v>
      </c>
      <c r="BS118" s="31">
        <f t="shared" si="319"/>
        <v>0.49382716049382713</v>
      </c>
      <c r="BT118" s="31">
        <f t="shared" si="320"/>
        <v>2.0202020202020202E-3</v>
      </c>
      <c r="BW118" s="27">
        <v>121</v>
      </c>
      <c r="BX118" s="26">
        <f t="shared" si="375"/>
        <v>0</v>
      </c>
      <c r="BY118" s="26">
        <f t="shared" si="376"/>
        <v>0</v>
      </c>
      <c r="BZ118" s="26">
        <f t="shared" si="377"/>
        <v>0</v>
      </c>
      <c r="CA118" s="26">
        <f t="shared" si="378"/>
        <v>0</v>
      </c>
      <c r="CB118" s="26">
        <f t="shared" si="379"/>
        <v>0</v>
      </c>
      <c r="CC118" s="26">
        <f t="shared" si="380"/>
        <v>0</v>
      </c>
      <c r="CD118" s="26">
        <f t="shared" si="381"/>
        <v>0</v>
      </c>
      <c r="CE118" s="26">
        <f t="shared" si="382"/>
        <v>0</v>
      </c>
      <c r="CF118" s="26">
        <f t="shared" si="383"/>
        <v>0</v>
      </c>
      <c r="CG118" s="26">
        <f t="shared" si="384"/>
        <v>0</v>
      </c>
      <c r="CH118" s="26">
        <f t="shared" si="385"/>
        <v>0</v>
      </c>
      <c r="CI118" s="26">
        <f t="shared" si="386"/>
        <v>0</v>
      </c>
      <c r="CJ118" s="26">
        <f t="shared" si="387"/>
        <v>0</v>
      </c>
      <c r="CK118" s="26">
        <f t="shared" si="388"/>
        <v>0</v>
      </c>
      <c r="CL118" s="26">
        <f t="shared" si="389"/>
        <v>0</v>
      </c>
      <c r="CM118" s="26">
        <f t="shared" si="390"/>
        <v>0</v>
      </c>
      <c r="CN118" s="26">
        <f t="shared" si="391"/>
        <v>0</v>
      </c>
      <c r="CO118" s="26">
        <f t="shared" si="392"/>
        <v>0</v>
      </c>
      <c r="CP118" s="26">
        <f t="shared" si="393"/>
        <v>0</v>
      </c>
      <c r="CQ118" s="26">
        <f t="shared" si="394"/>
        <v>0</v>
      </c>
      <c r="CR118" s="26">
        <f t="shared" si="395"/>
        <v>0</v>
      </c>
      <c r="CS118" s="26">
        <f t="shared" si="396"/>
        <v>0</v>
      </c>
      <c r="CT118" s="31">
        <f t="shared" si="321"/>
        <v>0</v>
      </c>
      <c r="CU118" s="31">
        <v>0</v>
      </c>
      <c r="CV118" s="31">
        <f t="shared" si="322"/>
        <v>0</v>
      </c>
      <c r="GE118" s="27">
        <v>136</v>
      </c>
      <c r="GF118" s="26">
        <f t="shared" si="326"/>
        <v>0</v>
      </c>
      <c r="GG118" s="26">
        <f t="shared" si="327"/>
        <v>0</v>
      </c>
      <c r="GH118" s="26">
        <f t="shared" si="328"/>
        <v>0</v>
      </c>
      <c r="GI118" s="26">
        <f t="shared" si="329"/>
        <v>0</v>
      </c>
      <c r="GJ118" s="26">
        <f t="shared" si="330"/>
        <v>1</v>
      </c>
      <c r="GK118" s="26">
        <f t="shared" si="331"/>
        <v>0</v>
      </c>
      <c r="GL118" s="26">
        <f t="shared" si="332"/>
        <v>0</v>
      </c>
      <c r="GM118" s="26">
        <f t="shared" si="333"/>
        <v>0</v>
      </c>
      <c r="GN118" s="26">
        <f t="shared" si="334"/>
        <v>0</v>
      </c>
      <c r="GO118" s="26">
        <f t="shared" si="335"/>
        <v>0</v>
      </c>
      <c r="GP118" s="26">
        <f t="shared" si="336"/>
        <v>0</v>
      </c>
      <c r="GQ118" s="26">
        <f t="shared" si="337"/>
        <v>0</v>
      </c>
      <c r="GR118" s="26">
        <f t="shared" si="338"/>
        <v>0</v>
      </c>
      <c r="GS118" s="26">
        <f t="shared" si="339"/>
        <v>0</v>
      </c>
      <c r="GT118" s="26">
        <f t="shared" si="340"/>
        <v>0</v>
      </c>
      <c r="GU118" s="26">
        <f t="shared" si="341"/>
        <v>0</v>
      </c>
      <c r="GV118" s="26">
        <f t="shared" si="342"/>
        <v>0</v>
      </c>
      <c r="GW118" s="26">
        <f t="shared" si="343"/>
        <v>0</v>
      </c>
      <c r="GX118" s="26">
        <f t="shared" si="344"/>
        <v>0</v>
      </c>
      <c r="GY118" s="26">
        <f t="shared" si="345"/>
        <v>0</v>
      </c>
      <c r="GZ118" s="26">
        <f t="shared" si="346"/>
        <v>0</v>
      </c>
      <c r="HA118" s="26">
        <f t="shared" si="347"/>
        <v>1</v>
      </c>
      <c r="HB118" s="31">
        <f t="shared" si="348"/>
        <v>2</v>
      </c>
      <c r="HC118" s="31">
        <f t="shared" si="349"/>
        <v>0.5</v>
      </c>
      <c r="HD118" s="31">
        <f t="shared" si="350"/>
        <v>4.5454545454545455E-4</v>
      </c>
    </row>
    <row r="119" spans="1:212">
      <c r="A119" s="6">
        <v>61</v>
      </c>
      <c r="B119" s="6">
        <v>41</v>
      </c>
      <c r="C119" s="6">
        <v>17</v>
      </c>
      <c r="D119" s="7">
        <v>25.142061300000002</v>
      </c>
      <c r="E119" s="8">
        <f t="shared" si="268"/>
        <v>25</v>
      </c>
      <c r="F119" s="7">
        <v>65.261851350000001</v>
      </c>
      <c r="G119" s="8">
        <f t="shared" si="269"/>
        <v>65</v>
      </c>
      <c r="H119" s="9">
        <v>6.0219022369999999</v>
      </c>
      <c r="I119" s="8">
        <f t="shared" si="270"/>
        <v>6</v>
      </c>
      <c r="J119" s="10">
        <v>76.684560059999995</v>
      </c>
      <c r="K119" s="8">
        <f t="shared" si="271"/>
        <v>77</v>
      </c>
      <c r="L119" s="5" t="s">
        <v>36</v>
      </c>
      <c r="S119" s="27">
        <v>117</v>
      </c>
      <c r="T119" s="26">
        <f t="shared" si="352"/>
        <v>0</v>
      </c>
      <c r="U119" s="26">
        <f t="shared" si="353"/>
        <v>0</v>
      </c>
      <c r="V119" s="26">
        <f t="shared" si="354"/>
        <v>0</v>
      </c>
      <c r="W119" s="26">
        <f t="shared" si="355"/>
        <v>0</v>
      </c>
      <c r="X119" s="26">
        <f t="shared" si="356"/>
        <v>0</v>
      </c>
      <c r="Y119" s="26">
        <f t="shared" si="357"/>
        <v>0</v>
      </c>
      <c r="Z119" s="26">
        <f t="shared" si="358"/>
        <v>0</v>
      </c>
      <c r="AA119" s="26">
        <f t="shared" si="359"/>
        <v>0</v>
      </c>
      <c r="AB119" s="26">
        <f t="shared" si="360"/>
        <v>0</v>
      </c>
      <c r="AC119" s="26">
        <f t="shared" si="361"/>
        <v>0</v>
      </c>
      <c r="AD119" s="26">
        <f t="shared" si="362"/>
        <v>6</v>
      </c>
      <c r="AE119" s="26">
        <f t="shared" si="363"/>
        <v>0</v>
      </c>
      <c r="AF119" s="26">
        <f t="shared" si="370"/>
        <v>0</v>
      </c>
      <c r="AG119" s="26">
        <f t="shared" si="364"/>
        <v>2</v>
      </c>
      <c r="AH119" s="26">
        <f t="shared" si="372"/>
        <v>4</v>
      </c>
      <c r="AI119" s="26">
        <f t="shared" si="371"/>
        <v>0</v>
      </c>
      <c r="AJ119" s="26">
        <f t="shared" si="365"/>
        <v>0</v>
      </c>
      <c r="AK119" s="26">
        <f t="shared" si="366"/>
        <v>0</v>
      </c>
      <c r="AL119" s="26">
        <f t="shared" si="367"/>
        <v>0</v>
      </c>
      <c r="AM119" s="26">
        <f t="shared" si="373"/>
        <v>3</v>
      </c>
      <c r="AN119" s="26">
        <f t="shared" si="368"/>
        <v>0</v>
      </c>
      <c r="AO119" s="26">
        <f t="shared" si="369"/>
        <v>4</v>
      </c>
      <c r="AP119" s="31">
        <f t="shared" si="294"/>
        <v>19</v>
      </c>
      <c r="AQ119" s="31">
        <f t="shared" si="374"/>
        <v>0.77562326869806097</v>
      </c>
      <c r="AR119" s="31">
        <f t="shared" si="295"/>
        <v>6.6985645933014355E-3</v>
      </c>
      <c r="AU119" s="27">
        <v>122</v>
      </c>
      <c r="AV119" s="26">
        <f t="shared" si="296"/>
        <v>0</v>
      </c>
      <c r="AW119" s="26">
        <f t="shared" si="297"/>
        <v>0</v>
      </c>
      <c r="AX119" s="26">
        <f t="shared" si="298"/>
        <v>0</v>
      </c>
      <c r="AY119" s="26">
        <f t="shared" si="299"/>
        <v>0</v>
      </c>
      <c r="AZ119" s="26">
        <f t="shared" si="300"/>
        <v>0</v>
      </c>
      <c r="BA119" s="26">
        <f t="shared" si="301"/>
        <v>0</v>
      </c>
      <c r="BB119" s="26">
        <f t="shared" si="302"/>
        <v>0</v>
      </c>
      <c r="BC119" s="26">
        <f t="shared" si="303"/>
        <v>0</v>
      </c>
      <c r="BD119" s="26">
        <f t="shared" si="304"/>
        <v>0</v>
      </c>
      <c r="BE119" s="26">
        <f t="shared" si="305"/>
        <v>0</v>
      </c>
      <c r="BF119" s="26">
        <f t="shared" si="306"/>
        <v>0</v>
      </c>
      <c r="BG119" s="26">
        <f t="shared" si="307"/>
        <v>0</v>
      </c>
      <c r="BH119" s="26">
        <f t="shared" si="308"/>
        <v>5</v>
      </c>
      <c r="BI119" s="26">
        <f t="shared" si="309"/>
        <v>0</v>
      </c>
      <c r="BJ119" s="26">
        <f t="shared" si="310"/>
        <v>0</v>
      </c>
      <c r="BK119" s="26">
        <f t="shared" si="311"/>
        <v>3</v>
      </c>
      <c r="BL119" s="26">
        <f t="shared" si="312"/>
        <v>0</v>
      </c>
      <c r="BM119" s="26">
        <f t="shared" si="313"/>
        <v>0</v>
      </c>
      <c r="BN119" s="26">
        <f t="shared" si="314"/>
        <v>0</v>
      </c>
      <c r="BO119" s="26">
        <f t="shared" si="315"/>
        <v>0</v>
      </c>
      <c r="BP119" s="26">
        <f t="shared" si="316"/>
        <v>0</v>
      </c>
      <c r="BQ119" s="26">
        <f t="shared" si="317"/>
        <v>0</v>
      </c>
      <c r="BR119" s="31">
        <f t="shared" si="318"/>
        <v>8</v>
      </c>
      <c r="BS119" s="31">
        <f t="shared" si="319"/>
        <v>0.46875</v>
      </c>
      <c r="BT119" s="31">
        <f t="shared" si="320"/>
        <v>1.7045454545454545E-3</v>
      </c>
      <c r="BW119" s="27">
        <v>122</v>
      </c>
      <c r="BX119" s="26">
        <f t="shared" si="375"/>
        <v>0</v>
      </c>
      <c r="BY119" s="26">
        <f t="shared" si="376"/>
        <v>0</v>
      </c>
      <c r="BZ119" s="26">
        <f t="shared" si="377"/>
        <v>0</v>
      </c>
      <c r="CA119" s="26">
        <f t="shared" si="378"/>
        <v>0</v>
      </c>
      <c r="CB119" s="26">
        <f t="shared" si="379"/>
        <v>0</v>
      </c>
      <c r="CC119" s="26">
        <f t="shared" si="380"/>
        <v>0</v>
      </c>
      <c r="CD119" s="26">
        <f t="shared" si="381"/>
        <v>0</v>
      </c>
      <c r="CE119" s="26">
        <f t="shared" si="382"/>
        <v>0</v>
      </c>
      <c r="CF119" s="26">
        <f t="shared" si="383"/>
        <v>0</v>
      </c>
      <c r="CG119" s="26">
        <f t="shared" si="384"/>
        <v>0</v>
      </c>
      <c r="CH119" s="26">
        <f t="shared" si="385"/>
        <v>0</v>
      </c>
      <c r="CI119" s="26">
        <f t="shared" si="386"/>
        <v>0</v>
      </c>
      <c r="CJ119" s="26">
        <f t="shared" si="387"/>
        <v>0</v>
      </c>
      <c r="CK119" s="26">
        <f t="shared" si="388"/>
        <v>0</v>
      </c>
      <c r="CL119" s="26">
        <f t="shared" si="389"/>
        <v>0</v>
      </c>
      <c r="CM119" s="26">
        <f t="shared" si="390"/>
        <v>0</v>
      </c>
      <c r="CN119" s="26">
        <f t="shared" si="391"/>
        <v>0</v>
      </c>
      <c r="CO119" s="26">
        <f t="shared" si="392"/>
        <v>0</v>
      </c>
      <c r="CP119" s="26">
        <f t="shared" si="393"/>
        <v>0</v>
      </c>
      <c r="CQ119" s="26">
        <f t="shared" si="394"/>
        <v>0</v>
      </c>
      <c r="CR119" s="26">
        <f t="shared" si="395"/>
        <v>0</v>
      </c>
      <c r="CS119" s="26">
        <f t="shared" si="396"/>
        <v>0</v>
      </c>
      <c r="CT119" s="31">
        <f t="shared" si="321"/>
        <v>0</v>
      </c>
      <c r="CU119" s="31">
        <v>0</v>
      </c>
      <c r="CV119" s="31">
        <f t="shared" si="322"/>
        <v>0</v>
      </c>
      <c r="GE119" s="27">
        <v>137</v>
      </c>
      <c r="GF119" s="26">
        <f t="shared" si="326"/>
        <v>0</v>
      </c>
      <c r="GG119" s="26">
        <f t="shared" si="327"/>
        <v>0</v>
      </c>
      <c r="GH119" s="26">
        <f t="shared" si="328"/>
        <v>0</v>
      </c>
      <c r="GI119" s="26">
        <f t="shared" si="329"/>
        <v>1</v>
      </c>
      <c r="GJ119" s="26">
        <f t="shared" si="330"/>
        <v>2</v>
      </c>
      <c r="GK119" s="26">
        <f t="shared" si="331"/>
        <v>0</v>
      </c>
      <c r="GL119" s="26">
        <f t="shared" si="332"/>
        <v>0</v>
      </c>
      <c r="GM119" s="26">
        <f t="shared" si="333"/>
        <v>0</v>
      </c>
      <c r="GN119" s="26">
        <f t="shared" si="334"/>
        <v>0</v>
      </c>
      <c r="GO119" s="26">
        <f t="shared" si="335"/>
        <v>0</v>
      </c>
      <c r="GP119" s="26">
        <f t="shared" si="336"/>
        <v>0</v>
      </c>
      <c r="GQ119" s="26">
        <f t="shared" si="337"/>
        <v>0</v>
      </c>
      <c r="GR119" s="26">
        <f t="shared" si="338"/>
        <v>0</v>
      </c>
      <c r="GS119" s="26">
        <f t="shared" si="339"/>
        <v>0</v>
      </c>
      <c r="GT119" s="26">
        <f t="shared" si="340"/>
        <v>0</v>
      </c>
      <c r="GU119" s="26">
        <f t="shared" si="341"/>
        <v>0</v>
      </c>
      <c r="GV119" s="26">
        <f t="shared" si="342"/>
        <v>0</v>
      </c>
      <c r="GW119" s="26">
        <f t="shared" si="343"/>
        <v>1</v>
      </c>
      <c r="GX119" s="26">
        <f t="shared" si="344"/>
        <v>0</v>
      </c>
      <c r="GY119" s="26">
        <f t="shared" si="345"/>
        <v>0</v>
      </c>
      <c r="GZ119" s="26">
        <f t="shared" si="346"/>
        <v>0</v>
      </c>
      <c r="HA119" s="26">
        <f t="shared" si="347"/>
        <v>1</v>
      </c>
      <c r="HB119" s="31">
        <f t="shared" si="348"/>
        <v>5</v>
      </c>
      <c r="HC119" s="31">
        <f t="shared" si="349"/>
        <v>0.71999999999999986</v>
      </c>
      <c r="HD119" s="31">
        <f t="shared" si="350"/>
        <v>1.6363636363636359E-3</v>
      </c>
    </row>
    <row r="120" spans="1:212">
      <c r="A120" s="6">
        <v>66</v>
      </c>
      <c r="B120" s="6">
        <v>53</v>
      </c>
      <c r="C120" s="6">
        <v>19</v>
      </c>
      <c r="D120" s="7">
        <v>23.09348056</v>
      </c>
      <c r="E120" s="8">
        <f t="shared" si="268"/>
        <v>23</v>
      </c>
      <c r="F120" s="7">
        <v>60.115938100000001</v>
      </c>
      <c r="G120" s="8">
        <f t="shared" si="269"/>
        <v>60</v>
      </c>
      <c r="H120" s="9">
        <v>6.0335501950000001</v>
      </c>
      <c r="I120" s="8">
        <f t="shared" si="270"/>
        <v>6</v>
      </c>
      <c r="J120" s="10">
        <v>65.497307289999995</v>
      </c>
      <c r="K120" s="8">
        <f t="shared" si="271"/>
        <v>65</v>
      </c>
      <c r="L120" s="5" t="s">
        <v>36</v>
      </c>
      <c r="S120" s="27">
        <v>118</v>
      </c>
      <c r="T120" s="26">
        <f t="shared" si="352"/>
        <v>0</v>
      </c>
      <c r="U120" s="26">
        <f t="shared" si="353"/>
        <v>0</v>
      </c>
      <c r="V120" s="26">
        <f t="shared" si="354"/>
        <v>0</v>
      </c>
      <c r="W120" s="26">
        <f t="shared" si="355"/>
        <v>0</v>
      </c>
      <c r="X120" s="26">
        <f t="shared" si="356"/>
        <v>0</v>
      </c>
      <c r="Y120" s="26">
        <f t="shared" si="357"/>
        <v>0</v>
      </c>
      <c r="Z120" s="26">
        <f t="shared" si="358"/>
        <v>0</v>
      </c>
      <c r="AA120" s="26">
        <f t="shared" si="359"/>
        <v>0</v>
      </c>
      <c r="AB120" s="26">
        <f t="shared" si="360"/>
        <v>0</v>
      </c>
      <c r="AC120" s="26">
        <f t="shared" si="361"/>
        <v>0</v>
      </c>
      <c r="AD120" s="26">
        <f t="shared" si="362"/>
        <v>2</v>
      </c>
      <c r="AE120" s="26">
        <f t="shared" si="363"/>
        <v>0</v>
      </c>
      <c r="AF120" s="26">
        <f t="shared" si="370"/>
        <v>0</v>
      </c>
      <c r="AG120" s="26">
        <f t="shared" si="364"/>
        <v>3</v>
      </c>
      <c r="AH120" s="26">
        <f t="shared" si="372"/>
        <v>2</v>
      </c>
      <c r="AI120" s="26">
        <f t="shared" si="371"/>
        <v>0</v>
      </c>
      <c r="AJ120" s="26">
        <f t="shared" si="365"/>
        <v>0</v>
      </c>
      <c r="AK120" s="26">
        <f t="shared" si="366"/>
        <v>0</v>
      </c>
      <c r="AL120" s="26">
        <f t="shared" si="367"/>
        <v>0</v>
      </c>
      <c r="AM120" s="26">
        <f t="shared" si="373"/>
        <v>3</v>
      </c>
      <c r="AN120" s="26">
        <f t="shared" si="368"/>
        <v>0</v>
      </c>
      <c r="AO120" s="26">
        <f t="shared" si="369"/>
        <v>5</v>
      </c>
      <c r="AP120" s="31">
        <f t="shared" si="294"/>
        <v>15</v>
      </c>
      <c r="AQ120" s="31">
        <f t="shared" si="374"/>
        <v>0.77333333333333321</v>
      </c>
      <c r="AR120" s="31">
        <f t="shared" si="295"/>
        <v>5.2727272727272718E-3</v>
      </c>
      <c r="AU120" s="27">
        <v>123</v>
      </c>
      <c r="AV120" s="26">
        <f t="shared" si="296"/>
        <v>0</v>
      </c>
      <c r="AW120" s="26">
        <f t="shared" si="297"/>
        <v>0</v>
      </c>
      <c r="AX120" s="26">
        <f t="shared" si="298"/>
        <v>0</v>
      </c>
      <c r="AY120" s="26">
        <f t="shared" si="299"/>
        <v>0</v>
      </c>
      <c r="AZ120" s="26">
        <f t="shared" si="300"/>
        <v>0</v>
      </c>
      <c r="BA120" s="26">
        <f t="shared" si="301"/>
        <v>0</v>
      </c>
      <c r="BB120" s="26">
        <f t="shared" si="302"/>
        <v>0</v>
      </c>
      <c r="BC120" s="26">
        <f t="shared" si="303"/>
        <v>0</v>
      </c>
      <c r="BD120" s="26">
        <f t="shared" si="304"/>
        <v>0</v>
      </c>
      <c r="BE120" s="26">
        <f t="shared" si="305"/>
        <v>0</v>
      </c>
      <c r="BF120" s="26">
        <f t="shared" si="306"/>
        <v>0</v>
      </c>
      <c r="BG120" s="26">
        <f t="shared" si="307"/>
        <v>0</v>
      </c>
      <c r="BH120" s="26">
        <f t="shared" si="308"/>
        <v>4</v>
      </c>
      <c r="BI120" s="26">
        <f t="shared" si="309"/>
        <v>0</v>
      </c>
      <c r="BJ120" s="26">
        <f t="shared" si="310"/>
        <v>0</v>
      </c>
      <c r="BK120" s="26">
        <f t="shared" si="311"/>
        <v>5</v>
      </c>
      <c r="BL120" s="26">
        <f t="shared" si="312"/>
        <v>0</v>
      </c>
      <c r="BM120" s="26">
        <f t="shared" si="313"/>
        <v>0</v>
      </c>
      <c r="BN120" s="26">
        <f t="shared" si="314"/>
        <v>0</v>
      </c>
      <c r="BO120" s="26">
        <f t="shared" si="315"/>
        <v>0</v>
      </c>
      <c r="BP120" s="26">
        <f t="shared" si="316"/>
        <v>0</v>
      </c>
      <c r="BQ120" s="26">
        <f t="shared" si="317"/>
        <v>0</v>
      </c>
      <c r="BR120" s="31">
        <f t="shared" si="318"/>
        <v>9</v>
      </c>
      <c r="BS120" s="31">
        <f t="shared" si="319"/>
        <v>0.49382716049382713</v>
      </c>
      <c r="BT120" s="31">
        <f t="shared" si="320"/>
        <v>2.0202020202020202E-3</v>
      </c>
      <c r="BW120" s="27">
        <v>123</v>
      </c>
      <c r="BX120" s="26">
        <f t="shared" si="375"/>
        <v>0</v>
      </c>
      <c r="BY120" s="26">
        <f t="shared" si="376"/>
        <v>0</v>
      </c>
      <c r="BZ120" s="26">
        <f t="shared" si="377"/>
        <v>0</v>
      </c>
      <c r="CA120" s="26">
        <f t="shared" si="378"/>
        <v>0</v>
      </c>
      <c r="CB120" s="26">
        <f t="shared" si="379"/>
        <v>0</v>
      </c>
      <c r="CC120" s="26">
        <f t="shared" si="380"/>
        <v>0</v>
      </c>
      <c r="CD120" s="26">
        <f t="shared" si="381"/>
        <v>0</v>
      </c>
      <c r="CE120" s="26">
        <f t="shared" si="382"/>
        <v>0</v>
      </c>
      <c r="CF120" s="26">
        <f t="shared" si="383"/>
        <v>0</v>
      </c>
      <c r="CG120" s="26">
        <f t="shared" si="384"/>
        <v>0</v>
      </c>
      <c r="CH120" s="26">
        <f t="shared" si="385"/>
        <v>0</v>
      </c>
      <c r="CI120" s="26">
        <f t="shared" si="386"/>
        <v>0</v>
      </c>
      <c r="CJ120" s="26">
        <f t="shared" si="387"/>
        <v>0</v>
      </c>
      <c r="CK120" s="26">
        <f t="shared" si="388"/>
        <v>0</v>
      </c>
      <c r="CL120" s="26">
        <f t="shared" si="389"/>
        <v>0</v>
      </c>
      <c r="CM120" s="26">
        <f t="shared" si="390"/>
        <v>0</v>
      </c>
      <c r="CN120" s="26">
        <f t="shared" si="391"/>
        <v>0</v>
      </c>
      <c r="CO120" s="26">
        <f t="shared" si="392"/>
        <v>0</v>
      </c>
      <c r="CP120" s="26">
        <f t="shared" si="393"/>
        <v>0</v>
      </c>
      <c r="CQ120" s="26">
        <f t="shared" si="394"/>
        <v>0</v>
      </c>
      <c r="CR120" s="26">
        <f t="shared" si="395"/>
        <v>0</v>
      </c>
      <c r="CS120" s="26">
        <f t="shared" si="396"/>
        <v>0</v>
      </c>
      <c r="CT120" s="31">
        <f t="shared" si="321"/>
        <v>0</v>
      </c>
      <c r="CU120" s="31">
        <v>0</v>
      </c>
      <c r="CV120" s="31">
        <f t="shared" si="322"/>
        <v>0</v>
      </c>
      <c r="GE120" s="27">
        <v>138</v>
      </c>
      <c r="GF120" s="26">
        <f t="shared" si="326"/>
        <v>0</v>
      </c>
      <c r="GG120" s="26">
        <f t="shared" si="327"/>
        <v>0</v>
      </c>
      <c r="GH120" s="26">
        <f t="shared" si="328"/>
        <v>0</v>
      </c>
      <c r="GI120" s="26">
        <f t="shared" si="329"/>
        <v>2</v>
      </c>
      <c r="GJ120" s="26">
        <f t="shared" si="330"/>
        <v>0</v>
      </c>
      <c r="GK120" s="26">
        <f t="shared" si="331"/>
        <v>0</v>
      </c>
      <c r="GL120" s="26">
        <f t="shared" si="332"/>
        <v>0</v>
      </c>
      <c r="GM120" s="26">
        <f t="shared" si="333"/>
        <v>0</v>
      </c>
      <c r="GN120" s="26">
        <f t="shared" si="334"/>
        <v>0</v>
      </c>
      <c r="GO120" s="26">
        <f t="shared" si="335"/>
        <v>0</v>
      </c>
      <c r="GP120" s="26">
        <f t="shared" si="336"/>
        <v>0</v>
      </c>
      <c r="GQ120" s="26">
        <f t="shared" si="337"/>
        <v>0</v>
      </c>
      <c r="GR120" s="26">
        <f t="shared" si="338"/>
        <v>0</v>
      </c>
      <c r="GS120" s="26">
        <f t="shared" si="339"/>
        <v>0</v>
      </c>
      <c r="GT120" s="26">
        <f t="shared" si="340"/>
        <v>0</v>
      </c>
      <c r="GU120" s="26">
        <f t="shared" si="341"/>
        <v>0</v>
      </c>
      <c r="GV120" s="26">
        <f t="shared" si="342"/>
        <v>0</v>
      </c>
      <c r="GW120" s="26">
        <f t="shared" si="343"/>
        <v>0</v>
      </c>
      <c r="GX120" s="26">
        <f t="shared" si="344"/>
        <v>0</v>
      </c>
      <c r="GY120" s="26">
        <f t="shared" si="345"/>
        <v>0</v>
      </c>
      <c r="GZ120" s="26">
        <f t="shared" si="346"/>
        <v>0</v>
      </c>
      <c r="HA120" s="26">
        <f t="shared" si="347"/>
        <v>1</v>
      </c>
      <c r="HB120" s="31">
        <f t="shared" si="348"/>
        <v>3</v>
      </c>
      <c r="HC120" s="31">
        <f t="shared" si="349"/>
        <v>0.44444444444444448</v>
      </c>
      <c r="HD120" s="31">
        <f t="shared" si="350"/>
        <v>6.0606060606060617E-4</v>
      </c>
    </row>
    <row r="121" spans="1:212">
      <c r="A121" s="6">
        <v>74</v>
      </c>
      <c r="B121" s="6">
        <v>55</v>
      </c>
      <c r="C121" s="6">
        <v>19</v>
      </c>
      <c r="D121" s="7">
        <v>18.050337370000001</v>
      </c>
      <c r="E121" s="8">
        <f t="shared" si="268"/>
        <v>18</v>
      </c>
      <c r="F121" s="7">
        <v>62.893669920000001</v>
      </c>
      <c r="G121" s="8">
        <f t="shared" si="269"/>
        <v>63</v>
      </c>
      <c r="H121" s="9">
        <v>6.2888680700000004</v>
      </c>
      <c r="I121" s="8">
        <f t="shared" si="270"/>
        <v>6</v>
      </c>
      <c r="J121" s="10">
        <v>84.236134840000005</v>
      </c>
      <c r="K121" s="8">
        <f t="shared" si="271"/>
        <v>84</v>
      </c>
      <c r="L121" s="5" t="s">
        <v>36</v>
      </c>
      <c r="S121" s="27">
        <v>119</v>
      </c>
      <c r="T121" s="26">
        <f t="shared" si="352"/>
        <v>0</v>
      </c>
      <c r="U121" s="26">
        <f t="shared" si="353"/>
        <v>0</v>
      </c>
      <c r="V121" s="26">
        <f t="shared" si="354"/>
        <v>0</v>
      </c>
      <c r="W121" s="26">
        <f t="shared" si="355"/>
        <v>0</v>
      </c>
      <c r="X121" s="26">
        <f t="shared" si="356"/>
        <v>0</v>
      </c>
      <c r="Y121" s="26">
        <f t="shared" si="357"/>
        <v>0</v>
      </c>
      <c r="Z121" s="26">
        <f t="shared" si="358"/>
        <v>0</v>
      </c>
      <c r="AA121" s="26">
        <f t="shared" si="359"/>
        <v>0</v>
      </c>
      <c r="AB121" s="26">
        <f t="shared" si="360"/>
        <v>0</v>
      </c>
      <c r="AC121" s="26">
        <f t="shared" si="361"/>
        <v>0</v>
      </c>
      <c r="AD121" s="26">
        <f t="shared" si="362"/>
        <v>2</v>
      </c>
      <c r="AE121" s="26">
        <f t="shared" si="363"/>
        <v>0</v>
      </c>
      <c r="AF121" s="26">
        <f t="shared" si="370"/>
        <v>0</v>
      </c>
      <c r="AG121" s="26">
        <f t="shared" si="364"/>
        <v>5</v>
      </c>
      <c r="AH121" s="26">
        <f t="shared" si="372"/>
        <v>1</v>
      </c>
      <c r="AI121" s="26">
        <f t="shared" si="371"/>
        <v>0</v>
      </c>
      <c r="AJ121" s="26">
        <f t="shared" si="365"/>
        <v>0</v>
      </c>
      <c r="AK121" s="26">
        <f t="shared" si="366"/>
        <v>0</v>
      </c>
      <c r="AL121" s="26">
        <f t="shared" si="367"/>
        <v>0</v>
      </c>
      <c r="AM121" s="26">
        <f t="shared" si="373"/>
        <v>1</v>
      </c>
      <c r="AN121" s="26">
        <f t="shared" si="368"/>
        <v>0</v>
      </c>
      <c r="AO121" s="26">
        <f t="shared" si="369"/>
        <v>1</v>
      </c>
      <c r="AP121" s="31">
        <f t="shared" si="294"/>
        <v>10</v>
      </c>
      <c r="AQ121" s="31">
        <f t="shared" si="374"/>
        <v>0.67999999999999994</v>
      </c>
      <c r="AR121" s="31">
        <f t="shared" si="295"/>
        <v>3.0909090909090903E-3</v>
      </c>
      <c r="AU121" s="27">
        <v>124</v>
      </c>
      <c r="AV121" s="26">
        <f t="shared" si="296"/>
        <v>0</v>
      </c>
      <c r="AW121" s="26">
        <f t="shared" si="297"/>
        <v>0</v>
      </c>
      <c r="AX121" s="26">
        <f t="shared" si="298"/>
        <v>0</v>
      </c>
      <c r="AY121" s="26">
        <f t="shared" si="299"/>
        <v>0</v>
      </c>
      <c r="AZ121" s="26">
        <f t="shared" si="300"/>
        <v>0</v>
      </c>
      <c r="BA121" s="26">
        <f t="shared" si="301"/>
        <v>0</v>
      </c>
      <c r="BB121" s="26">
        <f t="shared" si="302"/>
        <v>0</v>
      </c>
      <c r="BC121" s="26">
        <f t="shared" si="303"/>
        <v>0</v>
      </c>
      <c r="BD121" s="26">
        <f t="shared" si="304"/>
        <v>0</v>
      </c>
      <c r="BE121" s="26">
        <f t="shared" si="305"/>
        <v>0</v>
      </c>
      <c r="BF121" s="26">
        <f t="shared" si="306"/>
        <v>0</v>
      </c>
      <c r="BG121" s="26">
        <f t="shared" si="307"/>
        <v>0</v>
      </c>
      <c r="BH121" s="26">
        <f t="shared" si="308"/>
        <v>2</v>
      </c>
      <c r="BI121" s="26">
        <f t="shared" si="309"/>
        <v>0</v>
      </c>
      <c r="BJ121" s="26">
        <f t="shared" si="310"/>
        <v>0</v>
      </c>
      <c r="BK121" s="26">
        <f t="shared" si="311"/>
        <v>2</v>
      </c>
      <c r="BL121" s="26">
        <f t="shared" si="312"/>
        <v>0</v>
      </c>
      <c r="BM121" s="26">
        <f t="shared" si="313"/>
        <v>0</v>
      </c>
      <c r="BN121" s="26">
        <f t="shared" si="314"/>
        <v>0</v>
      </c>
      <c r="BO121" s="26">
        <f t="shared" si="315"/>
        <v>0</v>
      </c>
      <c r="BP121" s="26">
        <f t="shared" si="316"/>
        <v>0</v>
      </c>
      <c r="BQ121" s="26">
        <f t="shared" si="317"/>
        <v>0</v>
      </c>
      <c r="BR121" s="31">
        <f t="shared" si="318"/>
        <v>4</v>
      </c>
      <c r="BS121" s="31">
        <f t="shared" si="319"/>
        <v>0.5</v>
      </c>
      <c r="BT121" s="31">
        <f t="shared" si="320"/>
        <v>9.0909090909090909E-4</v>
      </c>
      <c r="BW121" s="27">
        <v>124</v>
      </c>
      <c r="BX121" s="26">
        <f t="shared" si="375"/>
        <v>0</v>
      </c>
      <c r="BY121" s="26">
        <f t="shared" si="376"/>
        <v>0</v>
      </c>
      <c r="BZ121" s="26">
        <f t="shared" si="377"/>
        <v>0</v>
      </c>
      <c r="CA121" s="26">
        <f t="shared" si="378"/>
        <v>0</v>
      </c>
      <c r="CB121" s="26">
        <f t="shared" si="379"/>
        <v>0</v>
      </c>
      <c r="CC121" s="26">
        <f t="shared" si="380"/>
        <v>0</v>
      </c>
      <c r="CD121" s="26">
        <f t="shared" si="381"/>
        <v>0</v>
      </c>
      <c r="CE121" s="26">
        <f t="shared" si="382"/>
        <v>0</v>
      </c>
      <c r="CF121" s="26">
        <f t="shared" si="383"/>
        <v>0</v>
      </c>
      <c r="CG121" s="26">
        <f t="shared" si="384"/>
        <v>0</v>
      </c>
      <c r="CH121" s="26">
        <f t="shared" si="385"/>
        <v>0</v>
      </c>
      <c r="CI121" s="26">
        <f t="shared" si="386"/>
        <v>0</v>
      </c>
      <c r="CJ121" s="26">
        <f t="shared" si="387"/>
        <v>0</v>
      </c>
      <c r="CK121" s="26">
        <f t="shared" si="388"/>
        <v>0</v>
      </c>
      <c r="CL121" s="26">
        <f t="shared" si="389"/>
        <v>0</v>
      </c>
      <c r="CM121" s="26">
        <f t="shared" si="390"/>
        <v>0</v>
      </c>
      <c r="CN121" s="26">
        <f t="shared" si="391"/>
        <v>0</v>
      </c>
      <c r="CO121" s="26">
        <f t="shared" si="392"/>
        <v>0</v>
      </c>
      <c r="CP121" s="26">
        <f t="shared" si="393"/>
        <v>0</v>
      </c>
      <c r="CQ121" s="26">
        <f t="shared" si="394"/>
        <v>0</v>
      </c>
      <c r="CR121" s="26">
        <f t="shared" si="395"/>
        <v>0</v>
      </c>
      <c r="CS121" s="26">
        <f t="shared" si="396"/>
        <v>0</v>
      </c>
      <c r="CT121" s="31">
        <f t="shared" si="321"/>
        <v>0</v>
      </c>
      <c r="CU121" s="31">
        <v>0</v>
      </c>
      <c r="CV121" s="31">
        <f t="shared" si="322"/>
        <v>0</v>
      </c>
      <c r="GE121" s="27">
        <v>139</v>
      </c>
      <c r="GF121" s="26">
        <f t="shared" si="326"/>
        <v>0</v>
      </c>
      <c r="GG121" s="26">
        <f t="shared" si="327"/>
        <v>0</v>
      </c>
      <c r="GH121" s="26">
        <f t="shared" si="328"/>
        <v>0</v>
      </c>
      <c r="GI121" s="26">
        <f t="shared" si="329"/>
        <v>2</v>
      </c>
      <c r="GJ121" s="26">
        <f t="shared" si="330"/>
        <v>0</v>
      </c>
      <c r="GK121" s="26">
        <f t="shared" si="331"/>
        <v>0</v>
      </c>
      <c r="GL121" s="26">
        <f t="shared" si="332"/>
        <v>0</v>
      </c>
      <c r="GM121" s="26">
        <f t="shared" si="333"/>
        <v>0</v>
      </c>
      <c r="GN121" s="26">
        <f t="shared" si="334"/>
        <v>0</v>
      </c>
      <c r="GO121" s="26">
        <f t="shared" si="335"/>
        <v>0</v>
      </c>
      <c r="GP121" s="26">
        <f t="shared" si="336"/>
        <v>0</v>
      </c>
      <c r="GQ121" s="26">
        <f t="shared" si="337"/>
        <v>0</v>
      </c>
      <c r="GR121" s="26">
        <f t="shared" si="338"/>
        <v>0</v>
      </c>
      <c r="GS121" s="26">
        <f t="shared" si="339"/>
        <v>0</v>
      </c>
      <c r="GT121" s="26">
        <f t="shared" si="340"/>
        <v>0</v>
      </c>
      <c r="GU121" s="26">
        <f t="shared" si="341"/>
        <v>0</v>
      </c>
      <c r="GV121" s="26">
        <f t="shared" si="342"/>
        <v>0</v>
      </c>
      <c r="GW121" s="26">
        <f t="shared" si="343"/>
        <v>0</v>
      </c>
      <c r="GX121" s="26">
        <f t="shared" si="344"/>
        <v>0</v>
      </c>
      <c r="GY121" s="26">
        <f t="shared" si="345"/>
        <v>0</v>
      </c>
      <c r="GZ121" s="26">
        <f t="shared" si="346"/>
        <v>0</v>
      </c>
      <c r="HA121" s="26">
        <f t="shared" si="347"/>
        <v>1</v>
      </c>
      <c r="HB121" s="31">
        <f t="shared" si="348"/>
        <v>3</v>
      </c>
      <c r="HC121" s="31">
        <f t="shared" si="349"/>
        <v>0.44444444444444448</v>
      </c>
      <c r="HD121" s="31">
        <f t="shared" si="350"/>
        <v>6.0606060606060617E-4</v>
      </c>
    </row>
    <row r="122" spans="1:212">
      <c r="A122" s="6">
        <v>77</v>
      </c>
      <c r="B122" s="6">
        <v>57</v>
      </c>
      <c r="C122" s="6">
        <v>21</v>
      </c>
      <c r="D122" s="7">
        <v>24.932158099999999</v>
      </c>
      <c r="E122" s="8">
        <f t="shared" si="268"/>
        <v>25</v>
      </c>
      <c r="F122" s="7">
        <v>73.80435276</v>
      </c>
      <c r="G122" s="8">
        <f t="shared" si="269"/>
        <v>74</v>
      </c>
      <c r="H122" s="9">
        <v>6.5505638230000001</v>
      </c>
      <c r="I122" s="8">
        <f t="shared" si="270"/>
        <v>7</v>
      </c>
      <c r="J122" s="10">
        <v>79.740787190000006</v>
      </c>
      <c r="K122" s="8">
        <f t="shared" si="271"/>
        <v>80</v>
      </c>
      <c r="L122" s="5" t="s">
        <v>36</v>
      </c>
      <c r="S122" s="27">
        <v>120</v>
      </c>
      <c r="T122" s="26">
        <f t="shared" si="352"/>
        <v>0</v>
      </c>
      <c r="U122" s="26">
        <f t="shared" si="353"/>
        <v>0</v>
      </c>
      <c r="V122" s="26">
        <f t="shared" si="354"/>
        <v>0</v>
      </c>
      <c r="W122" s="26">
        <f t="shared" si="355"/>
        <v>0</v>
      </c>
      <c r="X122" s="26">
        <f t="shared" si="356"/>
        <v>0</v>
      </c>
      <c r="Y122" s="26">
        <f t="shared" si="357"/>
        <v>0</v>
      </c>
      <c r="Z122" s="26">
        <f t="shared" si="358"/>
        <v>0</v>
      </c>
      <c r="AA122" s="26">
        <f t="shared" si="359"/>
        <v>0</v>
      </c>
      <c r="AB122" s="26">
        <f t="shared" si="360"/>
        <v>0</v>
      </c>
      <c r="AC122" s="26">
        <f t="shared" si="361"/>
        <v>0</v>
      </c>
      <c r="AD122" s="26">
        <f t="shared" si="362"/>
        <v>1</v>
      </c>
      <c r="AE122" s="26">
        <f t="shared" si="363"/>
        <v>0</v>
      </c>
      <c r="AF122" s="26">
        <f t="shared" si="370"/>
        <v>0</v>
      </c>
      <c r="AG122" s="26">
        <f t="shared" si="364"/>
        <v>4</v>
      </c>
      <c r="AH122" s="26">
        <f t="shared" si="372"/>
        <v>4</v>
      </c>
      <c r="AI122" s="26">
        <f t="shared" si="371"/>
        <v>0</v>
      </c>
      <c r="AJ122" s="26">
        <f t="shared" si="365"/>
        <v>0</v>
      </c>
      <c r="AK122" s="26">
        <f t="shared" si="366"/>
        <v>0</v>
      </c>
      <c r="AL122" s="26">
        <f t="shared" si="367"/>
        <v>0</v>
      </c>
      <c r="AM122" s="26">
        <f t="shared" si="373"/>
        <v>2</v>
      </c>
      <c r="AN122" s="26">
        <f t="shared" si="368"/>
        <v>0</v>
      </c>
      <c r="AO122" s="26">
        <f t="shared" si="369"/>
        <v>3</v>
      </c>
      <c r="AP122" s="31">
        <f t="shared" si="294"/>
        <v>14</v>
      </c>
      <c r="AQ122" s="31">
        <f t="shared" si="374"/>
        <v>0.76530612244897966</v>
      </c>
      <c r="AR122" s="31">
        <f t="shared" si="295"/>
        <v>4.8701298701298709E-3</v>
      </c>
      <c r="AU122" s="27">
        <v>125</v>
      </c>
      <c r="AV122" s="26">
        <f t="shared" si="296"/>
        <v>0</v>
      </c>
      <c r="AW122" s="26">
        <f t="shared" si="297"/>
        <v>0</v>
      </c>
      <c r="AX122" s="26">
        <f t="shared" si="298"/>
        <v>0</v>
      </c>
      <c r="AY122" s="26">
        <f t="shared" si="299"/>
        <v>0</v>
      </c>
      <c r="AZ122" s="26">
        <f t="shared" si="300"/>
        <v>0</v>
      </c>
      <c r="BA122" s="26">
        <f t="shared" si="301"/>
        <v>0</v>
      </c>
      <c r="BB122" s="26">
        <f t="shared" si="302"/>
        <v>0</v>
      </c>
      <c r="BC122" s="26">
        <f t="shared" si="303"/>
        <v>0</v>
      </c>
      <c r="BD122" s="26">
        <f t="shared" si="304"/>
        <v>0</v>
      </c>
      <c r="BE122" s="26">
        <f t="shared" si="305"/>
        <v>0</v>
      </c>
      <c r="BF122" s="26">
        <f t="shared" si="306"/>
        <v>0</v>
      </c>
      <c r="BG122" s="26">
        <f t="shared" si="307"/>
        <v>0</v>
      </c>
      <c r="BH122" s="26">
        <f t="shared" si="308"/>
        <v>4</v>
      </c>
      <c r="BI122" s="26">
        <f t="shared" si="309"/>
        <v>0</v>
      </c>
      <c r="BJ122" s="26">
        <f t="shared" si="310"/>
        <v>0</v>
      </c>
      <c r="BK122" s="26">
        <f t="shared" si="311"/>
        <v>3</v>
      </c>
      <c r="BL122" s="26">
        <f t="shared" si="312"/>
        <v>0</v>
      </c>
      <c r="BM122" s="26">
        <f t="shared" si="313"/>
        <v>0</v>
      </c>
      <c r="BN122" s="26">
        <f t="shared" si="314"/>
        <v>0</v>
      </c>
      <c r="BO122" s="26">
        <f t="shared" si="315"/>
        <v>0</v>
      </c>
      <c r="BP122" s="26">
        <f t="shared" si="316"/>
        <v>0</v>
      </c>
      <c r="BQ122" s="26">
        <f t="shared" si="317"/>
        <v>0</v>
      </c>
      <c r="BR122" s="31">
        <f t="shared" si="318"/>
        <v>7</v>
      </c>
      <c r="BS122" s="31">
        <f t="shared" si="319"/>
        <v>0.48979591836734704</v>
      </c>
      <c r="BT122" s="31">
        <f t="shared" si="320"/>
        <v>1.5584415584415589E-3</v>
      </c>
      <c r="BW122" s="27">
        <v>125</v>
      </c>
      <c r="BX122" s="26">
        <f t="shared" si="375"/>
        <v>0</v>
      </c>
      <c r="BY122" s="26">
        <f t="shared" si="376"/>
        <v>0</v>
      </c>
      <c r="BZ122" s="26">
        <f t="shared" si="377"/>
        <v>0</v>
      </c>
      <c r="CA122" s="26">
        <f t="shared" si="378"/>
        <v>0</v>
      </c>
      <c r="CB122" s="26">
        <f t="shared" si="379"/>
        <v>0</v>
      </c>
      <c r="CC122" s="26">
        <f t="shared" si="380"/>
        <v>0</v>
      </c>
      <c r="CD122" s="26">
        <f t="shared" si="381"/>
        <v>0</v>
      </c>
      <c r="CE122" s="26">
        <f t="shared" si="382"/>
        <v>0</v>
      </c>
      <c r="CF122" s="26">
        <f t="shared" si="383"/>
        <v>0</v>
      </c>
      <c r="CG122" s="26">
        <f t="shared" si="384"/>
        <v>0</v>
      </c>
      <c r="CH122" s="26">
        <f t="shared" si="385"/>
        <v>0</v>
      </c>
      <c r="CI122" s="26">
        <f t="shared" si="386"/>
        <v>0</v>
      </c>
      <c r="CJ122" s="26">
        <f t="shared" si="387"/>
        <v>0</v>
      </c>
      <c r="CK122" s="26">
        <f t="shared" si="388"/>
        <v>0</v>
      </c>
      <c r="CL122" s="26">
        <f t="shared" si="389"/>
        <v>0</v>
      </c>
      <c r="CM122" s="26">
        <f t="shared" si="390"/>
        <v>0</v>
      </c>
      <c r="CN122" s="26">
        <f t="shared" si="391"/>
        <v>0</v>
      </c>
      <c r="CO122" s="26">
        <f t="shared" si="392"/>
        <v>0</v>
      </c>
      <c r="CP122" s="26">
        <f t="shared" si="393"/>
        <v>0</v>
      </c>
      <c r="CQ122" s="26">
        <f t="shared" si="394"/>
        <v>0</v>
      </c>
      <c r="CR122" s="26">
        <f t="shared" si="395"/>
        <v>0</v>
      </c>
      <c r="CS122" s="26">
        <f t="shared" si="396"/>
        <v>0</v>
      </c>
      <c r="CT122" s="31">
        <f t="shared" si="321"/>
        <v>0</v>
      </c>
      <c r="CU122" s="31">
        <v>0</v>
      </c>
      <c r="CV122" s="31">
        <f t="shared" si="322"/>
        <v>0</v>
      </c>
      <c r="GD122" s="25"/>
      <c r="GE122" s="28">
        <v>140</v>
      </c>
      <c r="GF122" s="25">
        <f t="shared" si="326"/>
        <v>0</v>
      </c>
      <c r="GG122" s="25">
        <f t="shared" si="327"/>
        <v>0</v>
      </c>
      <c r="GH122" s="25">
        <f t="shared" si="328"/>
        <v>0</v>
      </c>
      <c r="GI122" s="25">
        <f t="shared" si="329"/>
        <v>2</v>
      </c>
      <c r="GJ122" s="25">
        <f t="shared" si="330"/>
        <v>3</v>
      </c>
      <c r="GK122" s="25">
        <f t="shared" si="331"/>
        <v>0</v>
      </c>
      <c r="GL122" s="25">
        <f t="shared" si="332"/>
        <v>0</v>
      </c>
      <c r="GM122" s="25">
        <f t="shared" si="333"/>
        <v>0</v>
      </c>
      <c r="GN122" s="25">
        <f t="shared" si="334"/>
        <v>0</v>
      </c>
      <c r="GO122" s="25">
        <f t="shared" si="335"/>
        <v>0</v>
      </c>
      <c r="GP122" s="25">
        <f t="shared" si="336"/>
        <v>0</v>
      </c>
      <c r="GQ122" s="25">
        <f t="shared" si="337"/>
        <v>0</v>
      </c>
      <c r="GR122" s="25">
        <f t="shared" si="338"/>
        <v>0</v>
      </c>
      <c r="GS122" s="25">
        <f t="shared" si="339"/>
        <v>0</v>
      </c>
      <c r="GT122" s="25">
        <f t="shared" si="340"/>
        <v>0</v>
      </c>
      <c r="GU122" s="25">
        <f t="shared" si="341"/>
        <v>0</v>
      </c>
      <c r="GV122" s="25">
        <f t="shared" si="342"/>
        <v>0</v>
      </c>
      <c r="GW122" s="25">
        <f t="shared" si="343"/>
        <v>0</v>
      </c>
      <c r="GX122" s="25">
        <f t="shared" si="344"/>
        <v>0</v>
      </c>
      <c r="GY122" s="25">
        <f t="shared" si="345"/>
        <v>0</v>
      </c>
      <c r="GZ122" s="25">
        <f t="shared" si="346"/>
        <v>0</v>
      </c>
      <c r="HA122" s="25">
        <f t="shared" si="347"/>
        <v>2</v>
      </c>
      <c r="HB122" s="31">
        <f t="shared" si="348"/>
        <v>7</v>
      </c>
      <c r="HC122" s="31">
        <f t="shared" si="349"/>
        <v>0.65306122448979598</v>
      </c>
      <c r="HD122" s="31">
        <f t="shared" si="350"/>
        <v>2.0779220779220784E-3</v>
      </c>
    </row>
    <row r="123" spans="1:212">
      <c r="A123" s="6">
        <v>99</v>
      </c>
      <c r="B123" s="6">
        <v>50</v>
      </c>
      <c r="C123" s="6">
        <v>15</v>
      </c>
      <c r="D123" s="7">
        <v>18.14710054</v>
      </c>
      <c r="E123" s="8">
        <f t="shared" si="268"/>
        <v>18</v>
      </c>
      <c r="F123" s="7">
        <v>71.094453419999994</v>
      </c>
      <c r="G123" s="8">
        <f t="shared" si="269"/>
        <v>71</v>
      </c>
      <c r="H123" s="9">
        <v>5.5732864370000001</v>
      </c>
      <c r="I123" s="8">
        <f t="shared" si="270"/>
        <v>6</v>
      </c>
      <c r="J123" s="10">
        <v>88.077537410000005</v>
      </c>
      <c r="K123" s="8">
        <f t="shared" si="271"/>
        <v>88</v>
      </c>
      <c r="L123" s="5" t="s">
        <v>36</v>
      </c>
      <c r="S123" s="27">
        <v>121</v>
      </c>
      <c r="T123" s="26">
        <f t="shared" si="352"/>
        <v>0</v>
      </c>
      <c r="U123" s="26">
        <f t="shared" si="353"/>
        <v>0</v>
      </c>
      <c r="V123" s="26">
        <f t="shared" si="354"/>
        <v>0</v>
      </c>
      <c r="W123" s="26">
        <f t="shared" si="355"/>
        <v>0</v>
      </c>
      <c r="X123" s="26">
        <f t="shared" si="356"/>
        <v>0</v>
      </c>
      <c r="Y123" s="26">
        <f t="shared" si="357"/>
        <v>0</v>
      </c>
      <c r="Z123" s="26">
        <f t="shared" si="358"/>
        <v>0</v>
      </c>
      <c r="AA123" s="26">
        <f t="shared" si="359"/>
        <v>0</v>
      </c>
      <c r="AB123" s="26">
        <f t="shared" si="360"/>
        <v>0</v>
      </c>
      <c r="AC123" s="26">
        <f t="shared" si="361"/>
        <v>0</v>
      </c>
      <c r="AD123" s="26">
        <f t="shared" si="362"/>
        <v>0</v>
      </c>
      <c r="AE123" s="26">
        <f t="shared" si="363"/>
        <v>0</v>
      </c>
      <c r="AF123" s="26">
        <f t="shared" si="370"/>
        <v>0</v>
      </c>
      <c r="AG123" s="26">
        <f t="shared" si="364"/>
        <v>0</v>
      </c>
      <c r="AH123" s="26">
        <f t="shared" si="372"/>
        <v>0</v>
      </c>
      <c r="AI123" s="26">
        <f t="shared" si="371"/>
        <v>0</v>
      </c>
      <c r="AJ123" s="26">
        <f t="shared" si="365"/>
        <v>0</v>
      </c>
      <c r="AK123" s="26">
        <f t="shared" si="366"/>
        <v>0</v>
      </c>
      <c r="AL123" s="26">
        <f t="shared" si="367"/>
        <v>0</v>
      </c>
      <c r="AM123" s="26">
        <f t="shared" si="373"/>
        <v>4</v>
      </c>
      <c r="AN123" s="26">
        <f t="shared" si="368"/>
        <v>0</v>
      </c>
      <c r="AO123" s="26">
        <f t="shared" si="369"/>
        <v>0</v>
      </c>
      <c r="AP123" s="31">
        <f t="shared" si="294"/>
        <v>4</v>
      </c>
      <c r="AQ123" s="31">
        <f t="shared" si="374"/>
        <v>0</v>
      </c>
      <c r="AR123" s="31">
        <f t="shared" si="295"/>
        <v>0</v>
      </c>
      <c r="AU123" s="27">
        <v>126</v>
      </c>
      <c r="AV123" s="26">
        <f t="shared" si="296"/>
        <v>0</v>
      </c>
      <c r="AW123" s="26">
        <f t="shared" si="297"/>
        <v>0</v>
      </c>
      <c r="AX123" s="26">
        <f t="shared" si="298"/>
        <v>0</v>
      </c>
      <c r="AY123" s="26">
        <f t="shared" si="299"/>
        <v>0</v>
      </c>
      <c r="AZ123" s="26">
        <f t="shared" si="300"/>
        <v>0</v>
      </c>
      <c r="BA123" s="26">
        <f t="shared" si="301"/>
        <v>0</v>
      </c>
      <c r="BB123" s="26">
        <f t="shared" si="302"/>
        <v>0</v>
      </c>
      <c r="BC123" s="26">
        <f t="shared" si="303"/>
        <v>0</v>
      </c>
      <c r="BD123" s="26">
        <f t="shared" si="304"/>
        <v>0</v>
      </c>
      <c r="BE123" s="26">
        <f t="shared" si="305"/>
        <v>0</v>
      </c>
      <c r="BF123" s="26">
        <f t="shared" si="306"/>
        <v>0</v>
      </c>
      <c r="BG123" s="26">
        <f t="shared" si="307"/>
        <v>0</v>
      </c>
      <c r="BH123" s="26">
        <f t="shared" si="308"/>
        <v>3</v>
      </c>
      <c r="BI123" s="26">
        <f t="shared" si="309"/>
        <v>0</v>
      </c>
      <c r="BJ123" s="26">
        <f t="shared" si="310"/>
        <v>0</v>
      </c>
      <c r="BK123" s="26">
        <f t="shared" si="311"/>
        <v>3</v>
      </c>
      <c r="BL123" s="26">
        <f t="shared" si="312"/>
        <v>0</v>
      </c>
      <c r="BM123" s="26">
        <f t="shared" si="313"/>
        <v>0</v>
      </c>
      <c r="BN123" s="26">
        <f t="shared" si="314"/>
        <v>0</v>
      </c>
      <c r="BO123" s="26">
        <f t="shared" si="315"/>
        <v>0</v>
      </c>
      <c r="BP123" s="26">
        <f t="shared" si="316"/>
        <v>0</v>
      </c>
      <c r="BQ123" s="26">
        <f t="shared" si="317"/>
        <v>0</v>
      </c>
      <c r="BR123" s="31">
        <f t="shared" si="318"/>
        <v>6</v>
      </c>
      <c r="BS123" s="31">
        <f t="shared" si="319"/>
        <v>0.5</v>
      </c>
      <c r="BT123" s="31">
        <f t="shared" si="320"/>
        <v>1.3636363636363637E-3</v>
      </c>
      <c r="BW123" s="27">
        <v>126</v>
      </c>
      <c r="BX123" s="26">
        <f t="shared" si="375"/>
        <v>0</v>
      </c>
      <c r="BY123" s="26">
        <f t="shared" si="376"/>
        <v>0</v>
      </c>
      <c r="BZ123" s="26">
        <f t="shared" si="377"/>
        <v>0</v>
      </c>
      <c r="CA123" s="26">
        <f t="shared" si="378"/>
        <v>0</v>
      </c>
      <c r="CB123" s="26">
        <f t="shared" si="379"/>
        <v>0</v>
      </c>
      <c r="CC123" s="26">
        <f t="shared" si="380"/>
        <v>0</v>
      </c>
      <c r="CD123" s="26">
        <f t="shared" si="381"/>
        <v>0</v>
      </c>
      <c r="CE123" s="26">
        <f t="shared" si="382"/>
        <v>0</v>
      </c>
      <c r="CF123" s="26">
        <f t="shared" si="383"/>
        <v>0</v>
      </c>
      <c r="CG123" s="26">
        <f t="shared" si="384"/>
        <v>0</v>
      </c>
      <c r="CH123" s="26">
        <f t="shared" si="385"/>
        <v>0</v>
      </c>
      <c r="CI123" s="26">
        <f t="shared" si="386"/>
        <v>0</v>
      </c>
      <c r="CJ123" s="26">
        <f t="shared" si="387"/>
        <v>0</v>
      </c>
      <c r="CK123" s="26">
        <f t="shared" si="388"/>
        <v>0</v>
      </c>
      <c r="CL123" s="26">
        <f t="shared" si="389"/>
        <v>0</v>
      </c>
      <c r="CM123" s="26">
        <f t="shared" si="390"/>
        <v>0</v>
      </c>
      <c r="CN123" s="26">
        <f t="shared" si="391"/>
        <v>0</v>
      </c>
      <c r="CO123" s="26">
        <f t="shared" si="392"/>
        <v>0</v>
      </c>
      <c r="CP123" s="26">
        <f t="shared" si="393"/>
        <v>0</v>
      </c>
      <c r="CQ123" s="26">
        <f t="shared" si="394"/>
        <v>0</v>
      </c>
      <c r="CR123" s="26">
        <f t="shared" si="395"/>
        <v>0</v>
      </c>
      <c r="CS123" s="26">
        <f t="shared" si="396"/>
        <v>0</v>
      </c>
      <c r="CT123" s="31">
        <f t="shared" si="321"/>
        <v>0</v>
      </c>
      <c r="CU123" s="31">
        <v>0</v>
      </c>
      <c r="CV123" s="31">
        <f t="shared" si="322"/>
        <v>0</v>
      </c>
      <c r="GE123" s="27">
        <v>141</v>
      </c>
      <c r="GF123" s="26">
        <f t="shared" si="326"/>
        <v>0</v>
      </c>
      <c r="GG123" s="26">
        <f t="shared" si="327"/>
        <v>0</v>
      </c>
      <c r="GH123" s="26">
        <f t="shared" si="328"/>
        <v>0</v>
      </c>
      <c r="GI123" s="26">
        <f t="shared" si="329"/>
        <v>0</v>
      </c>
      <c r="GJ123" s="26">
        <f t="shared" si="330"/>
        <v>1</v>
      </c>
      <c r="GK123" s="26">
        <f t="shared" si="331"/>
        <v>0</v>
      </c>
      <c r="GL123" s="26">
        <f t="shared" si="332"/>
        <v>0</v>
      </c>
      <c r="GM123" s="26">
        <f t="shared" si="333"/>
        <v>0</v>
      </c>
      <c r="GN123" s="26">
        <f t="shared" si="334"/>
        <v>0</v>
      </c>
      <c r="GO123" s="26">
        <f t="shared" si="335"/>
        <v>0</v>
      </c>
      <c r="GP123" s="26">
        <f t="shared" si="336"/>
        <v>0</v>
      </c>
      <c r="GQ123" s="26">
        <f t="shared" si="337"/>
        <v>0</v>
      </c>
      <c r="GR123" s="26">
        <f t="shared" si="338"/>
        <v>0</v>
      </c>
      <c r="GS123" s="26">
        <f t="shared" si="339"/>
        <v>0</v>
      </c>
      <c r="GT123" s="26">
        <f t="shared" si="340"/>
        <v>0</v>
      </c>
      <c r="GU123" s="26">
        <f t="shared" si="341"/>
        <v>0</v>
      </c>
      <c r="GV123" s="26">
        <f t="shared" si="342"/>
        <v>0</v>
      </c>
      <c r="GW123" s="26">
        <f t="shared" si="343"/>
        <v>2</v>
      </c>
      <c r="GX123" s="26">
        <f t="shared" si="344"/>
        <v>1</v>
      </c>
      <c r="GY123" s="26">
        <f t="shared" si="345"/>
        <v>0</v>
      </c>
      <c r="GZ123" s="26">
        <f t="shared" si="346"/>
        <v>0</v>
      </c>
      <c r="HA123" s="26">
        <f t="shared" si="347"/>
        <v>3</v>
      </c>
      <c r="HB123" s="31">
        <f t="shared" si="348"/>
        <v>7</v>
      </c>
      <c r="HC123" s="31">
        <f t="shared" si="349"/>
        <v>0.69387755102040816</v>
      </c>
      <c r="HD123" s="31">
        <f t="shared" si="350"/>
        <v>2.207792207792208E-3</v>
      </c>
    </row>
    <row r="124" spans="1:212">
      <c r="A124" s="6">
        <v>74</v>
      </c>
      <c r="B124" s="6">
        <v>56</v>
      </c>
      <c r="C124" s="6">
        <v>22</v>
      </c>
      <c r="D124" s="7">
        <v>18.283622350000002</v>
      </c>
      <c r="E124" s="8">
        <f t="shared" si="268"/>
        <v>18</v>
      </c>
      <c r="F124" s="7">
        <v>66.659527960000005</v>
      </c>
      <c r="G124" s="8">
        <f t="shared" si="269"/>
        <v>67</v>
      </c>
      <c r="H124" s="9">
        <v>6.8291992749999997</v>
      </c>
      <c r="I124" s="8">
        <f t="shared" si="270"/>
        <v>7</v>
      </c>
      <c r="J124" s="10">
        <v>80.975732809999997</v>
      </c>
      <c r="K124" s="8">
        <f t="shared" si="271"/>
        <v>81</v>
      </c>
      <c r="L124" s="5" t="s">
        <v>36</v>
      </c>
      <c r="S124" s="27">
        <v>122</v>
      </c>
      <c r="T124" s="26">
        <f t="shared" si="352"/>
        <v>0</v>
      </c>
      <c r="U124" s="26">
        <f t="shared" si="353"/>
        <v>0</v>
      </c>
      <c r="V124" s="26">
        <f t="shared" si="354"/>
        <v>0</v>
      </c>
      <c r="W124" s="26">
        <f t="shared" si="355"/>
        <v>0</v>
      </c>
      <c r="X124" s="26">
        <f t="shared" si="356"/>
        <v>0</v>
      </c>
      <c r="Y124" s="26">
        <f t="shared" si="357"/>
        <v>0</v>
      </c>
      <c r="Z124" s="26">
        <f t="shared" si="358"/>
        <v>0</v>
      </c>
      <c r="AA124" s="26">
        <f t="shared" si="359"/>
        <v>0</v>
      </c>
      <c r="AB124" s="26">
        <f t="shared" si="360"/>
        <v>0</v>
      </c>
      <c r="AC124" s="26">
        <f t="shared" si="361"/>
        <v>0</v>
      </c>
      <c r="AD124" s="26">
        <f t="shared" si="362"/>
        <v>0</v>
      </c>
      <c r="AE124" s="26">
        <f t="shared" si="363"/>
        <v>0</v>
      </c>
      <c r="AF124" s="26">
        <f t="shared" si="370"/>
        <v>0</v>
      </c>
      <c r="AG124" s="26">
        <f t="shared" si="364"/>
        <v>0</v>
      </c>
      <c r="AH124" s="26">
        <f t="shared" si="372"/>
        <v>0</v>
      </c>
      <c r="AI124" s="26">
        <f t="shared" si="371"/>
        <v>0</v>
      </c>
      <c r="AJ124" s="26">
        <f t="shared" si="365"/>
        <v>0</v>
      </c>
      <c r="AK124" s="26">
        <f t="shared" si="366"/>
        <v>0</v>
      </c>
      <c r="AL124" s="26">
        <f t="shared" si="367"/>
        <v>0</v>
      </c>
      <c r="AM124" s="26">
        <f t="shared" si="373"/>
        <v>3</v>
      </c>
      <c r="AN124" s="26">
        <f t="shared" si="368"/>
        <v>0</v>
      </c>
      <c r="AO124" s="26">
        <f t="shared" si="369"/>
        <v>0</v>
      </c>
      <c r="AP124" s="31">
        <f t="shared" si="294"/>
        <v>3</v>
      </c>
      <c r="AQ124" s="31">
        <f t="shared" si="374"/>
        <v>0</v>
      </c>
      <c r="AR124" s="31">
        <f t="shared" si="295"/>
        <v>0</v>
      </c>
      <c r="AU124" s="27">
        <v>127</v>
      </c>
      <c r="AV124" s="26">
        <f t="shared" si="296"/>
        <v>0</v>
      </c>
      <c r="AW124" s="26">
        <f t="shared" si="297"/>
        <v>0</v>
      </c>
      <c r="AX124" s="26">
        <f t="shared" si="298"/>
        <v>0</v>
      </c>
      <c r="AY124" s="26">
        <f t="shared" si="299"/>
        <v>0</v>
      </c>
      <c r="AZ124" s="26">
        <f t="shared" si="300"/>
        <v>0</v>
      </c>
      <c r="BA124" s="26">
        <f t="shared" si="301"/>
        <v>0</v>
      </c>
      <c r="BB124" s="26">
        <f t="shared" si="302"/>
        <v>0</v>
      </c>
      <c r="BC124" s="26">
        <f t="shared" si="303"/>
        <v>0</v>
      </c>
      <c r="BD124" s="26">
        <f t="shared" si="304"/>
        <v>0</v>
      </c>
      <c r="BE124" s="26">
        <f t="shared" si="305"/>
        <v>0</v>
      </c>
      <c r="BF124" s="26">
        <f t="shared" si="306"/>
        <v>0</v>
      </c>
      <c r="BG124" s="26">
        <f t="shared" si="307"/>
        <v>0</v>
      </c>
      <c r="BH124" s="26">
        <f t="shared" si="308"/>
        <v>2</v>
      </c>
      <c r="BI124" s="26">
        <f t="shared" si="309"/>
        <v>0</v>
      </c>
      <c r="BJ124" s="26">
        <f t="shared" si="310"/>
        <v>0</v>
      </c>
      <c r="BK124" s="26">
        <f t="shared" si="311"/>
        <v>1</v>
      </c>
      <c r="BL124" s="26">
        <f t="shared" si="312"/>
        <v>0</v>
      </c>
      <c r="BM124" s="26">
        <f t="shared" si="313"/>
        <v>0</v>
      </c>
      <c r="BN124" s="26">
        <f t="shared" si="314"/>
        <v>0</v>
      </c>
      <c r="BO124" s="26">
        <f t="shared" si="315"/>
        <v>0</v>
      </c>
      <c r="BP124" s="26">
        <f t="shared" si="316"/>
        <v>0</v>
      </c>
      <c r="BQ124" s="26">
        <f t="shared" si="317"/>
        <v>0</v>
      </c>
      <c r="BR124" s="31">
        <f t="shared" si="318"/>
        <v>3</v>
      </c>
      <c r="BS124" s="31">
        <f t="shared" si="319"/>
        <v>0.44444444444444448</v>
      </c>
      <c r="BT124" s="31">
        <f t="shared" si="320"/>
        <v>6.0606060606060617E-4</v>
      </c>
      <c r="BW124" s="27">
        <v>127</v>
      </c>
      <c r="BX124" s="26">
        <f t="shared" si="375"/>
        <v>0</v>
      </c>
      <c r="BY124" s="26">
        <f t="shared" si="376"/>
        <v>0</v>
      </c>
      <c r="BZ124" s="26">
        <f t="shared" si="377"/>
        <v>0</v>
      </c>
      <c r="CA124" s="26">
        <f t="shared" si="378"/>
        <v>0</v>
      </c>
      <c r="CB124" s="26">
        <f t="shared" si="379"/>
        <v>0</v>
      </c>
      <c r="CC124" s="26">
        <f t="shared" si="380"/>
        <v>0</v>
      </c>
      <c r="CD124" s="26">
        <f t="shared" si="381"/>
        <v>0</v>
      </c>
      <c r="CE124" s="26">
        <f t="shared" si="382"/>
        <v>0</v>
      </c>
      <c r="CF124" s="26">
        <f t="shared" si="383"/>
        <v>0</v>
      </c>
      <c r="CG124" s="26">
        <f t="shared" si="384"/>
        <v>0</v>
      </c>
      <c r="CH124" s="26">
        <f t="shared" si="385"/>
        <v>0</v>
      </c>
      <c r="CI124" s="26">
        <f t="shared" si="386"/>
        <v>0</v>
      </c>
      <c r="CJ124" s="26">
        <f t="shared" si="387"/>
        <v>0</v>
      </c>
      <c r="CK124" s="26">
        <f t="shared" si="388"/>
        <v>0</v>
      </c>
      <c r="CL124" s="26">
        <f t="shared" si="389"/>
        <v>0</v>
      </c>
      <c r="CM124" s="26">
        <f t="shared" si="390"/>
        <v>0</v>
      </c>
      <c r="CN124" s="26">
        <f t="shared" si="391"/>
        <v>0</v>
      </c>
      <c r="CO124" s="26">
        <f t="shared" si="392"/>
        <v>0</v>
      </c>
      <c r="CP124" s="26">
        <f t="shared" si="393"/>
        <v>0</v>
      </c>
      <c r="CQ124" s="26">
        <f t="shared" si="394"/>
        <v>0</v>
      </c>
      <c r="CR124" s="26">
        <f t="shared" si="395"/>
        <v>0</v>
      </c>
      <c r="CS124" s="26">
        <f t="shared" si="396"/>
        <v>0</v>
      </c>
      <c r="CT124" s="31">
        <f t="shared" si="321"/>
        <v>0</v>
      </c>
      <c r="CU124" s="31">
        <v>0</v>
      </c>
      <c r="CV124" s="31">
        <f t="shared" si="322"/>
        <v>0</v>
      </c>
      <c r="GE124" s="27">
        <v>142</v>
      </c>
      <c r="GF124" s="26">
        <f t="shared" si="326"/>
        <v>0</v>
      </c>
      <c r="GG124" s="26">
        <f t="shared" si="327"/>
        <v>0</v>
      </c>
      <c r="GH124" s="26">
        <f t="shared" si="328"/>
        <v>0</v>
      </c>
      <c r="GI124" s="26">
        <f t="shared" si="329"/>
        <v>1</v>
      </c>
      <c r="GJ124" s="26">
        <f t="shared" si="330"/>
        <v>1</v>
      </c>
      <c r="GK124" s="26">
        <f t="shared" si="331"/>
        <v>0</v>
      </c>
      <c r="GL124" s="26">
        <f t="shared" si="332"/>
        <v>0</v>
      </c>
      <c r="GM124" s="26">
        <f t="shared" si="333"/>
        <v>0</v>
      </c>
      <c r="GN124" s="26">
        <f t="shared" si="334"/>
        <v>0</v>
      </c>
      <c r="GO124" s="26">
        <f t="shared" si="335"/>
        <v>0</v>
      </c>
      <c r="GP124" s="26">
        <f t="shared" si="336"/>
        <v>0</v>
      </c>
      <c r="GQ124" s="26">
        <f t="shared" si="337"/>
        <v>0</v>
      </c>
      <c r="GR124" s="26">
        <f t="shared" si="338"/>
        <v>0</v>
      </c>
      <c r="GS124" s="26">
        <f t="shared" si="339"/>
        <v>0</v>
      </c>
      <c r="GT124" s="26">
        <f t="shared" si="340"/>
        <v>0</v>
      </c>
      <c r="GU124" s="26">
        <f t="shared" si="341"/>
        <v>0</v>
      </c>
      <c r="GV124" s="26">
        <f t="shared" si="342"/>
        <v>0</v>
      </c>
      <c r="GW124" s="26">
        <f t="shared" si="343"/>
        <v>0</v>
      </c>
      <c r="GX124" s="26">
        <f t="shared" si="344"/>
        <v>1</v>
      </c>
      <c r="GY124" s="26">
        <f t="shared" si="345"/>
        <v>0</v>
      </c>
      <c r="GZ124" s="26">
        <f t="shared" si="346"/>
        <v>0</v>
      </c>
      <c r="HA124" s="26">
        <f t="shared" si="347"/>
        <v>0</v>
      </c>
      <c r="HB124" s="31">
        <f t="shared" si="348"/>
        <v>3</v>
      </c>
      <c r="HC124" s="31">
        <f t="shared" si="349"/>
        <v>0.66666666666666652</v>
      </c>
      <c r="HD124" s="31">
        <f t="shared" si="350"/>
        <v>9.0909090909090898E-4</v>
      </c>
    </row>
    <row r="125" spans="1:212">
      <c r="A125" s="6">
        <v>83</v>
      </c>
      <c r="B125" s="6">
        <v>45</v>
      </c>
      <c r="C125" s="6">
        <v>21</v>
      </c>
      <c r="D125" s="7">
        <v>18.833444709999998</v>
      </c>
      <c r="E125" s="8">
        <f t="shared" si="268"/>
        <v>19</v>
      </c>
      <c r="F125" s="7">
        <v>58.75082029</v>
      </c>
      <c r="G125" s="8">
        <f t="shared" si="269"/>
        <v>59</v>
      </c>
      <c r="H125" s="9">
        <v>5.7162229120000001</v>
      </c>
      <c r="I125" s="8">
        <f t="shared" si="270"/>
        <v>6</v>
      </c>
      <c r="J125" s="10">
        <v>79.753289600000002</v>
      </c>
      <c r="K125" s="8">
        <f t="shared" si="271"/>
        <v>80</v>
      </c>
      <c r="L125" s="5" t="s">
        <v>36</v>
      </c>
      <c r="S125" s="27">
        <v>123</v>
      </c>
      <c r="T125" s="26">
        <f t="shared" si="352"/>
        <v>0</v>
      </c>
      <c r="U125" s="26">
        <f t="shared" si="353"/>
        <v>0</v>
      </c>
      <c r="V125" s="26">
        <f t="shared" si="354"/>
        <v>0</v>
      </c>
      <c r="W125" s="26">
        <f t="shared" si="355"/>
        <v>0</v>
      </c>
      <c r="X125" s="26">
        <f t="shared" si="356"/>
        <v>0</v>
      </c>
      <c r="Y125" s="26">
        <f t="shared" si="357"/>
        <v>0</v>
      </c>
      <c r="Z125" s="26">
        <f t="shared" si="358"/>
        <v>0</v>
      </c>
      <c r="AA125" s="26">
        <f t="shared" si="359"/>
        <v>0</v>
      </c>
      <c r="AB125" s="26">
        <f t="shared" si="360"/>
        <v>0</v>
      </c>
      <c r="AC125" s="26">
        <f t="shared" si="361"/>
        <v>0</v>
      </c>
      <c r="AD125" s="26">
        <f t="shared" si="362"/>
        <v>0</v>
      </c>
      <c r="AE125" s="26">
        <f t="shared" si="363"/>
        <v>0</v>
      </c>
      <c r="AF125" s="26">
        <f t="shared" si="370"/>
        <v>0</v>
      </c>
      <c r="AG125" s="26">
        <f t="shared" si="364"/>
        <v>0</v>
      </c>
      <c r="AH125" s="26">
        <f t="shared" si="372"/>
        <v>0</v>
      </c>
      <c r="AI125" s="26">
        <f t="shared" si="371"/>
        <v>0</v>
      </c>
      <c r="AJ125" s="26">
        <f t="shared" si="365"/>
        <v>0</v>
      </c>
      <c r="AK125" s="26">
        <f t="shared" si="366"/>
        <v>0</v>
      </c>
      <c r="AL125" s="26">
        <f t="shared" si="367"/>
        <v>0</v>
      </c>
      <c r="AM125" s="26">
        <f t="shared" si="373"/>
        <v>3</v>
      </c>
      <c r="AN125" s="26">
        <f t="shared" si="368"/>
        <v>0</v>
      </c>
      <c r="AO125" s="26">
        <f t="shared" si="369"/>
        <v>0</v>
      </c>
      <c r="AP125" s="31">
        <f t="shared" si="294"/>
        <v>3</v>
      </c>
      <c r="AQ125" s="31">
        <f t="shared" si="374"/>
        <v>0</v>
      </c>
      <c r="AR125" s="31">
        <f t="shared" si="295"/>
        <v>0</v>
      </c>
      <c r="AU125" s="27">
        <v>128</v>
      </c>
      <c r="AV125" s="26">
        <f t="shared" si="296"/>
        <v>0</v>
      </c>
      <c r="AW125" s="26">
        <f t="shared" si="297"/>
        <v>0</v>
      </c>
      <c r="AX125" s="26">
        <f t="shared" si="298"/>
        <v>0</v>
      </c>
      <c r="AY125" s="26">
        <f t="shared" si="299"/>
        <v>0</v>
      </c>
      <c r="AZ125" s="26">
        <f t="shared" si="300"/>
        <v>0</v>
      </c>
      <c r="BA125" s="26">
        <f t="shared" si="301"/>
        <v>0</v>
      </c>
      <c r="BB125" s="26">
        <f t="shared" si="302"/>
        <v>0</v>
      </c>
      <c r="BC125" s="26">
        <f t="shared" si="303"/>
        <v>0</v>
      </c>
      <c r="BD125" s="26">
        <f t="shared" si="304"/>
        <v>0</v>
      </c>
      <c r="BE125" s="26">
        <f t="shared" si="305"/>
        <v>0</v>
      </c>
      <c r="BF125" s="26">
        <f t="shared" si="306"/>
        <v>0</v>
      </c>
      <c r="BG125" s="26">
        <f t="shared" si="307"/>
        <v>0</v>
      </c>
      <c r="BH125" s="26">
        <f t="shared" si="308"/>
        <v>2</v>
      </c>
      <c r="BI125" s="26">
        <f t="shared" si="309"/>
        <v>0</v>
      </c>
      <c r="BJ125" s="26">
        <f t="shared" si="310"/>
        <v>0</v>
      </c>
      <c r="BK125" s="26">
        <f t="shared" si="311"/>
        <v>4</v>
      </c>
      <c r="BL125" s="26">
        <f t="shared" si="312"/>
        <v>0</v>
      </c>
      <c r="BM125" s="26">
        <f t="shared" si="313"/>
        <v>0</v>
      </c>
      <c r="BN125" s="26">
        <f t="shared" si="314"/>
        <v>0</v>
      </c>
      <c r="BO125" s="26">
        <f t="shared" si="315"/>
        <v>0</v>
      </c>
      <c r="BP125" s="26">
        <f t="shared" si="316"/>
        <v>0</v>
      </c>
      <c r="BQ125" s="26">
        <f t="shared" si="317"/>
        <v>0</v>
      </c>
      <c r="BR125" s="31">
        <f t="shared" si="318"/>
        <v>6</v>
      </c>
      <c r="BS125" s="31">
        <f t="shared" si="319"/>
        <v>0.44444444444444442</v>
      </c>
      <c r="BT125" s="31">
        <f t="shared" si="320"/>
        <v>1.2121212121212121E-3</v>
      </c>
      <c r="BW125" s="27">
        <v>128</v>
      </c>
      <c r="BX125" s="26">
        <f t="shared" si="375"/>
        <v>0</v>
      </c>
      <c r="BY125" s="26">
        <f t="shared" si="376"/>
        <v>0</v>
      </c>
      <c r="BZ125" s="26">
        <f t="shared" si="377"/>
        <v>0</v>
      </c>
      <c r="CA125" s="26">
        <f t="shared" si="378"/>
        <v>0</v>
      </c>
      <c r="CB125" s="26">
        <f t="shared" si="379"/>
        <v>0</v>
      </c>
      <c r="CC125" s="26">
        <f t="shared" si="380"/>
        <v>0</v>
      </c>
      <c r="CD125" s="26">
        <f t="shared" si="381"/>
        <v>0</v>
      </c>
      <c r="CE125" s="26">
        <f t="shared" si="382"/>
        <v>0</v>
      </c>
      <c r="CF125" s="26">
        <f t="shared" si="383"/>
        <v>0</v>
      </c>
      <c r="CG125" s="26">
        <f t="shared" si="384"/>
        <v>0</v>
      </c>
      <c r="CH125" s="26">
        <f t="shared" si="385"/>
        <v>0</v>
      </c>
      <c r="CI125" s="26">
        <f t="shared" si="386"/>
        <v>0</v>
      </c>
      <c r="CJ125" s="26">
        <f t="shared" si="387"/>
        <v>0</v>
      </c>
      <c r="CK125" s="26">
        <f t="shared" si="388"/>
        <v>0</v>
      </c>
      <c r="CL125" s="26">
        <f t="shared" si="389"/>
        <v>0</v>
      </c>
      <c r="CM125" s="26">
        <f t="shared" si="390"/>
        <v>0</v>
      </c>
      <c r="CN125" s="26">
        <f t="shared" si="391"/>
        <v>0</v>
      </c>
      <c r="CO125" s="26">
        <f t="shared" si="392"/>
        <v>0</v>
      </c>
      <c r="CP125" s="26">
        <f t="shared" si="393"/>
        <v>0</v>
      </c>
      <c r="CQ125" s="26">
        <f t="shared" si="394"/>
        <v>0</v>
      </c>
      <c r="CR125" s="26">
        <f t="shared" si="395"/>
        <v>0</v>
      </c>
      <c r="CS125" s="26">
        <f t="shared" si="396"/>
        <v>0</v>
      </c>
      <c r="CT125" s="31">
        <f t="shared" si="321"/>
        <v>0</v>
      </c>
      <c r="CU125" s="31">
        <v>0</v>
      </c>
      <c r="CV125" s="31">
        <f t="shared" si="322"/>
        <v>0</v>
      </c>
      <c r="GE125" s="27">
        <v>143</v>
      </c>
      <c r="GF125" s="26">
        <f t="shared" si="326"/>
        <v>0</v>
      </c>
      <c r="GG125" s="26">
        <f t="shared" si="327"/>
        <v>0</v>
      </c>
      <c r="GH125" s="26">
        <f t="shared" si="328"/>
        <v>0</v>
      </c>
      <c r="GI125" s="26">
        <f t="shared" si="329"/>
        <v>1</v>
      </c>
      <c r="GJ125" s="26">
        <f t="shared" si="330"/>
        <v>0</v>
      </c>
      <c r="GK125" s="26">
        <f t="shared" si="331"/>
        <v>0</v>
      </c>
      <c r="GL125" s="26">
        <f t="shared" si="332"/>
        <v>0</v>
      </c>
      <c r="GM125" s="26">
        <f t="shared" si="333"/>
        <v>0</v>
      </c>
      <c r="GN125" s="26">
        <f t="shared" si="334"/>
        <v>0</v>
      </c>
      <c r="GO125" s="26">
        <f t="shared" si="335"/>
        <v>0</v>
      </c>
      <c r="GP125" s="26">
        <f t="shared" si="336"/>
        <v>0</v>
      </c>
      <c r="GQ125" s="26">
        <f t="shared" si="337"/>
        <v>0</v>
      </c>
      <c r="GR125" s="26">
        <f t="shared" si="338"/>
        <v>0</v>
      </c>
      <c r="GS125" s="26">
        <f t="shared" si="339"/>
        <v>0</v>
      </c>
      <c r="GT125" s="26">
        <f t="shared" si="340"/>
        <v>0</v>
      </c>
      <c r="GU125" s="26">
        <f t="shared" si="341"/>
        <v>0</v>
      </c>
      <c r="GV125" s="26">
        <f t="shared" si="342"/>
        <v>0</v>
      </c>
      <c r="GW125" s="26">
        <f t="shared" si="343"/>
        <v>0</v>
      </c>
      <c r="GX125" s="26">
        <f t="shared" si="344"/>
        <v>1</v>
      </c>
      <c r="GY125" s="26">
        <f t="shared" si="345"/>
        <v>0</v>
      </c>
      <c r="GZ125" s="26">
        <f t="shared" si="346"/>
        <v>0</v>
      </c>
      <c r="HA125" s="26">
        <f t="shared" si="347"/>
        <v>1</v>
      </c>
      <c r="HB125" s="31">
        <f t="shared" si="348"/>
        <v>3</v>
      </c>
      <c r="HC125" s="31">
        <f t="shared" si="349"/>
        <v>0.66666666666666652</v>
      </c>
      <c r="HD125" s="31">
        <f t="shared" si="350"/>
        <v>9.0909090909090898E-4</v>
      </c>
    </row>
    <row r="126" spans="1:212">
      <c r="A126" s="6">
        <v>100</v>
      </c>
      <c r="B126" s="6">
        <v>48</v>
      </c>
      <c r="C126" s="6">
        <v>16</v>
      </c>
      <c r="D126" s="7">
        <v>25.71895816</v>
      </c>
      <c r="E126" s="8">
        <f t="shared" si="268"/>
        <v>26</v>
      </c>
      <c r="F126" s="7">
        <v>67.221906880000006</v>
      </c>
      <c r="G126" s="8">
        <f t="shared" si="269"/>
        <v>67</v>
      </c>
      <c r="H126" s="9">
        <v>5.5499024199999996</v>
      </c>
      <c r="I126" s="8">
        <f t="shared" si="270"/>
        <v>6</v>
      </c>
      <c r="J126" s="10">
        <v>74.514907910000005</v>
      </c>
      <c r="K126" s="8">
        <f t="shared" si="271"/>
        <v>75</v>
      </c>
      <c r="L126" s="5" t="s">
        <v>36</v>
      </c>
      <c r="S126" s="27">
        <v>124</v>
      </c>
      <c r="T126" s="26">
        <f t="shared" si="352"/>
        <v>0</v>
      </c>
      <c r="U126" s="26">
        <f t="shared" si="353"/>
        <v>0</v>
      </c>
      <c r="V126" s="26">
        <f t="shared" si="354"/>
        <v>0</v>
      </c>
      <c r="W126" s="26">
        <f t="shared" si="355"/>
        <v>0</v>
      </c>
      <c r="X126" s="26">
        <f t="shared" si="356"/>
        <v>0</v>
      </c>
      <c r="Y126" s="26">
        <f t="shared" si="357"/>
        <v>0</v>
      </c>
      <c r="Z126" s="26">
        <f t="shared" si="358"/>
        <v>0</v>
      </c>
      <c r="AA126" s="26">
        <f t="shared" si="359"/>
        <v>0</v>
      </c>
      <c r="AB126" s="26">
        <f t="shared" si="360"/>
        <v>0</v>
      </c>
      <c r="AC126" s="26">
        <f t="shared" si="361"/>
        <v>0</v>
      </c>
      <c r="AD126" s="26">
        <f t="shared" si="362"/>
        <v>0</v>
      </c>
      <c r="AE126" s="26">
        <f t="shared" si="363"/>
        <v>0</v>
      </c>
      <c r="AF126" s="26">
        <f t="shared" si="370"/>
        <v>0</v>
      </c>
      <c r="AG126" s="26">
        <f t="shared" si="364"/>
        <v>0</v>
      </c>
      <c r="AH126" s="26">
        <f t="shared" si="372"/>
        <v>0</v>
      </c>
      <c r="AI126" s="26">
        <f t="shared" si="371"/>
        <v>0</v>
      </c>
      <c r="AJ126" s="26">
        <f t="shared" si="365"/>
        <v>0</v>
      </c>
      <c r="AK126" s="26">
        <f t="shared" si="366"/>
        <v>0</v>
      </c>
      <c r="AL126" s="26">
        <f t="shared" si="367"/>
        <v>0</v>
      </c>
      <c r="AM126" s="26">
        <f t="shared" si="373"/>
        <v>0</v>
      </c>
      <c r="AN126" s="26">
        <f t="shared" si="368"/>
        <v>0</v>
      </c>
      <c r="AO126" s="26">
        <f t="shared" si="369"/>
        <v>0</v>
      </c>
      <c r="AP126" s="31">
        <f t="shared" si="294"/>
        <v>0</v>
      </c>
      <c r="AQ126" s="31">
        <v>0</v>
      </c>
      <c r="AR126" s="31">
        <v>0</v>
      </c>
      <c r="AU126" s="27">
        <v>129</v>
      </c>
      <c r="AV126" s="26">
        <f t="shared" si="296"/>
        <v>0</v>
      </c>
      <c r="AW126" s="26">
        <f t="shared" si="297"/>
        <v>0</v>
      </c>
      <c r="AX126" s="26">
        <f t="shared" si="298"/>
        <v>0</v>
      </c>
      <c r="AY126" s="26">
        <f t="shared" si="299"/>
        <v>0</v>
      </c>
      <c r="AZ126" s="26">
        <f t="shared" si="300"/>
        <v>0</v>
      </c>
      <c r="BA126" s="26">
        <f t="shared" si="301"/>
        <v>0</v>
      </c>
      <c r="BB126" s="26">
        <f t="shared" si="302"/>
        <v>0</v>
      </c>
      <c r="BC126" s="26">
        <f t="shared" si="303"/>
        <v>0</v>
      </c>
      <c r="BD126" s="26">
        <f t="shared" si="304"/>
        <v>0</v>
      </c>
      <c r="BE126" s="26">
        <f t="shared" si="305"/>
        <v>0</v>
      </c>
      <c r="BF126" s="26">
        <f t="shared" si="306"/>
        <v>0</v>
      </c>
      <c r="BG126" s="26">
        <f t="shared" si="307"/>
        <v>0</v>
      </c>
      <c r="BH126" s="26">
        <f t="shared" si="308"/>
        <v>3</v>
      </c>
      <c r="BI126" s="26">
        <f t="shared" si="309"/>
        <v>0</v>
      </c>
      <c r="BJ126" s="26">
        <f t="shared" si="310"/>
        <v>0</v>
      </c>
      <c r="BK126" s="26">
        <f t="shared" si="311"/>
        <v>3</v>
      </c>
      <c r="BL126" s="26">
        <f t="shared" si="312"/>
        <v>0</v>
      </c>
      <c r="BM126" s="26">
        <f t="shared" si="313"/>
        <v>0</v>
      </c>
      <c r="BN126" s="26">
        <f t="shared" si="314"/>
        <v>0</v>
      </c>
      <c r="BO126" s="26">
        <f t="shared" si="315"/>
        <v>0</v>
      </c>
      <c r="BP126" s="26">
        <f t="shared" si="316"/>
        <v>0</v>
      </c>
      <c r="BQ126" s="26">
        <f t="shared" si="317"/>
        <v>0</v>
      </c>
      <c r="BR126" s="31">
        <f t="shared" si="318"/>
        <v>6</v>
      </c>
      <c r="BS126" s="31">
        <f t="shared" si="319"/>
        <v>0.5</v>
      </c>
      <c r="BT126" s="31">
        <f t="shared" si="320"/>
        <v>1.3636363636363637E-3</v>
      </c>
      <c r="BW126" s="27">
        <v>129</v>
      </c>
      <c r="BX126" s="26">
        <f t="shared" si="375"/>
        <v>0</v>
      </c>
      <c r="BY126" s="26">
        <f t="shared" si="376"/>
        <v>0</v>
      </c>
      <c r="BZ126" s="26">
        <f t="shared" si="377"/>
        <v>0</v>
      </c>
      <c r="CA126" s="26">
        <f t="shared" si="378"/>
        <v>0</v>
      </c>
      <c r="CB126" s="26">
        <f t="shared" si="379"/>
        <v>0</v>
      </c>
      <c r="CC126" s="26">
        <f t="shared" si="380"/>
        <v>0</v>
      </c>
      <c r="CD126" s="26">
        <f t="shared" si="381"/>
        <v>0</v>
      </c>
      <c r="CE126" s="26">
        <f t="shared" si="382"/>
        <v>0</v>
      </c>
      <c r="CF126" s="26">
        <f t="shared" si="383"/>
        <v>0</v>
      </c>
      <c r="CG126" s="26">
        <f t="shared" si="384"/>
        <v>0</v>
      </c>
      <c r="CH126" s="26">
        <f t="shared" si="385"/>
        <v>0</v>
      </c>
      <c r="CI126" s="26">
        <f t="shared" si="386"/>
        <v>0</v>
      </c>
      <c r="CJ126" s="26">
        <f t="shared" si="387"/>
        <v>0</v>
      </c>
      <c r="CK126" s="26">
        <f t="shared" si="388"/>
        <v>0</v>
      </c>
      <c r="CL126" s="26">
        <f t="shared" si="389"/>
        <v>0</v>
      </c>
      <c r="CM126" s="26">
        <f t="shared" si="390"/>
        <v>0</v>
      </c>
      <c r="CN126" s="26">
        <f t="shared" si="391"/>
        <v>0</v>
      </c>
      <c r="CO126" s="26">
        <f t="shared" si="392"/>
        <v>0</v>
      </c>
      <c r="CP126" s="26">
        <f t="shared" si="393"/>
        <v>0</v>
      </c>
      <c r="CQ126" s="26">
        <f t="shared" si="394"/>
        <v>0</v>
      </c>
      <c r="CR126" s="26">
        <f t="shared" si="395"/>
        <v>0</v>
      </c>
      <c r="CS126" s="26">
        <f t="shared" si="396"/>
        <v>0</v>
      </c>
      <c r="CT126" s="31">
        <f t="shared" si="321"/>
        <v>0</v>
      </c>
      <c r="CU126" s="31">
        <v>0</v>
      </c>
      <c r="CV126" s="31">
        <f t="shared" si="322"/>
        <v>0</v>
      </c>
      <c r="GE126" s="27">
        <v>144</v>
      </c>
      <c r="GF126" s="26">
        <f t="shared" si="326"/>
        <v>0</v>
      </c>
      <c r="GG126" s="26">
        <f t="shared" si="327"/>
        <v>0</v>
      </c>
      <c r="GH126" s="26">
        <f t="shared" si="328"/>
        <v>0</v>
      </c>
      <c r="GI126" s="26">
        <f t="shared" si="329"/>
        <v>3</v>
      </c>
      <c r="GJ126" s="26">
        <f t="shared" si="330"/>
        <v>0</v>
      </c>
      <c r="GK126" s="26">
        <f t="shared" si="331"/>
        <v>0</v>
      </c>
      <c r="GL126" s="26">
        <f t="shared" si="332"/>
        <v>0</v>
      </c>
      <c r="GM126" s="26">
        <f t="shared" si="333"/>
        <v>0</v>
      </c>
      <c r="GN126" s="26">
        <f t="shared" si="334"/>
        <v>0</v>
      </c>
      <c r="GO126" s="26">
        <f t="shared" si="335"/>
        <v>0</v>
      </c>
      <c r="GP126" s="26">
        <f t="shared" si="336"/>
        <v>0</v>
      </c>
      <c r="GQ126" s="26">
        <f t="shared" si="337"/>
        <v>0</v>
      </c>
      <c r="GR126" s="26">
        <f t="shared" si="338"/>
        <v>0</v>
      </c>
      <c r="GS126" s="26">
        <f t="shared" si="339"/>
        <v>0</v>
      </c>
      <c r="GT126" s="26">
        <f t="shared" si="340"/>
        <v>0</v>
      </c>
      <c r="GU126" s="26">
        <f t="shared" si="341"/>
        <v>0</v>
      </c>
      <c r="GV126" s="26">
        <f t="shared" si="342"/>
        <v>0</v>
      </c>
      <c r="GW126" s="26">
        <f t="shared" si="343"/>
        <v>0</v>
      </c>
      <c r="GX126" s="26">
        <f t="shared" si="344"/>
        <v>3</v>
      </c>
      <c r="GY126" s="26">
        <f t="shared" si="345"/>
        <v>0</v>
      </c>
      <c r="GZ126" s="26">
        <f t="shared" si="346"/>
        <v>0</v>
      </c>
      <c r="HA126" s="26">
        <f t="shared" si="347"/>
        <v>1</v>
      </c>
      <c r="HB126" s="31">
        <f t="shared" si="348"/>
        <v>7</v>
      </c>
      <c r="HC126" s="31">
        <f t="shared" si="349"/>
        <v>0.61224489795918369</v>
      </c>
      <c r="HD126" s="31">
        <f t="shared" si="350"/>
        <v>1.9480519480519483E-3</v>
      </c>
    </row>
    <row r="127" spans="1:212">
      <c r="A127" s="6">
        <v>79</v>
      </c>
      <c r="B127" s="6">
        <v>51</v>
      </c>
      <c r="C127" s="6">
        <v>16</v>
      </c>
      <c r="D127" s="7">
        <v>25.337977089999999</v>
      </c>
      <c r="E127" s="8">
        <f t="shared" si="268"/>
        <v>25</v>
      </c>
      <c r="F127" s="7">
        <v>68.498359769999993</v>
      </c>
      <c r="G127" s="8">
        <f t="shared" si="269"/>
        <v>68</v>
      </c>
      <c r="H127" s="9">
        <v>6.5862445809999999</v>
      </c>
      <c r="I127" s="8">
        <f t="shared" si="270"/>
        <v>7</v>
      </c>
      <c r="J127" s="10">
        <v>96.463802130000005</v>
      </c>
      <c r="K127" s="8">
        <f t="shared" si="271"/>
        <v>96</v>
      </c>
      <c r="L127" s="5" t="s">
        <v>36</v>
      </c>
      <c r="S127" s="27">
        <v>125</v>
      </c>
      <c r="T127" s="26">
        <f t="shared" si="352"/>
        <v>0</v>
      </c>
      <c r="U127" s="26">
        <f t="shared" si="353"/>
        <v>0</v>
      </c>
      <c r="V127" s="26">
        <f t="shared" si="354"/>
        <v>0</v>
      </c>
      <c r="W127" s="26">
        <f t="shared" si="355"/>
        <v>0</v>
      </c>
      <c r="X127" s="26">
        <f t="shared" si="356"/>
        <v>0</v>
      </c>
      <c r="Y127" s="26">
        <f t="shared" si="357"/>
        <v>0</v>
      </c>
      <c r="Z127" s="26">
        <f t="shared" si="358"/>
        <v>0</v>
      </c>
      <c r="AA127" s="26">
        <f t="shared" si="359"/>
        <v>0</v>
      </c>
      <c r="AB127" s="26">
        <f t="shared" si="360"/>
        <v>0</v>
      </c>
      <c r="AC127" s="26">
        <f t="shared" si="361"/>
        <v>0</v>
      </c>
      <c r="AD127" s="26">
        <f t="shared" si="362"/>
        <v>0</v>
      </c>
      <c r="AE127" s="26">
        <f t="shared" si="363"/>
        <v>0</v>
      </c>
      <c r="AF127" s="26">
        <f t="shared" si="370"/>
        <v>0</v>
      </c>
      <c r="AG127" s="26">
        <f t="shared" si="364"/>
        <v>0</v>
      </c>
      <c r="AH127" s="26">
        <f t="shared" si="372"/>
        <v>0</v>
      </c>
      <c r="AI127" s="26">
        <f t="shared" si="371"/>
        <v>0</v>
      </c>
      <c r="AJ127" s="26">
        <f t="shared" si="365"/>
        <v>0</v>
      </c>
      <c r="AK127" s="26">
        <f t="shared" si="366"/>
        <v>0</v>
      </c>
      <c r="AL127" s="26">
        <f t="shared" si="367"/>
        <v>0</v>
      </c>
      <c r="AM127" s="26">
        <f t="shared" si="373"/>
        <v>2</v>
      </c>
      <c r="AN127" s="26">
        <f t="shared" si="368"/>
        <v>0</v>
      </c>
      <c r="AO127" s="26">
        <f t="shared" si="369"/>
        <v>0</v>
      </c>
      <c r="AP127" s="31">
        <f t="shared" si="294"/>
        <v>2</v>
      </c>
      <c r="AQ127" s="31">
        <f t="shared" si="374"/>
        <v>0</v>
      </c>
      <c r="AR127" s="31">
        <f t="shared" si="295"/>
        <v>0</v>
      </c>
      <c r="AU127" s="27">
        <v>130</v>
      </c>
      <c r="AV127" s="26">
        <f t="shared" si="296"/>
        <v>0</v>
      </c>
      <c r="AW127" s="26">
        <f t="shared" si="297"/>
        <v>0</v>
      </c>
      <c r="AX127" s="26">
        <f t="shared" si="298"/>
        <v>0</v>
      </c>
      <c r="AY127" s="26">
        <f t="shared" si="299"/>
        <v>0</v>
      </c>
      <c r="AZ127" s="26">
        <f t="shared" si="300"/>
        <v>0</v>
      </c>
      <c r="BA127" s="26">
        <f t="shared" si="301"/>
        <v>0</v>
      </c>
      <c r="BB127" s="26">
        <f t="shared" si="302"/>
        <v>0</v>
      </c>
      <c r="BC127" s="26">
        <f t="shared" si="303"/>
        <v>0</v>
      </c>
      <c r="BD127" s="26">
        <f t="shared" si="304"/>
        <v>0</v>
      </c>
      <c r="BE127" s="26">
        <f t="shared" si="305"/>
        <v>0</v>
      </c>
      <c r="BF127" s="26">
        <f t="shared" si="306"/>
        <v>0</v>
      </c>
      <c r="BG127" s="26">
        <f t="shared" si="307"/>
        <v>0</v>
      </c>
      <c r="BH127" s="26">
        <f t="shared" si="308"/>
        <v>4</v>
      </c>
      <c r="BI127" s="26">
        <f t="shared" si="309"/>
        <v>0</v>
      </c>
      <c r="BJ127" s="26">
        <f t="shared" si="310"/>
        <v>0</v>
      </c>
      <c r="BK127" s="26">
        <f t="shared" si="311"/>
        <v>2</v>
      </c>
      <c r="BL127" s="26">
        <f t="shared" si="312"/>
        <v>0</v>
      </c>
      <c r="BM127" s="26">
        <f t="shared" si="313"/>
        <v>0</v>
      </c>
      <c r="BN127" s="26">
        <f t="shared" si="314"/>
        <v>0</v>
      </c>
      <c r="BO127" s="26">
        <f t="shared" si="315"/>
        <v>0</v>
      </c>
      <c r="BP127" s="26">
        <f t="shared" si="316"/>
        <v>0</v>
      </c>
      <c r="BQ127" s="26">
        <f t="shared" si="317"/>
        <v>0</v>
      </c>
      <c r="BR127" s="31">
        <f t="shared" si="318"/>
        <v>6</v>
      </c>
      <c r="BS127" s="31">
        <f t="shared" si="319"/>
        <v>0.44444444444444448</v>
      </c>
      <c r="BT127" s="31">
        <f t="shared" si="320"/>
        <v>1.2121212121212123E-3</v>
      </c>
      <c r="BW127" s="27">
        <v>130</v>
      </c>
      <c r="BX127" s="26">
        <f t="shared" si="375"/>
        <v>0</v>
      </c>
      <c r="BY127" s="26">
        <f t="shared" si="376"/>
        <v>0</v>
      </c>
      <c r="BZ127" s="26">
        <f t="shared" si="377"/>
        <v>0</v>
      </c>
      <c r="CA127" s="26">
        <f t="shared" si="378"/>
        <v>0</v>
      </c>
      <c r="CB127" s="26">
        <f t="shared" si="379"/>
        <v>0</v>
      </c>
      <c r="CC127" s="26">
        <f t="shared" si="380"/>
        <v>0</v>
      </c>
      <c r="CD127" s="26">
        <f t="shared" si="381"/>
        <v>0</v>
      </c>
      <c r="CE127" s="26">
        <f t="shared" si="382"/>
        <v>0</v>
      </c>
      <c r="CF127" s="26">
        <f t="shared" si="383"/>
        <v>0</v>
      </c>
      <c r="CG127" s="26">
        <f t="shared" si="384"/>
        <v>0</v>
      </c>
      <c r="CH127" s="26">
        <f t="shared" si="385"/>
        <v>0</v>
      </c>
      <c r="CI127" s="26">
        <f t="shared" si="386"/>
        <v>0</v>
      </c>
      <c r="CJ127" s="26">
        <f t="shared" si="387"/>
        <v>0</v>
      </c>
      <c r="CK127" s="26">
        <f t="shared" si="388"/>
        <v>0</v>
      </c>
      <c r="CL127" s="26">
        <f t="shared" si="389"/>
        <v>0</v>
      </c>
      <c r="CM127" s="26">
        <f t="shared" si="390"/>
        <v>0</v>
      </c>
      <c r="CN127" s="26">
        <f t="shared" si="391"/>
        <v>0</v>
      </c>
      <c r="CO127" s="26">
        <f t="shared" si="392"/>
        <v>0</v>
      </c>
      <c r="CP127" s="26">
        <f t="shared" si="393"/>
        <v>0</v>
      </c>
      <c r="CQ127" s="26">
        <f t="shared" si="394"/>
        <v>0</v>
      </c>
      <c r="CR127" s="26">
        <f t="shared" si="395"/>
        <v>0</v>
      </c>
      <c r="CS127" s="26">
        <f t="shared" si="396"/>
        <v>0</v>
      </c>
      <c r="CT127" s="31">
        <f t="shared" si="321"/>
        <v>0</v>
      </c>
      <c r="CU127" s="31">
        <v>0</v>
      </c>
      <c r="CV127" s="31">
        <f t="shared" si="322"/>
        <v>0</v>
      </c>
      <c r="GE127" s="27">
        <v>145</v>
      </c>
      <c r="GF127" s="26">
        <f t="shared" si="326"/>
        <v>0</v>
      </c>
      <c r="GG127" s="26">
        <f t="shared" si="327"/>
        <v>0</v>
      </c>
      <c r="GH127" s="26">
        <f t="shared" si="328"/>
        <v>0</v>
      </c>
      <c r="GI127" s="26">
        <f t="shared" si="329"/>
        <v>1</v>
      </c>
      <c r="GJ127" s="26">
        <f t="shared" si="330"/>
        <v>1</v>
      </c>
      <c r="GK127" s="26">
        <f t="shared" si="331"/>
        <v>0</v>
      </c>
      <c r="GL127" s="26">
        <f t="shared" si="332"/>
        <v>0</v>
      </c>
      <c r="GM127" s="26">
        <f t="shared" si="333"/>
        <v>0</v>
      </c>
      <c r="GN127" s="26">
        <f t="shared" si="334"/>
        <v>0</v>
      </c>
      <c r="GO127" s="26">
        <f t="shared" si="335"/>
        <v>0</v>
      </c>
      <c r="GP127" s="26">
        <f t="shared" si="336"/>
        <v>0</v>
      </c>
      <c r="GQ127" s="26">
        <f t="shared" si="337"/>
        <v>0</v>
      </c>
      <c r="GR127" s="26">
        <f t="shared" si="338"/>
        <v>0</v>
      </c>
      <c r="GS127" s="26">
        <f t="shared" si="339"/>
        <v>0</v>
      </c>
      <c r="GT127" s="26">
        <f t="shared" si="340"/>
        <v>0</v>
      </c>
      <c r="GU127" s="26">
        <f t="shared" si="341"/>
        <v>0</v>
      </c>
      <c r="GV127" s="26">
        <f t="shared" si="342"/>
        <v>0</v>
      </c>
      <c r="GW127" s="26">
        <f t="shared" si="343"/>
        <v>1</v>
      </c>
      <c r="GX127" s="26">
        <f t="shared" si="344"/>
        <v>3</v>
      </c>
      <c r="GY127" s="26">
        <f t="shared" si="345"/>
        <v>0</v>
      </c>
      <c r="GZ127" s="26">
        <f t="shared" si="346"/>
        <v>0</v>
      </c>
      <c r="HA127" s="26">
        <f t="shared" si="347"/>
        <v>3</v>
      </c>
      <c r="HB127" s="31">
        <f t="shared" si="348"/>
        <v>9</v>
      </c>
      <c r="HC127" s="31">
        <f t="shared" si="349"/>
        <v>0.74074074074074048</v>
      </c>
      <c r="HD127" s="31">
        <f t="shared" si="350"/>
        <v>3.0303030303030294E-3</v>
      </c>
    </row>
    <row r="128" spans="1:212">
      <c r="A128" s="6">
        <v>94</v>
      </c>
      <c r="B128" s="6">
        <v>39</v>
      </c>
      <c r="C128" s="6">
        <v>18</v>
      </c>
      <c r="D128" s="7">
        <v>23.89114571</v>
      </c>
      <c r="E128" s="8">
        <f t="shared" si="268"/>
        <v>24</v>
      </c>
      <c r="F128" s="7">
        <v>57.487757809999998</v>
      </c>
      <c r="G128" s="8">
        <f t="shared" si="269"/>
        <v>57</v>
      </c>
      <c r="H128" s="9">
        <v>5.893093135</v>
      </c>
      <c r="I128" s="8">
        <f t="shared" si="270"/>
        <v>6</v>
      </c>
      <c r="J128" s="10">
        <v>102.83019419999999</v>
      </c>
      <c r="K128" s="8">
        <f t="shared" si="271"/>
        <v>103</v>
      </c>
      <c r="L128" s="5" t="s">
        <v>36</v>
      </c>
      <c r="S128" s="27">
        <v>126</v>
      </c>
      <c r="T128" s="26">
        <f t="shared" si="352"/>
        <v>0</v>
      </c>
      <c r="U128" s="26">
        <f t="shared" si="353"/>
        <v>0</v>
      </c>
      <c r="V128" s="26">
        <f t="shared" si="354"/>
        <v>0</v>
      </c>
      <c r="W128" s="26">
        <f t="shared" si="355"/>
        <v>0</v>
      </c>
      <c r="X128" s="26">
        <f t="shared" si="356"/>
        <v>0</v>
      </c>
      <c r="Y128" s="26">
        <f t="shared" si="357"/>
        <v>0</v>
      </c>
      <c r="Z128" s="26">
        <f t="shared" si="358"/>
        <v>0</v>
      </c>
      <c r="AA128" s="26">
        <f t="shared" si="359"/>
        <v>0</v>
      </c>
      <c r="AB128" s="26">
        <f t="shared" si="360"/>
        <v>0</v>
      </c>
      <c r="AC128" s="26">
        <f t="shared" si="361"/>
        <v>0</v>
      </c>
      <c r="AD128" s="26">
        <f t="shared" si="362"/>
        <v>0</v>
      </c>
      <c r="AE128" s="26">
        <f t="shared" si="363"/>
        <v>0</v>
      </c>
      <c r="AF128" s="26">
        <f t="shared" si="370"/>
        <v>0</v>
      </c>
      <c r="AG128" s="26">
        <f t="shared" si="364"/>
        <v>0</v>
      </c>
      <c r="AH128" s="26">
        <f t="shared" si="372"/>
        <v>0</v>
      </c>
      <c r="AI128" s="26">
        <f t="shared" si="371"/>
        <v>0</v>
      </c>
      <c r="AJ128" s="26">
        <f t="shared" si="365"/>
        <v>0</v>
      </c>
      <c r="AK128" s="26">
        <f t="shared" si="366"/>
        <v>0</v>
      </c>
      <c r="AL128" s="26">
        <f t="shared" si="367"/>
        <v>0</v>
      </c>
      <c r="AM128" s="26">
        <f t="shared" si="373"/>
        <v>4</v>
      </c>
      <c r="AN128" s="26">
        <f t="shared" si="368"/>
        <v>0</v>
      </c>
      <c r="AO128" s="26">
        <f t="shared" si="369"/>
        <v>0</v>
      </c>
      <c r="AP128" s="31">
        <f t="shared" si="294"/>
        <v>4</v>
      </c>
      <c r="AQ128" s="31">
        <f t="shared" si="374"/>
        <v>0</v>
      </c>
      <c r="AR128" s="31">
        <f t="shared" si="295"/>
        <v>0</v>
      </c>
      <c r="AU128" s="27">
        <v>131</v>
      </c>
      <c r="AV128" s="26">
        <f t="shared" si="296"/>
        <v>0</v>
      </c>
      <c r="AW128" s="26">
        <f t="shared" si="297"/>
        <v>0</v>
      </c>
      <c r="AX128" s="26">
        <f t="shared" si="298"/>
        <v>0</v>
      </c>
      <c r="AY128" s="26">
        <f t="shared" si="299"/>
        <v>0</v>
      </c>
      <c r="AZ128" s="26">
        <f t="shared" si="300"/>
        <v>0</v>
      </c>
      <c r="BA128" s="26">
        <f t="shared" si="301"/>
        <v>0</v>
      </c>
      <c r="BB128" s="26">
        <f t="shared" si="302"/>
        <v>0</v>
      </c>
      <c r="BC128" s="26">
        <f t="shared" si="303"/>
        <v>0</v>
      </c>
      <c r="BD128" s="26">
        <f t="shared" si="304"/>
        <v>0</v>
      </c>
      <c r="BE128" s="26">
        <f t="shared" si="305"/>
        <v>0</v>
      </c>
      <c r="BF128" s="26">
        <f t="shared" si="306"/>
        <v>0</v>
      </c>
      <c r="BG128" s="26">
        <f t="shared" si="307"/>
        <v>0</v>
      </c>
      <c r="BH128" s="26">
        <f t="shared" si="308"/>
        <v>2</v>
      </c>
      <c r="BI128" s="26">
        <f t="shared" si="309"/>
        <v>0</v>
      </c>
      <c r="BJ128" s="26">
        <f t="shared" si="310"/>
        <v>0</v>
      </c>
      <c r="BK128" s="26">
        <f t="shared" si="311"/>
        <v>2</v>
      </c>
      <c r="BL128" s="26">
        <f t="shared" si="312"/>
        <v>0</v>
      </c>
      <c r="BM128" s="26">
        <f t="shared" si="313"/>
        <v>0</v>
      </c>
      <c r="BN128" s="26">
        <f t="shared" si="314"/>
        <v>0</v>
      </c>
      <c r="BO128" s="26">
        <f t="shared" si="315"/>
        <v>0</v>
      </c>
      <c r="BP128" s="26">
        <f t="shared" si="316"/>
        <v>0</v>
      </c>
      <c r="BQ128" s="26">
        <f t="shared" si="317"/>
        <v>0</v>
      </c>
      <c r="BR128" s="31">
        <f t="shared" si="318"/>
        <v>4</v>
      </c>
      <c r="BS128" s="31">
        <f t="shared" si="319"/>
        <v>0.5</v>
      </c>
      <c r="BT128" s="31">
        <f t="shared" si="320"/>
        <v>9.0909090909090909E-4</v>
      </c>
      <c r="BW128" s="27">
        <v>131</v>
      </c>
      <c r="BX128" s="26">
        <f t="shared" si="375"/>
        <v>0</v>
      </c>
      <c r="BY128" s="26">
        <f t="shared" si="376"/>
        <v>0</v>
      </c>
      <c r="BZ128" s="26">
        <f t="shared" si="377"/>
        <v>0</v>
      </c>
      <c r="CA128" s="26">
        <f t="shared" si="378"/>
        <v>0</v>
      </c>
      <c r="CB128" s="26">
        <f t="shared" si="379"/>
        <v>0</v>
      </c>
      <c r="CC128" s="26">
        <f t="shared" si="380"/>
        <v>0</v>
      </c>
      <c r="CD128" s="26">
        <f t="shared" si="381"/>
        <v>0</v>
      </c>
      <c r="CE128" s="26">
        <f t="shared" si="382"/>
        <v>0</v>
      </c>
      <c r="CF128" s="26">
        <f t="shared" si="383"/>
        <v>0</v>
      </c>
      <c r="CG128" s="26">
        <f t="shared" si="384"/>
        <v>0</v>
      </c>
      <c r="CH128" s="26">
        <f t="shared" si="385"/>
        <v>0</v>
      </c>
      <c r="CI128" s="26">
        <f t="shared" si="386"/>
        <v>0</v>
      </c>
      <c r="CJ128" s="26">
        <f t="shared" si="387"/>
        <v>0</v>
      </c>
      <c r="CK128" s="26">
        <f t="shared" si="388"/>
        <v>0</v>
      </c>
      <c r="CL128" s="26">
        <f t="shared" si="389"/>
        <v>0</v>
      </c>
      <c r="CM128" s="26">
        <f t="shared" si="390"/>
        <v>0</v>
      </c>
      <c r="CN128" s="26">
        <f t="shared" si="391"/>
        <v>0</v>
      </c>
      <c r="CO128" s="26">
        <f t="shared" si="392"/>
        <v>0</v>
      </c>
      <c r="CP128" s="26">
        <f t="shared" si="393"/>
        <v>0</v>
      </c>
      <c r="CQ128" s="26">
        <f t="shared" si="394"/>
        <v>0</v>
      </c>
      <c r="CR128" s="26">
        <f t="shared" si="395"/>
        <v>0</v>
      </c>
      <c r="CS128" s="26">
        <f t="shared" si="396"/>
        <v>0</v>
      </c>
      <c r="CT128" s="31">
        <f t="shared" si="321"/>
        <v>0</v>
      </c>
      <c r="CU128" s="31">
        <v>0</v>
      </c>
      <c r="CV128" s="31">
        <f t="shared" si="322"/>
        <v>0</v>
      </c>
      <c r="GE128" s="27">
        <v>146</v>
      </c>
      <c r="GF128" s="26">
        <f t="shared" si="326"/>
        <v>0</v>
      </c>
      <c r="GG128" s="26">
        <f t="shared" si="327"/>
        <v>0</v>
      </c>
      <c r="GH128" s="26">
        <f t="shared" si="328"/>
        <v>0</v>
      </c>
      <c r="GI128" s="26">
        <f t="shared" si="329"/>
        <v>2</v>
      </c>
      <c r="GJ128" s="26">
        <f t="shared" si="330"/>
        <v>0</v>
      </c>
      <c r="GK128" s="26">
        <f t="shared" si="331"/>
        <v>0</v>
      </c>
      <c r="GL128" s="26">
        <f t="shared" si="332"/>
        <v>0</v>
      </c>
      <c r="GM128" s="26">
        <f t="shared" si="333"/>
        <v>0</v>
      </c>
      <c r="GN128" s="26">
        <f t="shared" si="334"/>
        <v>0</v>
      </c>
      <c r="GO128" s="26">
        <f t="shared" si="335"/>
        <v>0</v>
      </c>
      <c r="GP128" s="26">
        <f t="shared" si="336"/>
        <v>0</v>
      </c>
      <c r="GQ128" s="26">
        <f t="shared" si="337"/>
        <v>0</v>
      </c>
      <c r="GR128" s="26">
        <f t="shared" si="338"/>
        <v>0</v>
      </c>
      <c r="GS128" s="26">
        <f t="shared" si="339"/>
        <v>0</v>
      </c>
      <c r="GT128" s="26">
        <f t="shared" si="340"/>
        <v>0</v>
      </c>
      <c r="GU128" s="26">
        <f t="shared" si="341"/>
        <v>0</v>
      </c>
      <c r="GV128" s="26">
        <f t="shared" si="342"/>
        <v>0</v>
      </c>
      <c r="GW128" s="26">
        <f t="shared" si="343"/>
        <v>0</v>
      </c>
      <c r="GX128" s="26">
        <f t="shared" si="344"/>
        <v>2</v>
      </c>
      <c r="GY128" s="26">
        <f t="shared" si="345"/>
        <v>0</v>
      </c>
      <c r="GZ128" s="26">
        <f t="shared" si="346"/>
        <v>0</v>
      </c>
      <c r="HA128" s="26">
        <f t="shared" si="347"/>
        <v>0</v>
      </c>
      <c r="HB128" s="31">
        <f t="shared" si="348"/>
        <v>4</v>
      </c>
      <c r="HC128" s="31">
        <f t="shared" si="349"/>
        <v>0.5</v>
      </c>
      <c r="HD128" s="31">
        <f t="shared" si="350"/>
        <v>9.0909090909090909E-4</v>
      </c>
    </row>
    <row r="129" spans="1:212">
      <c r="A129" s="6">
        <v>75</v>
      </c>
      <c r="B129" s="6">
        <v>49</v>
      </c>
      <c r="C129" s="6">
        <v>15</v>
      </c>
      <c r="D129" s="7">
        <v>21.535741269999999</v>
      </c>
      <c r="E129" s="8">
        <f t="shared" si="268"/>
        <v>22</v>
      </c>
      <c r="F129" s="7">
        <v>71.509059829999998</v>
      </c>
      <c r="G129" s="8">
        <f t="shared" si="269"/>
        <v>72</v>
      </c>
      <c r="H129" s="9">
        <v>5.9182638010000002</v>
      </c>
      <c r="I129" s="8">
        <f t="shared" si="270"/>
        <v>6</v>
      </c>
      <c r="J129" s="10">
        <v>102.4852929</v>
      </c>
      <c r="K129" s="8">
        <f t="shared" si="271"/>
        <v>102</v>
      </c>
      <c r="L129" s="5" t="s">
        <v>36</v>
      </c>
      <c r="S129" s="27">
        <v>127</v>
      </c>
      <c r="T129" s="26">
        <f t="shared" si="352"/>
        <v>0</v>
      </c>
      <c r="U129" s="26">
        <f t="shared" si="353"/>
        <v>0</v>
      </c>
      <c r="V129" s="26">
        <f t="shared" si="354"/>
        <v>0</v>
      </c>
      <c r="W129" s="26">
        <f t="shared" si="355"/>
        <v>0</v>
      </c>
      <c r="X129" s="26">
        <f t="shared" si="356"/>
        <v>0</v>
      </c>
      <c r="Y129" s="26">
        <f t="shared" si="357"/>
        <v>0</v>
      </c>
      <c r="Z129" s="26">
        <f t="shared" si="358"/>
        <v>0</v>
      </c>
      <c r="AA129" s="26">
        <f t="shared" si="359"/>
        <v>0</v>
      </c>
      <c r="AB129" s="26">
        <f t="shared" si="360"/>
        <v>0</v>
      </c>
      <c r="AC129" s="26">
        <f t="shared" si="361"/>
        <v>0</v>
      </c>
      <c r="AD129" s="26">
        <f t="shared" si="362"/>
        <v>0</v>
      </c>
      <c r="AE129" s="26">
        <f t="shared" si="363"/>
        <v>0</v>
      </c>
      <c r="AF129" s="26">
        <f t="shared" si="370"/>
        <v>0</v>
      </c>
      <c r="AG129" s="26">
        <f t="shared" si="364"/>
        <v>0</v>
      </c>
      <c r="AH129" s="26">
        <f t="shared" si="372"/>
        <v>0</v>
      </c>
      <c r="AI129" s="26">
        <f t="shared" si="371"/>
        <v>0</v>
      </c>
      <c r="AJ129" s="26">
        <f t="shared" si="365"/>
        <v>0</v>
      </c>
      <c r="AK129" s="26">
        <f t="shared" si="366"/>
        <v>0</v>
      </c>
      <c r="AL129" s="26">
        <f t="shared" si="367"/>
        <v>0</v>
      </c>
      <c r="AM129" s="26">
        <f t="shared" si="373"/>
        <v>2</v>
      </c>
      <c r="AN129" s="26">
        <f t="shared" si="368"/>
        <v>0</v>
      </c>
      <c r="AO129" s="26">
        <f t="shared" si="369"/>
        <v>0</v>
      </c>
      <c r="AP129" s="31">
        <f t="shared" si="294"/>
        <v>2</v>
      </c>
      <c r="AQ129" s="31">
        <f t="shared" si="374"/>
        <v>0</v>
      </c>
      <c r="AR129" s="31">
        <f t="shared" si="295"/>
        <v>0</v>
      </c>
      <c r="AU129" s="27">
        <v>132</v>
      </c>
      <c r="AV129" s="26">
        <f t="shared" si="296"/>
        <v>0</v>
      </c>
      <c r="AW129" s="26">
        <f t="shared" si="297"/>
        <v>0</v>
      </c>
      <c r="AX129" s="26">
        <f t="shared" si="298"/>
        <v>0</v>
      </c>
      <c r="AY129" s="26">
        <f t="shared" si="299"/>
        <v>0</v>
      </c>
      <c r="AZ129" s="26">
        <f t="shared" si="300"/>
        <v>0</v>
      </c>
      <c r="BA129" s="26">
        <f t="shared" si="301"/>
        <v>0</v>
      </c>
      <c r="BB129" s="26">
        <f t="shared" si="302"/>
        <v>0</v>
      </c>
      <c r="BC129" s="26">
        <f t="shared" si="303"/>
        <v>0</v>
      </c>
      <c r="BD129" s="26">
        <f t="shared" si="304"/>
        <v>0</v>
      </c>
      <c r="BE129" s="26">
        <f t="shared" si="305"/>
        <v>0</v>
      </c>
      <c r="BF129" s="26">
        <f t="shared" si="306"/>
        <v>0</v>
      </c>
      <c r="BG129" s="26">
        <f t="shared" si="307"/>
        <v>0</v>
      </c>
      <c r="BH129" s="26">
        <f t="shared" si="308"/>
        <v>6</v>
      </c>
      <c r="BI129" s="26">
        <f t="shared" si="309"/>
        <v>0</v>
      </c>
      <c r="BJ129" s="26">
        <f t="shared" si="310"/>
        <v>0</v>
      </c>
      <c r="BK129" s="26">
        <f t="shared" si="311"/>
        <v>2</v>
      </c>
      <c r="BL129" s="26">
        <f t="shared" si="312"/>
        <v>0</v>
      </c>
      <c r="BM129" s="26">
        <f t="shared" si="313"/>
        <v>0</v>
      </c>
      <c r="BN129" s="26">
        <f t="shared" si="314"/>
        <v>0</v>
      </c>
      <c r="BO129" s="26">
        <f t="shared" si="315"/>
        <v>0</v>
      </c>
      <c r="BP129" s="26">
        <f t="shared" si="316"/>
        <v>0</v>
      </c>
      <c r="BQ129" s="26">
        <f t="shared" si="317"/>
        <v>0</v>
      </c>
      <c r="BR129" s="31">
        <f t="shared" si="318"/>
        <v>8</v>
      </c>
      <c r="BS129" s="31">
        <f t="shared" si="319"/>
        <v>0.375</v>
      </c>
      <c r="BT129" s="31">
        <f t="shared" si="320"/>
        <v>1.3636363636363637E-3</v>
      </c>
      <c r="BW129" s="27">
        <v>132</v>
      </c>
      <c r="BX129" s="26">
        <f t="shared" si="375"/>
        <v>0</v>
      </c>
      <c r="BY129" s="26">
        <f t="shared" si="376"/>
        <v>0</v>
      </c>
      <c r="BZ129" s="26">
        <f t="shared" si="377"/>
        <v>0</v>
      </c>
      <c r="CA129" s="26">
        <f t="shared" si="378"/>
        <v>0</v>
      </c>
      <c r="CB129" s="26">
        <f t="shared" si="379"/>
        <v>0</v>
      </c>
      <c r="CC129" s="26">
        <f t="shared" si="380"/>
        <v>0</v>
      </c>
      <c r="CD129" s="26">
        <f t="shared" si="381"/>
        <v>0</v>
      </c>
      <c r="CE129" s="26">
        <f t="shared" si="382"/>
        <v>0</v>
      </c>
      <c r="CF129" s="26">
        <f t="shared" si="383"/>
        <v>0</v>
      </c>
      <c r="CG129" s="26">
        <f t="shared" si="384"/>
        <v>0</v>
      </c>
      <c r="CH129" s="26">
        <f t="shared" si="385"/>
        <v>0</v>
      </c>
      <c r="CI129" s="26">
        <f t="shared" si="386"/>
        <v>0</v>
      </c>
      <c r="CJ129" s="26">
        <f t="shared" si="387"/>
        <v>0</v>
      </c>
      <c r="CK129" s="26">
        <f t="shared" si="388"/>
        <v>0</v>
      </c>
      <c r="CL129" s="26">
        <f t="shared" si="389"/>
        <v>0</v>
      </c>
      <c r="CM129" s="26">
        <f t="shared" si="390"/>
        <v>0</v>
      </c>
      <c r="CN129" s="26">
        <f t="shared" si="391"/>
        <v>0</v>
      </c>
      <c r="CO129" s="26">
        <f t="shared" si="392"/>
        <v>0</v>
      </c>
      <c r="CP129" s="26">
        <f t="shared" si="393"/>
        <v>0</v>
      </c>
      <c r="CQ129" s="26">
        <f t="shared" si="394"/>
        <v>0</v>
      </c>
      <c r="CR129" s="26">
        <f t="shared" si="395"/>
        <v>0</v>
      </c>
      <c r="CS129" s="26">
        <f t="shared" si="396"/>
        <v>0</v>
      </c>
      <c r="CT129" s="31">
        <f t="shared" si="321"/>
        <v>0</v>
      </c>
      <c r="CU129" s="31">
        <v>0</v>
      </c>
      <c r="CV129" s="31">
        <f t="shared" si="322"/>
        <v>0</v>
      </c>
      <c r="GE129" s="27">
        <v>147</v>
      </c>
      <c r="GF129" s="26">
        <f t="shared" si="326"/>
        <v>0</v>
      </c>
      <c r="GG129" s="26">
        <f t="shared" si="327"/>
        <v>0</v>
      </c>
      <c r="GH129" s="26">
        <f t="shared" si="328"/>
        <v>0</v>
      </c>
      <c r="GI129" s="26">
        <f t="shared" si="329"/>
        <v>0</v>
      </c>
      <c r="GJ129" s="26">
        <f t="shared" si="330"/>
        <v>2</v>
      </c>
      <c r="GK129" s="26">
        <f t="shared" si="331"/>
        <v>0</v>
      </c>
      <c r="GL129" s="26">
        <f t="shared" si="332"/>
        <v>0</v>
      </c>
      <c r="GM129" s="26">
        <f t="shared" si="333"/>
        <v>0</v>
      </c>
      <c r="GN129" s="26">
        <f t="shared" si="334"/>
        <v>0</v>
      </c>
      <c r="GO129" s="26">
        <f t="shared" si="335"/>
        <v>0</v>
      </c>
      <c r="GP129" s="26">
        <f t="shared" si="336"/>
        <v>0</v>
      </c>
      <c r="GQ129" s="26">
        <f t="shared" si="337"/>
        <v>0</v>
      </c>
      <c r="GR129" s="26">
        <f t="shared" si="338"/>
        <v>0</v>
      </c>
      <c r="GS129" s="26">
        <f t="shared" si="339"/>
        <v>0</v>
      </c>
      <c r="GT129" s="26">
        <f t="shared" si="340"/>
        <v>0</v>
      </c>
      <c r="GU129" s="26">
        <f t="shared" si="341"/>
        <v>0</v>
      </c>
      <c r="GV129" s="26">
        <f t="shared" si="342"/>
        <v>0</v>
      </c>
      <c r="GW129" s="26">
        <f t="shared" si="343"/>
        <v>0</v>
      </c>
      <c r="GX129" s="26">
        <f t="shared" si="344"/>
        <v>1</v>
      </c>
      <c r="GY129" s="26">
        <f t="shared" si="345"/>
        <v>0</v>
      </c>
      <c r="GZ129" s="26">
        <f t="shared" si="346"/>
        <v>0</v>
      </c>
      <c r="HA129" s="26">
        <f t="shared" si="347"/>
        <v>1</v>
      </c>
      <c r="HB129" s="31">
        <f t="shared" si="348"/>
        <v>4</v>
      </c>
      <c r="HC129" s="31">
        <f t="shared" si="349"/>
        <v>0.625</v>
      </c>
      <c r="HD129" s="31">
        <f t="shared" si="350"/>
        <v>1.1363636363636363E-3</v>
      </c>
    </row>
    <row r="130" spans="1:212">
      <c r="A130" s="6">
        <v>78</v>
      </c>
      <c r="B130" s="6">
        <v>48</v>
      </c>
      <c r="C130" s="6">
        <v>22</v>
      </c>
      <c r="D130" s="7">
        <v>23.089749090000002</v>
      </c>
      <c r="E130" s="8">
        <f t="shared" si="268"/>
        <v>23</v>
      </c>
      <c r="F130" s="7">
        <v>63.104596260000001</v>
      </c>
      <c r="G130" s="8">
        <f t="shared" si="269"/>
        <v>63</v>
      </c>
      <c r="H130" s="9">
        <v>5.5886505849999999</v>
      </c>
      <c r="I130" s="8">
        <f t="shared" si="270"/>
        <v>6</v>
      </c>
      <c r="J130" s="10">
        <v>70.434736090000001</v>
      </c>
      <c r="K130" s="8">
        <f t="shared" si="271"/>
        <v>70</v>
      </c>
      <c r="L130" s="5" t="s">
        <v>36</v>
      </c>
      <c r="S130" s="27">
        <v>128</v>
      </c>
      <c r="T130" s="26">
        <f t="shared" si="352"/>
        <v>0</v>
      </c>
      <c r="U130" s="26">
        <f t="shared" si="353"/>
        <v>0</v>
      </c>
      <c r="V130" s="26">
        <f t="shared" si="354"/>
        <v>0</v>
      </c>
      <c r="W130" s="26">
        <f t="shared" si="355"/>
        <v>0</v>
      </c>
      <c r="X130" s="26">
        <f t="shared" si="356"/>
        <v>0</v>
      </c>
      <c r="Y130" s="26">
        <f t="shared" si="357"/>
        <v>0</v>
      </c>
      <c r="Z130" s="26">
        <f t="shared" si="358"/>
        <v>0</v>
      </c>
      <c r="AA130" s="26">
        <f t="shared" si="359"/>
        <v>0</v>
      </c>
      <c r="AB130" s="26">
        <f t="shared" si="360"/>
        <v>0</v>
      </c>
      <c r="AC130" s="26">
        <f t="shared" si="361"/>
        <v>0</v>
      </c>
      <c r="AD130" s="26">
        <f t="shared" si="362"/>
        <v>0</v>
      </c>
      <c r="AE130" s="26">
        <f t="shared" si="363"/>
        <v>0</v>
      </c>
      <c r="AF130" s="26">
        <f t="shared" si="370"/>
        <v>0</v>
      </c>
      <c r="AG130" s="26">
        <f t="shared" si="364"/>
        <v>0</v>
      </c>
      <c r="AH130" s="26">
        <f t="shared" si="372"/>
        <v>0</v>
      </c>
      <c r="AI130" s="26">
        <f t="shared" si="371"/>
        <v>0</v>
      </c>
      <c r="AJ130" s="26">
        <f t="shared" si="365"/>
        <v>0</v>
      </c>
      <c r="AK130" s="26">
        <f t="shared" si="366"/>
        <v>0</v>
      </c>
      <c r="AL130" s="26">
        <f t="shared" si="367"/>
        <v>0</v>
      </c>
      <c r="AM130" s="26">
        <f t="shared" si="373"/>
        <v>0</v>
      </c>
      <c r="AN130" s="26">
        <f t="shared" si="368"/>
        <v>0</v>
      </c>
      <c r="AO130" s="26">
        <f t="shared" si="369"/>
        <v>0</v>
      </c>
      <c r="AP130" s="31">
        <f t="shared" si="294"/>
        <v>0</v>
      </c>
      <c r="AQ130" s="31">
        <v>0</v>
      </c>
      <c r="AR130" s="31">
        <v>0</v>
      </c>
      <c r="AU130" s="27">
        <v>133</v>
      </c>
      <c r="AV130" s="26">
        <f t="shared" si="296"/>
        <v>0</v>
      </c>
      <c r="AW130" s="26">
        <f t="shared" si="297"/>
        <v>0</v>
      </c>
      <c r="AX130" s="26">
        <f t="shared" si="298"/>
        <v>0</v>
      </c>
      <c r="AY130" s="26">
        <f t="shared" si="299"/>
        <v>0</v>
      </c>
      <c r="AZ130" s="26">
        <f t="shared" si="300"/>
        <v>0</v>
      </c>
      <c r="BA130" s="26">
        <f t="shared" si="301"/>
        <v>0</v>
      </c>
      <c r="BB130" s="26">
        <f t="shared" si="302"/>
        <v>0</v>
      </c>
      <c r="BC130" s="26">
        <f t="shared" si="303"/>
        <v>0</v>
      </c>
      <c r="BD130" s="26">
        <f t="shared" si="304"/>
        <v>0</v>
      </c>
      <c r="BE130" s="26">
        <f t="shared" si="305"/>
        <v>0</v>
      </c>
      <c r="BF130" s="26">
        <f t="shared" si="306"/>
        <v>0</v>
      </c>
      <c r="BG130" s="26">
        <f t="shared" si="307"/>
        <v>0</v>
      </c>
      <c r="BH130" s="26">
        <f t="shared" si="308"/>
        <v>4</v>
      </c>
      <c r="BI130" s="26">
        <f t="shared" si="309"/>
        <v>0</v>
      </c>
      <c r="BJ130" s="26">
        <f t="shared" si="310"/>
        <v>0</v>
      </c>
      <c r="BK130" s="26">
        <f t="shared" si="311"/>
        <v>2</v>
      </c>
      <c r="BL130" s="26">
        <f t="shared" si="312"/>
        <v>0</v>
      </c>
      <c r="BM130" s="26">
        <f t="shared" si="313"/>
        <v>0</v>
      </c>
      <c r="BN130" s="26">
        <f t="shared" si="314"/>
        <v>0</v>
      </c>
      <c r="BO130" s="26">
        <f t="shared" si="315"/>
        <v>0</v>
      </c>
      <c r="BP130" s="26">
        <f t="shared" si="316"/>
        <v>0</v>
      </c>
      <c r="BQ130" s="26">
        <f t="shared" si="317"/>
        <v>0</v>
      </c>
      <c r="BR130" s="31">
        <f t="shared" si="318"/>
        <v>6</v>
      </c>
      <c r="BS130" s="31">
        <f t="shared" si="319"/>
        <v>0.44444444444444448</v>
      </c>
      <c r="BT130" s="31">
        <f t="shared" si="320"/>
        <v>1.2121212121212123E-3</v>
      </c>
      <c r="BW130" s="27">
        <v>133</v>
      </c>
      <c r="BX130" s="26">
        <f t="shared" ref="BX130:BX143" si="397">COUNTIFS($C$2:$C$2201, $BW130, $L$2:$L$2201, $P$2)</f>
        <v>0</v>
      </c>
      <c r="BY130" s="26">
        <f t="shared" ref="BY130:BY143" si="398">COUNTIFS($C$2:$C$2201, $BW130, $L$2:$L$2201, $P$3)</f>
        <v>0</v>
      </c>
      <c r="BZ130" s="26">
        <f t="shared" ref="BZ130:BZ143" si="399">COUNTIFS($C$2:$C$2201, $BW130, $L$2:$L$2201, $P$4)</f>
        <v>0</v>
      </c>
      <c r="CA130" s="26">
        <f t="shared" ref="CA130:CA143" si="400">COUNTIFS($C$2:$C$2201, $BW130, $L$2:$L$2201, $P$5)</f>
        <v>0</v>
      </c>
      <c r="CB130" s="26">
        <f t="shared" ref="CB130:CB143" si="401">COUNTIFS($C$2:$C$2201, $BW130, $L$2:$L$2201, $P$6)</f>
        <v>0</v>
      </c>
      <c r="CC130" s="26">
        <f t="shared" ref="CC130:CC143" si="402">COUNTIFS($C$2:$C$2201, $BW130, $L$2:$L$2201, $P$7)</f>
        <v>0</v>
      </c>
      <c r="CD130" s="26">
        <f t="shared" ref="CD130:CD143" si="403">COUNTIFS($C$2:$C$2201, $BW130, $L$2:$L$2201, $P$8)</f>
        <v>0</v>
      </c>
      <c r="CE130" s="26">
        <f t="shared" ref="CE130:CE143" si="404">COUNTIFS($C$2:$C$2201, $BW130, $L$2:$L$2201, $P$9)</f>
        <v>0</v>
      </c>
      <c r="CF130" s="26">
        <f t="shared" ref="CF130:CF143" si="405">COUNTIFS($C$2:$C$2201, $BW130, $L$2:$L$2201, $P$10)</f>
        <v>0</v>
      </c>
      <c r="CG130" s="26">
        <f t="shared" ref="CG130:CG143" si="406">COUNTIFS($C$2:$C$2201, $BW130, $L$2:$L$2201, $P$11)</f>
        <v>0</v>
      </c>
      <c r="CH130" s="26">
        <f t="shared" ref="CH130:CH143" si="407">COUNTIFS($C$2:$C$2201, $BW130, $L$2:$L$2201, $P$12)</f>
        <v>0</v>
      </c>
      <c r="CI130" s="26">
        <f t="shared" ref="CI130:CI143" si="408">COUNTIFS($C$2:$C$2201, $BW130, $L$2:$L$2201, $P$13)</f>
        <v>0</v>
      </c>
      <c r="CJ130" s="26">
        <f t="shared" ref="CJ130:CJ143" si="409">COUNTIFS($C$2:$C$2201, $BW130, $L$2:$L$2201, $P$14)</f>
        <v>0</v>
      </c>
      <c r="CK130" s="26">
        <f t="shared" ref="CK130:CK143" si="410">COUNTIFS($C$2:$C$2201, $BW130, $L$2:$L$2201, $P$15)</f>
        <v>0</v>
      </c>
      <c r="CL130" s="26">
        <f t="shared" ref="CL130:CL143" si="411">COUNTIFS($C$2:$C$2201, $BW130, $L$2:$L$2201, $P$16)</f>
        <v>0</v>
      </c>
      <c r="CM130" s="26">
        <f t="shared" ref="CM130:CM143" si="412">COUNTIFS($C$2:$C$2201, $BW130, $L$2:$L$2201, $P$17)</f>
        <v>0</v>
      </c>
      <c r="CN130" s="26">
        <f t="shared" ref="CN130:CN143" si="413">COUNTIFS($C$2:$C$2201, $BW130, $L$2:$L$2201, $P$18)</f>
        <v>0</v>
      </c>
      <c r="CO130" s="26">
        <f t="shared" ref="CO130:CO143" si="414">COUNTIFS($C$2:$C$2201, $BW130, $L$2:$L$2201, $P$19)</f>
        <v>0</v>
      </c>
      <c r="CP130" s="26">
        <f t="shared" ref="CP130:CP143" si="415">COUNTIFS($C$2:$C$2201, $BW130, $L$2:$L$2201, $P$20)</f>
        <v>0</v>
      </c>
      <c r="CQ130" s="26">
        <f t="shared" ref="CQ130:CQ143" si="416">COUNTIFS($C$2:$C$2201, $BW130, $L$2:$L$2201, $P$21)</f>
        <v>0</v>
      </c>
      <c r="CR130" s="26">
        <f t="shared" ref="CR130:CR143" si="417">COUNTIFS($C$2:$C$2201, $BW130, $L$2:$L$2201, $P$22)</f>
        <v>0</v>
      </c>
      <c r="CS130" s="26">
        <f t="shared" ref="CS130:CS143" si="418">COUNTIFS($C$2:$C$2201, $BW130, $L$2:$L$2201, $P$23)</f>
        <v>0</v>
      </c>
      <c r="CT130" s="31">
        <f t="shared" si="321"/>
        <v>0</v>
      </c>
      <c r="CU130" s="31">
        <v>0</v>
      </c>
      <c r="CV130" s="31">
        <f t="shared" si="322"/>
        <v>0</v>
      </c>
      <c r="GE130" s="27">
        <v>148</v>
      </c>
      <c r="GF130" s="26">
        <f t="shared" si="326"/>
        <v>0</v>
      </c>
      <c r="GG130" s="26">
        <f t="shared" si="327"/>
        <v>0</v>
      </c>
      <c r="GH130" s="26">
        <f t="shared" si="328"/>
        <v>0</v>
      </c>
      <c r="GI130" s="26">
        <f t="shared" si="329"/>
        <v>0</v>
      </c>
      <c r="GJ130" s="26">
        <f t="shared" si="330"/>
        <v>1</v>
      </c>
      <c r="GK130" s="26">
        <f t="shared" si="331"/>
        <v>0</v>
      </c>
      <c r="GL130" s="26">
        <f t="shared" si="332"/>
        <v>0</v>
      </c>
      <c r="GM130" s="26">
        <f t="shared" si="333"/>
        <v>0</v>
      </c>
      <c r="GN130" s="26">
        <f t="shared" si="334"/>
        <v>0</v>
      </c>
      <c r="GO130" s="26">
        <f t="shared" si="335"/>
        <v>0</v>
      </c>
      <c r="GP130" s="26">
        <f t="shared" si="336"/>
        <v>0</v>
      </c>
      <c r="GQ130" s="26">
        <f t="shared" si="337"/>
        <v>0</v>
      </c>
      <c r="GR130" s="26">
        <f t="shared" si="338"/>
        <v>0</v>
      </c>
      <c r="GS130" s="26">
        <f t="shared" si="339"/>
        <v>0</v>
      </c>
      <c r="GT130" s="26">
        <f t="shared" si="340"/>
        <v>0</v>
      </c>
      <c r="GU130" s="26">
        <f t="shared" si="341"/>
        <v>0</v>
      </c>
      <c r="GV130" s="26">
        <f t="shared" si="342"/>
        <v>0</v>
      </c>
      <c r="GW130" s="26">
        <f t="shared" si="343"/>
        <v>0</v>
      </c>
      <c r="GX130" s="26">
        <f t="shared" si="344"/>
        <v>2</v>
      </c>
      <c r="GY130" s="26">
        <f t="shared" si="345"/>
        <v>0</v>
      </c>
      <c r="GZ130" s="26">
        <f t="shared" si="346"/>
        <v>0</v>
      </c>
      <c r="HA130" s="26">
        <f t="shared" si="347"/>
        <v>2</v>
      </c>
      <c r="HB130" s="31">
        <f t="shared" si="348"/>
        <v>5</v>
      </c>
      <c r="HC130" s="31">
        <f t="shared" si="349"/>
        <v>0.6399999999999999</v>
      </c>
      <c r="HD130" s="31">
        <f t="shared" si="350"/>
        <v>1.4545454545454542E-3</v>
      </c>
    </row>
    <row r="131" spans="1:212">
      <c r="A131" s="6">
        <v>87</v>
      </c>
      <c r="B131" s="6">
        <v>54</v>
      </c>
      <c r="C131" s="6">
        <v>20</v>
      </c>
      <c r="D131" s="7">
        <v>25.617073680000001</v>
      </c>
      <c r="E131" s="8">
        <f t="shared" ref="E131:E194" si="419">ROUND(D131, 0)</f>
        <v>26</v>
      </c>
      <c r="F131" s="7">
        <v>63.471175500000001</v>
      </c>
      <c r="G131" s="8">
        <f t="shared" ref="G131:G194" si="420">ROUND(F131, 0)</f>
        <v>63</v>
      </c>
      <c r="H131" s="9">
        <v>6.5764182069999997</v>
      </c>
      <c r="I131" s="8">
        <f t="shared" ref="I131:I194" si="421">ROUND(H131, 0)</f>
        <v>7</v>
      </c>
      <c r="J131" s="10">
        <v>108.8303762</v>
      </c>
      <c r="K131" s="8">
        <f t="shared" ref="K131:K194" si="422">ROUND(J131, 0)</f>
        <v>109</v>
      </c>
      <c r="L131" s="5" t="s">
        <v>36</v>
      </c>
      <c r="S131" s="27">
        <v>129</v>
      </c>
      <c r="T131" s="26">
        <f t="shared" si="352"/>
        <v>0</v>
      </c>
      <c r="U131" s="26">
        <f t="shared" si="353"/>
        <v>0</v>
      </c>
      <c r="V131" s="26">
        <f t="shared" si="354"/>
        <v>0</v>
      </c>
      <c r="W131" s="26">
        <f t="shared" si="355"/>
        <v>0</v>
      </c>
      <c r="X131" s="26">
        <f t="shared" si="356"/>
        <v>0</v>
      </c>
      <c r="Y131" s="26">
        <f t="shared" si="357"/>
        <v>0</v>
      </c>
      <c r="Z131" s="26">
        <f t="shared" si="358"/>
        <v>0</v>
      </c>
      <c r="AA131" s="26">
        <f t="shared" si="359"/>
        <v>0</v>
      </c>
      <c r="AB131" s="26">
        <f t="shared" si="360"/>
        <v>0</v>
      </c>
      <c r="AC131" s="26">
        <f t="shared" si="361"/>
        <v>0</v>
      </c>
      <c r="AD131" s="26">
        <f t="shared" si="362"/>
        <v>0</v>
      </c>
      <c r="AE131" s="26">
        <f t="shared" si="363"/>
        <v>0</v>
      </c>
      <c r="AF131" s="26">
        <f t="shared" si="370"/>
        <v>0</v>
      </c>
      <c r="AG131" s="26">
        <f t="shared" si="364"/>
        <v>0</v>
      </c>
      <c r="AH131" s="26">
        <f t="shared" si="372"/>
        <v>0</v>
      </c>
      <c r="AI131" s="26">
        <f t="shared" si="371"/>
        <v>0</v>
      </c>
      <c r="AJ131" s="26">
        <f t="shared" si="365"/>
        <v>0</v>
      </c>
      <c r="AK131" s="26">
        <f t="shared" si="366"/>
        <v>0</v>
      </c>
      <c r="AL131" s="26">
        <f t="shared" si="367"/>
        <v>0</v>
      </c>
      <c r="AM131" s="26">
        <f t="shared" si="373"/>
        <v>3</v>
      </c>
      <c r="AN131" s="26">
        <f t="shared" si="368"/>
        <v>0</v>
      </c>
      <c r="AO131" s="26">
        <f t="shared" si="369"/>
        <v>0</v>
      </c>
      <c r="AP131" s="31">
        <f t="shared" ref="AP131:AP142" si="423">SUM($T131:$AO131)</f>
        <v>3</v>
      </c>
      <c r="AQ131" s="31">
        <f t="shared" si="374"/>
        <v>0</v>
      </c>
      <c r="AR131" s="31">
        <f t="shared" ref="AR131:AR142" si="424">($AP131/$AP$143)*$AQ131</f>
        <v>0</v>
      </c>
      <c r="AU131" s="27">
        <v>134</v>
      </c>
      <c r="AV131" s="26">
        <f t="shared" ref="AV131:AV142" si="425">COUNTIFS($B$2:$B$2201, AU131, $L$2:$L$2201, $P$2)</f>
        <v>0</v>
      </c>
      <c r="AW131" s="26">
        <f t="shared" ref="AW131:AW142" si="426">COUNTIFS($B$2:$B$2201, $AU131, $L$2:$L$2201, $P$3)</f>
        <v>0</v>
      </c>
      <c r="AX131" s="26">
        <f t="shared" ref="AX131:AX142" si="427">COUNTIFS($B$2:$B$2201, $AU131, $L$2:$L$2201, $P$4)</f>
        <v>0</v>
      </c>
      <c r="AY131" s="26">
        <f t="shared" ref="AY131:AY141" si="428">COUNTIFS($B$2:$B$2201, $AU131, $L$2:$L$2201, $P$5)</f>
        <v>0</v>
      </c>
      <c r="AZ131" s="26">
        <f t="shared" ref="AZ131:AZ142" si="429">COUNTIFS($B$2:$B$2201, $AU131, $L$2:$L$2201, $P$6)</f>
        <v>0</v>
      </c>
      <c r="BA131" s="26">
        <f t="shared" ref="BA131:BA142" si="430">COUNTIFS($B$2:$B$2201, $AU131, $L$2:$L$2201, $P$7)</f>
        <v>0</v>
      </c>
      <c r="BB131" s="26">
        <f t="shared" ref="BB131:BB142" si="431">COUNTIFS($B$2:$B$2201, $AU131, $L$2:$L$2201, $P$8)</f>
        <v>0</v>
      </c>
      <c r="BC131" s="26">
        <f t="shared" ref="BC131:BC142" si="432">COUNTIFS($B$2:$B$2201, $AU131, $L$2:$L$2201, $P$9)</f>
        <v>0</v>
      </c>
      <c r="BD131" s="26">
        <f t="shared" ref="BD131:BD142" si="433">COUNTIFS($B$2:$B$2201, $AU131, $L$2:$L$2201, $P$10)</f>
        <v>0</v>
      </c>
      <c r="BE131" s="26">
        <f t="shared" ref="BE131:BE142" si="434">COUNTIFS($B$2:$B$2201, $AU131, $L$2:$L$2201, $P$11)</f>
        <v>0</v>
      </c>
      <c r="BF131" s="26">
        <f t="shared" ref="BF131:BF142" si="435">COUNTIFS($B$2:$B$2201, $AU131, $L$2:$L$2201, $P$12)</f>
        <v>0</v>
      </c>
      <c r="BG131" s="26">
        <f t="shared" ref="BG131:BG142" si="436">COUNTIFS($B$2:$B$2201, $AU131, $L$2:$L$2201, $P$13)</f>
        <v>0</v>
      </c>
      <c r="BH131" s="26">
        <f t="shared" ref="BH131:BH142" si="437">COUNTIFS($B$2:$B$2201, $AU131, $L$2:$L$2201, $P$14)</f>
        <v>5</v>
      </c>
      <c r="BI131" s="26">
        <f t="shared" ref="BI131:BI142" si="438">COUNTIFS($B$2:$B$2201, $AU131, $L$2:$L$2201, $P$15)</f>
        <v>0</v>
      </c>
      <c r="BJ131" s="26">
        <f t="shared" ref="BJ131:BJ142" si="439">COUNTIFS($B$2:$B$2201, $AU131, $L$2:$L$2201, $P$16)</f>
        <v>0</v>
      </c>
      <c r="BK131" s="26">
        <f t="shared" ref="BK131:BK142" si="440">COUNTIFS($B$2:$B$2201, $AU131, $L$2:$L$2201, $P$17)</f>
        <v>1</v>
      </c>
      <c r="BL131" s="26">
        <f t="shared" ref="BL131:BL142" si="441">COUNTIFS($B$2:$B$2201, $AU131, $L$2:$L$2201, $P$18)</f>
        <v>0</v>
      </c>
      <c r="BM131" s="26">
        <f t="shared" ref="BM131:BM142" si="442">COUNTIFS($B$2:$B$2201, $AU131, $L$2:$L$2201, $P$19)</f>
        <v>0</v>
      </c>
      <c r="BN131" s="26">
        <f t="shared" ref="BN131:BN142" si="443">COUNTIFS($B$2:$B$2201, $AU131, $L$2:$L$2201, $P$20)</f>
        <v>0</v>
      </c>
      <c r="BO131" s="26">
        <f t="shared" ref="BO131:BO142" si="444">COUNTIFS($B$2:$B$2201, $AU131, $L$2:$L$2201, $P$21)</f>
        <v>0</v>
      </c>
      <c r="BP131" s="26">
        <f t="shared" ref="BP131:BP142" si="445">COUNTIFS($B$2:$B$2201, $AU131, $L$2:$L$2201, $P$22)</f>
        <v>0</v>
      </c>
      <c r="BQ131" s="26">
        <f t="shared" ref="BQ131:BQ142" si="446">COUNTIFS($B$2:$B$2201, $AU131, $L$2:$L$2201, $P$23)</f>
        <v>0</v>
      </c>
      <c r="BR131" s="31">
        <f t="shared" ref="BR131:BR142" si="447">SUM($AV131:$BQ131)</f>
        <v>6</v>
      </c>
      <c r="BS131" s="31">
        <f t="shared" ref="BS131:BS142" si="448">1-(($AV131/$BR131)^2)-(($AW131/$BR131)^2)-(($AX131/$BR131)^2)-(($AY131/$BR131)^2)-(($AZ131/$BR131)^2)-(($BA131/$BR131)^2)-(($BB131/$BR131)^2)-(($BC131/$BR131)^2)-(($BD131/$BR131)^2)-(($BE131/$BR131)^2)-(($BF131/$BR131)^2)-(($BG131/$BR131)^2)-(($BH131/$BR131)^2)-(($BI131/$BR131)^2)-(($BJ131/$BR131)^2)-(($BK131/$BR131)^2)-(($BL131/$BR131)^2)-(($BM131/$BR131)^2)-(($BN131/$BR131)^2)-(($BO131/$BR131)^2)-(($BP131/$BR131)^2)-(($BQ131/$BR131)^2)</f>
        <v>0.27777777777777768</v>
      </c>
      <c r="BT131" s="31">
        <f t="shared" ref="BT131:BT142" si="449">($BR131/$BR$143)*$BS131</f>
        <v>7.5757575757575736E-4</v>
      </c>
      <c r="BW131" s="27">
        <v>134</v>
      </c>
      <c r="BX131" s="26">
        <f t="shared" si="397"/>
        <v>0</v>
      </c>
      <c r="BY131" s="26">
        <f t="shared" si="398"/>
        <v>0</v>
      </c>
      <c r="BZ131" s="26">
        <f t="shared" si="399"/>
        <v>0</v>
      </c>
      <c r="CA131" s="26">
        <f t="shared" si="400"/>
        <v>0</v>
      </c>
      <c r="CB131" s="26">
        <f t="shared" si="401"/>
        <v>0</v>
      </c>
      <c r="CC131" s="26">
        <f t="shared" si="402"/>
        <v>0</v>
      </c>
      <c r="CD131" s="26">
        <f t="shared" si="403"/>
        <v>0</v>
      </c>
      <c r="CE131" s="26">
        <f t="shared" si="404"/>
        <v>0</v>
      </c>
      <c r="CF131" s="26">
        <f t="shared" si="405"/>
        <v>0</v>
      </c>
      <c r="CG131" s="26">
        <f t="shared" si="406"/>
        <v>0</v>
      </c>
      <c r="CH131" s="26">
        <f t="shared" si="407"/>
        <v>0</v>
      </c>
      <c r="CI131" s="26">
        <f t="shared" si="408"/>
        <v>0</v>
      </c>
      <c r="CJ131" s="26">
        <f t="shared" si="409"/>
        <v>0</v>
      </c>
      <c r="CK131" s="26">
        <f t="shared" si="410"/>
        <v>0</v>
      </c>
      <c r="CL131" s="26">
        <f t="shared" si="411"/>
        <v>0</v>
      </c>
      <c r="CM131" s="26">
        <f t="shared" si="412"/>
        <v>0</v>
      </c>
      <c r="CN131" s="26">
        <f t="shared" si="413"/>
        <v>0</v>
      </c>
      <c r="CO131" s="26">
        <f t="shared" si="414"/>
        <v>0</v>
      </c>
      <c r="CP131" s="26">
        <f t="shared" si="415"/>
        <v>0</v>
      </c>
      <c r="CQ131" s="26">
        <f t="shared" si="416"/>
        <v>0</v>
      </c>
      <c r="CR131" s="26">
        <f t="shared" si="417"/>
        <v>0</v>
      </c>
      <c r="CS131" s="26">
        <f t="shared" si="418"/>
        <v>0</v>
      </c>
      <c r="CT131" s="31">
        <f t="shared" ref="CT131:CT194" si="450">SUM($BX131:$CS131)</f>
        <v>0</v>
      </c>
      <c r="CU131" s="31">
        <v>0</v>
      </c>
      <c r="CV131" s="31">
        <f t="shared" ref="CV131:CV194" si="451">($CT131/$CT$203)*$CU131</f>
        <v>0</v>
      </c>
      <c r="GE131" s="27">
        <v>149</v>
      </c>
      <c r="GF131" s="26">
        <f t="shared" ref="GF131:GF194" si="452">COUNTIFS($K$2:$K$2201, $GE131, $L$2:$L$2201, $P$2)</f>
        <v>0</v>
      </c>
      <c r="GG131" s="26">
        <f t="shared" ref="GG131:GG194" si="453">COUNTIFS($K$2:$K$2201, $GE131, $L$2:$L$2201, $P$3)</f>
        <v>0</v>
      </c>
      <c r="GH131" s="26">
        <f t="shared" ref="GH131:GH194" si="454">COUNTIFS($K$2:$K$2201, $GE131, $L$2:$L$2201, $P$4)</f>
        <v>0</v>
      </c>
      <c r="GI131" s="26">
        <f t="shared" ref="GI131:GI194" si="455">COUNTIFS($K$2:$K$2201, $GE131, $L$2:$L$2201, $P$5)</f>
        <v>0</v>
      </c>
      <c r="GJ131" s="26">
        <f t="shared" ref="GJ131:GJ194" si="456">COUNTIFS($K$2:$K$2201, $GE131, $L$2:$L$2201, $P$6)</f>
        <v>2</v>
      </c>
      <c r="GK131" s="26">
        <f t="shared" ref="GK131:GK194" si="457">COUNTIFS($K$2:$K$2201, $GE131, $L$2:$L$2201, $P$7)</f>
        <v>0</v>
      </c>
      <c r="GL131" s="26">
        <f t="shared" ref="GL131:GL194" si="458">COUNTIFS($K$2:$K$2201, $GE131, $L$2:$L$2201, $P$8)</f>
        <v>0</v>
      </c>
      <c r="GM131" s="26">
        <f t="shared" ref="GM131:GM194" si="459">COUNTIFS($K$2:$K$2201, $GE131, $L$2:$L$2201, $P$9)</f>
        <v>0</v>
      </c>
      <c r="GN131" s="26">
        <f t="shared" ref="GN131:GN194" si="460">COUNTIFS($K$2:$K$2201, $GE131, $L$2:$L$2201, $P$10)</f>
        <v>0</v>
      </c>
      <c r="GO131" s="26">
        <f t="shared" ref="GO131:GO194" si="461">COUNTIFS($K$2:$K$2201, $GE131, $L$2:$L$2201, $P$11)</f>
        <v>0</v>
      </c>
      <c r="GP131" s="26">
        <f t="shared" ref="GP131:GP194" si="462">COUNTIFS($K$2:$K$2201, $GE131, $L$2:$L$2201, $P$12)</f>
        <v>0</v>
      </c>
      <c r="GQ131" s="26">
        <f t="shared" ref="GQ131:GQ194" si="463">COUNTIFS($K$2:$K$2201, $GE131, $L$2:$L$2201, $P$13)</f>
        <v>0</v>
      </c>
      <c r="GR131" s="26">
        <f t="shared" ref="GR131:GR194" si="464">COUNTIFS($K$2:$K$2201, $GE131, $L$2:$L$2201, $P$14)</f>
        <v>0</v>
      </c>
      <c r="GS131" s="26">
        <f t="shared" ref="GS131:GS194" si="465">COUNTIFS($K$2:$K$2201, $GE131, $L$2:$L$2201, $P$15)</f>
        <v>0</v>
      </c>
      <c r="GT131" s="26">
        <f t="shared" ref="GT131:GT194" si="466">COUNTIFS($K$2:$K$2201, $GE131, $L$2:$L$2201, $P$16)</f>
        <v>0</v>
      </c>
      <c r="GU131" s="26">
        <f t="shared" ref="GU131:GU194" si="467">COUNTIFS($K$2:$K$2201, $GE131, $L$2:$L$2201, $P$17)</f>
        <v>0</v>
      </c>
      <c r="GV131" s="26">
        <f t="shared" ref="GV131:GV194" si="468">COUNTIFS($K$2:$K$2201, $GE131, $L$2:$L$2201, $P$18)</f>
        <v>0</v>
      </c>
      <c r="GW131" s="26">
        <f t="shared" ref="GW131:GW194" si="469">COUNTIFS($K$2:$K$2201, $GE131, $L$2:$L$2201, $P$19)</f>
        <v>1</v>
      </c>
      <c r="GX131" s="26">
        <f t="shared" ref="GX131:GX194" si="470">COUNTIFS($K$2:$K$2201, $GE131, $L$2:$L$2201, $P$20)</f>
        <v>3</v>
      </c>
      <c r="GY131" s="26">
        <f t="shared" ref="GY131:GY194" si="471">COUNTIFS($K$2:$K$2201, $GE131, $L$2:$L$2201, $P$21)</f>
        <v>0</v>
      </c>
      <c r="GZ131" s="26">
        <f t="shared" ref="GZ131:GZ194" si="472">COUNTIFS($K$2:$K$2201, $GE131, $L$2:$L$2201, $P$22)</f>
        <v>0</v>
      </c>
      <c r="HA131" s="26">
        <f t="shared" ref="HA131:HA194" si="473">COUNTIFS($K$2:$K$2201, $GE131, $L$2:$L$2201, $P$23)</f>
        <v>2</v>
      </c>
      <c r="HB131" s="31">
        <f t="shared" ref="HB131:HB194" si="474">SUM($GF131:$HA131)</f>
        <v>8</v>
      </c>
      <c r="HC131" s="31">
        <f t="shared" ref="HC131:HC194" si="475">1-(($GF131/$HB131)^2)-(($GH131/$HB131)^2)-(($GI131/$HB131)^2)-(($GJ131/$HB131)^2)-(($GK131/$HB131)^2)-(($GL131/$HB131)^2)-(($GM131/$HB131)^2)-(($GN131/$HB131)^2)-(($GO131/$HB131)^2)-(($GP131/$HB131)^2)-(($GQ131/$HB131)^2)-(($GR131/$HB131)^2)-(($GS131/$HB131)^2)-(($GT131/$HB131)^2)-(($GU131/$HB131)^2)-(($GV131/$HB131)^2)-(($GW131/$HB131)^2)-(($GX131/$HB131)^2)-(($GY131/$HB131)^2)-(($GZ131/$HB131)^2)-(($HA131/$HB131)^2)-(($GG131/$HB131)^2)</f>
        <v>0.71875</v>
      </c>
      <c r="HD131" s="31">
        <f t="shared" ref="HD131:HD194" si="476">($HB131/$HB$282)*$HC131</f>
        <v>2.6136363636363636E-3</v>
      </c>
    </row>
    <row r="132" spans="1:212">
      <c r="A132" s="6">
        <v>87</v>
      </c>
      <c r="B132" s="6">
        <v>35</v>
      </c>
      <c r="C132" s="6">
        <v>25</v>
      </c>
      <c r="D132" s="7">
        <v>21.44526922</v>
      </c>
      <c r="E132" s="8">
        <f t="shared" si="419"/>
        <v>21</v>
      </c>
      <c r="F132" s="7">
        <v>63.1621551</v>
      </c>
      <c r="G132" s="8">
        <f t="shared" si="420"/>
        <v>63</v>
      </c>
      <c r="H132" s="9">
        <v>6.1780563040000001</v>
      </c>
      <c r="I132" s="8">
        <f t="shared" si="421"/>
        <v>6</v>
      </c>
      <c r="J132" s="10">
        <v>65.889511880000001</v>
      </c>
      <c r="K132" s="8">
        <f t="shared" si="422"/>
        <v>66</v>
      </c>
      <c r="L132" s="5" t="s">
        <v>36</v>
      </c>
      <c r="S132" s="27">
        <v>130</v>
      </c>
      <c r="T132" s="26">
        <f t="shared" si="352"/>
        <v>0</v>
      </c>
      <c r="U132" s="26">
        <f t="shared" si="353"/>
        <v>0</v>
      </c>
      <c r="V132" s="26">
        <f t="shared" si="354"/>
        <v>0</v>
      </c>
      <c r="W132" s="26">
        <f t="shared" si="355"/>
        <v>0</v>
      </c>
      <c r="X132" s="26">
        <f t="shared" si="356"/>
        <v>0</v>
      </c>
      <c r="Y132" s="26">
        <f t="shared" si="357"/>
        <v>0</v>
      </c>
      <c r="Z132" s="26">
        <f t="shared" si="358"/>
        <v>0</v>
      </c>
      <c r="AA132" s="26">
        <f t="shared" si="359"/>
        <v>0</v>
      </c>
      <c r="AB132" s="26">
        <f t="shared" si="360"/>
        <v>0</v>
      </c>
      <c r="AC132" s="26">
        <f t="shared" si="361"/>
        <v>0</v>
      </c>
      <c r="AD132" s="26">
        <f t="shared" si="362"/>
        <v>0</v>
      </c>
      <c r="AE132" s="26">
        <f t="shared" si="363"/>
        <v>0</v>
      </c>
      <c r="AF132" s="26">
        <f t="shared" si="370"/>
        <v>0</v>
      </c>
      <c r="AG132" s="26">
        <f t="shared" si="364"/>
        <v>0</v>
      </c>
      <c r="AH132" s="26">
        <f t="shared" si="372"/>
        <v>0</v>
      </c>
      <c r="AI132" s="26">
        <f t="shared" si="371"/>
        <v>0</v>
      </c>
      <c r="AJ132" s="26">
        <f t="shared" si="365"/>
        <v>0</v>
      </c>
      <c r="AK132" s="26">
        <f t="shared" si="366"/>
        <v>0</v>
      </c>
      <c r="AL132" s="26">
        <f t="shared" si="367"/>
        <v>0</v>
      </c>
      <c r="AM132" s="26">
        <f t="shared" si="373"/>
        <v>1</v>
      </c>
      <c r="AN132" s="26">
        <f t="shared" si="368"/>
        <v>0</v>
      </c>
      <c r="AO132" s="26">
        <f t="shared" si="369"/>
        <v>0</v>
      </c>
      <c r="AP132" s="31">
        <f t="shared" si="423"/>
        <v>1</v>
      </c>
      <c r="AQ132" s="31">
        <f t="shared" si="374"/>
        <v>0</v>
      </c>
      <c r="AR132" s="31">
        <f t="shared" si="424"/>
        <v>0</v>
      </c>
      <c r="AU132" s="27">
        <v>135</v>
      </c>
      <c r="AV132" s="26">
        <f t="shared" si="425"/>
        <v>0</v>
      </c>
      <c r="AW132" s="26">
        <f t="shared" si="426"/>
        <v>0</v>
      </c>
      <c r="AX132" s="26">
        <f t="shared" si="427"/>
        <v>0</v>
      </c>
      <c r="AY132" s="26">
        <f t="shared" si="428"/>
        <v>0</v>
      </c>
      <c r="AZ132" s="26">
        <f t="shared" si="429"/>
        <v>0</v>
      </c>
      <c r="BA132" s="26">
        <f t="shared" si="430"/>
        <v>0</v>
      </c>
      <c r="BB132" s="26">
        <f t="shared" si="431"/>
        <v>0</v>
      </c>
      <c r="BC132" s="26">
        <f t="shared" si="432"/>
        <v>0</v>
      </c>
      <c r="BD132" s="26">
        <f t="shared" si="433"/>
        <v>0</v>
      </c>
      <c r="BE132" s="26">
        <f t="shared" si="434"/>
        <v>0</v>
      </c>
      <c r="BF132" s="26">
        <f t="shared" si="435"/>
        <v>0</v>
      </c>
      <c r="BG132" s="26">
        <f t="shared" si="436"/>
        <v>0</v>
      </c>
      <c r="BH132" s="26">
        <f t="shared" si="437"/>
        <v>4</v>
      </c>
      <c r="BI132" s="26">
        <f t="shared" si="438"/>
        <v>0</v>
      </c>
      <c r="BJ132" s="26">
        <f t="shared" si="439"/>
        <v>0</v>
      </c>
      <c r="BK132" s="26">
        <f t="shared" si="440"/>
        <v>3</v>
      </c>
      <c r="BL132" s="26">
        <f t="shared" si="441"/>
        <v>0</v>
      </c>
      <c r="BM132" s="26">
        <f t="shared" si="442"/>
        <v>0</v>
      </c>
      <c r="BN132" s="26">
        <f t="shared" si="443"/>
        <v>0</v>
      </c>
      <c r="BO132" s="26">
        <f t="shared" si="444"/>
        <v>0</v>
      </c>
      <c r="BP132" s="26">
        <f t="shared" si="445"/>
        <v>0</v>
      </c>
      <c r="BQ132" s="26">
        <f t="shared" si="446"/>
        <v>0</v>
      </c>
      <c r="BR132" s="31">
        <f t="shared" si="447"/>
        <v>7</v>
      </c>
      <c r="BS132" s="31">
        <f t="shared" si="448"/>
        <v>0.48979591836734704</v>
      </c>
      <c r="BT132" s="31">
        <f t="shared" si="449"/>
        <v>1.5584415584415589E-3</v>
      </c>
      <c r="BW132" s="27">
        <v>135</v>
      </c>
      <c r="BX132" s="26">
        <f t="shared" si="397"/>
        <v>0</v>
      </c>
      <c r="BY132" s="26">
        <f t="shared" si="398"/>
        <v>0</v>
      </c>
      <c r="BZ132" s="26">
        <f t="shared" si="399"/>
        <v>0</v>
      </c>
      <c r="CA132" s="26">
        <f t="shared" si="400"/>
        <v>0</v>
      </c>
      <c r="CB132" s="26">
        <f t="shared" si="401"/>
        <v>0</v>
      </c>
      <c r="CC132" s="26">
        <f t="shared" si="402"/>
        <v>0</v>
      </c>
      <c r="CD132" s="26">
        <f t="shared" si="403"/>
        <v>0</v>
      </c>
      <c r="CE132" s="26">
        <f t="shared" si="404"/>
        <v>0</v>
      </c>
      <c r="CF132" s="26">
        <f t="shared" si="405"/>
        <v>0</v>
      </c>
      <c r="CG132" s="26">
        <f t="shared" si="406"/>
        <v>0</v>
      </c>
      <c r="CH132" s="26">
        <f t="shared" si="407"/>
        <v>0</v>
      </c>
      <c r="CI132" s="26">
        <f t="shared" si="408"/>
        <v>0</v>
      </c>
      <c r="CJ132" s="26">
        <f t="shared" si="409"/>
        <v>0</v>
      </c>
      <c r="CK132" s="26">
        <f t="shared" si="410"/>
        <v>0</v>
      </c>
      <c r="CL132" s="26">
        <f t="shared" si="411"/>
        <v>0</v>
      </c>
      <c r="CM132" s="26">
        <f t="shared" si="412"/>
        <v>0</v>
      </c>
      <c r="CN132" s="26">
        <f t="shared" si="413"/>
        <v>0</v>
      </c>
      <c r="CO132" s="26">
        <f t="shared" si="414"/>
        <v>0</v>
      </c>
      <c r="CP132" s="26">
        <f t="shared" si="415"/>
        <v>0</v>
      </c>
      <c r="CQ132" s="26">
        <f t="shared" si="416"/>
        <v>0</v>
      </c>
      <c r="CR132" s="26">
        <f t="shared" si="417"/>
        <v>0</v>
      </c>
      <c r="CS132" s="26">
        <f t="shared" si="418"/>
        <v>0</v>
      </c>
      <c r="CT132" s="31">
        <f t="shared" si="450"/>
        <v>0</v>
      </c>
      <c r="CU132" s="31">
        <v>0</v>
      </c>
      <c r="CV132" s="31">
        <f t="shared" si="451"/>
        <v>0</v>
      </c>
      <c r="GE132" s="27">
        <v>150</v>
      </c>
      <c r="GF132" s="26">
        <f t="shared" si="452"/>
        <v>0</v>
      </c>
      <c r="GG132" s="26">
        <f t="shared" si="453"/>
        <v>0</v>
      </c>
      <c r="GH132" s="26">
        <f t="shared" si="454"/>
        <v>0</v>
      </c>
      <c r="GI132" s="26">
        <f t="shared" si="455"/>
        <v>1</v>
      </c>
      <c r="GJ132" s="26">
        <f t="shared" si="456"/>
        <v>0</v>
      </c>
      <c r="GK132" s="26">
        <f t="shared" si="457"/>
        <v>0</v>
      </c>
      <c r="GL132" s="26">
        <f t="shared" si="458"/>
        <v>0</v>
      </c>
      <c r="GM132" s="26">
        <f t="shared" si="459"/>
        <v>0</v>
      </c>
      <c r="GN132" s="26">
        <f t="shared" si="460"/>
        <v>0</v>
      </c>
      <c r="GO132" s="26">
        <f t="shared" si="461"/>
        <v>0</v>
      </c>
      <c r="GP132" s="26">
        <f t="shared" si="462"/>
        <v>0</v>
      </c>
      <c r="GQ132" s="26">
        <f t="shared" si="463"/>
        <v>0</v>
      </c>
      <c r="GR132" s="26">
        <f t="shared" si="464"/>
        <v>0</v>
      </c>
      <c r="GS132" s="26">
        <f t="shared" si="465"/>
        <v>0</v>
      </c>
      <c r="GT132" s="26">
        <f t="shared" si="466"/>
        <v>0</v>
      </c>
      <c r="GU132" s="26">
        <f t="shared" si="467"/>
        <v>0</v>
      </c>
      <c r="GV132" s="26">
        <f t="shared" si="468"/>
        <v>0</v>
      </c>
      <c r="GW132" s="26">
        <f t="shared" si="469"/>
        <v>2</v>
      </c>
      <c r="GX132" s="26">
        <f t="shared" si="470"/>
        <v>2</v>
      </c>
      <c r="GY132" s="26">
        <f t="shared" si="471"/>
        <v>0</v>
      </c>
      <c r="GZ132" s="26">
        <f t="shared" si="472"/>
        <v>3</v>
      </c>
      <c r="HA132" s="26">
        <f t="shared" si="473"/>
        <v>0</v>
      </c>
      <c r="HB132" s="31">
        <f t="shared" si="474"/>
        <v>8</v>
      </c>
      <c r="HC132" s="31">
        <f t="shared" si="475"/>
        <v>0.71875</v>
      </c>
      <c r="HD132" s="31">
        <f t="shared" si="476"/>
        <v>2.6136363636363636E-3</v>
      </c>
    </row>
    <row r="133" spans="1:212">
      <c r="A133" s="6">
        <v>63</v>
      </c>
      <c r="B133" s="6">
        <v>43</v>
      </c>
      <c r="C133" s="6">
        <v>19</v>
      </c>
      <c r="D133" s="7">
        <v>18.518167760000001</v>
      </c>
      <c r="E133" s="8">
        <f t="shared" si="419"/>
        <v>19</v>
      </c>
      <c r="F133" s="7">
        <v>55.531281309999997</v>
      </c>
      <c r="G133" s="8">
        <f t="shared" si="420"/>
        <v>56</v>
      </c>
      <c r="H133" s="9">
        <v>6.6419063530000004</v>
      </c>
      <c r="I133" s="8">
        <f t="shared" si="421"/>
        <v>7</v>
      </c>
      <c r="J133" s="10">
        <v>90.988050999999999</v>
      </c>
      <c r="K133" s="8">
        <f t="shared" si="422"/>
        <v>91</v>
      </c>
      <c r="L133" s="5" t="s">
        <v>36</v>
      </c>
      <c r="S133" s="27">
        <v>131</v>
      </c>
      <c r="T133" s="26">
        <f t="shared" si="352"/>
        <v>0</v>
      </c>
      <c r="U133" s="26">
        <f t="shared" si="353"/>
        <v>0</v>
      </c>
      <c r="V133" s="26">
        <f t="shared" si="354"/>
        <v>0</v>
      </c>
      <c r="W133" s="26">
        <f t="shared" si="355"/>
        <v>0</v>
      </c>
      <c r="X133" s="26">
        <f t="shared" si="356"/>
        <v>0</v>
      </c>
      <c r="Y133" s="26">
        <f t="shared" si="357"/>
        <v>0</v>
      </c>
      <c r="Z133" s="26">
        <f t="shared" si="358"/>
        <v>0</v>
      </c>
      <c r="AA133" s="26">
        <f t="shared" si="359"/>
        <v>0</v>
      </c>
      <c r="AB133" s="26">
        <f t="shared" si="360"/>
        <v>0</v>
      </c>
      <c r="AC133" s="26">
        <f t="shared" si="361"/>
        <v>0</v>
      </c>
      <c r="AD133" s="26">
        <f t="shared" si="362"/>
        <v>0</v>
      </c>
      <c r="AE133" s="26">
        <f t="shared" si="363"/>
        <v>0</v>
      </c>
      <c r="AF133" s="26">
        <f t="shared" si="370"/>
        <v>0</v>
      </c>
      <c r="AG133" s="26">
        <f t="shared" si="364"/>
        <v>0</v>
      </c>
      <c r="AH133" s="26">
        <f t="shared" si="372"/>
        <v>0</v>
      </c>
      <c r="AI133" s="26">
        <f t="shared" si="371"/>
        <v>0</v>
      </c>
      <c r="AJ133" s="26">
        <f t="shared" si="365"/>
        <v>0</v>
      </c>
      <c r="AK133" s="26">
        <f t="shared" si="366"/>
        <v>0</v>
      </c>
      <c r="AL133" s="26">
        <f t="shared" si="367"/>
        <v>0</v>
      </c>
      <c r="AM133" s="26">
        <f t="shared" si="373"/>
        <v>6</v>
      </c>
      <c r="AN133" s="26">
        <f t="shared" si="368"/>
        <v>0</v>
      </c>
      <c r="AO133" s="26">
        <f t="shared" si="369"/>
        <v>0</v>
      </c>
      <c r="AP133" s="31">
        <f t="shared" si="423"/>
        <v>6</v>
      </c>
      <c r="AQ133" s="31">
        <f t="shared" si="374"/>
        <v>0</v>
      </c>
      <c r="AR133" s="31">
        <f t="shared" si="424"/>
        <v>0</v>
      </c>
      <c r="AU133" s="27">
        <v>136</v>
      </c>
      <c r="AV133" s="26">
        <f t="shared" si="425"/>
        <v>0</v>
      </c>
      <c r="AW133" s="26">
        <f t="shared" si="426"/>
        <v>0</v>
      </c>
      <c r="AX133" s="26">
        <f t="shared" si="427"/>
        <v>0</v>
      </c>
      <c r="AY133" s="26">
        <f t="shared" si="428"/>
        <v>0</v>
      </c>
      <c r="AZ133" s="26">
        <f t="shared" si="429"/>
        <v>0</v>
      </c>
      <c r="BA133" s="26">
        <f t="shared" si="430"/>
        <v>0</v>
      </c>
      <c r="BB133" s="26">
        <f t="shared" si="431"/>
        <v>0</v>
      </c>
      <c r="BC133" s="26">
        <f t="shared" si="432"/>
        <v>0</v>
      </c>
      <c r="BD133" s="26">
        <f t="shared" si="433"/>
        <v>0</v>
      </c>
      <c r="BE133" s="26">
        <f t="shared" si="434"/>
        <v>0</v>
      </c>
      <c r="BF133" s="26">
        <f t="shared" si="435"/>
        <v>0</v>
      </c>
      <c r="BG133" s="26">
        <f t="shared" si="436"/>
        <v>0</v>
      </c>
      <c r="BH133" s="26">
        <f t="shared" si="437"/>
        <v>5</v>
      </c>
      <c r="BI133" s="26">
        <f t="shared" si="438"/>
        <v>0</v>
      </c>
      <c r="BJ133" s="26">
        <f t="shared" si="439"/>
        <v>0</v>
      </c>
      <c r="BK133" s="26">
        <f t="shared" si="440"/>
        <v>5</v>
      </c>
      <c r="BL133" s="26">
        <f t="shared" si="441"/>
        <v>0</v>
      </c>
      <c r="BM133" s="26">
        <f t="shared" si="442"/>
        <v>0</v>
      </c>
      <c r="BN133" s="26">
        <f t="shared" si="443"/>
        <v>0</v>
      </c>
      <c r="BO133" s="26">
        <f t="shared" si="444"/>
        <v>0</v>
      </c>
      <c r="BP133" s="26">
        <f t="shared" si="445"/>
        <v>0</v>
      </c>
      <c r="BQ133" s="26">
        <f t="shared" si="446"/>
        <v>0</v>
      </c>
      <c r="BR133" s="31">
        <f t="shared" si="447"/>
        <v>10</v>
      </c>
      <c r="BS133" s="31">
        <f t="shared" si="448"/>
        <v>0.5</v>
      </c>
      <c r="BT133" s="31">
        <f t="shared" si="449"/>
        <v>2.2727272727272726E-3</v>
      </c>
      <c r="BW133" s="27">
        <v>136</v>
      </c>
      <c r="BX133" s="26">
        <f t="shared" si="397"/>
        <v>0</v>
      </c>
      <c r="BY133" s="26">
        <f t="shared" si="398"/>
        <v>0</v>
      </c>
      <c r="BZ133" s="26">
        <f t="shared" si="399"/>
        <v>0</v>
      </c>
      <c r="CA133" s="26">
        <f t="shared" si="400"/>
        <v>0</v>
      </c>
      <c r="CB133" s="26">
        <f t="shared" si="401"/>
        <v>0</v>
      </c>
      <c r="CC133" s="26">
        <f t="shared" si="402"/>
        <v>0</v>
      </c>
      <c r="CD133" s="26">
        <f t="shared" si="403"/>
        <v>0</v>
      </c>
      <c r="CE133" s="26">
        <f t="shared" si="404"/>
        <v>0</v>
      </c>
      <c r="CF133" s="26">
        <f t="shared" si="405"/>
        <v>0</v>
      </c>
      <c r="CG133" s="26">
        <f t="shared" si="406"/>
        <v>0</v>
      </c>
      <c r="CH133" s="26">
        <f t="shared" si="407"/>
        <v>0</v>
      </c>
      <c r="CI133" s="26">
        <f t="shared" si="408"/>
        <v>0</v>
      </c>
      <c r="CJ133" s="26">
        <f t="shared" si="409"/>
        <v>0</v>
      </c>
      <c r="CK133" s="26">
        <f t="shared" si="410"/>
        <v>0</v>
      </c>
      <c r="CL133" s="26">
        <f t="shared" si="411"/>
        <v>0</v>
      </c>
      <c r="CM133" s="26">
        <f t="shared" si="412"/>
        <v>0</v>
      </c>
      <c r="CN133" s="26">
        <f t="shared" si="413"/>
        <v>0</v>
      </c>
      <c r="CO133" s="26">
        <f t="shared" si="414"/>
        <v>0</v>
      </c>
      <c r="CP133" s="26">
        <f t="shared" si="415"/>
        <v>0</v>
      </c>
      <c r="CQ133" s="26">
        <f t="shared" si="416"/>
        <v>0</v>
      </c>
      <c r="CR133" s="26">
        <f t="shared" si="417"/>
        <v>0</v>
      </c>
      <c r="CS133" s="26">
        <f t="shared" si="418"/>
        <v>0</v>
      </c>
      <c r="CT133" s="31">
        <f t="shared" si="450"/>
        <v>0</v>
      </c>
      <c r="CU133" s="31">
        <v>0</v>
      </c>
      <c r="CV133" s="31">
        <f t="shared" si="451"/>
        <v>0</v>
      </c>
      <c r="GE133" s="27">
        <v>151</v>
      </c>
      <c r="GF133" s="26">
        <f t="shared" si="452"/>
        <v>0</v>
      </c>
      <c r="GG133" s="26">
        <f t="shared" si="453"/>
        <v>0</v>
      </c>
      <c r="GH133" s="26">
        <f t="shared" si="454"/>
        <v>0</v>
      </c>
      <c r="GI133" s="26">
        <f t="shared" si="455"/>
        <v>0</v>
      </c>
      <c r="GJ133" s="26">
        <f t="shared" si="456"/>
        <v>1</v>
      </c>
      <c r="GK133" s="26">
        <f t="shared" si="457"/>
        <v>0</v>
      </c>
      <c r="GL133" s="26">
        <f t="shared" si="458"/>
        <v>0</v>
      </c>
      <c r="GM133" s="26">
        <f t="shared" si="459"/>
        <v>0</v>
      </c>
      <c r="GN133" s="26">
        <f t="shared" si="460"/>
        <v>0</v>
      </c>
      <c r="GO133" s="26">
        <f t="shared" si="461"/>
        <v>0</v>
      </c>
      <c r="GP133" s="26">
        <f t="shared" si="462"/>
        <v>0</v>
      </c>
      <c r="GQ133" s="26">
        <f t="shared" si="463"/>
        <v>0</v>
      </c>
      <c r="GR133" s="26">
        <f t="shared" si="464"/>
        <v>0</v>
      </c>
      <c r="GS133" s="26">
        <f t="shared" si="465"/>
        <v>0</v>
      </c>
      <c r="GT133" s="26">
        <f t="shared" si="466"/>
        <v>0</v>
      </c>
      <c r="GU133" s="26">
        <f t="shared" si="467"/>
        <v>0</v>
      </c>
      <c r="GV133" s="26">
        <f t="shared" si="468"/>
        <v>0</v>
      </c>
      <c r="GW133" s="26">
        <f t="shared" si="469"/>
        <v>0</v>
      </c>
      <c r="GX133" s="26">
        <f t="shared" si="470"/>
        <v>2</v>
      </c>
      <c r="GY133" s="26">
        <f t="shared" si="471"/>
        <v>0</v>
      </c>
      <c r="GZ133" s="26">
        <f t="shared" si="472"/>
        <v>2</v>
      </c>
      <c r="HA133" s="26">
        <f t="shared" si="473"/>
        <v>0</v>
      </c>
      <c r="HB133" s="31">
        <f t="shared" si="474"/>
        <v>5</v>
      </c>
      <c r="HC133" s="31">
        <f t="shared" si="475"/>
        <v>0.6399999999999999</v>
      </c>
      <c r="HD133" s="31">
        <f t="shared" si="476"/>
        <v>1.4545454545454542E-3</v>
      </c>
    </row>
    <row r="134" spans="1:212">
      <c r="A134" s="6">
        <v>84</v>
      </c>
      <c r="B134" s="6">
        <v>57</v>
      </c>
      <c r="C134" s="6">
        <v>25</v>
      </c>
      <c r="D134" s="7">
        <v>22.535105139999999</v>
      </c>
      <c r="E134" s="8">
        <f t="shared" si="419"/>
        <v>23</v>
      </c>
      <c r="F134" s="7">
        <v>67.99257471</v>
      </c>
      <c r="G134" s="8">
        <f t="shared" si="420"/>
        <v>68</v>
      </c>
      <c r="H134" s="9">
        <v>6.4890403670000003</v>
      </c>
      <c r="I134" s="8">
        <f t="shared" si="421"/>
        <v>6</v>
      </c>
      <c r="J134" s="10">
        <v>64.408660389999994</v>
      </c>
      <c r="K134" s="8">
        <f t="shared" si="422"/>
        <v>64</v>
      </c>
      <c r="L134" s="5" t="s">
        <v>36</v>
      </c>
      <c r="S134" s="27">
        <v>132</v>
      </c>
      <c r="T134" s="26">
        <f t="shared" si="352"/>
        <v>0</v>
      </c>
      <c r="U134" s="26">
        <f t="shared" si="353"/>
        <v>0</v>
      </c>
      <c r="V134" s="26">
        <f t="shared" si="354"/>
        <v>0</v>
      </c>
      <c r="W134" s="26">
        <f t="shared" si="355"/>
        <v>0</v>
      </c>
      <c r="X134" s="26">
        <f t="shared" si="356"/>
        <v>0</v>
      </c>
      <c r="Y134" s="26">
        <f t="shared" si="357"/>
        <v>0</v>
      </c>
      <c r="Z134" s="26">
        <f t="shared" si="358"/>
        <v>0</v>
      </c>
      <c r="AA134" s="26">
        <f t="shared" si="359"/>
        <v>0</v>
      </c>
      <c r="AB134" s="26">
        <f t="shared" si="360"/>
        <v>0</v>
      </c>
      <c r="AC134" s="26">
        <f t="shared" si="361"/>
        <v>0</v>
      </c>
      <c r="AD134" s="26">
        <f t="shared" si="362"/>
        <v>0</v>
      </c>
      <c r="AE134" s="26">
        <f t="shared" si="363"/>
        <v>0</v>
      </c>
      <c r="AF134" s="26">
        <f t="shared" si="370"/>
        <v>0</v>
      </c>
      <c r="AG134" s="26">
        <f t="shared" si="364"/>
        <v>0</v>
      </c>
      <c r="AH134" s="26">
        <f t="shared" si="372"/>
        <v>0</v>
      </c>
      <c r="AI134" s="26">
        <f t="shared" si="371"/>
        <v>0</v>
      </c>
      <c r="AJ134" s="26">
        <f t="shared" si="365"/>
        <v>0</v>
      </c>
      <c r="AK134" s="26">
        <f t="shared" si="366"/>
        <v>0</v>
      </c>
      <c r="AL134" s="26">
        <f t="shared" si="367"/>
        <v>0</v>
      </c>
      <c r="AM134" s="26">
        <f t="shared" si="373"/>
        <v>2</v>
      </c>
      <c r="AN134" s="26">
        <f t="shared" si="368"/>
        <v>0</v>
      </c>
      <c r="AO134" s="26">
        <f t="shared" si="369"/>
        <v>0</v>
      </c>
      <c r="AP134" s="31">
        <f t="shared" si="423"/>
        <v>2</v>
      </c>
      <c r="AQ134" s="31">
        <f t="shared" si="374"/>
        <v>0</v>
      </c>
      <c r="AR134" s="31">
        <f t="shared" si="424"/>
        <v>0</v>
      </c>
      <c r="AU134" s="27">
        <v>137</v>
      </c>
      <c r="AV134" s="26">
        <f t="shared" si="425"/>
        <v>0</v>
      </c>
      <c r="AW134" s="26">
        <f t="shared" si="426"/>
        <v>0</v>
      </c>
      <c r="AX134" s="26">
        <f t="shared" si="427"/>
        <v>0</v>
      </c>
      <c r="AY134" s="26">
        <f t="shared" si="428"/>
        <v>0</v>
      </c>
      <c r="AZ134" s="26">
        <f t="shared" si="429"/>
        <v>0</v>
      </c>
      <c r="BA134" s="26">
        <f t="shared" si="430"/>
        <v>0</v>
      </c>
      <c r="BB134" s="26">
        <f t="shared" si="431"/>
        <v>0</v>
      </c>
      <c r="BC134" s="26">
        <f t="shared" si="432"/>
        <v>0</v>
      </c>
      <c r="BD134" s="26">
        <f t="shared" si="433"/>
        <v>0</v>
      </c>
      <c r="BE134" s="26">
        <f t="shared" si="434"/>
        <v>0</v>
      </c>
      <c r="BF134" s="26">
        <f t="shared" si="435"/>
        <v>0</v>
      </c>
      <c r="BG134" s="26">
        <f t="shared" si="436"/>
        <v>0</v>
      </c>
      <c r="BH134" s="26">
        <f t="shared" si="437"/>
        <v>1</v>
      </c>
      <c r="BI134" s="26">
        <f t="shared" si="438"/>
        <v>0</v>
      </c>
      <c r="BJ134" s="26">
        <f t="shared" si="439"/>
        <v>0</v>
      </c>
      <c r="BK134" s="26">
        <f t="shared" si="440"/>
        <v>6</v>
      </c>
      <c r="BL134" s="26">
        <f t="shared" si="441"/>
        <v>0</v>
      </c>
      <c r="BM134" s="26">
        <f t="shared" si="442"/>
        <v>0</v>
      </c>
      <c r="BN134" s="26">
        <f t="shared" si="443"/>
        <v>0</v>
      </c>
      <c r="BO134" s="26">
        <f t="shared" si="444"/>
        <v>0</v>
      </c>
      <c r="BP134" s="26">
        <f t="shared" si="445"/>
        <v>0</v>
      </c>
      <c r="BQ134" s="26">
        <f t="shared" si="446"/>
        <v>0</v>
      </c>
      <c r="BR134" s="31">
        <f t="shared" si="447"/>
        <v>7</v>
      </c>
      <c r="BS134" s="31">
        <f t="shared" si="448"/>
        <v>0.24489795918367352</v>
      </c>
      <c r="BT134" s="31">
        <f t="shared" si="449"/>
        <v>7.7922077922077944E-4</v>
      </c>
      <c r="BW134" s="27">
        <v>137</v>
      </c>
      <c r="BX134" s="26">
        <f t="shared" si="397"/>
        <v>0</v>
      </c>
      <c r="BY134" s="26">
        <f t="shared" si="398"/>
        <v>0</v>
      </c>
      <c r="BZ134" s="26">
        <f t="shared" si="399"/>
        <v>0</v>
      </c>
      <c r="CA134" s="26">
        <f t="shared" si="400"/>
        <v>0</v>
      </c>
      <c r="CB134" s="26">
        <f t="shared" si="401"/>
        <v>0</v>
      </c>
      <c r="CC134" s="26">
        <f t="shared" si="402"/>
        <v>0</v>
      </c>
      <c r="CD134" s="26">
        <f t="shared" si="403"/>
        <v>0</v>
      </c>
      <c r="CE134" s="26">
        <f t="shared" si="404"/>
        <v>0</v>
      </c>
      <c r="CF134" s="26">
        <f t="shared" si="405"/>
        <v>0</v>
      </c>
      <c r="CG134" s="26">
        <f t="shared" si="406"/>
        <v>0</v>
      </c>
      <c r="CH134" s="26">
        <f t="shared" si="407"/>
        <v>0</v>
      </c>
      <c r="CI134" s="26">
        <f t="shared" si="408"/>
        <v>0</v>
      </c>
      <c r="CJ134" s="26">
        <f t="shared" si="409"/>
        <v>0</v>
      </c>
      <c r="CK134" s="26">
        <f t="shared" si="410"/>
        <v>0</v>
      </c>
      <c r="CL134" s="26">
        <f t="shared" si="411"/>
        <v>0</v>
      </c>
      <c r="CM134" s="26">
        <f t="shared" si="412"/>
        <v>0</v>
      </c>
      <c r="CN134" s="26">
        <f t="shared" si="413"/>
        <v>0</v>
      </c>
      <c r="CO134" s="26">
        <f t="shared" si="414"/>
        <v>0</v>
      </c>
      <c r="CP134" s="26">
        <f t="shared" si="415"/>
        <v>0</v>
      </c>
      <c r="CQ134" s="26">
        <f t="shared" si="416"/>
        <v>0</v>
      </c>
      <c r="CR134" s="26">
        <f t="shared" si="417"/>
        <v>0</v>
      </c>
      <c r="CS134" s="26">
        <f t="shared" si="418"/>
        <v>0</v>
      </c>
      <c r="CT134" s="31">
        <f t="shared" si="450"/>
        <v>0</v>
      </c>
      <c r="CU134" s="31">
        <v>0</v>
      </c>
      <c r="CV134" s="31">
        <f t="shared" si="451"/>
        <v>0</v>
      </c>
      <c r="GE134" s="27">
        <v>152</v>
      </c>
      <c r="GF134" s="26">
        <f t="shared" si="452"/>
        <v>0</v>
      </c>
      <c r="GG134" s="26">
        <f t="shared" si="453"/>
        <v>0</v>
      </c>
      <c r="GH134" s="26">
        <f t="shared" si="454"/>
        <v>0</v>
      </c>
      <c r="GI134" s="26">
        <f t="shared" si="455"/>
        <v>0</v>
      </c>
      <c r="GJ134" s="26">
        <f t="shared" si="456"/>
        <v>0</v>
      </c>
      <c r="GK134" s="26">
        <f t="shared" si="457"/>
        <v>0</v>
      </c>
      <c r="GL134" s="26">
        <f t="shared" si="458"/>
        <v>0</v>
      </c>
      <c r="GM134" s="26">
        <f t="shared" si="459"/>
        <v>0</v>
      </c>
      <c r="GN134" s="26">
        <f t="shared" si="460"/>
        <v>0</v>
      </c>
      <c r="GO134" s="26">
        <f t="shared" si="461"/>
        <v>0</v>
      </c>
      <c r="GP134" s="26">
        <f t="shared" si="462"/>
        <v>0</v>
      </c>
      <c r="GQ134" s="26">
        <f t="shared" si="463"/>
        <v>0</v>
      </c>
      <c r="GR134" s="26">
        <f t="shared" si="464"/>
        <v>0</v>
      </c>
      <c r="GS134" s="26">
        <f t="shared" si="465"/>
        <v>0</v>
      </c>
      <c r="GT134" s="26">
        <f t="shared" si="466"/>
        <v>0</v>
      </c>
      <c r="GU134" s="26">
        <f t="shared" si="467"/>
        <v>0</v>
      </c>
      <c r="GV134" s="26">
        <f t="shared" si="468"/>
        <v>0</v>
      </c>
      <c r="GW134" s="26">
        <f t="shared" si="469"/>
        <v>0</v>
      </c>
      <c r="GX134" s="26">
        <f t="shared" si="470"/>
        <v>1</v>
      </c>
      <c r="GY134" s="26">
        <f t="shared" si="471"/>
        <v>0</v>
      </c>
      <c r="GZ134" s="26">
        <f t="shared" si="472"/>
        <v>2</v>
      </c>
      <c r="HA134" s="26">
        <f t="shared" si="473"/>
        <v>1</v>
      </c>
      <c r="HB134" s="31">
        <f t="shared" si="474"/>
        <v>4</v>
      </c>
      <c r="HC134" s="31">
        <f t="shared" si="475"/>
        <v>0.625</v>
      </c>
      <c r="HD134" s="31">
        <f t="shared" si="476"/>
        <v>1.1363636363636363E-3</v>
      </c>
    </row>
    <row r="135" spans="1:212">
      <c r="A135" s="6">
        <v>64</v>
      </c>
      <c r="B135" s="6">
        <v>35</v>
      </c>
      <c r="C135" s="6">
        <v>23</v>
      </c>
      <c r="D135" s="7">
        <v>23.020383339999999</v>
      </c>
      <c r="E135" s="8">
        <f t="shared" si="419"/>
        <v>23</v>
      </c>
      <c r="F135" s="7">
        <v>61.894720020000001</v>
      </c>
      <c r="G135" s="8">
        <f t="shared" si="420"/>
        <v>62</v>
      </c>
      <c r="H135" s="9">
        <v>5.680361038</v>
      </c>
      <c r="I135" s="8">
        <f t="shared" si="421"/>
        <v>6</v>
      </c>
      <c r="J135" s="10">
        <v>63.03843397</v>
      </c>
      <c r="K135" s="8">
        <f t="shared" si="422"/>
        <v>63</v>
      </c>
      <c r="L135" s="5" t="s">
        <v>36</v>
      </c>
      <c r="S135" s="27">
        <v>133</v>
      </c>
      <c r="T135" s="26">
        <f t="shared" si="352"/>
        <v>0</v>
      </c>
      <c r="U135" s="26">
        <f t="shared" si="353"/>
        <v>0</v>
      </c>
      <c r="V135" s="26">
        <f t="shared" si="354"/>
        <v>0</v>
      </c>
      <c r="W135" s="26">
        <f t="shared" si="355"/>
        <v>0</v>
      </c>
      <c r="X135" s="26">
        <f t="shared" si="356"/>
        <v>0</v>
      </c>
      <c r="Y135" s="26">
        <f t="shared" si="357"/>
        <v>0</v>
      </c>
      <c r="Z135" s="26">
        <f t="shared" si="358"/>
        <v>0</v>
      </c>
      <c r="AA135" s="26">
        <f t="shared" si="359"/>
        <v>0</v>
      </c>
      <c r="AB135" s="26">
        <f t="shared" si="360"/>
        <v>0</v>
      </c>
      <c r="AC135" s="26">
        <f t="shared" si="361"/>
        <v>0</v>
      </c>
      <c r="AD135" s="26">
        <f t="shared" si="362"/>
        <v>0</v>
      </c>
      <c r="AE135" s="26">
        <f t="shared" si="363"/>
        <v>0</v>
      </c>
      <c r="AF135" s="26">
        <f t="shared" si="370"/>
        <v>0</v>
      </c>
      <c r="AG135" s="26">
        <f t="shared" si="364"/>
        <v>0</v>
      </c>
      <c r="AH135" s="26">
        <f t="shared" si="372"/>
        <v>0</v>
      </c>
      <c r="AI135" s="26">
        <f t="shared" si="371"/>
        <v>0</v>
      </c>
      <c r="AJ135" s="26">
        <f t="shared" si="365"/>
        <v>0</v>
      </c>
      <c r="AK135" s="26">
        <f t="shared" si="366"/>
        <v>0</v>
      </c>
      <c r="AL135" s="26">
        <f t="shared" si="367"/>
        <v>0</v>
      </c>
      <c r="AM135" s="26">
        <f t="shared" si="373"/>
        <v>4</v>
      </c>
      <c r="AN135" s="26">
        <f t="shared" si="368"/>
        <v>0</v>
      </c>
      <c r="AO135" s="26">
        <f t="shared" si="369"/>
        <v>0</v>
      </c>
      <c r="AP135" s="31">
        <f t="shared" si="423"/>
        <v>4</v>
      </c>
      <c r="AQ135" s="31">
        <f t="shared" si="374"/>
        <v>0</v>
      </c>
      <c r="AR135" s="31">
        <f t="shared" si="424"/>
        <v>0</v>
      </c>
      <c r="AU135" s="27">
        <v>138</v>
      </c>
      <c r="AV135" s="26">
        <f t="shared" si="425"/>
        <v>0</v>
      </c>
      <c r="AW135" s="26">
        <f t="shared" si="426"/>
        <v>0</v>
      </c>
      <c r="AX135" s="26">
        <f t="shared" si="427"/>
        <v>0</v>
      </c>
      <c r="AY135" s="26">
        <f t="shared" si="428"/>
        <v>0</v>
      </c>
      <c r="AZ135" s="26">
        <f t="shared" si="429"/>
        <v>0</v>
      </c>
      <c r="BA135" s="26">
        <f t="shared" si="430"/>
        <v>0</v>
      </c>
      <c r="BB135" s="26">
        <f t="shared" si="431"/>
        <v>0</v>
      </c>
      <c r="BC135" s="26">
        <f t="shared" si="432"/>
        <v>0</v>
      </c>
      <c r="BD135" s="26">
        <f t="shared" si="433"/>
        <v>0</v>
      </c>
      <c r="BE135" s="26">
        <f t="shared" si="434"/>
        <v>0</v>
      </c>
      <c r="BF135" s="26">
        <f t="shared" si="435"/>
        <v>0</v>
      </c>
      <c r="BG135" s="26">
        <f t="shared" si="436"/>
        <v>0</v>
      </c>
      <c r="BH135" s="26">
        <f t="shared" si="437"/>
        <v>5</v>
      </c>
      <c r="BI135" s="26">
        <f t="shared" si="438"/>
        <v>0</v>
      </c>
      <c r="BJ135" s="26">
        <f t="shared" si="439"/>
        <v>0</v>
      </c>
      <c r="BK135" s="26">
        <f t="shared" si="440"/>
        <v>5</v>
      </c>
      <c r="BL135" s="26">
        <f t="shared" si="441"/>
        <v>0</v>
      </c>
      <c r="BM135" s="26">
        <f t="shared" si="442"/>
        <v>0</v>
      </c>
      <c r="BN135" s="26">
        <f t="shared" si="443"/>
        <v>0</v>
      </c>
      <c r="BO135" s="26">
        <f t="shared" si="444"/>
        <v>0</v>
      </c>
      <c r="BP135" s="26">
        <f t="shared" si="445"/>
        <v>0</v>
      </c>
      <c r="BQ135" s="26">
        <f t="shared" si="446"/>
        <v>0</v>
      </c>
      <c r="BR135" s="31">
        <f t="shared" si="447"/>
        <v>10</v>
      </c>
      <c r="BS135" s="31">
        <f t="shared" si="448"/>
        <v>0.5</v>
      </c>
      <c r="BT135" s="31">
        <f t="shared" si="449"/>
        <v>2.2727272727272726E-3</v>
      </c>
      <c r="BW135" s="27">
        <v>138</v>
      </c>
      <c r="BX135" s="26">
        <f t="shared" si="397"/>
        <v>0</v>
      </c>
      <c r="BY135" s="26">
        <f t="shared" si="398"/>
        <v>0</v>
      </c>
      <c r="BZ135" s="26">
        <f t="shared" si="399"/>
        <v>0</v>
      </c>
      <c r="CA135" s="26">
        <f t="shared" si="400"/>
        <v>0</v>
      </c>
      <c r="CB135" s="26">
        <f t="shared" si="401"/>
        <v>0</v>
      </c>
      <c r="CC135" s="26">
        <f t="shared" si="402"/>
        <v>0</v>
      </c>
      <c r="CD135" s="26">
        <f t="shared" si="403"/>
        <v>0</v>
      </c>
      <c r="CE135" s="26">
        <f t="shared" si="404"/>
        <v>0</v>
      </c>
      <c r="CF135" s="26">
        <f t="shared" si="405"/>
        <v>0</v>
      </c>
      <c r="CG135" s="26">
        <f t="shared" si="406"/>
        <v>0</v>
      </c>
      <c r="CH135" s="26">
        <f t="shared" si="407"/>
        <v>0</v>
      </c>
      <c r="CI135" s="26">
        <f t="shared" si="408"/>
        <v>0</v>
      </c>
      <c r="CJ135" s="26">
        <f t="shared" si="409"/>
        <v>0</v>
      </c>
      <c r="CK135" s="26">
        <f t="shared" si="410"/>
        <v>0</v>
      </c>
      <c r="CL135" s="26">
        <f t="shared" si="411"/>
        <v>0</v>
      </c>
      <c r="CM135" s="26">
        <f t="shared" si="412"/>
        <v>0</v>
      </c>
      <c r="CN135" s="26">
        <f t="shared" si="413"/>
        <v>0</v>
      </c>
      <c r="CO135" s="26">
        <f t="shared" si="414"/>
        <v>0</v>
      </c>
      <c r="CP135" s="26">
        <f t="shared" si="415"/>
        <v>0</v>
      </c>
      <c r="CQ135" s="26">
        <f t="shared" si="416"/>
        <v>0</v>
      </c>
      <c r="CR135" s="26">
        <f t="shared" si="417"/>
        <v>0</v>
      </c>
      <c r="CS135" s="26">
        <f t="shared" si="418"/>
        <v>0</v>
      </c>
      <c r="CT135" s="31">
        <f t="shared" si="450"/>
        <v>0</v>
      </c>
      <c r="CU135" s="31">
        <v>0</v>
      </c>
      <c r="CV135" s="31">
        <f t="shared" si="451"/>
        <v>0</v>
      </c>
      <c r="GE135" s="27">
        <v>153</v>
      </c>
      <c r="GF135" s="26">
        <f t="shared" si="452"/>
        <v>0</v>
      </c>
      <c r="GG135" s="26">
        <f t="shared" si="453"/>
        <v>0</v>
      </c>
      <c r="GH135" s="26">
        <f t="shared" si="454"/>
        <v>0</v>
      </c>
      <c r="GI135" s="26">
        <f t="shared" si="455"/>
        <v>0</v>
      </c>
      <c r="GJ135" s="26">
        <f t="shared" si="456"/>
        <v>1</v>
      </c>
      <c r="GK135" s="26">
        <f t="shared" si="457"/>
        <v>0</v>
      </c>
      <c r="GL135" s="26">
        <f t="shared" si="458"/>
        <v>0</v>
      </c>
      <c r="GM135" s="26">
        <f t="shared" si="459"/>
        <v>0</v>
      </c>
      <c r="GN135" s="26">
        <f t="shared" si="460"/>
        <v>0</v>
      </c>
      <c r="GO135" s="26">
        <f t="shared" si="461"/>
        <v>0</v>
      </c>
      <c r="GP135" s="26">
        <f t="shared" si="462"/>
        <v>0</v>
      </c>
      <c r="GQ135" s="26">
        <f t="shared" si="463"/>
        <v>0</v>
      </c>
      <c r="GR135" s="26">
        <f t="shared" si="464"/>
        <v>0</v>
      </c>
      <c r="GS135" s="26">
        <f t="shared" si="465"/>
        <v>0</v>
      </c>
      <c r="GT135" s="26">
        <f t="shared" si="466"/>
        <v>0</v>
      </c>
      <c r="GU135" s="26">
        <f t="shared" si="467"/>
        <v>0</v>
      </c>
      <c r="GV135" s="26">
        <f t="shared" si="468"/>
        <v>0</v>
      </c>
      <c r="GW135" s="26">
        <f t="shared" si="469"/>
        <v>0</v>
      </c>
      <c r="GX135" s="26">
        <f t="shared" si="470"/>
        <v>0</v>
      </c>
      <c r="GY135" s="26">
        <f t="shared" si="471"/>
        <v>0</v>
      </c>
      <c r="GZ135" s="26">
        <f t="shared" si="472"/>
        <v>2</v>
      </c>
      <c r="HA135" s="26">
        <f t="shared" si="473"/>
        <v>2</v>
      </c>
      <c r="HB135" s="31">
        <f t="shared" si="474"/>
        <v>5</v>
      </c>
      <c r="HC135" s="31">
        <f t="shared" si="475"/>
        <v>0.6399999999999999</v>
      </c>
      <c r="HD135" s="31">
        <f t="shared" si="476"/>
        <v>1.4545454545454542E-3</v>
      </c>
    </row>
    <row r="136" spans="1:212">
      <c r="A136" s="6">
        <v>60</v>
      </c>
      <c r="B136" s="6">
        <v>46</v>
      </c>
      <c r="C136" s="6">
        <v>22</v>
      </c>
      <c r="D136" s="7">
        <v>24.893646350000001</v>
      </c>
      <c r="E136" s="8">
        <f t="shared" si="419"/>
        <v>25</v>
      </c>
      <c r="F136" s="7">
        <v>65.614187610000002</v>
      </c>
      <c r="G136" s="8">
        <f t="shared" si="420"/>
        <v>66</v>
      </c>
      <c r="H136" s="9">
        <v>6.625404348</v>
      </c>
      <c r="I136" s="8">
        <f t="shared" si="421"/>
        <v>7</v>
      </c>
      <c r="J136" s="10">
        <v>87.929808499999993</v>
      </c>
      <c r="K136" s="8">
        <f t="shared" si="422"/>
        <v>88</v>
      </c>
      <c r="L136" s="5" t="s">
        <v>36</v>
      </c>
      <c r="S136" s="27">
        <v>134</v>
      </c>
      <c r="T136" s="26">
        <f t="shared" si="352"/>
        <v>0</v>
      </c>
      <c r="U136" s="26">
        <f t="shared" si="353"/>
        <v>0</v>
      </c>
      <c r="V136" s="26">
        <f t="shared" si="354"/>
        <v>0</v>
      </c>
      <c r="W136" s="26">
        <f t="shared" si="355"/>
        <v>0</v>
      </c>
      <c r="X136" s="26">
        <f t="shared" si="356"/>
        <v>0</v>
      </c>
      <c r="Y136" s="26">
        <f t="shared" si="357"/>
        <v>0</v>
      </c>
      <c r="Z136" s="26">
        <f t="shared" si="358"/>
        <v>0</v>
      </c>
      <c r="AA136" s="26">
        <f t="shared" si="359"/>
        <v>0</v>
      </c>
      <c r="AB136" s="26">
        <f t="shared" si="360"/>
        <v>0</v>
      </c>
      <c r="AC136" s="26">
        <f t="shared" si="361"/>
        <v>0</v>
      </c>
      <c r="AD136" s="26">
        <f t="shared" si="362"/>
        <v>0</v>
      </c>
      <c r="AE136" s="26">
        <f t="shared" si="363"/>
        <v>0</v>
      </c>
      <c r="AF136" s="26">
        <f t="shared" si="370"/>
        <v>0</v>
      </c>
      <c r="AG136" s="26">
        <f t="shared" si="364"/>
        <v>0</v>
      </c>
      <c r="AH136" s="26">
        <f t="shared" si="372"/>
        <v>0</v>
      </c>
      <c r="AI136" s="26">
        <f t="shared" si="371"/>
        <v>0</v>
      </c>
      <c r="AJ136" s="26">
        <f t="shared" si="365"/>
        <v>0</v>
      </c>
      <c r="AK136" s="26">
        <f t="shared" si="366"/>
        <v>0</v>
      </c>
      <c r="AL136" s="26">
        <f t="shared" si="367"/>
        <v>0</v>
      </c>
      <c r="AM136" s="26">
        <f t="shared" si="373"/>
        <v>2</v>
      </c>
      <c r="AN136" s="26">
        <f t="shared" si="368"/>
        <v>0</v>
      </c>
      <c r="AO136" s="26">
        <f t="shared" si="369"/>
        <v>0</v>
      </c>
      <c r="AP136" s="31">
        <f t="shared" si="423"/>
        <v>2</v>
      </c>
      <c r="AQ136" s="31">
        <f t="shared" si="374"/>
        <v>0</v>
      </c>
      <c r="AR136" s="31">
        <f t="shared" si="424"/>
        <v>0</v>
      </c>
      <c r="AU136" s="27">
        <v>139</v>
      </c>
      <c r="AV136" s="26">
        <f t="shared" si="425"/>
        <v>0</v>
      </c>
      <c r="AW136" s="26">
        <f t="shared" si="426"/>
        <v>0</v>
      </c>
      <c r="AX136" s="26">
        <f t="shared" si="427"/>
        <v>0</v>
      </c>
      <c r="AY136" s="26">
        <f t="shared" si="428"/>
        <v>0</v>
      </c>
      <c r="AZ136" s="26">
        <f t="shared" si="429"/>
        <v>0</v>
      </c>
      <c r="BA136" s="26">
        <f t="shared" si="430"/>
        <v>0</v>
      </c>
      <c r="BB136" s="26">
        <f t="shared" si="431"/>
        <v>0</v>
      </c>
      <c r="BC136" s="26">
        <f t="shared" si="432"/>
        <v>0</v>
      </c>
      <c r="BD136" s="26">
        <f t="shared" si="433"/>
        <v>0</v>
      </c>
      <c r="BE136" s="26">
        <f t="shared" si="434"/>
        <v>0</v>
      </c>
      <c r="BF136" s="26">
        <f t="shared" si="435"/>
        <v>0</v>
      </c>
      <c r="BG136" s="26">
        <f t="shared" si="436"/>
        <v>0</v>
      </c>
      <c r="BH136" s="26">
        <f t="shared" si="437"/>
        <v>7</v>
      </c>
      <c r="BI136" s="26">
        <f t="shared" si="438"/>
        <v>0</v>
      </c>
      <c r="BJ136" s="26">
        <f t="shared" si="439"/>
        <v>0</v>
      </c>
      <c r="BK136" s="26">
        <f t="shared" si="440"/>
        <v>5</v>
      </c>
      <c r="BL136" s="26">
        <f t="shared" si="441"/>
        <v>0</v>
      </c>
      <c r="BM136" s="26">
        <f t="shared" si="442"/>
        <v>0</v>
      </c>
      <c r="BN136" s="26">
        <f t="shared" si="443"/>
        <v>0</v>
      </c>
      <c r="BO136" s="26">
        <f t="shared" si="444"/>
        <v>0</v>
      </c>
      <c r="BP136" s="26">
        <f t="shared" si="445"/>
        <v>0</v>
      </c>
      <c r="BQ136" s="26">
        <f t="shared" si="446"/>
        <v>0</v>
      </c>
      <c r="BR136" s="31">
        <f t="shared" si="447"/>
        <v>12</v>
      </c>
      <c r="BS136" s="31">
        <f t="shared" si="448"/>
        <v>0.48611111111111094</v>
      </c>
      <c r="BT136" s="31">
        <f t="shared" si="449"/>
        <v>2.6515151515151508E-3</v>
      </c>
      <c r="BW136" s="27">
        <v>139</v>
      </c>
      <c r="BX136" s="26">
        <f t="shared" si="397"/>
        <v>0</v>
      </c>
      <c r="BY136" s="26">
        <f t="shared" si="398"/>
        <v>0</v>
      </c>
      <c r="BZ136" s="26">
        <f t="shared" si="399"/>
        <v>0</v>
      </c>
      <c r="CA136" s="26">
        <f t="shared" si="400"/>
        <v>0</v>
      </c>
      <c r="CB136" s="26">
        <f t="shared" si="401"/>
        <v>0</v>
      </c>
      <c r="CC136" s="26">
        <f t="shared" si="402"/>
        <v>0</v>
      </c>
      <c r="CD136" s="26">
        <f t="shared" si="403"/>
        <v>0</v>
      </c>
      <c r="CE136" s="26">
        <f t="shared" si="404"/>
        <v>0</v>
      </c>
      <c r="CF136" s="26">
        <f t="shared" si="405"/>
        <v>0</v>
      </c>
      <c r="CG136" s="26">
        <f t="shared" si="406"/>
        <v>0</v>
      </c>
      <c r="CH136" s="26">
        <f t="shared" si="407"/>
        <v>0</v>
      </c>
      <c r="CI136" s="26">
        <f t="shared" si="408"/>
        <v>0</v>
      </c>
      <c r="CJ136" s="26">
        <f t="shared" si="409"/>
        <v>0</v>
      </c>
      <c r="CK136" s="26">
        <f t="shared" si="410"/>
        <v>0</v>
      </c>
      <c r="CL136" s="26">
        <f t="shared" si="411"/>
        <v>0</v>
      </c>
      <c r="CM136" s="26">
        <f t="shared" si="412"/>
        <v>0</v>
      </c>
      <c r="CN136" s="26">
        <f t="shared" si="413"/>
        <v>0</v>
      </c>
      <c r="CO136" s="26">
        <f t="shared" si="414"/>
        <v>0</v>
      </c>
      <c r="CP136" s="26">
        <f t="shared" si="415"/>
        <v>0</v>
      </c>
      <c r="CQ136" s="26">
        <f t="shared" si="416"/>
        <v>0</v>
      </c>
      <c r="CR136" s="26">
        <f t="shared" si="417"/>
        <v>0</v>
      </c>
      <c r="CS136" s="26">
        <f t="shared" si="418"/>
        <v>0</v>
      </c>
      <c r="CT136" s="31">
        <f t="shared" si="450"/>
        <v>0</v>
      </c>
      <c r="CU136" s="31">
        <v>0</v>
      </c>
      <c r="CV136" s="31">
        <f t="shared" si="451"/>
        <v>0</v>
      </c>
      <c r="GE136" s="27">
        <v>154</v>
      </c>
      <c r="GF136" s="26">
        <f t="shared" si="452"/>
        <v>0</v>
      </c>
      <c r="GG136" s="26">
        <f t="shared" si="453"/>
        <v>0</v>
      </c>
      <c r="GH136" s="26">
        <f t="shared" si="454"/>
        <v>0</v>
      </c>
      <c r="GI136" s="26">
        <f t="shared" si="455"/>
        <v>0</v>
      </c>
      <c r="GJ136" s="26">
        <f t="shared" si="456"/>
        <v>0</v>
      </c>
      <c r="GK136" s="26">
        <f t="shared" si="457"/>
        <v>0</v>
      </c>
      <c r="GL136" s="26">
        <f t="shared" si="458"/>
        <v>0</v>
      </c>
      <c r="GM136" s="26">
        <f t="shared" si="459"/>
        <v>0</v>
      </c>
      <c r="GN136" s="26">
        <f t="shared" si="460"/>
        <v>0</v>
      </c>
      <c r="GO136" s="26">
        <f t="shared" si="461"/>
        <v>0</v>
      </c>
      <c r="GP136" s="26">
        <f t="shared" si="462"/>
        <v>0</v>
      </c>
      <c r="GQ136" s="26">
        <f t="shared" si="463"/>
        <v>0</v>
      </c>
      <c r="GR136" s="26">
        <f t="shared" si="464"/>
        <v>0</v>
      </c>
      <c r="GS136" s="26">
        <f t="shared" si="465"/>
        <v>0</v>
      </c>
      <c r="GT136" s="26">
        <f t="shared" si="466"/>
        <v>0</v>
      </c>
      <c r="GU136" s="26">
        <f t="shared" si="467"/>
        <v>0</v>
      </c>
      <c r="GV136" s="26">
        <f t="shared" si="468"/>
        <v>0</v>
      </c>
      <c r="GW136" s="26">
        <f t="shared" si="469"/>
        <v>0</v>
      </c>
      <c r="GX136" s="26">
        <f t="shared" si="470"/>
        <v>1</v>
      </c>
      <c r="GY136" s="26">
        <f t="shared" si="471"/>
        <v>0</v>
      </c>
      <c r="GZ136" s="26">
        <f t="shared" si="472"/>
        <v>4</v>
      </c>
      <c r="HA136" s="26">
        <f t="shared" si="473"/>
        <v>0</v>
      </c>
      <c r="HB136" s="31">
        <f t="shared" si="474"/>
        <v>5</v>
      </c>
      <c r="HC136" s="31">
        <f t="shared" si="475"/>
        <v>0.31999999999999984</v>
      </c>
      <c r="HD136" s="31">
        <f t="shared" si="476"/>
        <v>7.272727272727269E-4</v>
      </c>
    </row>
    <row r="137" spans="1:212">
      <c r="A137" s="6">
        <v>98</v>
      </c>
      <c r="B137" s="6">
        <v>44</v>
      </c>
      <c r="C137" s="6">
        <v>21</v>
      </c>
      <c r="D137" s="7">
        <v>25.77175115</v>
      </c>
      <c r="E137" s="8">
        <f t="shared" si="419"/>
        <v>26</v>
      </c>
      <c r="F137" s="7">
        <v>74.089113999999995</v>
      </c>
      <c r="G137" s="8">
        <f t="shared" si="420"/>
        <v>74</v>
      </c>
      <c r="H137" s="9">
        <v>6.5244780320000002</v>
      </c>
      <c r="I137" s="8">
        <f t="shared" si="421"/>
        <v>7</v>
      </c>
      <c r="J137" s="10">
        <v>107.4931917</v>
      </c>
      <c r="K137" s="8">
        <f t="shared" si="422"/>
        <v>107</v>
      </c>
      <c r="L137" s="5" t="s">
        <v>36</v>
      </c>
      <c r="S137" s="27">
        <v>135</v>
      </c>
      <c r="T137" s="26">
        <f t="shared" si="352"/>
        <v>0</v>
      </c>
      <c r="U137" s="26">
        <f t="shared" si="353"/>
        <v>0</v>
      </c>
      <c r="V137" s="26">
        <f t="shared" si="354"/>
        <v>0</v>
      </c>
      <c r="W137" s="26">
        <f t="shared" si="355"/>
        <v>0</v>
      </c>
      <c r="X137" s="26">
        <f t="shared" si="356"/>
        <v>0</v>
      </c>
      <c r="Y137" s="26">
        <f t="shared" si="357"/>
        <v>0</v>
      </c>
      <c r="Z137" s="26">
        <f t="shared" si="358"/>
        <v>0</v>
      </c>
      <c r="AA137" s="26">
        <f t="shared" si="359"/>
        <v>0</v>
      </c>
      <c r="AB137" s="26">
        <f t="shared" si="360"/>
        <v>0</v>
      </c>
      <c r="AC137" s="26">
        <f t="shared" si="361"/>
        <v>0</v>
      </c>
      <c r="AD137" s="26">
        <f t="shared" si="362"/>
        <v>0</v>
      </c>
      <c r="AE137" s="26">
        <f t="shared" si="363"/>
        <v>0</v>
      </c>
      <c r="AF137" s="26">
        <f t="shared" si="370"/>
        <v>0</v>
      </c>
      <c r="AG137" s="26">
        <f t="shared" si="364"/>
        <v>0</v>
      </c>
      <c r="AH137" s="26">
        <f t="shared" si="372"/>
        <v>0</v>
      </c>
      <c r="AI137" s="26">
        <f t="shared" si="371"/>
        <v>0</v>
      </c>
      <c r="AJ137" s="26">
        <f t="shared" si="365"/>
        <v>0</v>
      </c>
      <c r="AK137" s="26">
        <f t="shared" si="366"/>
        <v>0</v>
      </c>
      <c r="AL137" s="26">
        <f t="shared" si="367"/>
        <v>0</v>
      </c>
      <c r="AM137" s="26">
        <f t="shared" si="373"/>
        <v>1</v>
      </c>
      <c r="AN137" s="26">
        <f t="shared" si="368"/>
        <v>0</v>
      </c>
      <c r="AO137" s="26">
        <f t="shared" si="369"/>
        <v>0</v>
      </c>
      <c r="AP137" s="31">
        <f t="shared" si="423"/>
        <v>1</v>
      </c>
      <c r="AQ137" s="31">
        <f t="shared" si="374"/>
        <v>0</v>
      </c>
      <c r="AR137" s="31">
        <f t="shared" si="424"/>
        <v>0</v>
      </c>
      <c r="AU137" s="27">
        <v>140</v>
      </c>
      <c r="AV137" s="26">
        <f t="shared" si="425"/>
        <v>0</v>
      </c>
      <c r="AW137" s="26">
        <f t="shared" si="426"/>
        <v>0</v>
      </c>
      <c r="AX137" s="26">
        <f t="shared" si="427"/>
        <v>0</v>
      </c>
      <c r="AY137" s="26">
        <f t="shared" si="428"/>
        <v>0</v>
      </c>
      <c r="AZ137" s="26">
        <f t="shared" si="429"/>
        <v>0</v>
      </c>
      <c r="BA137" s="26">
        <f t="shared" si="430"/>
        <v>0</v>
      </c>
      <c r="BB137" s="26">
        <f t="shared" si="431"/>
        <v>0</v>
      </c>
      <c r="BC137" s="26">
        <f t="shared" si="432"/>
        <v>0</v>
      </c>
      <c r="BD137" s="26">
        <f t="shared" si="433"/>
        <v>0</v>
      </c>
      <c r="BE137" s="26">
        <f t="shared" si="434"/>
        <v>0</v>
      </c>
      <c r="BF137" s="26">
        <f t="shared" si="435"/>
        <v>0</v>
      </c>
      <c r="BG137" s="26">
        <f t="shared" si="436"/>
        <v>0</v>
      </c>
      <c r="BH137" s="26">
        <f t="shared" si="437"/>
        <v>6</v>
      </c>
      <c r="BI137" s="26">
        <f t="shared" si="438"/>
        <v>0</v>
      </c>
      <c r="BJ137" s="26">
        <f t="shared" si="439"/>
        <v>0</v>
      </c>
      <c r="BK137" s="26">
        <f t="shared" si="440"/>
        <v>6</v>
      </c>
      <c r="BL137" s="26">
        <f t="shared" si="441"/>
        <v>0</v>
      </c>
      <c r="BM137" s="26">
        <f t="shared" si="442"/>
        <v>0</v>
      </c>
      <c r="BN137" s="26">
        <f t="shared" si="443"/>
        <v>0</v>
      </c>
      <c r="BO137" s="26">
        <f t="shared" si="444"/>
        <v>0</v>
      </c>
      <c r="BP137" s="26">
        <f t="shared" si="445"/>
        <v>0</v>
      </c>
      <c r="BQ137" s="26">
        <f t="shared" si="446"/>
        <v>0</v>
      </c>
      <c r="BR137" s="31">
        <f t="shared" si="447"/>
        <v>12</v>
      </c>
      <c r="BS137" s="31">
        <f t="shared" si="448"/>
        <v>0.5</v>
      </c>
      <c r="BT137" s="31">
        <f t="shared" si="449"/>
        <v>2.7272727272727275E-3</v>
      </c>
      <c r="BW137" s="27">
        <v>140</v>
      </c>
      <c r="BX137" s="26">
        <f t="shared" si="397"/>
        <v>0</v>
      </c>
      <c r="BY137" s="26">
        <f t="shared" si="398"/>
        <v>0</v>
      </c>
      <c r="BZ137" s="26">
        <f t="shared" si="399"/>
        <v>0</v>
      </c>
      <c r="CA137" s="26">
        <f t="shared" si="400"/>
        <v>0</v>
      </c>
      <c r="CB137" s="26">
        <f t="shared" si="401"/>
        <v>0</v>
      </c>
      <c r="CC137" s="26">
        <f t="shared" si="402"/>
        <v>0</v>
      </c>
      <c r="CD137" s="26">
        <f t="shared" si="403"/>
        <v>0</v>
      </c>
      <c r="CE137" s="26">
        <f t="shared" si="404"/>
        <v>0</v>
      </c>
      <c r="CF137" s="26">
        <f t="shared" si="405"/>
        <v>0</v>
      </c>
      <c r="CG137" s="26">
        <f t="shared" si="406"/>
        <v>0</v>
      </c>
      <c r="CH137" s="26">
        <f t="shared" si="407"/>
        <v>0</v>
      </c>
      <c r="CI137" s="26">
        <f t="shared" si="408"/>
        <v>0</v>
      </c>
      <c r="CJ137" s="26">
        <f t="shared" si="409"/>
        <v>0</v>
      </c>
      <c r="CK137" s="26">
        <f t="shared" si="410"/>
        <v>0</v>
      </c>
      <c r="CL137" s="26">
        <f t="shared" si="411"/>
        <v>0</v>
      </c>
      <c r="CM137" s="26">
        <f t="shared" si="412"/>
        <v>0</v>
      </c>
      <c r="CN137" s="26">
        <f t="shared" si="413"/>
        <v>0</v>
      </c>
      <c r="CO137" s="26">
        <f t="shared" si="414"/>
        <v>0</v>
      </c>
      <c r="CP137" s="26">
        <f t="shared" si="415"/>
        <v>0</v>
      </c>
      <c r="CQ137" s="26">
        <f t="shared" si="416"/>
        <v>0</v>
      </c>
      <c r="CR137" s="26">
        <f t="shared" si="417"/>
        <v>0</v>
      </c>
      <c r="CS137" s="26">
        <f t="shared" si="418"/>
        <v>0</v>
      </c>
      <c r="CT137" s="31">
        <f t="shared" si="450"/>
        <v>0</v>
      </c>
      <c r="CU137" s="31">
        <v>0</v>
      </c>
      <c r="CV137" s="31">
        <f t="shared" si="451"/>
        <v>0</v>
      </c>
      <c r="GE137" s="27">
        <v>155</v>
      </c>
      <c r="GF137" s="26">
        <f t="shared" si="452"/>
        <v>0</v>
      </c>
      <c r="GG137" s="26">
        <f t="shared" si="453"/>
        <v>0</v>
      </c>
      <c r="GH137" s="26">
        <f t="shared" si="454"/>
        <v>0</v>
      </c>
      <c r="GI137" s="26">
        <f t="shared" si="455"/>
        <v>0</v>
      </c>
      <c r="GJ137" s="26">
        <f t="shared" si="456"/>
        <v>1</v>
      </c>
      <c r="GK137" s="26">
        <f t="shared" si="457"/>
        <v>0</v>
      </c>
      <c r="GL137" s="26">
        <f t="shared" si="458"/>
        <v>0</v>
      </c>
      <c r="GM137" s="26">
        <f t="shared" si="459"/>
        <v>0</v>
      </c>
      <c r="GN137" s="26">
        <f t="shared" si="460"/>
        <v>0</v>
      </c>
      <c r="GO137" s="26">
        <f t="shared" si="461"/>
        <v>0</v>
      </c>
      <c r="GP137" s="26">
        <f t="shared" si="462"/>
        <v>0</v>
      </c>
      <c r="GQ137" s="26">
        <f t="shared" si="463"/>
        <v>0</v>
      </c>
      <c r="GR137" s="26">
        <f t="shared" si="464"/>
        <v>0</v>
      </c>
      <c r="GS137" s="26">
        <f t="shared" si="465"/>
        <v>0</v>
      </c>
      <c r="GT137" s="26">
        <f t="shared" si="466"/>
        <v>0</v>
      </c>
      <c r="GU137" s="26">
        <f t="shared" si="467"/>
        <v>0</v>
      </c>
      <c r="GV137" s="26">
        <f t="shared" si="468"/>
        <v>0</v>
      </c>
      <c r="GW137" s="26">
        <f t="shared" si="469"/>
        <v>0</v>
      </c>
      <c r="GX137" s="26">
        <f t="shared" si="470"/>
        <v>0</v>
      </c>
      <c r="GY137" s="26">
        <f t="shared" si="471"/>
        <v>0</v>
      </c>
      <c r="GZ137" s="26">
        <f t="shared" si="472"/>
        <v>4</v>
      </c>
      <c r="HA137" s="26">
        <f t="shared" si="473"/>
        <v>0</v>
      </c>
      <c r="HB137" s="31">
        <f t="shared" si="474"/>
        <v>5</v>
      </c>
      <c r="HC137" s="31">
        <f t="shared" si="475"/>
        <v>0.31999999999999984</v>
      </c>
      <c r="HD137" s="31">
        <f t="shared" si="476"/>
        <v>7.272727272727269E-4</v>
      </c>
    </row>
    <row r="138" spans="1:212">
      <c r="A138" s="6">
        <v>75</v>
      </c>
      <c r="B138" s="6">
        <v>56</v>
      </c>
      <c r="C138" s="6">
        <v>18</v>
      </c>
      <c r="D138" s="7">
        <v>19.398517340000001</v>
      </c>
      <c r="E138" s="8">
        <f t="shared" si="419"/>
        <v>19</v>
      </c>
      <c r="F138" s="7">
        <v>62.357506409999999</v>
      </c>
      <c r="G138" s="8">
        <f t="shared" si="420"/>
        <v>62</v>
      </c>
      <c r="H138" s="9">
        <v>5.6962054679999996</v>
      </c>
      <c r="I138" s="8">
        <f t="shared" si="421"/>
        <v>6</v>
      </c>
      <c r="J138" s="10">
        <v>60.95197486</v>
      </c>
      <c r="K138" s="8">
        <f t="shared" si="422"/>
        <v>61</v>
      </c>
      <c r="L138" s="5" t="s">
        <v>36</v>
      </c>
      <c r="S138" s="27">
        <v>136</v>
      </c>
      <c r="T138" s="26">
        <f t="shared" si="352"/>
        <v>0</v>
      </c>
      <c r="U138" s="26">
        <f t="shared" si="353"/>
        <v>0</v>
      </c>
      <c r="V138" s="26">
        <f t="shared" si="354"/>
        <v>0</v>
      </c>
      <c r="W138" s="26">
        <f t="shared" si="355"/>
        <v>0</v>
      </c>
      <c r="X138" s="26">
        <f t="shared" si="356"/>
        <v>0</v>
      </c>
      <c r="Y138" s="26">
        <f t="shared" si="357"/>
        <v>0</v>
      </c>
      <c r="Z138" s="26">
        <f t="shared" si="358"/>
        <v>0</v>
      </c>
      <c r="AA138" s="26">
        <f t="shared" si="359"/>
        <v>0</v>
      </c>
      <c r="AB138" s="26">
        <f t="shared" si="360"/>
        <v>0</v>
      </c>
      <c r="AC138" s="26">
        <f t="shared" si="361"/>
        <v>0</v>
      </c>
      <c r="AD138" s="26">
        <f t="shared" si="362"/>
        <v>0</v>
      </c>
      <c r="AE138" s="26">
        <f t="shared" si="363"/>
        <v>0</v>
      </c>
      <c r="AF138" s="26">
        <f t="shared" si="370"/>
        <v>0</v>
      </c>
      <c r="AG138" s="26">
        <f t="shared" si="364"/>
        <v>0</v>
      </c>
      <c r="AH138" s="26">
        <f t="shared" si="372"/>
        <v>0</v>
      </c>
      <c r="AI138" s="26">
        <f t="shared" si="371"/>
        <v>0</v>
      </c>
      <c r="AJ138" s="26">
        <f t="shared" si="365"/>
        <v>0</v>
      </c>
      <c r="AK138" s="26">
        <f t="shared" si="366"/>
        <v>0</v>
      </c>
      <c r="AL138" s="26">
        <f t="shared" si="367"/>
        <v>0</v>
      </c>
      <c r="AM138" s="26">
        <f t="shared" si="373"/>
        <v>2</v>
      </c>
      <c r="AN138" s="26">
        <f t="shared" si="368"/>
        <v>0</v>
      </c>
      <c r="AO138" s="26">
        <f t="shared" si="369"/>
        <v>0</v>
      </c>
      <c r="AP138" s="31">
        <f t="shared" si="423"/>
        <v>2</v>
      </c>
      <c r="AQ138" s="31">
        <f t="shared" si="374"/>
        <v>0</v>
      </c>
      <c r="AR138" s="31">
        <f t="shared" si="424"/>
        <v>0</v>
      </c>
      <c r="AU138" s="27">
        <v>141</v>
      </c>
      <c r="AV138" s="26">
        <f t="shared" si="425"/>
        <v>0</v>
      </c>
      <c r="AW138" s="26">
        <f t="shared" si="426"/>
        <v>0</v>
      </c>
      <c r="AX138" s="26">
        <f t="shared" si="427"/>
        <v>0</v>
      </c>
      <c r="AY138" s="26">
        <f t="shared" si="428"/>
        <v>0</v>
      </c>
      <c r="AZ138" s="26">
        <f t="shared" si="429"/>
        <v>0</v>
      </c>
      <c r="BA138" s="26">
        <f t="shared" si="430"/>
        <v>0</v>
      </c>
      <c r="BB138" s="26">
        <f t="shared" si="431"/>
        <v>0</v>
      </c>
      <c r="BC138" s="26">
        <f t="shared" si="432"/>
        <v>0</v>
      </c>
      <c r="BD138" s="26">
        <f t="shared" si="433"/>
        <v>0</v>
      </c>
      <c r="BE138" s="26">
        <f t="shared" si="434"/>
        <v>0</v>
      </c>
      <c r="BF138" s="26">
        <f t="shared" si="435"/>
        <v>0</v>
      </c>
      <c r="BG138" s="26">
        <f t="shared" si="436"/>
        <v>0</v>
      </c>
      <c r="BH138" s="26">
        <f t="shared" si="437"/>
        <v>3</v>
      </c>
      <c r="BI138" s="26">
        <f t="shared" si="438"/>
        <v>0</v>
      </c>
      <c r="BJ138" s="26">
        <f t="shared" si="439"/>
        <v>0</v>
      </c>
      <c r="BK138" s="26">
        <f t="shared" si="440"/>
        <v>4</v>
      </c>
      <c r="BL138" s="26">
        <f t="shared" si="441"/>
        <v>0</v>
      </c>
      <c r="BM138" s="26">
        <f t="shared" si="442"/>
        <v>0</v>
      </c>
      <c r="BN138" s="26">
        <f t="shared" si="443"/>
        <v>0</v>
      </c>
      <c r="BO138" s="26">
        <f t="shared" si="444"/>
        <v>0</v>
      </c>
      <c r="BP138" s="26">
        <f t="shared" si="445"/>
        <v>0</v>
      </c>
      <c r="BQ138" s="26">
        <f t="shared" si="446"/>
        <v>0</v>
      </c>
      <c r="BR138" s="31">
        <f t="shared" si="447"/>
        <v>7</v>
      </c>
      <c r="BS138" s="31">
        <f t="shared" si="448"/>
        <v>0.48979591836734698</v>
      </c>
      <c r="BT138" s="31">
        <f t="shared" si="449"/>
        <v>1.5584415584415587E-3</v>
      </c>
      <c r="BW138" s="27">
        <v>141</v>
      </c>
      <c r="BX138" s="26">
        <f t="shared" si="397"/>
        <v>0</v>
      </c>
      <c r="BY138" s="26">
        <f t="shared" si="398"/>
        <v>0</v>
      </c>
      <c r="BZ138" s="26">
        <f t="shared" si="399"/>
        <v>0</v>
      </c>
      <c r="CA138" s="26">
        <f t="shared" si="400"/>
        <v>0</v>
      </c>
      <c r="CB138" s="26">
        <f t="shared" si="401"/>
        <v>0</v>
      </c>
      <c r="CC138" s="26">
        <f t="shared" si="402"/>
        <v>0</v>
      </c>
      <c r="CD138" s="26">
        <f t="shared" si="403"/>
        <v>0</v>
      </c>
      <c r="CE138" s="26">
        <f t="shared" si="404"/>
        <v>0</v>
      </c>
      <c r="CF138" s="26">
        <f t="shared" si="405"/>
        <v>0</v>
      </c>
      <c r="CG138" s="26">
        <f t="shared" si="406"/>
        <v>0</v>
      </c>
      <c r="CH138" s="26">
        <f t="shared" si="407"/>
        <v>0</v>
      </c>
      <c r="CI138" s="26">
        <f t="shared" si="408"/>
        <v>0</v>
      </c>
      <c r="CJ138" s="26">
        <f t="shared" si="409"/>
        <v>0</v>
      </c>
      <c r="CK138" s="26">
        <f t="shared" si="410"/>
        <v>0</v>
      </c>
      <c r="CL138" s="26">
        <f t="shared" si="411"/>
        <v>0</v>
      </c>
      <c r="CM138" s="26">
        <f t="shared" si="412"/>
        <v>0</v>
      </c>
      <c r="CN138" s="26">
        <f t="shared" si="413"/>
        <v>0</v>
      </c>
      <c r="CO138" s="26">
        <f t="shared" si="414"/>
        <v>0</v>
      </c>
      <c r="CP138" s="26">
        <f t="shared" si="415"/>
        <v>0</v>
      </c>
      <c r="CQ138" s="26">
        <f t="shared" si="416"/>
        <v>0</v>
      </c>
      <c r="CR138" s="26">
        <f t="shared" si="417"/>
        <v>0</v>
      </c>
      <c r="CS138" s="26">
        <f t="shared" si="418"/>
        <v>0</v>
      </c>
      <c r="CT138" s="31">
        <f t="shared" si="450"/>
        <v>0</v>
      </c>
      <c r="CU138" s="31">
        <v>0</v>
      </c>
      <c r="CV138" s="31">
        <f t="shared" si="451"/>
        <v>0</v>
      </c>
      <c r="GE138" s="27">
        <v>156</v>
      </c>
      <c r="GF138" s="26">
        <f t="shared" si="452"/>
        <v>0</v>
      </c>
      <c r="GG138" s="26">
        <f t="shared" si="453"/>
        <v>0</v>
      </c>
      <c r="GH138" s="26">
        <f t="shared" si="454"/>
        <v>0</v>
      </c>
      <c r="GI138" s="26">
        <f t="shared" si="455"/>
        <v>0</v>
      </c>
      <c r="GJ138" s="26">
        <f t="shared" si="456"/>
        <v>0</v>
      </c>
      <c r="GK138" s="26">
        <f t="shared" si="457"/>
        <v>0</v>
      </c>
      <c r="GL138" s="26">
        <f t="shared" si="458"/>
        <v>0</v>
      </c>
      <c r="GM138" s="26">
        <f t="shared" si="459"/>
        <v>0</v>
      </c>
      <c r="GN138" s="26">
        <f t="shared" si="460"/>
        <v>0</v>
      </c>
      <c r="GO138" s="26">
        <f t="shared" si="461"/>
        <v>0</v>
      </c>
      <c r="GP138" s="26">
        <f t="shared" si="462"/>
        <v>0</v>
      </c>
      <c r="GQ138" s="26">
        <f t="shared" si="463"/>
        <v>0</v>
      </c>
      <c r="GR138" s="26">
        <f t="shared" si="464"/>
        <v>0</v>
      </c>
      <c r="GS138" s="26">
        <f t="shared" si="465"/>
        <v>0</v>
      </c>
      <c r="GT138" s="26">
        <f t="shared" si="466"/>
        <v>0</v>
      </c>
      <c r="GU138" s="26">
        <f t="shared" si="467"/>
        <v>0</v>
      </c>
      <c r="GV138" s="26">
        <f t="shared" si="468"/>
        <v>0</v>
      </c>
      <c r="GW138" s="26">
        <f t="shared" si="469"/>
        <v>0</v>
      </c>
      <c r="GX138" s="26">
        <f t="shared" si="470"/>
        <v>0</v>
      </c>
      <c r="GY138" s="26">
        <f t="shared" si="471"/>
        <v>0</v>
      </c>
      <c r="GZ138" s="26">
        <f t="shared" si="472"/>
        <v>1</v>
      </c>
      <c r="HA138" s="26">
        <f t="shared" si="473"/>
        <v>2</v>
      </c>
      <c r="HB138" s="31">
        <f t="shared" si="474"/>
        <v>3</v>
      </c>
      <c r="HC138" s="31">
        <f t="shared" si="475"/>
        <v>0.44444444444444442</v>
      </c>
      <c r="HD138" s="31">
        <f t="shared" si="476"/>
        <v>6.0606060606060606E-4</v>
      </c>
    </row>
    <row r="139" spans="1:212">
      <c r="A139" s="6">
        <v>86</v>
      </c>
      <c r="B139" s="6">
        <v>55</v>
      </c>
      <c r="C139" s="6">
        <v>21</v>
      </c>
      <c r="D139" s="7">
        <v>21.541562320000001</v>
      </c>
      <c r="E139" s="8">
        <f t="shared" si="419"/>
        <v>22</v>
      </c>
      <c r="F139" s="7">
        <v>59.640241619999998</v>
      </c>
      <c r="G139" s="8">
        <f t="shared" si="420"/>
        <v>60</v>
      </c>
      <c r="H139" s="9">
        <v>6.8039315189999998</v>
      </c>
      <c r="I139" s="8">
        <f t="shared" si="421"/>
        <v>7</v>
      </c>
      <c r="J139" s="10">
        <v>109.7515385</v>
      </c>
      <c r="K139" s="8">
        <f t="shared" si="422"/>
        <v>110</v>
      </c>
      <c r="L139" s="5" t="s">
        <v>36</v>
      </c>
      <c r="S139" s="27">
        <v>137</v>
      </c>
      <c r="T139" s="26">
        <f t="shared" si="352"/>
        <v>0</v>
      </c>
      <c r="U139" s="26">
        <f t="shared" si="353"/>
        <v>0</v>
      </c>
      <c r="V139" s="26">
        <f t="shared" si="354"/>
        <v>0</v>
      </c>
      <c r="W139" s="26">
        <f t="shared" si="355"/>
        <v>0</v>
      </c>
      <c r="X139" s="26">
        <f t="shared" si="356"/>
        <v>0</v>
      </c>
      <c r="Y139" s="26">
        <f t="shared" si="357"/>
        <v>0</v>
      </c>
      <c r="Z139" s="26">
        <f t="shared" si="358"/>
        <v>0</v>
      </c>
      <c r="AA139" s="26">
        <f t="shared" si="359"/>
        <v>0</v>
      </c>
      <c r="AB139" s="26">
        <f t="shared" si="360"/>
        <v>0</v>
      </c>
      <c r="AC139" s="26">
        <f t="shared" si="361"/>
        <v>0</v>
      </c>
      <c r="AD139" s="26">
        <f t="shared" si="362"/>
        <v>0</v>
      </c>
      <c r="AE139" s="26">
        <f t="shared" si="363"/>
        <v>0</v>
      </c>
      <c r="AF139" s="26">
        <f t="shared" si="370"/>
        <v>0</v>
      </c>
      <c r="AG139" s="26">
        <f t="shared" si="364"/>
        <v>0</v>
      </c>
      <c r="AH139" s="26">
        <f t="shared" si="372"/>
        <v>0</v>
      </c>
      <c r="AI139" s="26">
        <f t="shared" si="371"/>
        <v>0</v>
      </c>
      <c r="AJ139" s="26">
        <f t="shared" si="365"/>
        <v>0</v>
      </c>
      <c r="AK139" s="26">
        <f t="shared" si="366"/>
        <v>0</v>
      </c>
      <c r="AL139" s="26">
        <f t="shared" si="367"/>
        <v>0</v>
      </c>
      <c r="AM139" s="26">
        <f t="shared" si="373"/>
        <v>0</v>
      </c>
      <c r="AN139" s="26">
        <f t="shared" si="368"/>
        <v>0</v>
      </c>
      <c r="AO139" s="26">
        <f t="shared" si="369"/>
        <v>0</v>
      </c>
      <c r="AP139" s="31">
        <f t="shared" si="423"/>
        <v>0</v>
      </c>
      <c r="AQ139" s="31">
        <f t="shared" ref="AQ139:AR140" si="477">SUM($T139:$AO139)</f>
        <v>0</v>
      </c>
      <c r="AR139" s="31">
        <f t="shared" si="477"/>
        <v>0</v>
      </c>
      <c r="AU139" s="27">
        <v>142</v>
      </c>
      <c r="AV139" s="26">
        <f t="shared" si="425"/>
        <v>0</v>
      </c>
      <c r="AW139" s="26">
        <f t="shared" si="426"/>
        <v>0</v>
      </c>
      <c r="AX139" s="26">
        <f t="shared" si="427"/>
        <v>0</v>
      </c>
      <c r="AY139" s="26">
        <f t="shared" si="428"/>
        <v>0</v>
      </c>
      <c r="AZ139" s="26">
        <f t="shared" si="429"/>
        <v>0</v>
      </c>
      <c r="BA139" s="26">
        <f t="shared" si="430"/>
        <v>0</v>
      </c>
      <c r="BB139" s="26">
        <f t="shared" si="431"/>
        <v>0</v>
      </c>
      <c r="BC139" s="26">
        <f t="shared" si="432"/>
        <v>0</v>
      </c>
      <c r="BD139" s="26">
        <f t="shared" si="433"/>
        <v>0</v>
      </c>
      <c r="BE139" s="26">
        <f t="shared" si="434"/>
        <v>0</v>
      </c>
      <c r="BF139" s="26">
        <f t="shared" si="435"/>
        <v>0</v>
      </c>
      <c r="BG139" s="26">
        <f t="shared" si="436"/>
        <v>0</v>
      </c>
      <c r="BH139" s="26">
        <f t="shared" si="437"/>
        <v>5</v>
      </c>
      <c r="BI139" s="26">
        <f t="shared" si="438"/>
        <v>0</v>
      </c>
      <c r="BJ139" s="26">
        <f t="shared" si="439"/>
        <v>0</v>
      </c>
      <c r="BK139" s="26">
        <f t="shared" si="440"/>
        <v>2</v>
      </c>
      <c r="BL139" s="26">
        <f t="shared" si="441"/>
        <v>0</v>
      </c>
      <c r="BM139" s="26">
        <f t="shared" si="442"/>
        <v>0</v>
      </c>
      <c r="BN139" s="26">
        <f t="shared" si="443"/>
        <v>0</v>
      </c>
      <c r="BO139" s="26">
        <f t="shared" si="444"/>
        <v>0</v>
      </c>
      <c r="BP139" s="26">
        <f t="shared" si="445"/>
        <v>0</v>
      </c>
      <c r="BQ139" s="26">
        <f t="shared" si="446"/>
        <v>0</v>
      </c>
      <c r="BR139" s="31">
        <f t="shared" si="447"/>
        <v>7</v>
      </c>
      <c r="BS139" s="31">
        <f t="shared" si="448"/>
        <v>0.40816326530612246</v>
      </c>
      <c r="BT139" s="31">
        <f t="shared" si="449"/>
        <v>1.2987012987012987E-3</v>
      </c>
      <c r="BW139" s="27">
        <v>142</v>
      </c>
      <c r="BX139" s="26">
        <f t="shared" si="397"/>
        <v>0</v>
      </c>
      <c r="BY139" s="26">
        <f t="shared" si="398"/>
        <v>0</v>
      </c>
      <c r="BZ139" s="26">
        <f t="shared" si="399"/>
        <v>0</v>
      </c>
      <c r="CA139" s="26">
        <f t="shared" si="400"/>
        <v>0</v>
      </c>
      <c r="CB139" s="26">
        <f t="shared" si="401"/>
        <v>0</v>
      </c>
      <c r="CC139" s="26">
        <f t="shared" si="402"/>
        <v>0</v>
      </c>
      <c r="CD139" s="26">
        <f t="shared" si="403"/>
        <v>0</v>
      </c>
      <c r="CE139" s="26">
        <f t="shared" si="404"/>
        <v>0</v>
      </c>
      <c r="CF139" s="26">
        <f t="shared" si="405"/>
        <v>0</v>
      </c>
      <c r="CG139" s="26">
        <f t="shared" si="406"/>
        <v>0</v>
      </c>
      <c r="CH139" s="26">
        <f t="shared" si="407"/>
        <v>0</v>
      </c>
      <c r="CI139" s="26">
        <f t="shared" si="408"/>
        <v>0</v>
      </c>
      <c r="CJ139" s="26">
        <f t="shared" si="409"/>
        <v>0</v>
      </c>
      <c r="CK139" s="26">
        <f t="shared" si="410"/>
        <v>0</v>
      </c>
      <c r="CL139" s="26">
        <f t="shared" si="411"/>
        <v>0</v>
      </c>
      <c r="CM139" s="26">
        <f t="shared" si="412"/>
        <v>0</v>
      </c>
      <c r="CN139" s="26">
        <f t="shared" si="413"/>
        <v>0</v>
      </c>
      <c r="CO139" s="26">
        <f t="shared" si="414"/>
        <v>0</v>
      </c>
      <c r="CP139" s="26">
        <f t="shared" si="415"/>
        <v>0</v>
      </c>
      <c r="CQ139" s="26">
        <f t="shared" si="416"/>
        <v>0</v>
      </c>
      <c r="CR139" s="26">
        <f t="shared" si="417"/>
        <v>0</v>
      </c>
      <c r="CS139" s="26">
        <f t="shared" si="418"/>
        <v>0</v>
      </c>
      <c r="CT139" s="31">
        <f t="shared" si="450"/>
        <v>0</v>
      </c>
      <c r="CU139" s="31">
        <v>0</v>
      </c>
      <c r="CV139" s="31">
        <f t="shared" si="451"/>
        <v>0</v>
      </c>
      <c r="GE139" s="27">
        <v>157</v>
      </c>
      <c r="GF139" s="26">
        <f t="shared" si="452"/>
        <v>0</v>
      </c>
      <c r="GG139" s="26">
        <f t="shared" si="453"/>
        <v>0</v>
      </c>
      <c r="GH139" s="26">
        <f t="shared" si="454"/>
        <v>0</v>
      </c>
      <c r="GI139" s="26">
        <f t="shared" si="455"/>
        <v>0</v>
      </c>
      <c r="GJ139" s="26">
        <f t="shared" si="456"/>
        <v>1</v>
      </c>
      <c r="GK139" s="26">
        <f t="shared" si="457"/>
        <v>0</v>
      </c>
      <c r="GL139" s="26">
        <f t="shared" si="458"/>
        <v>0</v>
      </c>
      <c r="GM139" s="26">
        <f t="shared" si="459"/>
        <v>0</v>
      </c>
      <c r="GN139" s="26">
        <f t="shared" si="460"/>
        <v>0</v>
      </c>
      <c r="GO139" s="26">
        <f t="shared" si="461"/>
        <v>0</v>
      </c>
      <c r="GP139" s="26">
        <f t="shared" si="462"/>
        <v>0</v>
      </c>
      <c r="GQ139" s="26">
        <f t="shared" si="463"/>
        <v>0</v>
      </c>
      <c r="GR139" s="26">
        <f t="shared" si="464"/>
        <v>0</v>
      </c>
      <c r="GS139" s="26">
        <f t="shared" si="465"/>
        <v>0</v>
      </c>
      <c r="GT139" s="26">
        <f t="shared" si="466"/>
        <v>0</v>
      </c>
      <c r="GU139" s="26">
        <f t="shared" si="467"/>
        <v>0</v>
      </c>
      <c r="GV139" s="26">
        <f t="shared" si="468"/>
        <v>0</v>
      </c>
      <c r="GW139" s="26">
        <f t="shared" si="469"/>
        <v>0</v>
      </c>
      <c r="GX139" s="26">
        <f t="shared" si="470"/>
        <v>3</v>
      </c>
      <c r="GY139" s="26">
        <f t="shared" si="471"/>
        <v>0</v>
      </c>
      <c r="GZ139" s="26">
        <f t="shared" si="472"/>
        <v>1</v>
      </c>
      <c r="HA139" s="26">
        <f t="shared" si="473"/>
        <v>1</v>
      </c>
      <c r="HB139" s="31">
        <f t="shared" si="474"/>
        <v>6</v>
      </c>
      <c r="HC139" s="31">
        <f t="shared" si="475"/>
        <v>0.66666666666666663</v>
      </c>
      <c r="HD139" s="31">
        <f t="shared" si="476"/>
        <v>1.8181818181818182E-3</v>
      </c>
    </row>
    <row r="140" spans="1:212">
      <c r="A140" s="6">
        <v>98</v>
      </c>
      <c r="B140" s="6">
        <v>35</v>
      </c>
      <c r="C140" s="6">
        <v>18</v>
      </c>
      <c r="D140" s="7">
        <v>23.79746068</v>
      </c>
      <c r="E140" s="8">
        <f t="shared" si="419"/>
        <v>24</v>
      </c>
      <c r="F140" s="7">
        <v>74.829136980000001</v>
      </c>
      <c r="G140" s="8">
        <f t="shared" si="420"/>
        <v>75</v>
      </c>
      <c r="H140" s="9">
        <v>6.2527975480000002</v>
      </c>
      <c r="I140" s="8">
        <f t="shared" si="421"/>
        <v>6</v>
      </c>
      <c r="J140" s="10">
        <v>91.763371719999995</v>
      </c>
      <c r="K140" s="8">
        <f t="shared" si="422"/>
        <v>92</v>
      </c>
      <c r="L140" s="5" t="s">
        <v>36</v>
      </c>
      <c r="S140" s="27">
        <v>138</v>
      </c>
      <c r="T140" s="26">
        <f t="shared" si="352"/>
        <v>0</v>
      </c>
      <c r="U140" s="26">
        <f t="shared" si="353"/>
        <v>0</v>
      </c>
      <c r="V140" s="26">
        <f t="shared" si="354"/>
        <v>0</v>
      </c>
      <c r="W140" s="26">
        <f t="shared" si="355"/>
        <v>0</v>
      </c>
      <c r="X140" s="26">
        <f t="shared" si="356"/>
        <v>0</v>
      </c>
      <c r="Y140" s="26">
        <f t="shared" si="357"/>
        <v>0</v>
      </c>
      <c r="Z140" s="26">
        <f t="shared" si="358"/>
        <v>0</v>
      </c>
      <c r="AA140" s="26">
        <f t="shared" si="359"/>
        <v>0</v>
      </c>
      <c r="AB140" s="26">
        <f t="shared" si="360"/>
        <v>0</v>
      </c>
      <c r="AC140" s="26">
        <f t="shared" si="361"/>
        <v>0</v>
      </c>
      <c r="AD140" s="26">
        <f t="shared" si="362"/>
        <v>0</v>
      </c>
      <c r="AE140" s="26">
        <f t="shared" si="363"/>
        <v>0</v>
      </c>
      <c r="AF140" s="26">
        <f t="shared" si="370"/>
        <v>0</v>
      </c>
      <c r="AG140" s="26">
        <f t="shared" si="364"/>
        <v>0</v>
      </c>
      <c r="AH140" s="26">
        <f t="shared" si="372"/>
        <v>0</v>
      </c>
      <c r="AI140" s="26">
        <f t="shared" si="371"/>
        <v>0</v>
      </c>
      <c r="AJ140" s="26">
        <f t="shared" si="365"/>
        <v>0</v>
      </c>
      <c r="AK140" s="26">
        <f t="shared" si="366"/>
        <v>0</v>
      </c>
      <c r="AL140" s="26">
        <f t="shared" si="367"/>
        <v>0</v>
      </c>
      <c r="AM140" s="26">
        <f t="shared" si="373"/>
        <v>0</v>
      </c>
      <c r="AN140" s="26">
        <f t="shared" si="368"/>
        <v>0</v>
      </c>
      <c r="AO140" s="26">
        <f t="shared" si="369"/>
        <v>0</v>
      </c>
      <c r="AP140" s="31">
        <f t="shared" si="423"/>
        <v>0</v>
      </c>
      <c r="AQ140" s="31">
        <f t="shared" si="477"/>
        <v>0</v>
      </c>
      <c r="AR140" s="31">
        <f t="shared" si="477"/>
        <v>0</v>
      </c>
      <c r="AU140" s="27">
        <v>143</v>
      </c>
      <c r="AV140" s="26">
        <f t="shared" si="425"/>
        <v>0</v>
      </c>
      <c r="AW140" s="26">
        <f t="shared" si="426"/>
        <v>0</v>
      </c>
      <c r="AX140" s="26">
        <f t="shared" si="427"/>
        <v>0</v>
      </c>
      <c r="AY140" s="26">
        <f t="shared" si="428"/>
        <v>0</v>
      </c>
      <c r="AZ140" s="26">
        <f t="shared" si="429"/>
        <v>0</v>
      </c>
      <c r="BA140" s="26">
        <f t="shared" si="430"/>
        <v>0</v>
      </c>
      <c r="BB140" s="26">
        <f t="shared" si="431"/>
        <v>0</v>
      </c>
      <c r="BC140" s="26">
        <f t="shared" si="432"/>
        <v>0</v>
      </c>
      <c r="BD140" s="26">
        <f t="shared" si="433"/>
        <v>0</v>
      </c>
      <c r="BE140" s="26">
        <f t="shared" si="434"/>
        <v>0</v>
      </c>
      <c r="BF140" s="26">
        <f t="shared" si="435"/>
        <v>0</v>
      </c>
      <c r="BG140" s="26">
        <f t="shared" si="436"/>
        <v>0</v>
      </c>
      <c r="BH140" s="26">
        <f t="shared" si="437"/>
        <v>1</v>
      </c>
      <c r="BI140" s="26">
        <f t="shared" si="438"/>
        <v>0</v>
      </c>
      <c r="BJ140" s="26">
        <f t="shared" si="439"/>
        <v>0</v>
      </c>
      <c r="BK140" s="26">
        <f t="shared" si="440"/>
        <v>9</v>
      </c>
      <c r="BL140" s="26">
        <f t="shared" si="441"/>
        <v>0</v>
      </c>
      <c r="BM140" s="26">
        <f t="shared" si="442"/>
        <v>0</v>
      </c>
      <c r="BN140" s="26">
        <f t="shared" si="443"/>
        <v>0</v>
      </c>
      <c r="BO140" s="26">
        <f t="shared" si="444"/>
        <v>0</v>
      </c>
      <c r="BP140" s="26">
        <f t="shared" si="445"/>
        <v>0</v>
      </c>
      <c r="BQ140" s="26">
        <f t="shared" si="446"/>
        <v>0</v>
      </c>
      <c r="BR140" s="31">
        <f t="shared" si="447"/>
        <v>10</v>
      </c>
      <c r="BS140" s="31">
        <f t="shared" si="448"/>
        <v>0.17999999999999994</v>
      </c>
      <c r="BT140" s="31">
        <f t="shared" si="449"/>
        <v>8.1818181818181783E-4</v>
      </c>
      <c r="BW140" s="27">
        <v>143</v>
      </c>
      <c r="BX140" s="26">
        <f t="shared" si="397"/>
        <v>0</v>
      </c>
      <c r="BY140" s="26">
        <f t="shared" si="398"/>
        <v>0</v>
      </c>
      <c r="BZ140" s="26">
        <f t="shared" si="399"/>
        <v>0</v>
      </c>
      <c r="CA140" s="26">
        <f t="shared" si="400"/>
        <v>0</v>
      </c>
      <c r="CB140" s="26">
        <f t="shared" si="401"/>
        <v>0</v>
      </c>
      <c r="CC140" s="26">
        <f t="shared" si="402"/>
        <v>0</v>
      </c>
      <c r="CD140" s="26">
        <f t="shared" si="403"/>
        <v>0</v>
      </c>
      <c r="CE140" s="26">
        <f t="shared" si="404"/>
        <v>0</v>
      </c>
      <c r="CF140" s="26">
        <f t="shared" si="405"/>
        <v>0</v>
      </c>
      <c r="CG140" s="26">
        <f t="shared" si="406"/>
        <v>0</v>
      </c>
      <c r="CH140" s="26">
        <f t="shared" si="407"/>
        <v>0</v>
      </c>
      <c r="CI140" s="26">
        <f t="shared" si="408"/>
        <v>0</v>
      </c>
      <c r="CJ140" s="26">
        <f t="shared" si="409"/>
        <v>0</v>
      </c>
      <c r="CK140" s="26">
        <f t="shared" si="410"/>
        <v>0</v>
      </c>
      <c r="CL140" s="26">
        <f t="shared" si="411"/>
        <v>0</v>
      </c>
      <c r="CM140" s="26">
        <f t="shared" si="412"/>
        <v>0</v>
      </c>
      <c r="CN140" s="26">
        <f t="shared" si="413"/>
        <v>0</v>
      </c>
      <c r="CO140" s="26">
        <f t="shared" si="414"/>
        <v>0</v>
      </c>
      <c r="CP140" s="26">
        <f t="shared" si="415"/>
        <v>0</v>
      </c>
      <c r="CQ140" s="26">
        <f t="shared" si="416"/>
        <v>0</v>
      </c>
      <c r="CR140" s="26">
        <f t="shared" si="417"/>
        <v>0</v>
      </c>
      <c r="CS140" s="26">
        <f t="shared" si="418"/>
        <v>0</v>
      </c>
      <c r="CT140" s="31">
        <f t="shared" si="450"/>
        <v>0</v>
      </c>
      <c r="CU140" s="31">
        <v>0</v>
      </c>
      <c r="CV140" s="31">
        <f t="shared" si="451"/>
        <v>0</v>
      </c>
      <c r="GE140" s="27">
        <v>158</v>
      </c>
      <c r="GF140" s="26">
        <f t="shared" si="452"/>
        <v>0</v>
      </c>
      <c r="GG140" s="26">
        <f t="shared" si="453"/>
        <v>0</v>
      </c>
      <c r="GH140" s="26">
        <f t="shared" si="454"/>
        <v>0</v>
      </c>
      <c r="GI140" s="26">
        <f t="shared" si="455"/>
        <v>0</v>
      </c>
      <c r="GJ140" s="26">
        <f t="shared" si="456"/>
        <v>0</v>
      </c>
      <c r="GK140" s="26">
        <f t="shared" si="457"/>
        <v>0</v>
      </c>
      <c r="GL140" s="26">
        <f t="shared" si="458"/>
        <v>0</v>
      </c>
      <c r="GM140" s="26">
        <f t="shared" si="459"/>
        <v>0</v>
      </c>
      <c r="GN140" s="26">
        <f t="shared" si="460"/>
        <v>0</v>
      </c>
      <c r="GO140" s="26">
        <f t="shared" si="461"/>
        <v>0</v>
      </c>
      <c r="GP140" s="26">
        <f t="shared" si="462"/>
        <v>0</v>
      </c>
      <c r="GQ140" s="26">
        <f t="shared" si="463"/>
        <v>0</v>
      </c>
      <c r="GR140" s="26">
        <f t="shared" si="464"/>
        <v>0</v>
      </c>
      <c r="GS140" s="26">
        <f t="shared" si="465"/>
        <v>0</v>
      </c>
      <c r="GT140" s="26">
        <f t="shared" si="466"/>
        <v>0</v>
      </c>
      <c r="GU140" s="26">
        <f t="shared" si="467"/>
        <v>0</v>
      </c>
      <c r="GV140" s="26">
        <f t="shared" si="468"/>
        <v>0</v>
      </c>
      <c r="GW140" s="26">
        <f t="shared" si="469"/>
        <v>0</v>
      </c>
      <c r="GX140" s="26">
        <f t="shared" si="470"/>
        <v>2</v>
      </c>
      <c r="GY140" s="26">
        <f t="shared" si="471"/>
        <v>0</v>
      </c>
      <c r="GZ140" s="26">
        <f t="shared" si="472"/>
        <v>1</v>
      </c>
      <c r="HA140" s="26">
        <f t="shared" si="473"/>
        <v>0</v>
      </c>
      <c r="HB140" s="31">
        <f t="shared" si="474"/>
        <v>3</v>
      </c>
      <c r="HC140" s="31">
        <f t="shared" si="475"/>
        <v>0.44444444444444448</v>
      </c>
      <c r="HD140" s="31">
        <f t="shared" si="476"/>
        <v>6.0606060606060617E-4</v>
      </c>
    </row>
    <row r="141" spans="1:212">
      <c r="A141" s="6">
        <v>76</v>
      </c>
      <c r="B141" s="6">
        <v>57</v>
      </c>
      <c r="C141" s="6">
        <v>18</v>
      </c>
      <c r="D141" s="7">
        <v>18.980272899999999</v>
      </c>
      <c r="E141" s="8">
        <f t="shared" si="419"/>
        <v>19</v>
      </c>
      <c r="F141" s="7">
        <v>74.526008259999998</v>
      </c>
      <c r="G141" s="8">
        <f t="shared" si="420"/>
        <v>75</v>
      </c>
      <c r="H141" s="9">
        <v>6.092725883</v>
      </c>
      <c r="I141" s="8">
        <f t="shared" si="421"/>
        <v>6</v>
      </c>
      <c r="J141" s="10">
        <v>94.26249353</v>
      </c>
      <c r="K141" s="8">
        <f t="shared" si="422"/>
        <v>94</v>
      </c>
      <c r="L141" s="5" t="s">
        <v>36</v>
      </c>
      <c r="S141" s="27">
        <v>139</v>
      </c>
      <c r="T141" s="26">
        <f t="shared" si="352"/>
        <v>0</v>
      </c>
      <c r="U141" s="26">
        <f t="shared" si="353"/>
        <v>0</v>
      </c>
      <c r="V141" s="26">
        <f t="shared" si="354"/>
        <v>0</v>
      </c>
      <c r="W141" s="26">
        <f t="shared" si="355"/>
        <v>0</v>
      </c>
      <c r="X141" s="26">
        <f t="shared" si="356"/>
        <v>0</v>
      </c>
      <c r="Y141" s="26">
        <f t="shared" si="357"/>
        <v>0</v>
      </c>
      <c r="Z141" s="26">
        <f t="shared" si="358"/>
        <v>0</v>
      </c>
      <c r="AA141" s="26">
        <f t="shared" si="359"/>
        <v>0</v>
      </c>
      <c r="AB141" s="26">
        <f t="shared" si="360"/>
        <v>0</v>
      </c>
      <c r="AC141" s="26">
        <f t="shared" si="361"/>
        <v>0</v>
      </c>
      <c r="AD141" s="26">
        <f t="shared" si="362"/>
        <v>0</v>
      </c>
      <c r="AE141" s="26">
        <f t="shared" si="363"/>
        <v>0</v>
      </c>
      <c r="AF141" s="26">
        <f t="shared" si="370"/>
        <v>0</v>
      </c>
      <c r="AG141" s="26">
        <f t="shared" si="364"/>
        <v>0</v>
      </c>
      <c r="AH141" s="26">
        <f t="shared" si="372"/>
        <v>0</v>
      </c>
      <c r="AI141" s="26">
        <f t="shared" si="371"/>
        <v>0</v>
      </c>
      <c r="AJ141" s="26">
        <f t="shared" si="365"/>
        <v>0</v>
      </c>
      <c r="AK141" s="26">
        <f t="shared" si="366"/>
        <v>0</v>
      </c>
      <c r="AL141" s="26">
        <f t="shared" si="367"/>
        <v>0</v>
      </c>
      <c r="AM141" s="26">
        <f t="shared" si="373"/>
        <v>1</v>
      </c>
      <c r="AN141" s="26">
        <f t="shared" si="368"/>
        <v>0</v>
      </c>
      <c r="AO141" s="26">
        <f t="shared" si="369"/>
        <v>0</v>
      </c>
      <c r="AP141" s="31">
        <f t="shared" si="423"/>
        <v>1</v>
      </c>
      <c r="AQ141" s="31">
        <f t="shared" si="374"/>
        <v>0</v>
      </c>
      <c r="AR141" s="31">
        <f t="shared" si="424"/>
        <v>0</v>
      </c>
      <c r="AU141" s="27">
        <v>144</v>
      </c>
      <c r="AV141" s="26">
        <f t="shared" si="425"/>
        <v>0</v>
      </c>
      <c r="AW141" s="26">
        <f t="shared" si="426"/>
        <v>0</v>
      </c>
      <c r="AX141" s="26">
        <f t="shared" si="427"/>
        <v>0</v>
      </c>
      <c r="AY141" s="26">
        <f t="shared" si="428"/>
        <v>0</v>
      </c>
      <c r="AZ141" s="26">
        <f t="shared" si="429"/>
        <v>0</v>
      </c>
      <c r="BA141" s="26">
        <f t="shared" si="430"/>
        <v>0</v>
      </c>
      <c r="BB141" s="26">
        <f t="shared" si="431"/>
        <v>0</v>
      </c>
      <c r="BC141" s="26">
        <f t="shared" si="432"/>
        <v>0</v>
      </c>
      <c r="BD141" s="26">
        <f t="shared" si="433"/>
        <v>0</v>
      </c>
      <c r="BE141" s="26">
        <f t="shared" si="434"/>
        <v>0</v>
      </c>
      <c r="BF141" s="26">
        <f t="shared" si="435"/>
        <v>0</v>
      </c>
      <c r="BG141" s="26">
        <f t="shared" si="436"/>
        <v>0</v>
      </c>
      <c r="BH141" s="26">
        <f t="shared" si="437"/>
        <v>3</v>
      </c>
      <c r="BI141" s="26">
        <f t="shared" si="438"/>
        <v>0</v>
      </c>
      <c r="BJ141" s="26">
        <f t="shared" si="439"/>
        <v>0</v>
      </c>
      <c r="BK141" s="26">
        <f t="shared" si="440"/>
        <v>9</v>
      </c>
      <c r="BL141" s="26">
        <f t="shared" si="441"/>
        <v>0</v>
      </c>
      <c r="BM141" s="26">
        <f t="shared" si="442"/>
        <v>0</v>
      </c>
      <c r="BN141" s="26">
        <f t="shared" si="443"/>
        <v>0</v>
      </c>
      <c r="BO141" s="26">
        <f t="shared" si="444"/>
        <v>0</v>
      </c>
      <c r="BP141" s="26">
        <f t="shared" si="445"/>
        <v>0</v>
      </c>
      <c r="BQ141" s="26">
        <f t="shared" si="446"/>
        <v>0</v>
      </c>
      <c r="BR141" s="31">
        <f t="shared" si="447"/>
        <v>12</v>
      </c>
      <c r="BS141" s="31">
        <f t="shared" si="448"/>
        <v>0.375</v>
      </c>
      <c r="BT141" s="31">
        <f t="shared" si="449"/>
        <v>2.0454545454545456E-3</v>
      </c>
      <c r="BW141" s="27">
        <v>144</v>
      </c>
      <c r="BX141" s="26">
        <f t="shared" si="397"/>
        <v>0</v>
      </c>
      <c r="BY141" s="26">
        <f t="shared" si="398"/>
        <v>0</v>
      </c>
      <c r="BZ141" s="26">
        <f t="shared" si="399"/>
        <v>0</v>
      </c>
      <c r="CA141" s="26">
        <f t="shared" si="400"/>
        <v>0</v>
      </c>
      <c r="CB141" s="26">
        <f t="shared" si="401"/>
        <v>0</v>
      </c>
      <c r="CC141" s="26">
        <f t="shared" si="402"/>
        <v>0</v>
      </c>
      <c r="CD141" s="26">
        <f t="shared" si="403"/>
        <v>0</v>
      </c>
      <c r="CE141" s="26">
        <f t="shared" si="404"/>
        <v>0</v>
      </c>
      <c r="CF141" s="26">
        <f t="shared" si="405"/>
        <v>0</v>
      </c>
      <c r="CG141" s="26">
        <f t="shared" si="406"/>
        <v>0</v>
      </c>
      <c r="CH141" s="26">
        <f t="shared" si="407"/>
        <v>0</v>
      </c>
      <c r="CI141" s="26">
        <f t="shared" si="408"/>
        <v>0</v>
      </c>
      <c r="CJ141" s="26">
        <f t="shared" si="409"/>
        <v>0</v>
      </c>
      <c r="CK141" s="26">
        <f t="shared" si="410"/>
        <v>0</v>
      </c>
      <c r="CL141" s="26">
        <f t="shared" si="411"/>
        <v>0</v>
      </c>
      <c r="CM141" s="26">
        <f t="shared" si="412"/>
        <v>0</v>
      </c>
      <c r="CN141" s="26">
        <f t="shared" si="413"/>
        <v>0</v>
      </c>
      <c r="CO141" s="26">
        <f t="shared" si="414"/>
        <v>0</v>
      </c>
      <c r="CP141" s="26">
        <f t="shared" si="415"/>
        <v>0</v>
      </c>
      <c r="CQ141" s="26">
        <f t="shared" si="416"/>
        <v>0</v>
      </c>
      <c r="CR141" s="26">
        <f t="shared" si="417"/>
        <v>0</v>
      </c>
      <c r="CS141" s="26">
        <f t="shared" si="418"/>
        <v>0</v>
      </c>
      <c r="CT141" s="31">
        <f t="shared" si="450"/>
        <v>0</v>
      </c>
      <c r="CU141" s="31">
        <v>0</v>
      </c>
      <c r="CV141" s="31">
        <f t="shared" si="451"/>
        <v>0</v>
      </c>
      <c r="GE141" s="27">
        <v>159</v>
      </c>
      <c r="GF141" s="26">
        <f t="shared" si="452"/>
        <v>0</v>
      </c>
      <c r="GG141" s="26">
        <f t="shared" si="453"/>
        <v>0</v>
      </c>
      <c r="GH141" s="26">
        <f t="shared" si="454"/>
        <v>0</v>
      </c>
      <c r="GI141" s="26">
        <f t="shared" si="455"/>
        <v>0</v>
      </c>
      <c r="GJ141" s="26">
        <f t="shared" si="456"/>
        <v>1</v>
      </c>
      <c r="GK141" s="26">
        <f t="shared" si="457"/>
        <v>0</v>
      </c>
      <c r="GL141" s="26">
        <f t="shared" si="458"/>
        <v>0</v>
      </c>
      <c r="GM141" s="26">
        <f t="shared" si="459"/>
        <v>0</v>
      </c>
      <c r="GN141" s="26">
        <f t="shared" si="460"/>
        <v>0</v>
      </c>
      <c r="GO141" s="26">
        <f t="shared" si="461"/>
        <v>0</v>
      </c>
      <c r="GP141" s="26">
        <f t="shared" si="462"/>
        <v>0</v>
      </c>
      <c r="GQ141" s="26">
        <f t="shared" si="463"/>
        <v>0</v>
      </c>
      <c r="GR141" s="26">
        <f t="shared" si="464"/>
        <v>0</v>
      </c>
      <c r="GS141" s="26">
        <f t="shared" si="465"/>
        <v>0</v>
      </c>
      <c r="GT141" s="26">
        <f t="shared" si="466"/>
        <v>0</v>
      </c>
      <c r="GU141" s="26">
        <f t="shared" si="467"/>
        <v>0</v>
      </c>
      <c r="GV141" s="26">
        <f t="shared" si="468"/>
        <v>0</v>
      </c>
      <c r="GW141" s="26">
        <f t="shared" si="469"/>
        <v>0</v>
      </c>
      <c r="GX141" s="26">
        <f t="shared" si="470"/>
        <v>0</v>
      </c>
      <c r="GY141" s="26">
        <f t="shared" si="471"/>
        <v>0</v>
      </c>
      <c r="GZ141" s="26">
        <f t="shared" si="472"/>
        <v>1</v>
      </c>
      <c r="HA141" s="26">
        <f t="shared" si="473"/>
        <v>1</v>
      </c>
      <c r="HB141" s="31">
        <f t="shared" si="474"/>
        <v>3</v>
      </c>
      <c r="HC141" s="31">
        <f t="shared" si="475"/>
        <v>0.66666666666666652</v>
      </c>
      <c r="HD141" s="31">
        <f t="shared" si="476"/>
        <v>9.0909090909090898E-4</v>
      </c>
    </row>
    <row r="142" spans="1:212">
      <c r="A142" s="6">
        <v>99</v>
      </c>
      <c r="B142" s="6">
        <v>56</v>
      </c>
      <c r="C142" s="6">
        <v>17</v>
      </c>
      <c r="D142" s="7">
        <v>24.10859207</v>
      </c>
      <c r="E142" s="8">
        <f t="shared" si="419"/>
        <v>24</v>
      </c>
      <c r="F142" s="7">
        <v>73.131122610000006</v>
      </c>
      <c r="G142" s="8">
        <f t="shared" si="420"/>
        <v>73</v>
      </c>
      <c r="H142" s="9">
        <v>6.2343303560000001</v>
      </c>
      <c r="I142" s="8">
        <f t="shared" si="421"/>
        <v>6</v>
      </c>
      <c r="J142" s="10">
        <v>71.075622359999997</v>
      </c>
      <c r="K142" s="8">
        <f t="shared" si="422"/>
        <v>71</v>
      </c>
      <c r="L142" s="5" t="s">
        <v>36</v>
      </c>
      <c r="R142" t="s">
        <v>286</v>
      </c>
      <c r="S142" s="27">
        <v>140</v>
      </c>
      <c r="T142" s="26">
        <f t="shared" si="352"/>
        <v>0</v>
      </c>
      <c r="U142" s="26">
        <f t="shared" si="353"/>
        <v>0</v>
      </c>
      <c r="V142" s="26">
        <f t="shared" si="354"/>
        <v>0</v>
      </c>
      <c r="W142" s="26">
        <f t="shared" si="355"/>
        <v>0</v>
      </c>
      <c r="X142" s="26">
        <f t="shared" si="356"/>
        <v>0</v>
      </c>
      <c r="Y142" s="26">
        <f t="shared" si="357"/>
        <v>0</v>
      </c>
      <c r="Z142" s="26">
        <f t="shared" si="358"/>
        <v>0</v>
      </c>
      <c r="AA142" s="26">
        <f t="shared" si="359"/>
        <v>0</v>
      </c>
      <c r="AB142" s="26">
        <f t="shared" si="360"/>
        <v>0</v>
      </c>
      <c r="AC142" s="26">
        <f t="shared" si="361"/>
        <v>0</v>
      </c>
      <c r="AD142" s="26">
        <f t="shared" si="362"/>
        <v>0</v>
      </c>
      <c r="AE142" s="26">
        <f t="shared" si="363"/>
        <v>0</v>
      </c>
      <c r="AF142" s="26">
        <f t="shared" si="370"/>
        <v>0</v>
      </c>
      <c r="AG142" s="26">
        <f t="shared" si="364"/>
        <v>0</v>
      </c>
      <c r="AH142" s="26">
        <f t="shared" si="372"/>
        <v>0</v>
      </c>
      <c r="AI142" s="26">
        <f t="shared" si="371"/>
        <v>0</v>
      </c>
      <c r="AJ142" s="26">
        <f t="shared" si="365"/>
        <v>0</v>
      </c>
      <c r="AK142" s="26">
        <f t="shared" si="366"/>
        <v>0</v>
      </c>
      <c r="AL142" s="26">
        <f t="shared" si="367"/>
        <v>0</v>
      </c>
      <c r="AM142" s="26">
        <f t="shared" si="373"/>
        <v>3</v>
      </c>
      <c r="AN142" s="26">
        <f t="shared" si="368"/>
        <v>0</v>
      </c>
      <c r="AO142" s="26">
        <f t="shared" si="369"/>
        <v>0</v>
      </c>
      <c r="AP142" s="31">
        <f t="shared" si="423"/>
        <v>3</v>
      </c>
      <c r="AQ142" s="31">
        <f t="shared" si="374"/>
        <v>0</v>
      </c>
      <c r="AR142" s="31">
        <f t="shared" si="424"/>
        <v>0</v>
      </c>
      <c r="AT142" t="s">
        <v>286</v>
      </c>
      <c r="AU142" s="27">
        <v>145</v>
      </c>
      <c r="AV142" s="26">
        <f t="shared" si="425"/>
        <v>0</v>
      </c>
      <c r="AW142" s="26">
        <f t="shared" si="426"/>
        <v>0</v>
      </c>
      <c r="AX142" s="26">
        <f t="shared" si="427"/>
        <v>0</v>
      </c>
      <c r="AY142" s="26">
        <f>COUNTIFS($B$2:$B$2201, $AU142, $L$2:$L$2201, $P$5)</f>
        <v>0</v>
      </c>
      <c r="AZ142" s="26">
        <f t="shared" si="429"/>
        <v>0</v>
      </c>
      <c r="BA142" s="26">
        <f t="shared" si="430"/>
        <v>0</v>
      </c>
      <c r="BB142" s="26">
        <f t="shared" si="431"/>
        <v>0</v>
      </c>
      <c r="BC142" s="26">
        <f t="shared" si="432"/>
        <v>0</v>
      </c>
      <c r="BD142" s="26">
        <f t="shared" si="433"/>
        <v>0</v>
      </c>
      <c r="BE142" s="26">
        <f t="shared" si="434"/>
        <v>0</v>
      </c>
      <c r="BF142" s="26">
        <f t="shared" si="435"/>
        <v>0</v>
      </c>
      <c r="BG142" s="26">
        <f t="shared" si="436"/>
        <v>0</v>
      </c>
      <c r="BH142" s="26">
        <f t="shared" si="437"/>
        <v>4</v>
      </c>
      <c r="BI142" s="26">
        <f t="shared" si="438"/>
        <v>0</v>
      </c>
      <c r="BJ142" s="26">
        <f t="shared" si="439"/>
        <v>0</v>
      </c>
      <c r="BK142" s="26">
        <f t="shared" si="440"/>
        <v>4</v>
      </c>
      <c r="BL142" s="26">
        <f t="shared" si="441"/>
        <v>0</v>
      </c>
      <c r="BM142" s="26">
        <f t="shared" si="442"/>
        <v>0</v>
      </c>
      <c r="BN142" s="26">
        <f t="shared" si="443"/>
        <v>0</v>
      </c>
      <c r="BO142" s="26">
        <f t="shared" si="444"/>
        <v>0</v>
      </c>
      <c r="BP142" s="26">
        <f t="shared" si="445"/>
        <v>0</v>
      </c>
      <c r="BQ142" s="26">
        <f t="shared" si="446"/>
        <v>0</v>
      </c>
      <c r="BR142" s="31">
        <f t="shared" si="447"/>
        <v>8</v>
      </c>
      <c r="BS142" s="31">
        <f t="shared" si="448"/>
        <v>0.5</v>
      </c>
      <c r="BT142" s="31">
        <f t="shared" si="449"/>
        <v>1.8181818181818182E-3</v>
      </c>
      <c r="BW142" s="27">
        <v>145</v>
      </c>
      <c r="BX142" s="26">
        <f t="shared" si="397"/>
        <v>0</v>
      </c>
      <c r="BY142" s="26">
        <f t="shared" si="398"/>
        <v>0</v>
      </c>
      <c r="BZ142" s="26">
        <f t="shared" si="399"/>
        <v>0</v>
      </c>
      <c r="CA142" s="26">
        <f t="shared" si="400"/>
        <v>0</v>
      </c>
      <c r="CB142" s="26">
        <f t="shared" si="401"/>
        <v>0</v>
      </c>
      <c r="CC142" s="26">
        <f t="shared" si="402"/>
        <v>0</v>
      </c>
      <c r="CD142" s="26">
        <f t="shared" si="403"/>
        <v>0</v>
      </c>
      <c r="CE142" s="26">
        <f t="shared" si="404"/>
        <v>0</v>
      </c>
      <c r="CF142" s="26">
        <f t="shared" si="405"/>
        <v>0</v>
      </c>
      <c r="CG142" s="26">
        <f t="shared" si="406"/>
        <v>0</v>
      </c>
      <c r="CH142" s="26">
        <f t="shared" si="407"/>
        <v>0</v>
      </c>
      <c r="CI142" s="26">
        <f t="shared" si="408"/>
        <v>0</v>
      </c>
      <c r="CJ142" s="26">
        <f t="shared" si="409"/>
        <v>0</v>
      </c>
      <c r="CK142" s="26">
        <f t="shared" si="410"/>
        <v>0</v>
      </c>
      <c r="CL142" s="26">
        <f t="shared" si="411"/>
        <v>0</v>
      </c>
      <c r="CM142" s="26">
        <f t="shared" si="412"/>
        <v>0</v>
      </c>
      <c r="CN142" s="26">
        <f t="shared" si="413"/>
        <v>0</v>
      </c>
      <c r="CO142" s="26">
        <f t="shared" si="414"/>
        <v>0</v>
      </c>
      <c r="CP142" s="26">
        <f t="shared" si="415"/>
        <v>0</v>
      </c>
      <c r="CQ142" s="26">
        <f t="shared" si="416"/>
        <v>0</v>
      </c>
      <c r="CR142" s="26">
        <f t="shared" si="417"/>
        <v>0</v>
      </c>
      <c r="CS142" s="26">
        <f t="shared" si="418"/>
        <v>0</v>
      </c>
      <c r="CT142" s="31">
        <f t="shared" si="450"/>
        <v>0</v>
      </c>
      <c r="CU142" s="31">
        <v>0</v>
      </c>
      <c r="CV142" s="31">
        <f t="shared" si="451"/>
        <v>0</v>
      </c>
      <c r="GE142" s="27">
        <v>160</v>
      </c>
      <c r="GF142" s="26">
        <f t="shared" si="452"/>
        <v>0</v>
      </c>
      <c r="GG142" s="26">
        <f t="shared" si="453"/>
        <v>0</v>
      </c>
      <c r="GH142" s="26">
        <f t="shared" si="454"/>
        <v>0</v>
      </c>
      <c r="GI142" s="26">
        <f t="shared" si="455"/>
        <v>0</v>
      </c>
      <c r="GJ142" s="26">
        <f t="shared" si="456"/>
        <v>3</v>
      </c>
      <c r="GK142" s="26">
        <f t="shared" si="457"/>
        <v>0</v>
      </c>
      <c r="GL142" s="26">
        <f t="shared" si="458"/>
        <v>0</v>
      </c>
      <c r="GM142" s="26">
        <f t="shared" si="459"/>
        <v>0</v>
      </c>
      <c r="GN142" s="26">
        <f t="shared" si="460"/>
        <v>0</v>
      </c>
      <c r="GO142" s="26">
        <f t="shared" si="461"/>
        <v>0</v>
      </c>
      <c r="GP142" s="26">
        <f t="shared" si="462"/>
        <v>0</v>
      </c>
      <c r="GQ142" s="26">
        <f t="shared" si="463"/>
        <v>0</v>
      </c>
      <c r="GR142" s="26">
        <f t="shared" si="464"/>
        <v>0</v>
      </c>
      <c r="GS142" s="26">
        <f t="shared" si="465"/>
        <v>0</v>
      </c>
      <c r="GT142" s="26">
        <f t="shared" si="466"/>
        <v>0</v>
      </c>
      <c r="GU142" s="26">
        <f t="shared" si="467"/>
        <v>0</v>
      </c>
      <c r="GV142" s="26">
        <f t="shared" si="468"/>
        <v>0</v>
      </c>
      <c r="GW142" s="26">
        <f t="shared" si="469"/>
        <v>1</v>
      </c>
      <c r="GX142" s="26">
        <f t="shared" si="470"/>
        <v>1</v>
      </c>
      <c r="GY142" s="26">
        <f t="shared" si="471"/>
        <v>0</v>
      </c>
      <c r="GZ142" s="26">
        <f t="shared" si="472"/>
        <v>3</v>
      </c>
      <c r="HA142" s="26">
        <f t="shared" si="473"/>
        <v>0</v>
      </c>
      <c r="HB142" s="31">
        <f t="shared" si="474"/>
        <v>8</v>
      </c>
      <c r="HC142" s="31">
        <f t="shared" si="475"/>
        <v>0.6875</v>
      </c>
      <c r="HD142" s="31">
        <f t="shared" si="476"/>
        <v>2.5000000000000001E-3</v>
      </c>
    </row>
    <row r="143" spans="1:212">
      <c r="A143" s="6">
        <v>60</v>
      </c>
      <c r="B143" s="6">
        <v>44</v>
      </c>
      <c r="C143" s="6">
        <v>23</v>
      </c>
      <c r="D143" s="7">
        <v>24.7947077</v>
      </c>
      <c r="E143" s="8">
        <f t="shared" si="419"/>
        <v>25</v>
      </c>
      <c r="F143" s="7">
        <v>70.045567430000006</v>
      </c>
      <c r="G143" s="8">
        <f t="shared" si="420"/>
        <v>70</v>
      </c>
      <c r="H143" s="9">
        <v>5.7225798189999999</v>
      </c>
      <c r="I143" s="8">
        <f t="shared" si="421"/>
        <v>6</v>
      </c>
      <c r="J143" s="10">
        <v>76.728600670000006</v>
      </c>
      <c r="K143" s="8">
        <f t="shared" si="422"/>
        <v>77</v>
      </c>
      <c r="L143" s="5" t="s">
        <v>36</v>
      </c>
      <c r="S143"/>
      <c r="AP143" s="33">
        <f>SUM(AP2:AP142)</f>
        <v>2200</v>
      </c>
      <c r="AQ143"/>
      <c r="AR143" s="33">
        <f>SUM(AR2:AR142)</f>
        <v>0.80407644276203694</v>
      </c>
      <c r="AU143"/>
      <c r="BR143" s="33">
        <f>SUM(BR2:BR142)</f>
        <v>2200</v>
      </c>
      <c r="BT143" s="33">
        <f>SUM(BT2:BT142)</f>
        <v>0.7650273569767001</v>
      </c>
      <c r="BW143" s="27">
        <v>146</v>
      </c>
      <c r="BX143" s="26">
        <f t="shared" si="397"/>
        <v>0</v>
      </c>
      <c r="BY143" s="26">
        <f t="shared" si="398"/>
        <v>0</v>
      </c>
      <c r="BZ143" s="26">
        <f t="shared" si="399"/>
        <v>0</v>
      </c>
      <c r="CA143" s="26">
        <f t="shared" si="400"/>
        <v>0</v>
      </c>
      <c r="CB143" s="26">
        <f t="shared" si="401"/>
        <v>0</v>
      </c>
      <c r="CC143" s="26">
        <f t="shared" si="402"/>
        <v>0</v>
      </c>
      <c r="CD143" s="26">
        <f t="shared" si="403"/>
        <v>0</v>
      </c>
      <c r="CE143" s="26">
        <f t="shared" si="404"/>
        <v>0</v>
      </c>
      <c r="CF143" s="26">
        <f t="shared" si="405"/>
        <v>0</v>
      </c>
      <c r="CG143" s="26">
        <f t="shared" si="406"/>
        <v>0</v>
      </c>
      <c r="CH143" s="26">
        <f t="shared" si="407"/>
        <v>0</v>
      </c>
      <c r="CI143" s="26">
        <f t="shared" si="408"/>
        <v>0</v>
      </c>
      <c r="CJ143" s="26">
        <f t="shared" si="409"/>
        <v>0</v>
      </c>
      <c r="CK143" s="26">
        <f t="shared" si="410"/>
        <v>0</v>
      </c>
      <c r="CL143" s="26">
        <f t="shared" si="411"/>
        <v>0</v>
      </c>
      <c r="CM143" s="26">
        <f t="shared" si="412"/>
        <v>0</v>
      </c>
      <c r="CN143" s="26">
        <f t="shared" si="413"/>
        <v>0</v>
      </c>
      <c r="CO143" s="26">
        <f t="shared" si="414"/>
        <v>0</v>
      </c>
      <c r="CP143" s="26">
        <f t="shared" si="415"/>
        <v>0</v>
      </c>
      <c r="CQ143" s="26">
        <f t="shared" si="416"/>
        <v>0</v>
      </c>
      <c r="CR143" s="26">
        <f t="shared" si="417"/>
        <v>0</v>
      </c>
      <c r="CS143" s="26">
        <f t="shared" si="418"/>
        <v>0</v>
      </c>
      <c r="CT143" s="31">
        <f t="shared" si="450"/>
        <v>0</v>
      </c>
      <c r="CU143" s="31">
        <v>0</v>
      </c>
      <c r="CV143" s="31">
        <f t="shared" si="451"/>
        <v>0</v>
      </c>
      <c r="GE143" s="27">
        <v>161</v>
      </c>
      <c r="GF143" s="26">
        <f t="shared" si="452"/>
        <v>0</v>
      </c>
      <c r="GG143" s="26">
        <f t="shared" si="453"/>
        <v>0</v>
      </c>
      <c r="GH143" s="26">
        <f t="shared" si="454"/>
        <v>0</v>
      </c>
      <c r="GI143" s="26">
        <f t="shared" si="455"/>
        <v>0</v>
      </c>
      <c r="GJ143" s="26">
        <f t="shared" si="456"/>
        <v>1</v>
      </c>
      <c r="GK143" s="26">
        <f t="shared" si="457"/>
        <v>0</v>
      </c>
      <c r="GL143" s="26">
        <f t="shared" si="458"/>
        <v>0</v>
      </c>
      <c r="GM143" s="26">
        <f t="shared" si="459"/>
        <v>0</v>
      </c>
      <c r="GN143" s="26">
        <f t="shared" si="460"/>
        <v>0</v>
      </c>
      <c r="GO143" s="26">
        <f t="shared" si="461"/>
        <v>0</v>
      </c>
      <c r="GP143" s="26">
        <f t="shared" si="462"/>
        <v>0</v>
      </c>
      <c r="GQ143" s="26">
        <f t="shared" si="463"/>
        <v>0</v>
      </c>
      <c r="GR143" s="26">
        <f t="shared" si="464"/>
        <v>0</v>
      </c>
      <c r="GS143" s="26">
        <f t="shared" si="465"/>
        <v>0</v>
      </c>
      <c r="GT143" s="26">
        <f t="shared" si="466"/>
        <v>0</v>
      </c>
      <c r="GU143" s="26">
        <f t="shared" si="467"/>
        <v>0</v>
      </c>
      <c r="GV143" s="26">
        <f t="shared" si="468"/>
        <v>0</v>
      </c>
      <c r="GW143" s="26">
        <f t="shared" si="469"/>
        <v>0</v>
      </c>
      <c r="GX143" s="26">
        <f t="shared" si="470"/>
        <v>1</v>
      </c>
      <c r="GY143" s="26">
        <f t="shared" si="471"/>
        <v>0</v>
      </c>
      <c r="GZ143" s="26">
        <f t="shared" si="472"/>
        <v>2</v>
      </c>
      <c r="HA143" s="26">
        <f t="shared" si="473"/>
        <v>1</v>
      </c>
      <c r="HB143" s="31">
        <f t="shared" si="474"/>
        <v>5</v>
      </c>
      <c r="HC143" s="31">
        <f t="shared" si="475"/>
        <v>0.71999999999999986</v>
      </c>
      <c r="HD143" s="31">
        <f t="shared" si="476"/>
        <v>1.6363636363636359E-3</v>
      </c>
    </row>
    <row r="144" spans="1:212">
      <c r="A144" s="6">
        <v>74</v>
      </c>
      <c r="B144" s="6">
        <v>48</v>
      </c>
      <c r="C144" s="6">
        <v>17</v>
      </c>
      <c r="D144" s="7">
        <v>21.631627559999998</v>
      </c>
      <c r="E144" s="8">
        <f t="shared" si="419"/>
        <v>22</v>
      </c>
      <c r="F144" s="7">
        <v>60.277663789999998</v>
      </c>
      <c r="G144" s="8">
        <f t="shared" si="420"/>
        <v>60</v>
      </c>
      <c r="H144" s="9">
        <v>6.4306164649999999</v>
      </c>
      <c r="I144" s="8">
        <f t="shared" si="421"/>
        <v>6</v>
      </c>
      <c r="J144" s="10">
        <v>69.218030979999995</v>
      </c>
      <c r="K144" s="8">
        <f t="shared" si="422"/>
        <v>69</v>
      </c>
      <c r="L144" s="5" t="s">
        <v>36</v>
      </c>
      <c r="S144"/>
      <c r="AP144"/>
      <c r="AQ144"/>
      <c r="AR144"/>
      <c r="AU144"/>
      <c r="BW144" s="27">
        <v>147</v>
      </c>
      <c r="BX144" s="26">
        <f t="shared" ref="BX144:BX194" si="478">COUNTIFS($C$2:$C$2201, $BW144, $L$2:$L$2201, $P$2)</f>
        <v>0</v>
      </c>
      <c r="BY144" s="26">
        <f t="shared" ref="BY144:BY194" si="479">COUNTIFS($C$2:$C$2201, $BW144, $L$2:$L$2201, $P$3)</f>
        <v>0</v>
      </c>
      <c r="BZ144" s="26">
        <f t="shared" ref="BZ144:BZ194" si="480">COUNTIFS($C$2:$C$2201, $BW144, $L$2:$L$2201, $P$4)</f>
        <v>0</v>
      </c>
      <c r="CA144" s="26">
        <f t="shared" ref="CA144:CA194" si="481">COUNTIFS($C$2:$C$2201, $BW144, $L$2:$L$2201, $P$5)</f>
        <v>0</v>
      </c>
      <c r="CB144" s="26">
        <f t="shared" ref="CB144:CB194" si="482">COUNTIFS($C$2:$C$2201, $BW144, $L$2:$L$2201, $P$6)</f>
        <v>0</v>
      </c>
      <c r="CC144" s="26">
        <f t="shared" ref="CC144:CC194" si="483">COUNTIFS($C$2:$C$2201, $BW144, $L$2:$L$2201, $P$7)</f>
        <v>0</v>
      </c>
      <c r="CD144" s="26">
        <f t="shared" ref="CD144:CD194" si="484">COUNTIFS($C$2:$C$2201, $BW144, $L$2:$L$2201, $P$8)</f>
        <v>0</v>
      </c>
      <c r="CE144" s="26">
        <f t="shared" ref="CE144:CE194" si="485">COUNTIFS($C$2:$C$2201, $BW144, $L$2:$L$2201, $P$9)</f>
        <v>0</v>
      </c>
      <c r="CF144" s="26">
        <f t="shared" ref="CF144:CF194" si="486">COUNTIFS($C$2:$C$2201, $BW144, $L$2:$L$2201, $P$10)</f>
        <v>0</v>
      </c>
      <c r="CG144" s="26">
        <f t="shared" ref="CG144:CG194" si="487">COUNTIFS($C$2:$C$2201, $BW144, $L$2:$L$2201, $P$11)</f>
        <v>0</v>
      </c>
      <c r="CH144" s="26">
        <f t="shared" ref="CH144:CH194" si="488">COUNTIFS($C$2:$C$2201, $BW144, $L$2:$L$2201, $P$12)</f>
        <v>0</v>
      </c>
      <c r="CI144" s="26">
        <f t="shared" ref="CI144:CI194" si="489">COUNTIFS($C$2:$C$2201, $BW144, $L$2:$L$2201, $P$13)</f>
        <v>0</v>
      </c>
      <c r="CJ144" s="26">
        <f t="shared" ref="CJ144:CJ194" si="490">COUNTIFS($C$2:$C$2201, $BW144, $L$2:$L$2201, $P$14)</f>
        <v>0</v>
      </c>
      <c r="CK144" s="26">
        <f t="shared" ref="CK144:CK194" si="491">COUNTIFS($C$2:$C$2201, $BW144, $L$2:$L$2201, $P$15)</f>
        <v>0</v>
      </c>
      <c r="CL144" s="26">
        <f t="shared" ref="CL144:CL194" si="492">COUNTIFS($C$2:$C$2201, $BW144, $L$2:$L$2201, $P$16)</f>
        <v>0</v>
      </c>
      <c r="CM144" s="26">
        <f t="shared" ref="CM144:CM194" si="493">COUNTIFS($C$2:$C$2201, $BW144, $L$2:$L$2201, $P$17)</f>
        <v>0</v>
      </c>
      <c r="CN144" s="26">
        <f t="shared" ref="CN144:CN194" si="494">COUNTIFS($C$2:$C$2201, $BW144, $L$2:$L$2201, $P$18)</f>
        <v>0</v>
      </c>
      <c r="CO144" s="26">
        <f t="shared" ref="CO144:CO194" si="495">COUNTIFS($C$2:$C$2201, $BW144, $L$2:$L$2201, $P$19)</f>
        <v>0</v>
      </c>
      <c r="CP144" s="26">
        <f t="shared" ref="CP144:CP194" si="496">COUNTIFS($C$2:$C$2201, $BW144, $L$2:$L$2201, $P$20)</f>
        <v>0</v>
      </c>
      <c r="CQ144" s="26">
        <f t="shared" ref="CQ144:CQ194" si="497">COUNTIFS($C$2:$C$2201, $BW144, $L$2:$L$2201, $P$21)</f>
        <v>0</v>
      </c>
      <c r="CR144" s="26">
        <f t="shared" ref="CR144:CR194" si="498">COUNTIFS($C$2:$C$2201, $BW144, $L$2:$L$2201, $P$22)</f>
        <v>0</v>
      </c>
      <c r="CS144" s="26">
        <f t="shared" ref="CS144:CS194" si="499">COUNTIFS($C$2:$C$2201, $BW144, $L$2:$L$2201, $P$23)</f>
        <v>0</v>
      </c>
      <c r="CT144" s="31">
        <f t="shared" si="450"/>
        <v>0</v>
      </c>
      <c r="CU144" s="31">
        <v>0</v>
      </c>
      <c r="CV144" s="31">
        <f t="shared" si="451"/>
        <v>0</v>
      </c>
      <c r="GE144" s="27">
        <v>162</v>
      </c>
      <c r="GF144" s="26">
        <f t="shared" si="452"/>
        <v>0</v>
      </c>
      <c r="GG144" s="26">
        <f t="shared" si="453"/>
        <v>0</v>
      </c>
      <c r="GH144" s="26">
        <f t="shared" si="454"/>
        <v>0</v>
      </c>
      <c r="GI144" s="26">
        <f t="shared" si="455"/>
        <v>0</v>
      </c>
      <c r="GJ144" s="26">
        <f t="shared" si="456"/>
        <v>1</v>
      </c>
      <c r="GK144" s="26">
        <f t="shared" si="457"/>
        <v>0</v>
      </c>
      <c r="GL144" s="26">
        <f t="shared" si="458"/>
        <v>0</v>
      </c>
      <c r="GM144" s="26">
        <f t="shared" si="459"/>
        <v>0</v>
      </c>
      <c r="GN144" s="26">
        <f t="shared" si="460"/>
        <v>0</v>
      </c>
      <c r="GO144" s="26">
        <f t="shared" si="461"/>
        <v>0</v>
      </c>
      <c r="GP144" s="26">
        <f t="shared" si="462"/>
        <v>0</v>
      </c>
      <c r="GQ144" s="26">
        <f t="shared" si="463"/>
        <v>0</v>
      </c>
      <c r="GR144" s="26">
        <f t="shared" si="464"/>
        <v>0</v>
      </c>
      <c r="GS144" s="26">
        <f t="shared" si="465"/>
        <v>0</v>
      </c>
      <c r="GT144" s="26">
        <f t="shared" si="466"/>
        <v>0</v>
      </c>
      <c r="GU144" s="26">
        <f t="shared" si="467"/>
        <v>0</v>
      </c>
      <c r="GV144" s="26">
        <f t="shared" si="468"/>
        <v>0</v>
      </c>
      <c r="GW144" s="26">
        <f t="shared" si="469"/>
        <v>1</v>
      </c>
      <c r="GX144" s="26">
        <f t="shared" si="470"/>
        <v>0</v>
      </c>
      <c r="GY144" s="26">
        <f t="shared" si="471"/>
        <v>0</v>
      </c>
      <c r="GZ144" s="26">
        <f t="shared" si="472"/>
        <v>1</v>
      </c>
      <c r="HA144" s="26">
        <f t="shared" si="473"/>
        <v>2</v>
      </c>
      <c r="HB144" s="31">
        <f t="shared" si="474"/>
        <v>5</v>
      </c>
      <c r="HC144" s="31">
        <f t="shared" si="475"/>
        <v>0.71999999999999986</v>
      </c>
      <c r="HD144" s="31">
        <f t="shared" si="476"/>
        <v>1.6363636363636359E-3</v>
      </c>
    </row>
    <row r="145" spans="1:212">
      <c r="A145" s="6">
        <v>89</v>
      </c>
      <c r="B145" s="6">
        <v>60</v>
      </c>
      <c r="C145" s="6">
        <v>17</v>
      </c>
      <c r="D145" s="7">
        <v>25.375487509999999</v>
      </c>
      <c r="E145" s="8">
        <f t="shared" si="419"/>
        <v>25</v>
      </c>
      <c r="F145" s="7">
        <v>57.210255650000001</v>
      </c>
      <c r="G145" s="8">
        <f t="shared" si="420"/>
        <v>57</v>
      </c>
      <c r="H145" s="9">
        <v>5.9839526750000003</v>
      </c>
      <c r="I145" s="8">
        <f t="shared" si="421"/>
        <v>6</v>
      </c>
      <c r="J145" s="10">
        <v>101.7004306</v>
      </c>
      <c r="K145" s="8">
        <f t="shared" si="422"/>
        <v>102</v>
      </c>
      <c r="L145" s="5" t="s">
        <v>36</v>
      </c>
      <c r="S145"/>
      <c r="AP145"/>
      <c r="AQ145"/>
      <c r="AR145"/>
      <c r="BW145" s="27">
        <v>148</v>
      </c>
      <c r="BX145" s="26">
        <f t="shared" si="478"/>
        <v>0</v>
      </c>
      <c r="BY145" s="26">
        <f t="shared" si="479"/>
        <v>0</v>
      </c>
      <c r="BZ145" s="26">
        <f t="shared" si="480"/>
        <v>0</v>
      </c>
      <c r="CA145" s="26">
        <f t="shared" si="481"/>
        <v>0</v>
      </c>
      <c r="CB145" s="26">
        <f t="shared" si="482"/>
        <v>0</v>
      </c>
      <c r="CC145" s="26">
        <f t="shared" si="483"/>
        <v>0</v>
      </c>
      <c r="CD145" s="26">
        <f t="shared" si="484"/>
        <v>0</v>
      </c>
      <c r="CE145" s="26">
        <f t="shared" si="485"/>
        <v>0</v>
      </c>
      <c r="CF145" s="26">
        <f t="shared" si="486"/>
        <v>0</v>
      </c>
      <c r="CG145" s="26">
        <f t="shared" si="487"/>
        <v>0</v>
      </c>
      <c r="CH145" s="26">
        <f t="shared" si="488"/>
        <v>0</v>
      </c>
      <c r="CI145" s="26">
        <f t="shared" si="489"/>
        <v>0</v>
      </c>
      <c r="CJ145" s="26">
        <f t="shared" si="490"/>
        <v>0</v>
      </c>
      <c r="CK145" s="26">
        <f t="shared" si="491"/>
        <v>0</v>
      </c>
      <c r="CL145" s="26">
        <f t="shared" si="492"/>
        <v>0</v>
      </c>
      <c r="CM145" s="26">
        <f t="shared" si="493"/>
        <v>0</v>
      </c>
      <c r="CN145" s="26">
        <f t="shared" si="494"/>
        <v>0</v>
      </c>
      <c r="CO145" s="26">
        <f t="shared" si="495"/>
        <v>0</v>
      </c>
      <c r="CP145" s="26">
        <f t="shared" si="496"/>
        <v>0</v>
      </c>
      <c r="CQ145" s="26">
        <f t="shared" si="497"/>
        <v>0</v>
      </c>
      <c r="CR145" s="26">
        <f t="shared" si="498"/>
        <v>0</v>
      </c>
      <c r="CS145" s="26">
        <f t="shared" si="499"/>
        <v>0</v>
      </c>
      <c r="CT145" s="31">
        <f t="shared" si="450"/>
        <v>0</v>
      </c>
      <c r="CU145" s="31">
        <v>0</v>
      </c>
      <c r="CV145" s="31">
        <f t="shared" si="451"/>
        <v>0</v>
      </c>
      <c r="GE145" s="27">
        <v>163</v>
      </c>
      <c r="GF145" s="26">
        <f t="shared" si="452"/>
        <v>0</v>
      </c>
      <c r="GG145" s="26">
        <f t="shared" si="453"/>
        <v>0</v>
      </c>
      <c r="GH145" s="26">
        <f t="shared" si="454"/>
        <v>0</v>
      </c>
      <c r="GI145" s="26">
        <f t="shared" si="455"/>
        <v>0</v>
      </c>
      <c r="GJ145" s="26">
        <f t="shared" si="456"/>
        <v>3</v>
      </c>
      <c r="GK145" s="26">
        <f t="shared" si="457"/>
        <v>0</v>
      </c>
      <c r="GL145" s="26">
        <f t="shared" si="458"/>
        <v>0</v>
      </c>
      <c r="GM145" s="26">
        <f t="shared" si="459"/>
        <v>0</v>
      </c>
      <c r="GN145" s="26">
        <f t="shared" si="460"/>
        <v>0</v>
      </c>
      <c r="GO145" s="26">
        <f t="shared" si="461"/>
        <v>0</v>
      </c>
      <c r="GP145" s="26">
        <f t="shared" si="462"/>
        <v>0</v>
      </c>
      <c r="GQ145" s="26">
        <f t="shared" si="463"/>
        <v>0</v>
      </c>
      <c r="GR145" s="26">
        <f t="shared" si="464"/>
        <v>0</v>
      </c>
      <c r="GS145" s="26">
        <f t="shared" si="465"/>
        <v>0</v>
      </c>
      <c r="GT145" s="26">
        <f t="shared" si="466"/>
        <v>0</v>
      </c>
      <c r="GU145" s="26">
        <f t="shared" si="467"/>
        <v>0</v>
      </c>
      <c r="GV145" s="26">
        <f t="shared" si="468"/>
        <v>0</v>
      </c>
      <c r="GW145" s="26">
        <f t="shared" si="469"/>
        <v>0</v>
      </c>
      <c r="GX145" s="26">
        <f t="shared" si="470"/>
        <v>1</v>
      </c>
      <c r="GY145" s="26">
        <f t="shared" si="471"/>
        <v>0</v>
      </c>
      <c r="GZ145" s="26">
        <f t="shared" si="472"/>
        <v>1</v>
      </c>
      <c r="HA145" s="26">
        <f t="shared" si="473"/>
        <v>2</v>
      </c>
      <c r="HB145" s="31">
        <f t="shared" si="474"/>
        <v>7</v>
      </c>
      <c r="HC145" s="31">
        <f t="shared" si="475"/>
        <v>0.69387755102040816</v>
      </c>
      <c r="HD145" s="31">
        <f t="shared" si="476"/>
        <v>2.207792207792208E-3</v>
      </c>
    </row>
    <row r="146" spans="1:212">
      <c r="A146" s="6">
        <v>69</v>
      </c>
      <c r="B146" s="6">
        <v>51</v>
      </c>
      <c r="C146" s="6">
        <v>23</v>
      </c>
      <c r="D146" s="7">
        <v>22.217382220000001</v>
      </c>
      <c r="E146" s="8">
        <f t="shared" si="419"/>
        <v>22</v>
      </c>
      <c r="F146" s="7">
        <v>72.854628070000004</v>
      </c>
      <c r="G146" s="8">
        <f t="shared" si="420"/>
        <v>73</v>
      </c>
      <c r="H146" s="9">
        <v>6.8016385399999999</v>
      </c>
      <c r="I146" s="8">
        <f t="shared" si="421"/>
        <v>7</v>
      </c>
      <c r="J146" s="10">
        <v>106.6213157</v>
      </c>
      <c r="K146" s="8">
        <f t="shared" si="422"/>
        <v>107</v>
      </c>
      <c r="L146" s="5" t="s">
        <v>36</v>
      </c>
      <c r="S146"/>
      <c r="AP146"/>
      <c r="AQ146"/>
      <c r="AR146"/>
      <c r="BW146" s="27">
        <v>149</v>
      </c>
      <c r="BX146" s="26">
        <f t="shared" si="478"/>
        <v>0</v>
      </c>
      <c r="BY146" s="26">
        <f t="shared" si="479"/>
        <v>0</v>
      </c>
      <c r="BZ146" s="26">
        <f t="shared" si="480"/>
        <v>0</v>
      </c>
      <c r="CA146" s="26">
        <f t="shared" si="481"/>
        <v>0</v>
      </c>
      <c r="CB146" s="26">
        <f t="shared" si="482"/>
        <v>0</v>
      </c>
      <c r="CC146" s="26">
        <f t="shared" si="483"/>
        <v>0</v>
      </c>
      <c r="CD146" s="26">
        <f t="shared" si="484"/>
        <v>0</v>
      </c>
      <c r="CE146" s="26">
        <f t="shared" si="485"/>
        <v>0</v>
      </c>
      <c r="CF146" s="26">
        <f t="shared" si="486"/>
        <v>0</v>
      </c>
      <c r="CG146" s="26">
        <f t="shared" si="487"/>
        <v>0</v>
      </c>
      <c r="CH146" s="26">
        <f t="shared" si="488"/>
        <v>0</v>
      </c>
      <c r="CI146" s="26">
        <f t="shared" si="489"/>
        <v>0</v>
      </c>
      <c r="CJ146" s="26">
        <f t="shared" si="490"/>
        <v>0</v>
      </c>
      <c r="CK146" s="26">
        <f t="shared" si="491"/>
        <v>0</v>
      </c>
      <c r="CL146" s="26">
        <f t="shared" si="492"/>
        <v>0</v>
      </c>
      <c r="CM146" s="26">
        <f t="shared" si="493"/>
        <v>0</v>
      </c>
      <c r="CN146" s="26">
        <f t="shared" si="494"/>
        <v>0</v>
      </c>
      <c r="CO146" s="26">
        <f t="shared" si="495"/>
        <v>0</v>
      </c>
      <c r="CP146" s="26">
        <f t="shared" si="496"/>
        <v>0</v>
      </c>
      <c r="CQ146" s="26">
        <f t="shared" si="497"/>
        <v>0</v>
      </c>
      <c r="CR146" s="26">
        <f t="shared" si="498"/>
        <v>0</v>
      </c>
      <c r="CS146" s="26">
        <f t="shared" si="499"/>
        <v>0</v>
      </c>
      <c r="CT146" s="31">
        <f t="shared" si="450"/>
        <v>0</v>
      </c>
      <c r="CU146" s="31">
        <v>0</v>
      </c>
      <c r="CV146" s="31">
        <f t="shared" si="451"/>
        <v>0</v>
      </c>
      <c r="GE146" s="27">
        <v>164</v>
      </c>
      <c r="GF146" s="26">
        <f t="shared" si="452"/>
        <v>0</v>
      </c>
      <c r="GG146" s="26">
        <f t="shared" si="453"/>
        <v>0</v>
      </c>
      <c r="GH146" s="26">
        <f t="shared" si="454"/>
        <v>0</v>
      </c>
      <c r="GI146" s="26">
        <f t="shared" si="455"/>
        <v>0</v>
      </c>
      <c r="GJ146" s="26">
        <f t="shared" si="456"/>
        <v>1</v>
      </c>
      <c r="GK146" s="26">
        <f t="shared" si="457"/>
        <v>0</v>
      </c>
      <c r="GL146" s="26">
        <f t="shared" si="458"/>
        <v>0</v>
      </c>
      <c r="GM146" s="26">
        <f t="shared" si="459"/>
        <v>0</v>
      </c>
      <c r="GN146" s="26">
        <f t="shared" si="460"/>
        <v>0</v>
      </c>
      <c r="GO146" s="26">
        <f t="shared" si="461"/>
        <v>0</v>
      </c>
      <c r="GP146" s="26">
        <f t="shared" si="462"/>
        <v>0</v>
      </c>
      <c r="GQ146" s="26">
        <f t="shared" si="463"/>
        <v>0</v>
      </c>
      <c r="GR146" s="26">
        <f t="shared" si="464"/>
        <v>0</v>
      </c>
      <c r="GS146" s="26">
        <f t="shared" si="465"/>
        <v>0</v>
      </c>
      <c r="GT146" s="26">
        <f t="shared" si="466"/>
        <v>0</v>
      </c>
      <c r="GU146" s="26">
        <f t="shared" si="467"/>
        <v>0</v>
      </c>
      <c r="GV146" s="26">
        <f t="shared" si="468"/>
        <v>0</v>
      </c>
      <c r="GW146" s="26">
        <f t="shared" si="469"/>
        <v>1</v>
      </c>
      <c r="GX146" s="26">
        <f t="shared" si="470"/>
        <v>0</v>
      </c>
      <c r="GY146" s="26">
        <f t="shared" si="471"/>
        <v>0</v>
      </c>
      <c r="GZ146" s="26">
        <f t="shared" si="472"/>
        <v>2</v>
      </c>
      <c r="HA146" s="26">
        <f t="shared" si="473"/>
        <v>2</v>
      </c>
      <c r="HB146" s="31">
        <f t="shared" si="474"/>
        <v>6</v>
      </c>
      <c r="HC146" s="31">
        <f t="shared" si="475"/>
        <v>0.7222222222222221</v>
      </c>
      <c r="HD146" s="31">
        <f t="shared" si="476"/>
        <v>1.9696969696969694E-3</v>
      </c>
    </row>
    <row r="147" spans="1:212">
      <c r="A147" s="6">
        <v>96</v>
      </c>
      <c r="B147" s="6">
        <v>46</v>
      </c>
      <c r="C147" s="6">
        <v>22</v>
      </c>
      <c r="D147" s="7">
        <v>20.583140109999999</v>
      </c>
      <c r="E147" s="8">
        <f t="shared" si="419"/>
        <v>21</v>
      </c>
      <c r="F147" s="7">
        <v>69.001286410000006</v>
      </c>
      <c r="G147" s="8">
        <f t="shared" si="420"/>
        <v>69</v>
      </c>
      <c r="H147" s="9">
        <v>6.4999364460000004</v>
      </c>
      <c r="I147" s="8">
        <f t="shared" si="421"/>
        <v>6</v>
      </c>
      <c r="J147" s="10">
        <v>66.293903569999998</v>
      </c>
      <c r="K147" s="8">
        <f t="shared" si="422"/>
        <v>66</v>
      </c>
      <c r="L147" s="5" t="s">
        <v>36</v>
      </c>
      <c r="S147"/>
      <c r="AP147"/>
      <c r="AQ147"/>
      <c r="AR147"/>
      <c r="BW147" s="27">
        <v>150</v>
      </c>
      <c r="BX147" s="26">
        <f t="shared" si="478"/>
        <v>0</v>
      </c>
      <c r="BY147" s="26">
        <f t="shared" si="479"/>
        <v>0</v>
      </c>
      <c r="BZ147" s="26">
        <f t="shared" si="480"/>
        <v>0</v>
      </c>
      <c r="CA147" s="26">
        <f t="shared" si="481"/>
        <v>0</v>
      </c>
      <c r="CB147" s="26">
        <f t="shared" si="482"/>
        <v>0</v>
      </c>
      <c r="CC147" s="26">
        <f t="shared" si="483"/>
        <v>0</v>
      </c>
      <c r="CD147" s="26">
        <f t="shared" si="484"/>
        <v>0</v>
      </c>
      <c r="CE147" s="26">
        <f t="shared" si="485"/>
        <v>0</v>
      </c>
      <c r="CF147" s="26">
        <f t="shared" si="486"/>
        <v>0</v>
      </c>
      <c r="CG147" s="26">
        <f t="shared" si="487"/>
        <v>0</v>
      </c>
      <c r="CH147" s="26">
        <f t="shared" si="488"/>
        <v>0</v>
      </c>
      <c r="CI147" s="26">
        <f t="shared" si="489"/>
        <v>0</v>
      </c>
      <c r="CJ147" s="26">
        <f t="shared" si="490"/>
        <v>0</v>
      </c>
      <c r="CK147" s="26">
        <f t="shared" si="491"/>
        <v>0</v>
      </c>
      <c r="CL147" s="26">
        <f t="shared" si="492"/>
        <v>0</v>
      </c>
      <c r="CM147" s="26">
        <f t="shared" si="493"/>
        <v>0</v>
      </c>
      <c r="CN147" s="26">
        <f t="shared" si="494"/>
        <v>0</v>
      </c>
      <c r="CO147" s="26">
        <f t="shared" si="495"/>
        <v>0</v>
      </c>
      <c r="CP147" s="26">
        <f t="shared" si="496"/>
        <v>0</v>
      </c>
      <c r="CQ147" s="26">
        <f t="shared" si="497"/>
        <v>0</v>
      </c>
      <c r="CR147" s="26">
        <f t="shared" si="498"/>
        <v>0</v>
      </c>
      <c r="CS147" s="26">
        <f t="shared" si="499"/>
        <v>0</v>
      </c>
      <c r="CT147" s="31">
        <f t="shared" si="450"/>
        <v>0</v>
      </c>
      <c r="CU147" s="31">
        <v>0</v>
      </c>
      <c r="CV147" s="31">
        <f t="shared" si="451"/>
        <v>0</v>
      </c>
      <c r="GE147" s="27">
        <v>165</v>
      </c>
      <c r="GF147" s="26">
        <f t="shared" si="452"/>
        <v>0</v>
      </c>
      <c r="GG147" s="26">
        <f t="shared" si="453"/>
        <v>0</v>
      </c>
      <c r="GH147" s="26">
        <f t="shared" si="454"/>
        <v>0</v>
      </c>
      <c r="GI147" s="26">
        <f t="shared" si="455"/>
        <v>0</v>
      </c>
      <c r="GJ147" s="26">
        <f t="shared" si="456"/>
        <v>2</v>
      </c>
      <c r="GK147" s="26">
        <f t="shared" si="457"/>
        <v>0</v>
      </c>
      <c r="GL147" s="26">
        <f t="shared" si="458"/>
        <v>0</v>
      </c>
      <c r="GM147" s="26">
        <f t="shared" si="459"/>
        <v>0</v>
      </c>
      <c r="GN147" s="26">
        <f t="shared" si="460"/>
        <v>0</v>
      </c>
      <c r="GO147" s="26">
        <f t="shared" si="461"/>
        <v>0</v>
      </c>
      <c r="GP147" s="26">
        <f t="shared" si="462"/>
        <v>0</v>
      </c>
      <c r="GQ147" s="26">
        <f t="shared" si="463"/>
        <v>0</v>
      </c>
      <c r="GR147" s="26">
        <f t="shared" si="464"/>
        <v>0</v>
      </c>
      <c r="GS147" s="26">
        <f t="shared" si="465"/>
        <v>0</v>
      </c>
      <c r="GT147" s="26">
        <f t="shared" si="466"/>
        <v>0</v>
      </c>
      <c r="GU147" s="26">
        <f t="shared" si="467"/>
        <v>0</v>
      </c>
      <c r="GV147" s="26">
        <f t="shared" si="468"/>
        <v>0</v>
      </c>
      <c r="GW147" s="26">
        <f t="shared" si="469"/>
        <v>0</v>
      </c>
      <c r="GX147" s="26">
        <f t="shared" si="470"/>
        <v>1</v>
      </c>
      <c r="GY147" s="26">
        <f t="shared" si="471"/>
        <v>0</v>
      </c>
      <c r="GZ147" s="26">
        <f t="shared" si="472"/>
        <v>0</v>
      </c>
      <c r="HA147" s="26">
        <f t="shared" si="473"/>
        <v>0</v>
      </c>
      <c r="HB147" s="31">
        <f t="shared" si="474"/>
        <v>3</v>
      </c>
      <c r="HC147" s="31">
        <f t="shared" si="475"/>
        <v>0.44444444444444448</v>
      </c>
      <c r="HD147" s="31">
        <f t="shared" si="476"/>
        <v>6.0606060606060617E-4</v>
      </c>
    </row>
    <row r="148" spans="1:212">
      <c r="A148" s="6">
        <v>61</v>
      </c>
      <c r="B148" s="6">
        <v>60</v>
      </c>
      <c r="C148" s="6">
        <v>15</v>
      </c>
      <c r="D148" s="7">
        <v>24.875028239999999</v>
      </c>
      <c r="E148" s="8">
        <f t="shared" si="419"/>
        <v>25</v>
      </c>
      <c r="F148" s="7">
        <v>68.742483340000007</v>
      </c>
      <c r="G148" s="8">
        <f t="shared" si="420"/>
        <v>69</v>
      </c>
      <c r="H148" s="9">
        <v>6.2655643379999999</v>
      </c>
      <c r="I148" s="8">
        <f t="shared" si="421"/>
        <v>6</v>
      </c>
      <c r="J148" s="10">
        <v>91.260566539999999</v>
      </c>
      <c r="K148" s="8">
        <f t="shared" si="422"/>
        <v>91</v>
      </c>
      <c r="L148" s="5" t="s">
        <v>36</v>
      </c>
      <c r="S148"/>
      <c r="AP148"/>
      <c r="AQ148"/>
      <c r="AR148"/>
      <c r="BW148" s="27">
        <v>151</v>
      </c>
      <c r="BX148" s="26">
        <f t="shared" si="478"/>
        <v>0</v>
      </c>
      <c r="BY148" s="26">
        <f t="shared" si="479"/>
        <v>0</v>
      </c>
      <c r="BZ148" s="26">
        <f t="shared" si="480"/>
        <v>0</v>
      </c>
      <c r="CA148" s="26">
        <f t="shared" si="481"/>
        <v>0</v>
      </c>
      <c r="CB148" s="26">
        <f t="shared" si="482"/>
        <v>0</v>
      </c>
      <c r="CC148" s="26">
        <f t="shared" si="483"/>
        <v>0</v>
      </c>
      <c r="CD148" s="26">
        <f t="shared" si="484"/>
        <v>0</v>
      </c>
      <c r="CE148" s="26">
        <f t="shared" si="485"/>
        <v>0</v>
      </c>
      <c r="CF148" s="26">
        <f t="shared" si="486"/>
        <v>0</v>
      </c>
      <c r="CG148" s="26">
        <f t="shared" si="487"/>
        <v>0</v>
      </c>
      <c r="CH148" s="26">
        <f t="shared" si="488"/>
        <v>0</v>
      </c>
      <c r="CI148" s="26">
        <f t="shared" si="489"/>
        <v>0</v>
      </c>
      <c r="CJ148" s="26">
        <f t="shared" si="490"/>
        <v>0</v>
      </c>
      <c r="CK148" s="26">
        <f t="shared" si="491"/>
        <v>0</v>
      </c>
      <c r="CL148" s="26">
        <f t="shared" si="492"/>
        <v>0</v>
      </c>
      <c r="CM148" s="26">
        <f t="shared" si="493"/>
        <v>0</v>
      </c>
      <c r="CN148" s="26">
        <f t="shared" si="494"/>
        <v>0</v>
      </c>
      <c r="CO148" s="26">
        <f t="shared" si="495"/>
        <v>0</v>
      </c>
      <c r="CP148" s="26">
        <f t="shared" si="496"/>
        <v>0</v>
      </c>
      <c r="CQ148" s="26">
        <f t="shared" si="497"/>
        <v>0</v>
      </c>
      <c r="CR148" s="26">
        <f t="shared" si="498"/>
        <v>0</v>
      </c>
      <c r="CS148" s="26">
        <f t="shared" si="499"/>
        <v>0</v>
      </c>
      <c r="CT148" s="31">
        <f t="shared" si="450"/>
        <v>0</v>
      </c>
      <c r="CU148" s="31">
        <v>0</v>
      </c>
      <c r="CV148" s="31">
        <f t="shared" si="451"/>
        <v>0</v>
      </c>
      <c r="GE148" s="27">
        <v>166</v>
      </c>
      <c r="GF148" s="26">
        <f t="shared" si="452"/>
        <v>0</v>
      </c>
      <c r="GG148" s="26">
        <f t="shared" si="453"/>
        <v>0</v>
      </c>
      <c r="GH148" s="26">
        <f t="shared" si="454"/>
        <v>0</v>
      </c>
      <c r="GI148" s="26">
        <f t="shared" si="455"/>
        <v>0</v>
      </c>
      <c r="GJ148" s="26">
        <f t="shared" si="456"/>
        <v>0</v>
      </c>
      <c r="GK148" s="26">
        <f t="shared" si="457"/>
        <v>0</v>
      </c>
      <c r="GL148" s="26">
        <f t="shared" si="458"/>
        <v>0</v>
      </c>
      <c r="GM148" s="26">
        <f t="shared" si="459"/>
        <v>0</v>
      </c>
      <c r="GN148" s="26">
        <f t="shared" si="460"/>
        <v>0</v>
      </c>
      <c r="GO148" s="26">
        <f t="shared" si="461"/>
        <v>0</v>
      </c>
      <c r="GP148" s="26">
        <f t="shared" si="462"/>
        <v>0</v>
      </c>
      <c r="GQ148" s="26">
        <f t="shared" si="463"/>
        <v>0</v>
      </c>
      <c r="GR148" s="26">
        <f t="shared" si="464"/>
        <v>0</v>
      </c>
      <c r="GS148" s="26">
        <f t="shared" si="465"/>
        <v>0</v>
      </c>
      <c r="GT148" s="26">
        <f t="shared" si="466"/>
        <v>0</v>
      </c>
      <c r="GU148" s="26">
        <f t="shared" si="467"/>
        <v>0</v>
      </c>
      <c r="GV148" s="26">
        <f t="shared" si="468"/>
        <v>0</v>
      </c>
      <c r="GW148" s="26">
        <f t="shared" si="469"/>
        <v>1</v>
      </c>
      <c r="GX148" s="26">
        <f t="shared" si="470"/>
        <v>2</v>
      </c>
      <c r="GY148" s="26">
        <f t="shared" si="471"/>
        <v>0</v>
      </c>
      <c r="GZ148" s="26">
        <f t="shared" si="472"/>
        <v>2</v>
      </c>
      <c r="HA148" s="26">
        <f t="shared" si="473"/>
        <v>2</v>
      </c>
      <c r="HB148" s="31">
        <f t="shared" si="474"/>
        <v>7</v>
      </c>
      <c r="HC148" s="31">
        <f t="shared" si="475"/>
        <v>0.73469387755102045</v>
      </c>
      <c r="HD148" s="31">
        <f t="shared" si="476"/>
        <v>2.3376623376623377E-3</v>
      </c>
    </row>
    <row r="149" spans="1:212">
      <c r="A149" s="6">
        <v>74</v>
      </c>
      <c r="B149" s="6">
        <v>58</v>
      </c>
      <c r="C149" s="6">
        <v>18</v>
      </c>
      <c r="D149" s="7">
        <v>20.037282189999999</v>
      </c>
      <c r="E149" s="8">
        <f t="shared" si="419"/>
        <v>20</v>
      </c>
      <c r="F149" s="7">
        <v>56.356067529999997</v>
      </c>
      <c r="G149" s="8">
        <f t="shared" si="420"/>
        <v>56</v>
      </c>
      <c r="H149" s="9">
        <v>6.7273032820000003</v>
      </c>
      <c r="I149" s="8">
        <f t="shared" si="421"/>
        <v>7</v>
      </c>
      <c r="J149" s="10">
        <v>109.024141</v>
      </c>
      <c r="K149" s="8">
        <f t="shared" si="422"/>
        <v>109</v>
      </c>
      <c r="L149" s="5" t="s">
        <v>36</v>
      </c>
      <c r="S149"/>
      <c r="AP149"/>
      <c r="AQ149"/>
      <c r="AR149"/>
      <c r="BW149" s="27">
        <v>152</v>
      </c>
      <c r="BX149" s="26">
        <f t="shared" si="478"/>
        <v>0</v>
      </c>
      <c r="BY149" s="26">
        <f t="shared" si="479"/>
        <v>0</v>
      </c>
      <c r="BZ149" s="26">
        <f t="shared" si="480"/>
        <v>0</v>
      </c>
      <c r="CA149" s="26">
        <f t="shared" si="481"/>
        <v>0</v>
      </c>
      <c r="CB149" s="26">
        <f t="shared" si="482"/>
        <v>0</v>
      </c>
      <c r="CC149" s="26">
        <f t="shared" si="483"/>
        <v>0</v>
      </c>
      <c r="CD149" s="26">
        <f t="shared" si="484"/>
        <v>0</v>
      </c>
      <c r="CE149" s="26">
        <f t="shared" si="485"/>
        <v>0</v>
      </c>
      <c r="CF149" s="26">
        <f t="shared" si="486"/>
        <v>0</v>
      </c>
      <c r="CG149" s="26">
        <f t="shared" si="487"/>
        <v>0</v>
      </c>
      <c r="CH149" s="26">
        <f t="shared" si="488"/>
        <v>0</v>
      </c>
      <c r="CI149" s="26">
        <f t="shared" si="489"/>
        <v>0</v>
      </c>
      <c r="CJ149" s="26">
        <f t="shared" si="490"/>
        <v>0</v>
      </c>
      <c r="CK149" s="26">
        <f t="shared" si="491"/>
        <v>0</v>
      </c>
      <c r="CL149" s="26">
        <f t="shared" si="492"/>
        <v>0</v>
      </c>
      <c r="CM149" s="26">
        <f t="shared" si="493"/>
        <v>0</v>
      </c>
      <c r="CN149" s="26">
        <f t="shared" si="494"/>
        <v>0</v>
      </c>
      <c r="CO149" s="26">
        <f t="shared" si="495"/>
        <v>0</v>
      </c>
      <c r="CP149" s="26">
        <f t="shared" si="496"/>
        <v>0</v>
      </c>
      <c r="CQ149" s="26">
        <f t="shared" si="497"/>
        <v>0</v>
      </c>
      <c r="CR149" s="26">
        <f t="shared" si="498"/>
        <v>0</v>
      </c>
      <c r="CS149" s="26">
        <f t="shared" si="499"/>
        <v>0</v>
      </c>
      <c r="CT149" s="31">
        <f t="shared" si="450"/>
        <v>0</v>
      </c>
      <c r="CU149" s="31">
        <v>0</v>
      </c>
      <c r="CV149" s="31">
        <f t="shared" si="451"/>
        <v>0</v>
      </c>
      <c r="GE149" s="27">
        <v>167</v>
      </c>
      <c r="GF149" s="26">
        <f t="shared" si="452"/>
        <v>0</v>
      </c>
      <c r="GG149" s="26">
        <f t="shared" si="453"/>
        <v>0</v>
      </c>
      <c r="GH149" s="26">
        <f t="shared" si="454"/>
        <v>0</v>
      </c>
      <c r="GI149" s="26">
        <f t="shared" si="455"/>
        <v>0</v>
      </c>
      <c r="GJ149" s="26">
        <f t="shared" si="456"/>
        <v>0</v>
      </c>
      <c r="GK149" s="26">
        <f t="shared" si="457"/>
        <v>0</v>
      </c>
      <c r="GL149" s="26">
        <f t="shared" si="458"/>
        <v>0</v>
      </c>
      <c r="GM149" s="26">
        <f t="shared" si="459"/>
        <v>0</v>
      </c>
      <c r="GN149" s="26">
        <f t="shared" si="460"/>
        <v>0</v>
      </c>
      <c r="GO149" s="26">
        <f t="shared" si="461"/>
        <v>0</v>
      </c>
      <c r="GP149" s="26">
        <f t="shared" si="462"/>
        <v>0</v>
      </c>
      <c r="GQ149" s="26">
        <f t="shared" si="463"/>
        <v>0</v>
      </c>
      <c r="GR149" s="26">
        <f t="shared" si="464"/>
        <v>0</v>
      </c>
      <c r="GS149" s="26">
        <f t="shared" si="465"/>
        <v>0</v>
      </c>
      <c r="GT149" s="26">
        <f t="shared" si="466"/>
        <v>0</v>
      </c>
      <c r="GU149" s="26">
        <f t="shared" si="467"/>
        <v>0</v>
      </c>
      <c r="GV149" s="26">
        <f t="shared" si="468"/>
        <v>0</v>
      </c>
      <c r="GW149" s="26">
        <f t="shared" si="469"/>
        <v>0</v>
      </c>
      <c r="GX149" s="26">
        <f t="shared" si="470"/>
        <v>2</v>
      </c>
      <c r="GY149" s="26">
        <f t="shared" si="471"/>
        <v>0</v>
      </c>
      <c r="GZ149" s="26">
        <f t="shared" si="472"/>
        <v>2</v>
      </c>
      <c r="HA149" s="26">
        <f t="shared" si="473"/>
        <v>1</v>
      </c>
      <c r="HB149" s="31">
        <f t="shared" si="474"/>
        <v>5</v>
      </c>
      <c r="HC149" s="31">
        <f t="shared" si="475"/>
        <v>0.6399999999999999</v>
      </c>
      <c r="HD149" s="31">
        <f t="shared" si="476"/>
        <v>1.4545454545454542E-3</v>
      </c>
    </row>
    <row r="150" spans="1:212">
      <c r="A150" s="6">
        <v>74</v>
      </c>
      <c r="B150" s="6">
        <v>43</v>
      </c>
      <c r="C150" s="6">
        <v>23</v>
      </c>
      <c r="D150" s="7">
        <v>25.952632640000001</v>
      </c>
      <c r="E150" s="8">
        <f t="shared" si="419"/>
        <v>26</v>
      </c>
      <c r="F150" s="7">
        <v>61.890821989999999</v>
      </c>
      <c r="G150" s="8">
        <f t="shared" si="420"/>
        <v>62</v>
      </c>
      <c r="H150" s="9">
        <v>6.325235159</v>
      </c>
      <c r="I150" s="8">
        <f t="shared" si="421"/>
        <v>6</v>
      </c>
      <c r="J150" s="10">
        <v>99.579812070000003</v>
      </c>
      <c r="K150" s="8">
        <f t="shared" si="422"/>
        <v>100</v>
      </c>
      <c r="L150" s="5" t="s">
        <v>36</v>
      </c>
      <c r="S150"/>
      <c r="AP150"/>
      <c r="AQ150"/>
      <c r="AR150"/>
      <c r="BW150" s="27">
        <v>153</v>
      </c>
      <c r="BX150" s="26">
        <f t="shared" si="478"/>
        <v>0</v>
      </c>
      <c r="BY150" s="26">
        <f t="shared" si="479"/>
        <v>0</v>
      </c>
      <c r="BZ150" s="26">
        <f t="shared" si="480"/>
        <v>0</v>
      </c>
      <c r="CA150" s="26">
        <f t="shared" si="481"/>
        <v>0</v>
      </c>
      <c r="CB150" s="26">
        <f t="shared" si="482"/>
        <v>0</v>
      </c>
      <c r="CC150" s="26">
        <f t="shared" si="483"/>
        <v>0</v>
      </c>
      <c r="CD150" s="26">
        <f t="shared" si="484"/>
        <v>0</v>
      </c>
      <c r="CE150" s="26">
        <f t="shared" si="485"/>
        <v>0</v>
      </c>
      <c r="CF150" s="26">
        <f t="shared" si="486"/>
        <v>0</v>
      </c>
      <c r="CG150" s="26">
        <f t="shared" si="487"/>
        <v>0</v>
      </c>
      <c r="CH150" s="26">
        <f t="shared" si="488"/>
        <v>0</v>
      </c>
      <c r="CI150" s="26">
        <f t="shared" si="489"/>
        <v>0</v>
      </c>
      <c r="CJ150" s="26">
        <f t="shared" si="490"/>
        <v>0</v>
      </c>
      <c r="CK150" s="26">
        <f t="shared" si="491"/>
        <v>0</v>
      </c>
      <c r="CL150" s="26">
        <f t="shared" si="492"/>
        <v>0</v>
      </c>
      <c r="CM150" s="26">
        <f t="shared" si="493"/>
        <v>0</v>
      </c>
      <c r="CN150" s="26">
        <f t="shared" si="494"/>
        <v>0</v>
      </c>
      <c r="CO150" s="26">
        <f t="shared" si="495"/>
        <v>0</v>
      </c>
      <c r="CP150" s="26">
        <f t="shared" si="496"/>
        <v>0</v>
      </c>
      <c r="CQ150" s="26">
        <f t="shared" si="497"/>
        <v>0</v>
      </c>
      <c r="CR150" s="26">
        <f t="shared" si="498"/>
        <v>0</v>
      </c>
      <c r="CS150" s="26">
        <f t="shared" si="499"/>
        <v>0</v>
      </c>
      <c r="CT150" s="31">
        <f t="shared" si="450"/>
        <v>0</v>
      </c>
      <c r="CU150" s="31">
        <v>0</v>
      </c>
      <c r="CV150" s="31">
        <f t="shared" si="451"/>
        <v>0</v>
      </c>
      <c r="GE150" s="27">
        <v>168</v>
      </c>
      <c r="GF150" s="26">
        <f t="shared" si="452"/>
        <v>0</v>
      </c>
      <c r="GG150" s="26">
        <f t="shared" si="453"/>
        <v>0</v>
      </c>
      <c r="GH150" s="26">
        <f t="shared" si="454"/>
        <v>0</v>
      </c>
      <c r="GI150" s="26">
        <f t="shared" si="455"/>
        <v>0</v>
      </c>
      <c r="GJ150" s="26">
        <f t="shared" si="456"/>
        <v>0</v>
      </c>
      <c r="GK150" s="26">
        <f t="shared" si="457"/>
        <v>0</v>
      </c>
      <c r="GL150" s="26">
        <f t="shared" si="458"/>
        <v>0</v>
      </c>
      <c r="GM150" s="26">
        <f t="shared" si="459"/>
        <v>0</v>
      </c>
      <c r="GN150" s="26">
        <f t="shared" si="460"/>
        <v>0</v>
      </c>
      <c r="GO150" s="26">
        <f t="shared" si="461"/>
        <v>0</v>
      </c>
      <c r="GP150" s="26">
        <f t="shared" si="462"/>
        <v>0</v>
      </c>
      <c r="GQ150" s="26">
        <f t="shared" si="463"/>
        <v>0</v>
      </c>
      <c r="GR150" s="26">
        <f t="shared" si="464"/>
        <v>0</v>
      </c>
      <c r="GS150" s="26">
        <f t="shared" si="465"/>
        <v>0</v>
      </c>
      <c r="GT150" s="26">
        <f t="shared" si="466"/>
        <v>0</v>
      </c>
      <c r="GU150" s="26">
        <f t="shared" si="467"/>
        <v>0</v>
      </c>
      <c r="GV150" s="26">
        <f t="shared" si="468"/>
        <v>0</v>
      </c>
      <c r="GW150" s="26">
        <f t="shared" si="469"/>
        <v>0</v>
      </c>
      <c r="GX150" s="26">
        <f t="shared" si="470"/>
        <v>0</v>
      </c>
      <c r="GY150" s="26">
        <f t="shared" si="471"/>
        <v>0</v>
      </c>
      <c r="GZ150" s="26">
        <f t="shared" si="472"/>
        <v>2</v>
      </c>
      <c r="HA150" s="26">
        <f t="shared" si="473"/>
        <v>1</v>
      </c>
      <c r="HB150" s="31">
        <f t="shared" si="474"/>
        <v>3</v>
      </c>
      <c r="HC150" s="31">
        <f t="shared" si="475"/>
        <v>0.44444444444444448</v>
      </c>
      <c r="HD150" s="31">
        <f t="shared" si="476"/>
        <v>6.0606060606060617E-4</v>
      </c>
    </row>
    <row r="151" spans="1:212">
      <c r="A151" s="6">
        <v>63</v>
      </c>
      <c r="B151" s="6">
        <v>43</v>
      </c>
      <c r="C151" s="6">
        <v>17</v>
      </c>
      <c r="D151" s="7">
        <v>19.28889933</v>
      </c>
      <c r="E151" s="8">
        <f t="shared" si="419"/>
        <v>19</v>
      </c>
      <c r="F151" s="7">
        <v>65.470508019999997</v>
      </c>
      <c r="G151" s="8">
        <f t="shared" si="420"/>
        <v>65</v>
      </c>
      <c r="H151" s="9">
        <v>6.807487794</v>
      </c>
      <c r="I151" s="8">
        <f t="shared" si="421"/>
        <v>7</v>
      </c>
      <c r="J151" s="10">
        <v>71.319530700000001</v>
      </c>
      <c r="K151" s="8">
        <f t="shared" si="422"/>
        <v>71</v>
      </c>
      <c r="L151" s="5" t="s">
        <v>36</v>
      </c>
      <c r="S151"/>
      <c r="AP151"/>
      <c r="AQ151"/>
      <c r="AR151"/>
      <c r="BW151" s="27">
        <v>154</v>
      </c>
      <c r="BX151" s="26">
        <f t="shared" si="478"/>
        <v>0</v>
      </c>
      <c r="BY151" s="26">
        <f t="shared" si="479"/>
        <v>0</v>
      </c>
      <c r="BZ151" s="26">
        <f t="shared" si="480"/>
        <v>0</v>
      </c>
      <c r="CA151" s="26">
        <f t="shared" si="481"/>
        <v>0</v>
      </c>
      <c r="CB151" s="26">
        <f t="shared" si="482"/>
        <v>0</v>
      </c>
      <c r="CC151" s="26">
        <f t="shared" si="483"/>
        <v>0</v>
      </c>
      <c r="CD151" s="26">
        <f t="shared" si="484"/>
        <v>0</v>
      </c>
      <c r="CE151" s="26">
        <f t="shared" si="485"/>
        <v>0</v>
      </c>
      <c r="CF151" s="26">
        <f t="shared" si="486"/>
        <v>0</v>
      </c>
      <c r="CG151" s="26">
        <f t="shared" si="487"/>
        <v>0</v>
      </c>
      <c r="CH151" s="26">
        <f t="shared" si="488"/>
        <v>0</v>
      </c>
      <c r="CI151" s="26">
        <f t="shared" si="489"/>
        <v>0</v>
      </c>
      <c r="CJ151" s="26">
        <f t="shared" si="490"/>
        <v>0</v>
      </c>
      <c r="CK151" s="26">
        <f t="shared" si="491"/>
        <v>0</v>
      </c>
      <c r="CL151" s="26">
        <f t="shared" si="492"/>
        <v>0</v>
      </c>
      <c r="CM151" s="26">
        <f t="shared" si="493"/>
        <v>0</v>
      </c>
      <c r="CN151" s="26">
        <f t="shared" si="494"/>
        <v>0</v>
      </c>
      <c r="CO151" s="26">
        <f t="shared" si="495"/>
        <v>0</v>
      </c>
      <c r="CP151" s="26">
        <f t="shared" si="496"/>
        <v>0</v>
      </c>
      <c r="CQ151" s="26">
        <f t="shared" si="497"/>
        <v>0</v>
      </c>
      <c r="CR151" s="26">
        <f t="shared" si="498"/>
        <v>0</v>
      </c>
      <c r="CS151" s="26">
        <f t="shared" si="499"/>
        <v>0</v>
      </c>
      <c r="CT151" s="31">
        <f t="shared" si="450"/>
        <v>0</v>
      </c>
      <c r="CU151" s="31">
        <v>0</v>
      </c>
      <c r="CV151" s="31">
        <f t="shared" si="451"/>
        <v>0</v>
      </c>
      <c r="GE151" s="27">
        <v>169</v>
      </c>
      <c r="GF151" s="26">
        <f t="shared" si="452"/>
        <v>0</v>
      </c>
      <c r="GG151" s="26">
        <f t="shared" si="453"/>
        <v>0</v>
      </c>
      <c r="GH151" s="26">
        <f t="shared" si="454"/>
        <v>0</v>
      </c>
      <c r="GI151" s="26">
        <f t="shared" si="455"/>
        <v>0</v>
      </c>
      <c r="GJ151" s="26">
        <f t="shared" si="456"/>
        <v>1</v>
      </c>
      <c r="GK151" s="26">
        <f t="shared" si="457"/>
        <v>0</v>
      </c>
      <c r="GL151" s="26">
        <f t="shared" si="458"/>
        <v>0</v>
      </c>
      <c r="GM151" s="26">
        <f t="shared" si="459"/>
        <v>0</v>
      </c>
      <c r="GN151" s="26">
        <f t="shared" si="460"/>
        <v>0</v>
      </c>
      <c r="GO151" s="26">
        <f t="shared" si="461"/>
        <v>0</v>
      </c>
      <c r="GP151" s="26">
        <f t="shared" si="462"/>
        <v>0</v>
      </c>
      <c r="GQ151" s="26">
        <f t="shared" si="463"/>
        <v>0</v>
      </c>
      <c r="GR151" s="26">
        <f t="shared" si="464"/>
        <v>0</v>
      </c>
      <c r="GS151" s="26">
        <f t="shared" si="465"/>
        <v>0</v>
      </c>
      <c r="GT151" s="26">
        <f t="shared" si="466"/>
        <v>0</v>
      </c>
      <c r="GU151" s="26">
        <f t="shared" si="467"/>
        <v>0</v>
      </c>
      <c r="GV151" s="26">
        <f t="shared" si="468"/>
        <v>0</v>
      </c>
      <c r="GW151" s="26">
        <f t="shared" si="469"/>
        <v>0</v>
      </c>
      <c r="GX151" s="26">
        <f t="shared" si="470"/>
        <v>0</v>
      </c>
      <c r="GY151" s="26">
        <f t="shared" si="471"/>
        <v>0</v>
      </c>
      <c r="GZ151" s="26">
        <f t="shared" si="472"/>
        <v>4</v>
      </c>
      <c r="HA151" s="26">
        <f t="shared" si="473"/>
        <v>1</v>
      </c>
      <c r="HB151" s="31">
        <f t="shared" si="474"/>
        <v>6</v>
      </c>
      <c r="HC151" s="31">
        <f t="shared" si="475"/>
        <v>0.5</v>
      </c>
      <c r="HD151" s="31">
        <f t="shared" si="476"/>
        <v>1.3636363636363637E-3</v>
      </c>
    </row>
    <row r="152" spans="1:212">
      <c r="A152" s="6">
        <v>99</v>
      </c>
      <c r="B152" s="6">
        <v>36</v>
      </c>
      <c r="C152" s="6">
        <v>20</v>
      </c>
      <c r="D152" s="7">
        <v>20.57981887</v>
      </c>
      <c r="E152" s="8">
        <f t="shared" si="419"/>
        <v>21</v>
      </c>
      <c r="F152" s="7">
        <v>65.345839010000006</v>
      </c>
      <c r="G152" s="8">
        <f t="shared" si="420"/>
        <v>65</v>
      </c>
      <c r="H152" s="9">
        <v>6.6710858169999998</v>
      </c>
      <c r="I152" s="8">
        <f t="shared" si="421"/>
        <v>7</v>
      </c>
      <c r="J152" s="10">
        <v>78.346044710000001</v>
      </c>
      <c r="K152" s="8">
        <f t="shared" si="422"/>
        <v>78</v>
      </c>
      <c r="L152" s="5" t="s">
        <v>36</v>
      </c>
      <c r="S152"/>
      <c r="AP152"/>
      <c r="AQ152"/>
      <c r="AR152"/>
      <c r="BW152" s="27">
        <v>155</v>
      </c>
      <c r="BX152" s="26">
        <f t="shared" si="478"/>
        <v>0</v>
      </c>
      <c r="BY152" s="26">
        <f t="shared" si="479"/>
        <v>0</v>
      </c>
      <c r="BZ152" s="26">
        <f t="shared" si="480"/>
        <v>0</v>
      </c>
      <c r="CA152" s="26">
        <f t="shared" si="481"/>
        <v>0</v>
      </c>
      <c r="CB152" s="26">
        <f t="shared" si="482"/>
        <v>0</v>
      </c>
      <c r="CC152" s="26">
        <f t="shared" si="483"/>
        <v>0</v>
      </c>
      <c r="CD152" s="26">
        <f t="shared" si="484"/>
        <v>0</v>
      </c>
      <c r="CE152" s="26">
        <f t="shared" si="485"/>
        <v>0</v>
      </c>
      <c r="CF152" s="26">
        <f t="shared" si="486"/>
        <v>0</v>
      </c>
      <c r="CG152" s="26">
        <f t="shared" si="487"/>
        <v>0</v>
      </c>
      <c r="CH152" s="26">
        <f t="shared" si="488"/>
        <v>0</v>
      </c>
      <c r="CI152" s="26">
        <f t="shared" si="489"/>
        <v>0</v>
      </c>
      <c r="CJ152" s="26">
        <f t="shared" si="490"/>
        <v>0</v>
      </c>
      <c r="CK152" s="26">
        <f t="shared" si="491"/>
        <v>0</v>
      </c>
      <c r="CL152" s="26">
        <f t="shared" si="492"/>
        <v>0</v>
      </c>
      <c r="CM152" s="26">
        <f t="shared" si="493"/>
        <v>0</v>
      </c>
      <c r="CN152" s="26">
        <f t="shared" si="494"/>
        <v>0</v>
      </c>
      <c r="CO152" s="26">
        <f t="shared" si="495"/>
        <v>0</v>
      </c>
      <c r="CP152" s="26">
        <f t="shared" si="496"/>
        <v>0</v>
      </c>
      <c r="CQ152" s="26">
        <f t="shared" si="497"/>
        <v>0</v>
      </c>
      <c r="CR152" s="26">
        <f t="shared" si="498"/>
        <v>0</v>
      </c>
      <c r="CS152" s="26">
        <f t="shared" si="499"/>
        <v>0</v>
      </c>
      <c r="CT152" s="31">
        <f t="shared" si="450"/>
        <v>0</v>
      </c>
      <c r="CU152" s="31">
        <v>0</v>
      </c>
      <c r="CV152" s="31">
        <f t="shared" si="451"/>
        <v>0</v>
      </c>
      <c r="GE152" s="27">
        <v>170</v>
      </c>
      <c r="GF152" s="26">
        <f t="shared" si="452"/>
        <v>0</v>
      </c>
      <c r="GG152" s="26">
        <f t="shared" si="453"/>
        <v>0</v>
      </c>
      <c r="GH152" s="26">
        <f t="shared" si="454"/>
        <v>0</v>
      </c>
      <c r="GI152" s="26">
        <f t="shared" si="455"/>
        <v>0</v>
      </c>
      <c r="GJ152" s="26">
        <f t="shared" si="456"/>
        <v>0</v>
      </c>
      <c r="GK152" s="26">
        <f t="shared" si="457"/>
        <v>0</v>
      </c>
      <c r="GL152" s="26">
        <f t="shared" si="458"/>
        <v>0</v>
      </c>
      <c r="GM152" s="26">
        <f t="shared" si="459"/>
        <v>0</v>
      </c>
      <c r="GN152" s="26">
        <f t="shared" si="460"/>
        <v>0</v>
      </c>
      <c r="GO152" s="26">
        <f t="shared" si="461"/>
        <v>0</v>
      </c>
      <c r="GP152" s="26">
        <f t="shared" si="462"/>
        <v>0</v>
      </c>
      <c r="GQ152" s="26">
        <f t="shared" si="463"/>
        <v>0</v>
      </c>
      <c r="GR152" s="26">
        <f t="shared" si="464"/>
        <v>0</v>
      </c>
      <c r="GS152" s="26">
        <f t="shared" si="465"/>
        <v>0</v>
      </c>
      <c r="GT152" s="26">
        <f t="shared" si="466"/>
        <v>0</v>
      </c>
      <c r="GU152" s="26">
        <f t="shared" si="467"/>
        <v>0</v>
      </c>
      <c r="GV152" s="26">
        <f t="shared" si="468"/>
        <v>0</v>
      </c>
      <c r="GW152" s="26">
        <f t="shared" si="469"/>
        <v>0</v>
      </c>
      <c r="GX152" s="26">
        <f t="shared" si="470"/>
        <v>0</v>
      </c>
      <c r="GY152" s="26">
        <f t="shared" si="471"/>
        <v>0</v>
      </c>
      <c r="GZ152" s="26">
        <f t="shared" si="472"/>
        <v>2</v>
      </c>
      <c r="HA152" s="26">
        <f t="shared" si="473"/>
        <v>0</v>
      </c>
      <c r="HB152" s="31">
        <f t="shared" si="474"/>
        <v>2</v>
      </c>
      <c r="HC152" s="31">
        <f t="shared" si="475"/>
        <v>0</v>
      </c>
      <c r="HD152" s="31">
        <f t="shared" si="476"/>
        <v>0</v>
      </c>
    </row>
    <row r="153" spans="1:212">
      <c r="A153" s="6">
        <v>77</v>
      </c>
      <c r="B153" s="6">
        <v>36</v>
      </c>
      <c r="C153" s="6">
        <v>23</v>
      </c>
      <c r="D153" s="7">
        <v>24.71417533</v>
      </c>
      <c r="E153" s="8">
        <f t="shared" si="419"/>
        <v>25</v>
      </c>
      <c r="F153" s="7">
        <v>56.734264690000003</v>
      </c>
      <c r="G153" s="8">
        <f t="shared" si="420"/>
        <v>57</v>
      </c>
      <c r="H153" s="9">
        <v>6.6487253270000002</v>
      </c>
      <c r="I153" s="8">
        <f t="shared" si="421"/>
        <v>7</v>
      </c>
      <c r="J153" s="10">
        <v>88.453618579999997</v>
      </c>
      <c r="K153" s="8">
        <f t="shared" si="422"/>
        <v>88</v>
      </c>
      <c r="L153" s="5" t="s">
        <v>36</v>
      </c>
      <c r="S153"/>
      <c r="AP153"/>
      <c r="AQ153"/>
      <c r="AR153"/>
      <c r="BW153" s="27">
        <v>156</v>
      </c>
      <c r="BX153" s="26">
        <f t="shared" si="478"/>
        <v>0</v>
      </c>
      <c r="BY153" s="26">
        <f t="shared" si="479"/>
        <v>0</v>
      </c>
      <c r="BZ153" s="26">
        <f t="shared" si="480"/>
        <v>0</v>
      </c>
      <c r="CA153" s="26">
        <f t="shared" si="481"/>
        <v>0</v>
      </c>
      <c r="CB153" s="26">
        <f t="shared" si="482"/>
        <v>0</v>
      </c>
      <c r="CC153" s="26">
        <f t="shared" si="483"/>
        <v>0</v>
      </c>
      <c r="CD153" s="26">
        <f t="shared" si="484"/>
        <v>0</v>
      </c>
      <c r="CE153" s="26">
        <f t="shared" si="485"/>
        <v>0</v>
      </c>
      <c r="CF153" s="26">
        <f t="shared" si="486"/>
        <v>0</v>
      </c>
      <c r="CG153" s="26">
        <f t="shared" si="487"/>
        <v>0</v>
      </c>
      <c r="CH153" s="26">
        <f t="shared" si="488"/>
        <v>0</v>
      </c>
      <c r="CI153" s="26">
        <f t="shared" si="489"/>
        <v>0</v>
      </c>
      <c r="CJ153" s="26">
        <f t="shared" si="490"/>
        <v>0</v>
      </c>
      <c r="CK153" s="26">
        <f t="shared" si="491"/>
        <v>0</v>
      </c>
      <c r="CL153" s="26">
        <f t="shared" si="492"/>
        <v>0</v>
      </c>
      <c r="CM153" s="26">
        <f t="shared" si="493"/>
        <v>0</v>
      </c>
      <c r="CN153" s="26">
        <f t="shared" si="494"/>
        <v>0</v>
      </c>
      <c r="CO153" s="26">
        <f t="shared" si="495"/>
        <v>0</v>
      </c>
      <c r="CP153" s="26">
        <f t="shared" si="496"/>
        <v>0</v>
      </c>
      <c r="CQ153" s="26">
        <f t="shared" si="497"/>
        <v>0</v>
      </c>
      <c r="CR153" s="26">
        <f t="shared" si="498"/>
        <v>0</v>
      </c>
      <c r="CS153" s="26">
        <f t="shared" si="499"/>
        <v>0</v>
      </c>
      <c r="CT153" s="31">
        <f t="shared" si="450"/>
        <v>0</v>
      </c>
      <c r="CU153" s="31">
        <v>0</v>
      </c>
      <c r="CV153" s="31">
        <f t="shared" si="451"/>
        <v>0</v>
      </c>
      <c r="GE153" s="27">
        <v>171</v>
      </c>
      <c r="GF153" s="26">
        <f t="shared" si="452"/>
        <v>0</v>
      </c>
      <c r="GG153" s="26">
        <f t="shared" si="453"/>
        <v>0</v>
      </c>
      <c r="GH153" s="26">
        <f t="shared" si="454"/>
        <v>0</v>
      </c>
      <c r="GI153" s="26">
        <f t="shared" si="455"/>
        <v>0</v>
      </c>
      <c r="GJ153" s="26">
        <f t="shared" si="456"/>
        <v>1</v>
      </c>
      <c r="GK153" s="26">
        <f t="shared" si="457"/>
        <v>0</v>
      </c>
      <c r="GL153" s="26">
        <f t="shared" si="458"/>
        <v>0</v>
      </c>
      <c r="GM153" s="26">
        <f t="shared" si="459"/>
        <v>0</v>
      </c>
      <c r="GN153" s="26">
        <f t="shared" si="460"/>
        <v>0</v>
      </c>
      <c r="GO153" s="26">
        <f t="shared" si="461"/>
        <v>0</v>
      </c>
      <c r="GP153" s="26">
        <f t="shared" si="462"/>
        <v>0</v>
      </c>
      <c r="GQ153" s="26">
        <f t="shared" si="463"/>
        <v>0</v>
      </c>
      <c r="GR153" s="26">
        <f t="shared" si="464"/>
        <v>0</v>
      </c>
      <c r="GS153" s="26">
        <f t="shared" si="465"/>
        <v>0</v>
      </c>
      <c r="GT153" s="26">
        <f t="shared" si="466"/>
        <v>0</v>
      </c>
      <c r="GU153" s="26">
        <f t="shared" si="467"/>
        <v>0</v>
      </c>
      <c r="GV153" s="26">
        <f t="shared" si="468"/>
        <v>0</v>
      </c>
      <c r="GW153" s="26">
        <f t="shared" si="469"/>
        <v>0</v>
      </c>
      <c r="GX153" s="26">
        <f t="shared" si="470"/>
        <v>0</v>
      </c>
      <c r="GY153" s="26">
        <f t="shared" si="471"/>
        <v>0</v>
      </c>
      <c r="GZ153" s="26">
        <f t="shared" si="472"/>
        <v>2</v>
      </c>
      <c r="HA153" s="26">
        <f t="shared" si="473"/>
        <v>1</v>
      </c>
      <c r="HB153" s="31">
        <f t="shared" si="474"/>
        <v>4</v>
      </c>
      <c r="HC153" s="31">
        <f t="shared" si="475"/>
        <v>0.625</v>
      </c>
      <c r="HD153" s="31">
        <f t="shared" si="476"/>
        <v>1.1363636363636363E-3</v>
      </c>
    </row>
    <row r="154" spans="1:212">
      <c r="A154" s="6">
        <v>87</v>
      </c>
      <c r="B154" s="6">
        <v>60</v>
      </c>
      <c r="C154" s="6">
        <v>23</v>
      </c>
      <c r="D154" s="7">
        <v>20.273170740000001</v>
      </c>
      <c r="E154" s="8">
        <f t="shared" si="419"/>
        <v>20</v>
      </c>
      <c r="F154" s="7">
        <v>63.912818690000002</v>
      </c>
      <c r="G154" s="8">
        <f t="shared" si="420"/>
        <v>64</v>
      </c>
      <c r="H154" s="9">
        <v>6.439071996</v>
      </c>
      <c r="I154" s="8">
        <f t="shared" si="421"/>
        <v>6</v>
      </c>
      <c r="J154" s="10">
        <v>62.503518919999998</v>
      </c>
      <c r="K154" s="8">
        <f t="shared" si="422"/>
        <v>63</v>
      </c>
      <c r="L154" s="5" t="s">
        <v>36</v>
      </c>
      <c r="S154"/>
      <c r="AP154"/>
      <c r="AQ154"/>
      <c r="AR154"/>
      <c r="BW154" s="27">
        <v>157</v>
      </c>
      <c r="BX154" s="26">
        <f t="shared" si="478"/>
        <v>0</v>
      </c>
      <c r="BY154" s="26">
        <f t="shared" si="479"/>
        <v>0</v>
      </c>
      <c r="BZ154" s="26">
        <f t="shared" si="480"/>
        <v>0</v>
      </c>
      <c r="CA154" s="26">
        <f t="shared" si="481"/>
        <v>0</v>
      </c>
      <c r="CB154" s="26">
        <f t="shared" si="482"/>
        <v>0</v>
      </c>
      <c r="CC154" s="26">
        <f t="shared" si="483"/>
        <v>0</v>
      </c>
      <c r="CD154" s="26">
        <f t="shared" si="484"/>
        <v>0</v>
      </c>
      <c r="CE154" s="26">
        <f t="shared" si="485"/>
        <v>0</v>
      </c>
      <c r="CF154" s="26">
        <f t="shared" si="486"/>
        <v>0</v>
      </c>
      <c r="CG154" s="26">
        <f t="shared" si="487"/>
        <v>0</v>
      </c>
      <c r="CH154" s="26">
        <f t="shared" si="488"/>
        <v>0</v>
      </c>
      <c r="CI154" s="26">
        <f t="shared" si="489"/>
        <v>0</v>
      </c>
      <c r="CJ154" s="26">
        <f t="shared" si="490"/>
        <v>0</v>
      </c>
      <c r="CK154" s="26">
        <f t="shared" si="491"/>
        <v>0</v>
      </c>
      <c r="CL154" s="26">
        <f t="shared" si="492"/>
        <v>0</v>
      </c>
      <c r="CM154" s="26">
        <f t="shared" si="493"/>
        <v>0</v>
      </c>
      <c r="CN154" s="26">
        <f t="shared" si="494"/>
        <v>0</v>
      </c>
      <c r="CO154" s="26">
        <f t="shared" si="495"/>
        <v>0</v>
      </c>
      <c r="CP154" s="26">
        <f t="shared" si="496"/>
        <v>0</v>
      </c>
      <c r="CQ154" s="26">
        <f t="shared" si="497"/>
        <v>0</v>
      </c>
      <c r="CR154" s="26">
        <f t="shared" si="498"/>
        <v>0</v>
      </c>
      <c r="CS154" s="26">
        <f t="shared" si="499"/>
        <v>0</v>
      </c>
      <c r="CT154" s="31">
        <f t="shared" si="450"/>
        <v>0</v>
      </c>
      <c r="CU154" s="31">
        <v>0</v>
      </c>
      <c r="CV154" s="31">
        <f t="shared" si="451"/>
        <v>0</v>
      </c>
      <c r="GE154" s="27">
        <v>172</v>
      </c>
      <c r="GF154" s="26">
        <f t="shared" si="452"/>
        <v>0</v>
      </c>
      <c r="GG154" s="26">
        <f t="shared" si="453"/>
        <v>0</v>
      </c>
      <c r="GH154" s="26">
        <f t="shared" si="454"/>
        <v>0</v>
      </c>
      <c r="GI154" s="26">
        <f t="shared" si="455"/>
        <v>0</v>
      </c>
      <c r="GJ154" s="26">
        <f t="shared" si="456"/>
        <v>1</v>
      </c>
      <c r="GK154" s="26">
        <f t="shared" si="457"/>
        <v>0</v>
      </c>
      <c r="GL154" s="26">
        <f t="shared" si="458"/>
        <v>0</v>
      </c>
      <c r="GM154" s="26">
        <f t="shared" si="459"/>
        <v>0</v>
      </c>
      <c r="GN154" s="26">
        <f t="shared" si="460"/>
        <v>0</v>
      </c>
      <c r="GO154" s="26">
        <f t="shared" si="461"/>
        <v>0</v>
      </c>
      <c r="GP154" s="26">
        <f t="shared" si="462"/>
        <v>0</v>
      </c>
      <c r="GQ154" s="26">
        <f t="shared" si="463"/>
        <v>0</v>
      </c>
      <c r="GR154" s="26">
        <f t="shared" si="464"/>
        <v>0</v>
      </c>
      <c r="GS154" s="26">
        <f t="shared" si="465"/>
        <v>0</v>
      </c>
      <c r="GT154" s="26">
        <f t="shared" si="466"/>
        <v>0</v>
      </c>
      <c r="GU154" s="26">
        <f t="shared" si="467"/>
        <v>0</v>
      </c>
      <c r="GV154" s="26">
        <f t="shared" si="468"/>
        <v>0</v>
      </c>
      <c r="GW154" s="26">
        <f t="shared" si="469"/>
        <v>2</v>
      </c>
      <c r="GX154" s="26">
        <f t="shared" si="470"/>
        <v>6</v>
      </c>
      <c r="GY154" s="26">
        <f t="shared" si="471"/>
        <v>0</v>
      </c>
      <c r="GZ154" s="26">
        <f t="shared" si="472"/>
        <v>0</v>
      </c>
      <c r="HA154" s="26">
        <f t="shared" si="473"/>
        <v>2</v>
      </c>
      <c r="HB154" s="31">
        <f t="shared" si="474"/>
        <v>11</v>
      </c>
      <c r="HC154" s="31">
        <f t="shared" si="475"/>
        <v>0.62809917355371903</v>
      </c>
      <c r="HD154" s="31">
        <f t="shared" si="476"/>
        <v>3.1404958677685954E-3</v>
      </c>
    </row>
    <row r="155" spans="1:212">
      <c r="A155" s="6">
        <v>60</v>
      </c>
      <c r="B155" s="6">
        <v>38</v>
      </c>
      <c r="C155" s="6">
        <v>17</v>
      </c>
      <c r="D155" s="7">
        <v>18.419329810000001</v>
      </c>
      <c r="E155" s="8">
        <f t="shared" si="419"/>
        <v>18</v>
      </c>
      <c r="F155" s="7">
        <v>64.235802509999999</v>
      </c>
      <c r="G155" s="8">
        <f t="shared" si="420"/>
        <v>64</v>
      </c>
      <c r="H155" s="9">
        <v>6.4744765160000002</v>
      </c>
      <c r="I155" s="8">
        <f t="shared" si="421"/>
        <v>6</v>
      </c>
      <c r="J155" s="10">
        <v>76.413124370000006</v>
      </c>
      <c r="K155" s="8">
        <f t="shared" si="422"/>
        <v>76</v>
      </c>
      <c r="L155" s="5" t="s">
        <v>36</v>
      </c>
      <c r="S155"/>
      <c r="AP155"/>
      <c r="AQ155"/>
      <c r="AR155"/>
      <c r="BW155" s="27">
        <v>158</v>
      </c>
      <c r="BX155" s="26">
        <f t="shared" si="478"/>
        <v>0</v>
      </c>
      <c r="BY155" s="26">
        <f t="shared" si="479"/>
        <v>0</v>
      </c>
      <c r="BZ155" s="26">
        <f t="shared" si="480"/>
        <v>0</v>
      </c>
      <c r="CA155" s="26">
        <f t="shared" si="481"/>
        <v>0</v>
      </c>
      <c r="CB155" s="26">
        <f t="shared" si="482"/>
        <v>0</v>
      </c>
      <c r="CC155" s="26">
        <f t="shared" si="483"/>
        <v>0</v>
      </c>
      <c r="CD155" s="26">
        <f t="shared" si="484"/>
        <v>0</v>
      </c>
      <c r="CE155" s="26">
        <f t="shared" si="485"/>
        <v>0</v>
      </c>
      <c r="CF155" s="26">
        <f t="shared" si="486"/>
        <v>0</v>
      </c>
      <c r="CG155" s="26">
        <f t="shared" si="487"/>
        <v>0</v>
      </c>
      <c r="CH155" s="26">
        <f t="shared" si="488"/>
        <v>0</v>
      </c>
      <c r="CI155" s="26">
        <f t="shared" si="489"/>
        <v>0</v>
      </c>
      <c r="CJ155" s="26">
        <f t="shared" si="490"/>
        <v>0</v>
      </c>
      <c r="CK155" s="26">
        <f t="shared" si="491"/>
        <v>0</v>
      </c>
      <c r="CL155" s="26">
        <f t="shared" si="492"/>
        <v>0</v>
      </c>
      <c r="CM155" s="26">
        <f t="shared" si="493"/>
        <v>0</v>
      </c>
      <c r="CN155" s="26">
        <f t="shared" si="494"/>
        <v>0</v>
      </c>
      <c r="CO155" s="26">
        <f t="shared" si="495"/>
        <v>0</v>
      </c>
      <c r="CP155" s="26">
        <f t="shared" si="496"/>
        <v>0</v>
      </c>
      <c r="CQ155" s="26">
        <f t="shared" si="497"/>
        <v>0</v>
      </c>
      <c r="CR155" s="26">
        <f t="shared" si="498"/>
        <v>0</v>
      </c>
      <c r="CS155" s="26">
        <f t="shared" si="499"/>
        <v>0</v>
      </c>
      <c r="CT155" s="31">
        <f t="shared" si="450"/>
        <v>0</v>
      </c>
      <c r="CU155" s="31">
        <v>0</v>
      </c>
      <c r="CV155" s="31">
        <f t="shared" si="451"/>
        <v>0</v>
      </c>
      <c r="GE155" s="27">
        <v>173</v>
      </c>
      <c r="GF155" s="26">
        <f t="shared" si="452"/>
        <v>0</v>
      </c>
      <c r="GG155" s="26">
        <f t="shared" si="453"/>
        <v>0</v>
      </c>
      <c r="GH155" s="26">
        <f t="shared" si="454"/>
        <v>0</v>
      </c>
      <c r="GI155" s="26">
        <f t="shared" si="455"/>
        <v>0</v>
      </c>
      <c r="GJ155" s="26">
        <f t="shared" si="456"/>
        <v>2</v>
      </c>
      <c r="GK155" s="26">
        <f t="shared" si="457"/>
        <v>0</v>
      </c>
      <c r="GL155" s="26">
        <f t="shared" si="458"/>
        <v>0</v>
      </c>
      <c r="GM155" s="26">
        <f t="shared" si="459"/>
        <v>0</v>
      </c>
      <c r="GN155" s="26">
        <f t="shared" si="460"/>
        <v>0</v>
      </c>
      <c r="GO155" s="26">
        <f t="shared" si="461"/>
        <v>0</v>
      </c>
      <c r="GP155" s="26">
        <f t="shared" si="462"/>
        <v>0</v>
      </c>
      <c r="GQ155" s="26">
        <f t="shared" si="463"/>
        <v>0</v>
      </c>
      <c r="GR155" s="26">
        <f t="shared" si="464"/>
        <v>0</v>
      </c>
      <c r="GS155" s="26">
        <f t="shared" si="465"/>
        <v>0</v>
      </c>
      <c r="GT155" s="26">
        <f t="shared" si="466"/>
        <v>0</v>
      </c>
      <c r="GU155" s="26">
        <f t="shared" si="467"/>
        <v>0</v>
      </c>
      <c r="GV155" s="26">
        <f t="shared" si="468"/>
        <v>0</v>
      </c>
      <c r="GW155" s="26">
        <f t="shared" si="469"/>
        <v>0</v>
      </c>
      <c r="GX155" s="26">
        <f t="shared" si="470"/>
        <v>0</v>
      </c>
      <c r="GY155" s="26">
        <f t="shared" si="471"/>
        <v>0</v>
      </c>
      <c r="GZ155" s="26">
        <f t="shared" si="472"/>
        <v>2</v>
      </c>
      <c r="HA155" s="26">
        <f t="shared" si="473"/>
        <v>1</v>
      </c>
      <c r="HB155" s="31">
        <f t="shared" si="474"/>
        <v>5</v>
      </c>
      <c r="HC155" s="31">
        <f t="shared" si="475"/>
        <v>0.6399999999999999</v>
      </c>
      <c r="HD155" s="31">
        <f t="shared" si="476"/>
        <v>1.4545454545454542E-3</v>
      </c>
    </row>
    <row r="156" spans="1:212">
      <c r="A156" s="6">
        <v>94</v>
      </c>
      <c r="B156" s="6">
        <v>54</v>
      </c>
      <c r="C156" s="6">
        <v>17</v>
      </c>
      <c r="D156" s="7">
        <v>23.39128187</v>
      </c>
      <c r="E156" s="8">
        <f t="shared" si="419"/>
        <v>23</v>
      </c>
      <c r="F156" s="7">
        <v>61.744271650000002</v>
      </c>
      <c r="G156" s="8">
        <f t="shared" si="420"/>
        <v>62</v>
      </c>
      <c r="H156" s="9">
        <v>5.8716478060000004</v>
      </c>
      <c r="I156" s="8">
        <f t="shared" si="421"/>
        <v>6</v>
      </c>
      <c r="J156" s="10">
        <v>107.3198135</v>
      </c>
      <c r="K156" s="8">
        <f t="shared" si="422"/>
        <v>107</v>
      </c>
      <c r="L156" s="5" t="s">
        <v>36</v>
      </c>
      <c r="S156"/>
      <c r="AP156"/>
      <c r="AQ156"/>
      <c r="AR156"/>
      <c r="BW156" s="27">
        <v>159</v>
      </c>
      <c r="BX156" s="26">
        <f t="shared" si="478"/>
        <v>0</v>
      </c>
      <c r="BY156" s="26">
        <f t="shared" si="479"/>
        <v>0</v>
      </c>
      <c r="BZ156" s="26">
        <f t="shared" si="480"/>
        <v>0</v>
      </c>
      <c r="CA156" s="26">
        <f t="shared" si="481"/>
        <v>0</v>
      </c>
      <c r="CB156" s="26">
        <f t="shared" si="482"/>
        <v>0</v>
      </c>
      <c r="CC156" s="26">
        <f t="shared" si="483"/>
        <v>0</v>
      </c>
      <c r="CD156" s="26">
        <f t="shared" si="484"/>
        <v>0</v>
      </c>
      <c r="CE156" s="26">
        <f t="shared" si="485"/>
        <v>0</v>
      </c>
      <c r="CF156" s="26">
        <f t="shared" si="486"/>
        <v>0</v>
      </c>
      <c r="CG156" s="26">
        <f t="shared" si="487"/>
        <v>0</v>
      </c>
      <c r="CH156" s="26">
        <f t="shared" si="488"/>
        <v>0</v>
      </c>
      <c r="CI156" s="26">
        <f t="shared" si="489"/>
        <v>0</v>
      </c>
      <c r="CJ156" s="26">
        <f t="shared" si="490"/>
        <v>0</v>
      </c>
      <c r="CK156" s="26">
        <f t="shared" si="491"/>
        <v>0</v>
      </c>
      <c r="CL156" s="26">
        <f t="shared" si="492"/>
        <v>0</v>
      </c>
      <c r="CM156" s="26">
        <f t="shared" si="493"/>
        <v>0</v>
      </c>
      <c r="CN156" s="26">
        <f t="shared" si="494"/>
        <v>0</v>
      </c>
      <c r="CO156" s="26">
        <f t="shared" si="495"/>
        <v>0</v>
      </c>
      <c r="CP156" s="26">
        <f t="shared" si="496"/>
        <v>0</v>
      </c>
      <c r="CQ156" s="26">
        <f t="shared" si="497"/>
        <v>0</v>
      </c>
      <c r="CR156" s="26">
        <f t="shared" si="498"/>
        <v>0</v>
      </c>
      <c r="CS156" s="26">
        <f t="shared" si="499"/>
        <v>0</v>
      </c>
      <c r="CT156" s="31">
        <f t="shared" si="450"/>
        <v>0</v>
      </c>
      <c r="CU156" s="31">
        <v>0</v>
      </c>
      <c r="CV156" s="31">
        <f t="shared" si="451"/>
        <v>0</v>
      </c>
      <c r="GE156" s="27">
        <v>174</v>
      </c>
      <c r="GF156" s="26">
        <f t="shared" si="452"/>
        <v>0</v>
      </c>
      <c r="GG156" s="26">
        <f t="shared" si="453"/>
        <v>0</v>
      </c>
      <c r="GH156" s="26">
        <f t="shared" si="454"/>
        <v>0</v>
      </c>
      <c r="GI156" s="26">
        <f t="shared" si="455"/>
        <v>0</v>
      </c>
      <c r="GJ156" s="26">
        <f t="shared" si="456"/>
        <v>0</v>
      </c>
      <c r="GK156" s="26">
        <f t="shared" si="457"/>
        <v>0</v>
      </c>
      <c r="GL156" s="26">
        <f t="shared" si="458"/>
        <v>0</v>
      </c>
      <c r="GM156" s="26">
        <f t="shared" si="459"/>
        <v>0</v>
      </c>
      <c r="GN156" s="26">
        <f t="shared" si="460"/>
        <v>0</v>
      </c>
      <c r="GO156" s="26">
        <f t="shared" si="461"/>
        <v>0</v>
      </c>
      <c r="GP156" s="26">
        <f t="shared" si="462"/>
        <v>0</v>
      </c>
      <c r="GQ156" s="26">
        <f t="shared" si="463"/>
        <v>0</v>
      </c>
      <c r="GR156" s="26">
        <f t="shared" si="464"/>
        <v>0</v>
      </c>
      <c r="GS156" s="26">
        <f t="shared" si="465"/>
        <v>0</v>
      </c>
      <c r="GT156" s="26">
        <f t="shared" si="466"/>
        <v>0</v>
      </c>
      <c r="GU156" s="26">
        <f t="shared" si="467"/>
        <v>0</v>
      </c>
      <c r="GV156" s="26">
        <f t="shared" si="468"/>
        <v>0</v>
      </c>
      <c r="GW156" s="26">
        <f t="shared" si="469"/>
        <v>1</v>
      </c>
      <c r="GX156" s="26">
        <f t="shared" si="470"/>
        <v>0</v>
      </c>
      <c r="GY156" s="26">
        <f t="shared" si="471"/>
        <v>0</v>
      </c>
      <c r="GZ156" s="26">
        <f t="shared" si="472"/>
        <v>0</v>
      </c>
      <c r="HA156" s="26">
        <f t="shared" si="473"/>
        <v>0</v>
      </c>
      <c r="HB156" s="31">
        <f t="shared" si="474"/>
        <v>1</v>
      </c>
      <c r="HC156" s="31">
        <f t="shared" si="475"/>
        <v>0</v>
      </c>
      <c r="HD156" s="31">
        <f t="shared" si="476"/>
        <v>0</v>
      </c>
    </row>
    <row r="157" spans="1:212">
      <c r="A157" s="6">
        <v>95</v>
      </c>
      <c r="B157" s="6">
        <v>38</v>
      </c>
      <c r="C157" s="6">
        <v>22</v>
      </c>
      <c r="D157" s="7">
        <v>19.84939404</v>
      </c>
      <c r="E157" s="8">
        <f t="shared" si="419"/>
        <v>20</v>
      </c>
      <c r="F157" s="7">
        <v>61.245000529999999</v>
      </c>
      <c r="G157" s="8">
        <f t="shared" si="420"/>
        <v>61</v>
      </c>
      <c r="H157" s="9">
        <v>5.7306171089999998</v>
      </c>
      <c r="I157" s="8">
        <f t="shared" si="421"/>
        <v>6</v>
      </c>
      <c r="J157" s="10">
        <v>100.76892460000001</v>
      </c>
      <c r="K157" s="8">
        <f t="shared" si="422"/>
        <v>101</v>
      </c>
      <c r="L157" s="5" t="s">
        <v>36</v>
      </c>
      <c r="S157"/>
      <c r="AP157"/>
      <c r="AQ157"/>
      <c r="AR157"/>
      <c r="BW157" s="27">
        <v>160</v>
      </c>
      <c r="BX157" s="26">
        <f t="shared" si="478"/>
        <v>0</v>
      </c>
      <c r="BY157" s="26">
        <f t="shared" si="479"/>
        <v>0</v>
      </c>
      <c r="BZ157" s="26">
        <f t="shared" si="480"/>
        <v>0</v>
      </c>
      <c r="CA157" s="26">
        <f t="shared" si="481"/>
        <v>0</v>
      </c>
      <c r="CB157" s="26">
        <f t="shared" si="482"/>
        <v>0</v>
      </c>
      <c r="CC157" s="26">
        <f t="shared" si="483"/>
        <v>0</v>
      </c>
      <c r="CD157" s="26">
        <f t="shared" si="484"/>
        <v>0</v>
      </c>
      <c r="CE157" s="26">
        <f t="shared" si="485"/>
        <v>0</v>
      </c>
      <c r="CF157" s="26">
        <f t="shared" si="486"/>
        <v>0</v>
      </c>
      <c r="CG157" s="26">
        <f t="shared" si="487"/>
        <v>0</v>
      </c>
      <c r="CH157" s="26">
        <f t="shared" si="488"/>
        <v>0</v>
      </c>
      <c r="CI157" s="26">
        <f t="shared" si="489"/>
        <v>0</v>
      </c>
      <c r="CJ157" s="26">
        <f t="shared" si="490"/>
        <v>0</v>
      </c>
      <c r="CK157" s="26">
        <f t="shared" si="491"/>
        <v>0</v>
      </c>
      <c r="CL157" s="26">
        <f t="shared" si="492"/>
        <v>0</v>
      </c>
      <c r="CM157" s="26">
        <f t="shared" si="493"/>
        <v>0</v>
      </c>
      <c r="CN157" s="26">
        <f t="shared" si="494"/>
        <v>0</v>
      </c>
      <c r="CO157" s="26">
        <f t="shared" si="495"/>
        <v>0</v>
      </c>
      <c r="CP157" s="26">
        <f t="shared" si="496"/>
        <v>0</v>
      </c>
      <c r="CQ157" s="26">
        <f t="shared" si="497"/>
        <v>0</v>
      </c>
      <c r="CR157" s="26">
        <f t="shared" si="498"/>
        <v>0</v>
      </c>
      <c r="CS157" s="26">
        <f t="shared" si="499"/>
        <v>0</v>
      </c>
      <c r="CT157" s="31">
        <f t="shared" si="450"/>
        <v>0</v>
      </c>
      <c r="CU157" s="31">
        <v>0</v>
      </c>
      <c r="CV157" s="31">
        <f t="shared" si="451"/>
        <v>0</v>
      </c>
      <c r="GE157" s="27">
        <v>175</v>
      </c>
      <c r="GF157" s="26">
        <f t="shared" si="452"/>
        <v>0</v>
      </c>
      <c r="GG157" s="26">
        <f t="shared" si="453"/>
        <v>0</v>
      </c>
      <c r="GH157" s="26">
        <f t="shared" si="454"/>
        <v>0</v>
      </c>
      <c r="GI157" s="26">
        <f t="shared" si="455"/>
        <v>0</v>
      </c>
      <c r="GJ157" s="26">
        <f t="shared" si="456"/>
        <v>1</v>
      </c>
      <c r="GK157" s="26">
        <f t="shared" si="457"/>
        <v>0</v>
      </c>
      <c r="GL157" s="26">
        <f t="shared" si="458"/>
        <v>0</v>
      </c>
      <c r="GM157" s="26">
        <f t="shared" si="459"/>
        <v>0</v>
      </c>
      <c r="GN157" s="26">
        <f t="shared" si="460"/>
        <v>0</v>
      </c>
      <c r="GO157" s="26">
        <f t="shared" si="461"/>
        <v>0</v>
      </c>
      <c r="GP157" s="26">
        <f t="shared" si="462"/>
        <v>0</v>
      </c>
      <c r="GQ157" s="26">
        <f t="shared" si="463"/>
        <v>0</v>
      </c>
      <c r="GR157" s="26">
        <f t="shared" si="464"/>
        <v>0</v>
      </c>
      <c r="GS157" s="26">
        <f t="shared" si="465"/>
        <v>0</v>
      </c>
      <c r="GT157" s="26">
        <f t="shared" si="466"/>
        <v>0</v>
      </c>
      <c r="GU157" s="26">
        <f t="shared" si="467"/>
        <v>0</v>
      </c>
      <c r="GV157" s="26">
        <f t="shared" si="468"/>
        <v>0</v>
      </c>
      <c r="GW157" s="26">
        <f t="shared" si="469"/>
        <v>0</v>
      </c>
      <c r="GX157" s="26">
        <f t="shared" si="470"/>
        <v>2</v>
      </c>
      <c r="GY157" s="26">
        <f t="shared" si="471"/>
        <v>0</v>
      </c>
      <c r="GZ157" s="26">
        <f t="shared" si="472"/>
        <v>3</v>
      </c>
      <c r="HA157" s="26">
        <f t="shared" si="473"/>
        <v>1</v>
      </c>
      <c r="HB157" s="31">
        <f t="shared" si="474"/>
        <v>7</v>
      </c>
      <c r="HC157" s="31">
        <f t="shared" si="475"/>
        <v>0.69387755102040816</v>
      </c>
      <c r="HD157" s="31">
        <f t="shared" si="476"/>
        <v>2.207792207792208E-3</v>
      </c>
    </row>
    <row r="158" spans="1:212">
      <c r="A158" s="6">
        <v>84</v>
      </c>
      <c r="B158" s="6">
        <v>44</v>
      </c>
      <c r="C158" s="6">
        <v>21</v>
      </c>
      <c r="D158" s="7">
        <v>21.869274000000001</v>
      </c>
      <c r="E158" s="8">
        <f t="shared" si="419"/>
        <v>22</v>
      </c>
      <c r="F158" s="7">
        <v>61.910449470000003</v>
      </c>
      <c r="G158" s="8">
        <f t="shared" si="420"/>
        <v>62</v>
      </c>
      <c r="H158" s="9">
        <v>5.8504398310000001</v>
      </c>
      <c r="I158" s="8">
        <f t="shared" si="421"/>
        <v>6</v>
      </c>
      <c r="J158" s="10">
        <v>107.2681929</v>
      </c>
      <c r="K158" s="8">
        <f t="shared" si="422"/>
        <v>107</v>
      </c>
      <c r="L158" s="5" t="s">
        <v>36</v>
      </c>
      <c r="S158"/>
      <c r="AP158"/>
      <c r="AQ158"/>
      <c r="AR158"/>
      <c r="BW158" s="27">
        <v>161</v>
      </c>
      <c r="BX158" s="26">
        <f t="shared" si="478"/>
        <v>0</v>
      </c>
      <c r="BY158" s="26">
        <f t="shared" si="479"/>
        <v>0</v>
      </c>
      <c r="BZ158" s="26">
        <f t="shared" si="480"/>
        <v>0</v>
      </c>
      <c r="CA158" s="26">
        <f t="shared" si="481"/>
        <v>0</v>
      </c>
      <c r="CB158" s="26">
        <f t="shared" si="482"/>
        <v>0</v>
      </c>
      <c r="CC158" s="26">
        <f t="shared" si="483"/>
        <v>0</v>
      </c>
      <c r="CD158" s="26">
        <f t="shared" si="484"/>
        <v>0</v>
      </c>
      <c r="CE158" s="26">
        <f t="shared" si="485"/>
        <v>0</v>
      </c>
      <c r="CF158" s="26">
        <f t="shared" si="486"/>
        <v>0</v>
      </c>
      <c r="CG158" s="26">
        <f t="shared" si="487"/>
        <v>0</v>
      </c>
      <c r="CH158" s="26">
        <f t="shared" si="488"/>
        <v>0</v>
      </c>
      <c r="CI158" s="26">
        <f t="shared" si="489"/>
        <v>0</v>
      </c>
      <c r="CJ158" s="26">
        <f t="shared" si="490"/>
        <v>0</v>
      </c>
      <c r="CK158" s="26">
        <f t="shared" si="491"/>
        <v>0</v>
      </c>
      <c r="CL158" s="26">
        <f t="shared" si="492"/>
        <v>0</v>
      </c>
      <c r="CM158" s="26">
        <f t="shared" si="493"/>
        <v>0</v>
      </c>
      <c r="CN158" s="26">
        <f t="shared" si="494"/>
        <v>0</v>
      </c>
      <c r="CO158" s="26">
        <f t="shared" si="495"/>
        <v>0</v>
      </c>
      <c r="CP158" s="26">
        <f t="shared" si="496"/>
        <v>0</v>
      </c>
      <c r="CQ158" s="26">
        <f t="shared" si="497"/>
        <v>0</v>
      </c>
      <c r="CR158" s="26">
        <f t="shared" si="498"/>
        <v>0</v>
      </c>
      <c r="CS158" s="26">
        <f t="shared" si="499"/>
        <v>0</v>
      </c>
      <c r="CT158" s="31">
        <f t="shared" si="450"/>
        <v>0</v>
      </c>
      <c r="CU158" s="31">
        <v>0</v>
      </c>
      <c r="CV158" s="31">
        <f t="shared" si="451"/>
        <v>0</v>
      </c>
      <c r="GE158" s="27">
        <v>176</v>
      </c>
      <c r="GF158" s="26">
        <f t="shared" si="452"/>
        <v>0</v>
      </c>
      <c r="GG158" s="26">
        <f t="shared" si="453"/>
        <v>0</v>
      </c>
      <c r="GH158" s="26">
        <f t="shared" si="454"/>
        <v>0</v>
      </c>
      <c r="GI158" s="26">
        <f t="shared" si="455"/>
        <v>0</v>
      </c>
      <c r="GJ158" s="26">
        <f t="shared" si="456"/>
        <v>2</v>
      </c>
      <c r="GK158" s="26">
        <f t="shared" si="457"/>
        <v>0</v>
      </c>
      <c r="GL158" s="26">
        <f t="shared" si="458"/>
        <v>0</v>
      </c>
      <c r="GM158" s="26">
        <f t="shared" si="459"/>
        <v>0</v>
      </c>
      <c r="GN158" s="26">
        <f t="shared" si="460"/>
        <v>0</v>
      </c>
      <c r="GO158" s="26">
        <f t="shared" si="461"/>
        <v>0</v>
      </c>
      <c r="GP158" s="26">
        <f t="shared" si="462"/>
        <v>0</v>
      </c>
      <c r="GQ158" s="26">
        <f t="shared" si="463"/>
        <v>0</v>
      </c>
      <c r="GR158" s="26">
        <f t="shared" si="464"/>
        <v>0</v>
      </c>
      <c r="GS158" s="26">
        <f t="shared" si="465"/>
        <v>0</v>
      </c>
      <c r="GT158" s="26">
        <f t="shared" si="466"/>
        <v>0</v>
      </c>
      <c r="GU158" s="26">
        <f t="shared" si="467"/>
        <v>0</v>
      </c>
      <c r="GV158" s="26">
        <f t="shared" si="468"/>
        <v>0</v>
      </c>
      <c r="GW158" s="26">
        <f t="shared" si="469"/>
        <v>0</v>
      </c>
      <c r="GX158" s="26">
        <f t="shared" si="470"/>
        <v>0</v>
      </c>
      <c r="GY158" s="26">
        <f t="shared" si="471"/>
        <v>0</v>
      </c>
      <c r="GZ158" s="26">
        <f t="shared" si="472"/>
        <v>4</v>
      </c>
      <c r="HA158" s="26">
        <f t="shared" si="473"/>
        <v>1</v>
      </c>
      <c r="HB158" s="31">
        <f t="shared" si="474"/>
        <v>7</v>
      </c>
      <c r="HC158" s="31">
        <f t="shared" si="475"/>
        <v>0.5714285714285714</v>
      </c>
      <c r="HD158" s="31">
        <f t="shared" si="476"/>
        <v>1.8181818181818182E-3</v>
      </c>
    </row>
    <row r="159" spans="1:212">
      <c r="A159" s="6">
        <v>77</v>
      </c>
      <c r="B159" s="6">
        <v>58</v>
      </c>
      <c r="C159" s="6">
        <v>19</v>
      </c>
      <c r="D159" s="7">
        <v>22.805603300000001</v>
      </c>
      <c r="E159" s="8">
        <f t="shared" si="419"/>
        <v>23</v>
      </c>
      <c r="F159" s="7">
        <v>56.50768935</v>
      </c>
      <c r="G159" s="8">
        <f t="shared" si="420"/>
        <v>57</v>
      </c>
      <c r="H159" s="9">
        <v>5.7916499330000004</v>
      </c>
      <c r="I159" s="8">
        <f t="shared" si="421"/>
        <v>6</v>
      </c>
      <c r="J159" s="10">
        <v>101.5952794</v>
      </c>
      <c r="K159" s="8">
        <f t="shared" si="422"/>
        <v>102</v>
      </c>
      <c r="L159" s="5" t="s">
        <v>36</v>
      </c>
      <c r="S159"/>
      <c r="AP159"/>
      <c r="AQ159"/>
      <c r="AR159"/>
      <c r="BW159" s="27">
        <v>162</v>
      </c>
      <c r="BX159" s="26">
        <f t="shared" si="478"/>
        <v>0</v>
      </c>
      <c r="BY159" s="26">
        <f t="shared" si="479"/>
        <v>0</v>
      </c>
      <c r="BZ159" s="26">
        <f t="shared" si="480"/>
        <v>0</v>
      </c>
      <c r="CA159" s="26">
        <f t="shared" si="481"/>
        <v>0</v>
      </c>
      <c r="CB159" s="26">
        <f t="shared" si="482"/>
        <v>0</v>
      </c>
      <c r="CC159" s="26">
        <f t="shared" si="483"/>
        <v>0</v>
      </c>
      <c r="CD159" s="26">
        <f t="shared" si="484"/>
        <v>0</v>
      </c>
      <c r="CE159" s="26">
        <f t="shared" si="485"/>
        <v>0</v>
      </c>
      <c r="CF159" s="26">
        <f t="shared" si="486"/>
        <v>0</v>
      </c>
      <c r="CG159" s="26">
        <f t="shared" si="487"/>
        <v>0</v>
      </c>
      <c r="CH159" s="26">
        <f t="shared" si="488"/>
        <v>0</v>
      </c>
      <c r="CI159" s="26">
        <f t="shared" si="489"/>
        <v>0</v>
      </c>
      <c r="CJ159" s="26">
        <f t="shared" si="490"/>
        <v>0</v>
      </c>
      <c r="CK159" s="26">
        <f t="shared" si="491"/>
        <v>0</v>
      </c>
      <c r="CL159" s="26">
        <f t="shared" si="492"/>
        <v>0</v>
      </c>
      <c r="CM159" s="26">
        <f t="shared" si="493"/>
        <v>0</v>
      </c>
      <c r="CN159" s="26">
        <f t="shared" si="494"/>
        <v>0</v>
      </c>
      <c r="CO159" s="26">
        <f t="shared" si="495"/>
        <v>0</v>
      </c>
      <c r="CP159" s="26">
        <f t="shared" si="496"/>
        <v>0</v>
      </c>
      <c r="CQ159" s="26">
        <f t="shared" si="497"/>
        <v>0</v>
      </c>
      <c r="CR159" s="26">
        <f t="shared" si="498"/>
        <v>0</v>
      </c>
      <c r="CS159" s="26">
        <f t="shared" si="499"/>
        <v>0</v>
      </c>
      <c r="CT159" s="31">
        <f t="shared" si="450"/>
        <v>0</v>
      </c>
      <c r="CU159" s="31">
        <v>0</v>
      </c>
      <c r="CV159" s="31">
        <f t="shared" si="451"/>
        <v>0</v>
      </c>
      <c r="GE159" s="27">
        <v>177</v>
      </c>
      <c r="GF159" s="26">
        <f t="shared" si="452"/>
        <v>0</v>
      </c>
      <c r="GG159" s="26">
        <f t="shared" si="453"/>
        <v>0</v>
      </c>
      <c r="GH159" s="26">
        <f t="shared" si="454"/>
        <v>0</v>
      </c>
      <c r="GI159" s="26">
        <f t="shared" si="455"/>
        <v>0</v>
      </c>
      <c r="GJ159" s="26">
        <f t="shared" si="456"/>
        <v>2</v>
      </c>
      <c r="GK159" s="26">
        <f t="shared" si="457"/>
        <v>0</v>
      </c>
      <c r="GL159" s="26">
        <f t="shared" si="458"/>
        <v>0</v>
      </c>
      <c r="GM159" s="26">
        <f t="shared" si="459"/>
        <v>0</v>
      </c>
      <c r="GN159" s="26">
        <f t="shared" si="460"/>
        <v>0</v>
      </c>
      <c r="GO159" s="26">
        <f t="shared" si="461"/>
        <v>0</v>
      </c>
      <c r="GP159" s="26">
        <f t="shared" si="462"/>
        <v>0</v>
      </c>
      <c r="GQ159" s="26">
        <f t="shared" si="463"/>
        <v>0</v>
      </c>
      <c r="GR159" s="26">
        <f t="shared" si="464"/>
        <v>0</v>
      </c>
      <c r="GS159" s="26">
        <f t="shared" si="465"/>
        <v>0</v>
      </c>
      <c r="GT159" s="26">
        <f t="shared" si="466"/>
        <v>0</v>
      </c>
      <c r="GU159" s="26">
        <f t="shared" si="467"/>
        <v>0</v>
      </c>
      <c r="GV159" s="26">
        <f t="shared" si="468"/>
        <v>0</v>
      </c>
      <c r="GW159" s="26">
        <f t="shared" si="469"/>
        <v>0</v>
      </c>
      <c r="GX159" s="26">
        <f t="shared" si="470"/>
        <v>0</v>
      </c>
      <c r="GY159" s="26">
        <f t="shared" si="471"/>
        <v>0</v>
      </c>
      <c r="GZ159" s="26">
        <f t="shared" si="472"/>
        <v>3</v>
      </c>
      <c r="HA159" s="26">
        <f t="shared" si="473"/>
        <v>2</v>
      </c>
      <c r="HB159" s="31">
        <f t="shared" si="474"/>
        <v>7</v>
      </c>
      <c r="HC159" s="31">
        <f t="shared" si="475"/>
        <v>0.65306122448979598</v>
      </c>
      <c r="HD159" s="31">
        <f t="shared" si="476"/>
        <v>2.0779220779220784E-3</v>
      </c>
    </row>
    <row r="160" spans="1:212">
      <c r="A160" s="6">
        <v>66</v>
      </c>
      <c r="B160" s="6">
        <v>44</v>
      </c>
      <c r="C160" s="6">
        <v>20</v>
      </c>
      <c r="D160" s="7">
        <v>19.078147099999999</v>
      </c>
      <c r="E160" s="8">
        <f t="shared" si="419"/>
        <v>19</v>
      </c>
      <c r="F160" s="7">
        <v>69.02298571</v>
      </c>
      <c r="G160" s="8">
        <f t="shared" si="420"/>
        <v>69</v>
      </c>
      <c r="H160" s="9">
        <v>6.7400006880000003</v>
      </c>
      <c r="I160" s="8">
        <f t="shared" si="421"/>
        <v>7</v>
      </c>
      <c r="J160" s="10">
        <v>80.725159430000005</v>
      </c>
      <c r="K160" s="8">
        <f t="shared" si="422"/>
        <v>81</v>
      </c>
      <c r="L160" s="5" t="s">
        <v>36</v>
      </c>
      <c r="S160"/>
      <c r="AP160"/>
      <c r="AQ160"/>
      <c r="AR160"/>
      <c r="BW160" s="27">
        <v>163</v>
      </c>
      <c r="BX160" s="26">
        <f t="shared" si="478"/>
        <v>0</v>
      </c>
      <c r="BY160" s="26">
        <f t="shared" si="479"/>
        <v>0</v>
      </c>
      <c r="BZ160" s="26">
        <f t="shared" si="480"/>
        <v>0</v>
      </c>
      <c r="CA160" s="26">
        <f t="shared" si="481"/>
        <v>0</v>
      </c>
      <c r="CB160" s="26">
        <f t="shared" si="482"/>
        <v>0</v>
      </c>
      <c r="CC160" s="26">
        <f t="shared" si="483"/>
        <v>0</v>
      </c>
      <c r="CD160" s="26">
        <f t="shared" si="484"/>
        <v>0</v>
      </c>
      <c r="CE160" s="26">
        <f t="shared" si="485"/>
        <v>0</v>
      </c>
      <c r="CF160" s="26">
        <f t="shared" si="486"/>
        <v>0</v>
      </c>
      <c r="CG160" s="26">
        <f t="shared" si="487"/>
        <v>0</v>
      </c>
      <c r="CH160" s="26">
        <f t="shared" si="488"/>
        <v>0</v>
      </c>
      <c r="CI160" s="26">
        <f t="shared" si="489"/>
        <v>0</v>
      </c>
      <c r="CJ160" s="26">
        <f t="shared" si="490"/>
        <v>0</v>
      </c>
      <c r="CK160" s="26">
        <f t="shared" si="491"/>
        <v>0</v>
      </c>
      <c r="CL160" s="26">
        <f t="shared" si="492"/>
        <v>0</v>
      </c>
      <c r="CM160" s="26">
        <f t="shared" si="493"/>
        <v>0</v>
      </c>
      <c r="CN160" s="26">
        <f t="shared" si="494"/>
        <v>0</v>
      </c>
      <c r="CO160" s="26">
        <f t="shared" si="495"/>
        <v>0</v>
      </c>
      <c r="CP160" s="26">
        <f t="shared" si="496"/>
        <v>0</v>
      </c>
      <c r="CQ160" s="26">
        <f t="shared" si="497"/>
        <v>0</v>
      </c>
      <c r="CR160" s="26">
        <f t="shared" si="498"/>
        <v>0</v>
      </c>
      <c r="CS160" s="26">
        <f t="shared" si="499"/>
        <v>0</v>
      </c>
      <c r="CT160" s="31">
        <f t="shared" si="450"/>
        <v>0</v>
      </c>
      <c r="CU160" s="31">
        <v>0</v>
      </c>
      <c r="CV160" s="31">
        <f t="shared" si="451"/>
        <v>0</v>
      </c>
      <c r="GE160" s="27">
        <v>178</v>
      </c>
      <c r="GF160" s="26">
        <f t="shared" si="452"/>
        <v>0</v>
      </c>
      <c r="GG160" s="26">
        <f t="shared" si="453"/>
        <v>0</v>
      </c>
      <c r="GH160" s="26">
        <f t="shared" si="454"/>
        <v>0</v>
      </c>
      <c r="GI160" s="26">
        <f t="shared" si="455"/>
        <v>0</v>
      </c>
      <c r="GJ160" s="26">
        <f t="shared" si="456"/>
        <v>1</v>
      </c>
      <c r="GK160" s="26">
        <f t="shared" si="457"/>
        <v>0</v>
      </c>
      <c r="GL160" s="26">
        <f t="shared" si="458"/>
        <v>0</v>
      </c>
      <c r="GM160" s="26">
        <f t="shared" si="459"/>
        <v>0</v>
      </c>
      <c r="GN160" s="26">
        <f t="shared" si="460"/>
        <v>0</v>
      </c>
      <c r="GO160" s="26">
        <f t="shared" si="461"/>
        <v>0</v>
      </c>
      <c r="GP160" s="26">
        <f t="shared" si="462"/>
        <v>0</v>
      </c>
      <c r="GQ160" s="26">
        <f t="shared" si="463"/>
        <v>0</v>
      </c>
      <c r="GR160" s="26">
        <f t="shared" si="464"/>
        <v>0</v>
      </c>
      <c r="GS160" s="26">
        <f t="shared" si="465"/>
        <v>0</v>
      </c>
      <c r="GT160" s="26">
        <f t="shared" si="466"/>
        <v>0</v>
      </c>
      <c r="GU160" s="26">
        <f t="shared" si="467"/>
        <v>0</v>
      </c>
      <c r="GV160" s="26">
        <f t="shared" si="468"/>
        <v>0</v>
      </c>
      <c r="GW160" s="26">
        <f t="shared" si="469"/>
        <v>0</v>
      </c>
      <c r="GX160" s="26">
        <f t="shared" si="470"/>
        <v>0</v>
      </c>
      <c r="GY160" s="26">
        <f t="shared" si="471"/>
        <v>0</v>
      </c>
      <c r="GZ160" s="26">
        <f t="shared" si="472"/>
        <v>1</v>
      </c>
      <c r="HA160" s="26">
        <f t="shared" si="473"/>
        <v>2</v>
      </c>
      <c r="HB160" s="31">
        <f t="shared" si="474"/>
        <v>4</v>
      </c>
      <c r="HC160" s="31">
        <f t="shared" si="475"/>
        <v>0.625</v>
      </c>
      <c r="HD160" s="31">
        <f t="shared" si="476"/>
        <v>1.1363636363636363E-3</v>
      </c>
    </row>
    <row r="161" spans="1:212">
      <c r="A161" s="6">
        <v>63</v>
      </c>
      <c r="B161" s="6">
        <v>35</v>
      </c>
      <c r="C161" s="6">
        <v>16</v>
      </c>
      <c r="D161" s="7">
        <v>22.027209760000002</v>
      </c>
      <c r="E161" s="8">
        <f t="shared" si="419"/>
        <v>22</v>
      </c>
      <c r="F161" s="7">
        <v>65.35549924</v>
      </c>
      <c r="G161" s="8">
        <f t="shared" si="420"/>
        <v>65</v>
      </c>
      <c r="H161" s="9">
        <v>6.2724175410000003</v>
      </c>
      <c r="I161" s="8">
        <f t="shared" si="421"/>
        <v>6</v>
      </c>
      <c r="J161" s="10">
        <v>83.732800819999994</v>
      </c>
      <c r="K161" s="8">
        <f t="shared" si="422"/>
        <v>84</v>
      </c>
      <c r="L161" s="5" t="s">
        <v>36</v>
      </c>
      <c r="S161"/>
      <c r="AP161"/>
      <c r="AQ161"/>
      <c r="AR161"/>
      <c r="BW161" s="27">
        <v>164</v>
      </c>
      <c r="BX161" s="26">
        <f t="shared" si="478"/>
        <v>0</v>
      </c>
      <c r="BY161" s="26">
        <f t="shared" si="479"/>
        <v>0</v>
      </c>
      <c r="BZ161" s="26">
        <f t="shared" si="480"/>
        <v>0</v>
      </c>
      <c r="CA161" s="26">
        <f t="shared" si="481"/>
        <v>0</v>
      </c>
      <c r="CB161" s="26">
        <f t="shared" si="482"/>
        <v>0</v>
      </c>
      <c r="CC161" s="26">
        <f t="shared" si="483"/>
        <v>0</v>
      </c>
      <c r="CD161" s="26">
        <f t="shared" si="484"/>
        <v>0</v>
      </c>
      <c r="CE161" s="26">
        <f t="shared" si="485"/>
        <v>0</v>
      </c>
      <c r="CF161" s="26">
        <f t="shared" si="486"/>
        <v>0</v>
      </c>
      <c r="CG161" s="26">
        <f t="shared" si="487"/>
        <v>0</v>
      </c>
      <c r="CH161" s="26">
        <f t="shared" si="488"/>
        <v>0</v>
      </c>
      <c r="CI161" s="26">
        <f t="shared" si="489"/>
        <v>0</v>
      </c>
      <c r="CJ161" s="26">
        <f t="shared" si="490"/>
        <v>0</v>
      </c>
      <c r="CK161" s="26">
        <f t="shared" si="491"/>
        <v>0</v>
      </c>
      <c r="CL161" s="26">
        <f t="shared" si="492"/>
        <v>0</v>
      </c>
      <c r="CM161" s="26">
        <f t="shared" si="493"/>
        <v>0</v>
      </c>
      <c r="CN161" s="26">
        <f t="shared" si="494"/>
        <v>0</v>
      </c>
      <c r="CO161" s="26">
        <f t="shared" si="495"/>
        <v>0</v>
      </c>
      <c r="CP161" s="26">
        <f t="shared" si="496"/>
        <v>0</v>
      </c>
      <c r="CQ161" s="26">
        <f t="shared" si="497"/>
        <v>0</v>
      </c>
      <c r="CR161" s="26">
        <f t="shared" si="498"/>
        <v>0</v>
      </c>
      <c r="CS161" s="26">
        <f t="shared" si="499"/>
        <v>0</v>
      </c>
      <c r="CT161" s="31">
        <f t="shared" si="450"/>
        <v>0</v>
      </c>
      <c r="CU161" s="31">
        <v>0</v>
      </c>
      <c r="CV161" s="31">
        <f t="shared" si="451"/>
        <v>0</v>
      </c>
      <c r="GE161" s="27">
        <v>179</v>
      </c>
      <c r="GF161" s="26">
        <f t="shared" si="452"/>
        <v>0</v>
      </c>
      <c r="GG161" s="26">
        <f t="shared" si="453"/>
        <v>0</v>
      </c>
      <c r="GH161" s="26">
        <f t="shared" si="454"/>
        <v>0</v>
      </c>
      <c r="GI161" s="26">
        <f t="shared" si="455"/>
        <v>0</v>
      </c>
      <c r="GJ161" s="26">
        <f t="shared" si="456"/>
        <v>2</v>
      </c>
      <c r="GK161" s="26">
        <f t="shared" si="457"/>
        <v>0</v>
      </c>
      <c r="GL161" s="26">
        <f t="shared" si="458"/>
        <v>0</v>
      </c>
      <c r="GM161" s="26">
        <f t="shared" si="459"/>
        <v>0</v>
      </c>
      <c r="GN161" s="26">
        <f t="shared" si="460"/>
        <v>0</v>
      </c>
      <c r="GO161" s="26">
        <f t="shared" si="461"/>
        <v>0</v>
      </c>
      <c r="GP161" s="26">
        <f t="shared" si="462"/>
        <v>0</v>
      </c>
      <c r="GQ161" s="26">
        <f t="shared" si="463"/>
        <v>0</v>
      </c>
      <c r="GR161" s="26">
        <f t="shared" si="464"/>
        <v>0</v>
      </c>
      <c r="GS161" s="26">
        <f t="shared" si="465"/>
        <v>0</v>
      </c>
      <c r="GT161" s="26">
        <f t="shared" si="466"/>
        <v>0</v>
      </c>
      <c r="GU161" s="26">
        <f t="shared" si="467"/>
        <v>0</v>
      </c>
      <c r="GV161" s="26">
        <f t="shared" si="468"/>
        <v>0</v>
      </c>
      <c r="GW161" s="26">
        <f t="shared" si="469"/>
        <v>1</v>
      </c>
      <c r="GX161" s="26">
        <f t="shared" si="470"/>
        <v>3</v>
      </c>
      <c r="GY161" s="26">
        <f t="shared" si="471"/>
        <v>0</v>
      </c>
      <c r="GZ161" s="26">
        <f t="shared" si="472"/>
        <v>1</v>
      </c>
      <c r="HA161" s="26">
        <f t="shared" si="473"/>
        <v>0</v>
      </c>
      <c r="HB161" s="31">
        <f t="shared" si="474"/>
        <v>7</v>
      </c>
      <c r="HC161" s="31">
        <f t="shared" si="475"/>
        <v>0.69387755102040816</v>
      </c>
      <c r="HD161" s="31">
        <f t="shared" si="476"/>
        <v>2.207792207792208E-3</v>
      </c>
    </row>
    <row r="162" spans="1:212">
      <c r="A162" s="6">
        <v>79</v>
      </c>
      <c r="B162" s="6">
        <v>45</v>
      </c>
      <c r="C162" s="6">
        <v>20</v>
      </c>
      <c r="D162" s="7">
        <v>23.80546189</v>
      </c>
      <c r="E162" s="8">
        <f t="shared" si="419"/>
        <v>24</v>
      </c>
      <c r="F162" s="7">
        <v>59.245379790000001</v>
      </c>
      <c r="G162" s="8">
        <f t="shared" si="420"/>
        <v>59</v>
      </c>
      <c r="H162" s="9">
        <v>5.7152088169999997</v>
      </c>
      <c r="I162" s="8">
        <f t="shared" si="421"/>
        <v>6</v>
      </c>
      <c r="J162" s="10">
        <v>89.962201399999998</v>
      </c>
      <c r="K162" s="8">
        <f t="shared" si="422"/>
        <v>90</v>
      </c>
      <c r="L162" s="5" t="s">
        <v>36</v>
      </c>
      <c r="S162"/>
      <c r="AP162"/>
      <c r="AQ162"/>
      <c r="AR162"/>
      <c r="BW162" s="27">
        <v>165</v>
      </c>
      <c r="BX162" s="26">
        <f t="shared" si="478"/>
        <v>0</v>
      </c>
      <c r="BY162" s="26">
        <f t="shared" si="479"/>
        <v>0</v>
      </c>
      <c r="BZ162" s="26">
        <f t="shared" si="480"/>
        <v>0</v>
      </c>
      <c r="CA162" s="26">
        <f t="shared" si="481"/>
        <v>0</v>
      </c>
      <c r="CB162" s="26">
        <f t="shared" si="482"/>
        <v>0</v>
      </c>
      <c r="CC162" s="26">
        <f t="shared" si="483"/>
        <v>0</v>
      </c>
      <c r="CD162" s="26">
        <f t="shared" si="484"/>
        <v>0</v>
      </c>
      <c r="CE162" s="26">
        <f t="shared" si="485"/>
        <v>0</v>
      </c>
      <c r="CF162" s="26">
        <f t="shared" si="486"/>
        <v>0</v>
      </c>
      <c r="CG162" s="26">
        <f t="shared" si="487"/>
        <v>0</v>
      </c>
      <c r="CH162" s="26">
        <f t="shared" si="488"/>
        <v>0</v>
      </c>
      <c r="CI162" s="26">
        <f t="shared" si="489"/>
        <v>0</v>
      </c>
      <c r="CJ162" s="26">
        <f t="shared" si="490"/>
        <v>0</v>
      </c>
      <c r="CK162" s="26">
        <f t="shared" si="491"/>
        <v>0</v>
      </c>
      <c r="CL162" s="26">
        <f t="shared" si="492"/>
        <v>0</v>
      </c>
      <c r="CM162" s="26">
        <f t="shared" si="493"/>
        <v>0</v>
      </c>
      <c r="CN162" s="26">
        <f t="shared" si="494"/>
        <v>0</v>
      </c>
      <c r="CO162" s="26">
        <f t="shared" si="495"/>
        <v>0</v>
      </c>
      <c r="CP162" s="26">
        <f t="shared" si="496"/>
        <v>0</v>
      </c>
      <c r="CQ162" s="26">
        <f t="shared" si="497"/>
        <v>0</v>
      </c>
      <c r="CR162" s="26">
        <f t="shared" si="498"/>
        <v>0</v>
      </c>
      <c r="CS162" s="26">
        <f t="shared" si="499"/>
        <v>0</v>
      </c>
      <c r="CT162" s="31">
        <f t="shared" si="450"/>
        <v>0</v>
      </c>
      <c r="CU162" s="31">
        <v>0</v>
      </c>
      <c r="CV162" s="31">
        <f t="shared" si="451"/>
        <v>0</v>
      </c>
      <c r="GE162" s="27">
        <v>180</v>
      </c>
      <c r="GF162" s="26">
        <f t="shared" si="452"/>
        <v>0</v>
      </c>
      <c r="GG162" s="26">
        <f t="shared" si="453"/>
        <v>0</v>
      </c>
      <c r="GH162" s="26">
        <f t="shared" si="454"/>
        <v>0</v>
      </c>
      <c r="GI162" s="26">
        <f t="shared" si="455"/>
        <v>0</v>
      </c>
      <c r="GJ162" s="26">
        <f t="shared" si="456"/>
        <v>1</v>
      </c>
      <c r="GK162" s="26">
        <f t="shared" si="457"/>
        <v>0</v>
      </c>
      <c r="GL162" s="26">
        <f t="shared" si="458"/>
        <v>0</v>
      </c>
      <c r="GM162" s="26">
        <f t="shared" si="459"/>
        <v>0</v>
      </c>
      <c r="GN162" s="26">
        <f t="shared" si="460"/>
        <v>0</v>
      </c>
      <c r="GO162" s="26">
        <f t="shared" si="461"/>
        <v>0</v>
      </c>
      <c r="GP162" s="26">
        <f t="shared" si="462"/>
        <v>0</v>
      </c>
      <c r="GQ162" s="26">
        <f t="shared" si="463"/>
        <v>0</v>
      </c>
      <c r="GR162" s="26">
        <f t="shared" si="464"/>
        <v>0</v>
      </c>
      <c r="GS162" s="26">
        <f t="shared" si="465"/>
        <v>0</v>
      </c>
      <c r="GT162" s="26">
        <f t="shared" si="466"/>
        <v>0</v>
      </c>
      <c r="GU162" s="26">
        <f t="shared" si="467"/>
        <v>0</v>
      </c>
      <c r="GV162" s="26">
        <f t="shared" si="468"/>
        <v>0</v>
      </c>
      <c r="GW162" s="26">
        <f t="shared" si="469"/>
        <v>0</v>
      </c>
      <c r="GX162" s="26">
        <f t="shared" si="470"/>
        <v>1</v>
      </c>
      <c r="GY162" s="26">
        <f t="shared" si="471"/>
        <v>0</v>
      </c>
      <c r="GZ162" s="26">
        <f t="shared" si="472"/>
        <v>2</v>
      </c>
      <c r="HA162" s="26">
        <f t="shared" si="473"/>
        <v>0</v>
      </c>
      <c r="HB162" s="31">
        <f t="shared" si="474"/>
        <v>4</v>
      </c>
      <c r="HC162" s="31">
        <f t="shared" si="475"/>
        <v>0.625</v>
      </c>
      <c r="HD162" s="31">
        <f t="shared" si="476"/>
        <v>1.1363636363636363E-3</v>
      </c>
    </row>
    <row r="163" spans="1:212">
      <c r="A163" s="6">
        <v>72</v>
      </c>
      <c r="B163" s="6">
        <v>60</v>
      </c>
      <c r="C163" s="6">
        <v>25</v>
      </c>
      <c r="D163" s="7">
        <v>18.52510753</v>
      </c>
      <c r="E163" s="8">
        <f t="shared" si="419"/>
        <v>19</v>
      </c>
      <c r="F163" s="7">
        <v>69.027623300000002</v>
      </c>
      <c r="G163" s="8">
        <f t="shared" si="420"/>
        <v>69</v>
      </c>
      <c r="H163" s="9">
        <v>5.773454729</v>
      </c>
      <c r="I163" s="8">
        <f t="shared" si="421"/>
        <v>6</v>
      </c>
      <c r="J163" s="10">
        <v>88.102343970000007</v>
      </c>
      <c r="K163" s="8">
        <f t="shared" si="422"/>
        <v>88</v>
      </c>
      <c r="L163" s="5" t="s">
        <v>36</v>
      </c>
      <c r="S163"/>
      <c r="AP163"/>
      <c r="AQ163"/>
      <c r="AR163"/>
      <c r="BW163" s="27">
        <v>166</v>
      </c>
      <c r="BX163" s="26">
        <f t="shared" si="478"/>
        <v>0</v>
      </c>
      <c r="BY163" s="26">
        <f t="shared" si="479"/>
        <v>0</v>
      </c>
      <c r="BZ163" s="26">
        <f t="shared" si="480"/>
        <v>0</v>
      </c>
      <c r="CA163" s="26">
        <f t="shared" si="481"/>
        <v>0</v>
      </c>
      <c r="CB163" s="26">
        <f t="shared" si="482"/>
        <v>0</v>
      </c>
      <c r="CC163" s="26">
        <f t="shared" si="483"/>
        <v>0</v>
      </c>
      <c r="CD163" s="26">
        <f t="shared" si="484"/>
        <v>0</v>
      </c>
      <c r="CE163" s="26">
        <f t="shared" si="485"/>
        <v>0</v>
      </c>
      <c r="CF163" s="26">
        <f t="shared" si="486"/>
        <v>0</v>
      </c>
      <c r="CG163" s="26">
        <f t="shared" si="487"/>
        <v>0</v>
      </c>
      <c r="CH163" s="26">
        <f t="shared" si="488"/>
        <v>0</v>
      </c>
      <c r="CI163" s="26">
        <f t="shared" si="489"/>
        <v>0</v>
      </c>
      <c r="CJ163" s="26">
        <f t="shared" si="490"/>
        <v>0</v>
      </c>
      <c r="CK163" s="26">
        <f t="shared" si="491"/>
        <v>0</v>
      </c>
      <c r="CL163" s="26">
        <f t="shared" si="492"/>
        <v>0</v>
      </c>
      <c r="CM163" s="26">
        <f t="shared" si="493"/>
        <v>0</v>
      </c>
      <c r="CN163" s="26">
        <f t="shared" si="494"/>
        <v>0</v>
      </c>
      <c r="CO163" s="26">
        <f t="shared" si="495"/>
        <v>0</v>
      </c>
      <c r="CP163" s="26">
        <f t="shared" si="496"/>
        <v>0</v>
      </c>
      <c r="CQ163" s="26">
        <f t="shared" si="497"/>
        <v>0</v>
      </c>
      <c r="CR163" s="26">
        <f t="shared" si="498"/>
        <v>0</v>
      </c>
      <c r="CS163" s="26">
        <f t="shared" si="499"/>
        <v>0</v>
      </c>
      <c r="CT163" s="31">
        <f t="shared" si="450"/>
        <v>0</v>
      </c>
      <c r="CU163" s="31">
        <v>0</v>
      </c>
      <c r="CV163" s="31">
        <f t="shared" si="451"/>
        <v>0</v>
      </c>
      <c r="GE163" s="27">
        <v>181</v>
      </c>
      <c r="GF163" s="26">
        <f t="shared" si="452"/>
        <v>0</v>
      </c>
      <c r="GG163" s="26">
        <f t="shared" si="453"/>
        <v>0</v>
      </c>
      <c r="GH163" s="26">
        <f t="shared" si="454"/>
        <v>0</v>
      </c>
      <c r="GI163" s="26">
        <f t="shared" si="455"/>
        <v>0</v>
      </c>
      <c r="GJ163" s="26">
        <f t="shared" si="456"/>
        <v>3</v>
      </c>
      <c r="GK163" s="26">
        <f t="shared" si="457"/>
        <v>0</v>
      </c>
      <c r="GL163" s="26">
        <f t="shared" si="458"/>
        <v>0</v>
      </c>
      <c r="GM163" s="26">
        <f t="shared" si="459"/>
        <v>0</v>
      </c>
      <c r="GN163" s="26">
        <f t="shared" si="460"/>
        <v>0</v>
      </c>
      <c r="GO163" s="26">
        <f t="shared" si="461"/>
        <v>0</v>
      </c>
      <c r="GP163" s="26">
        <f t="shared" si="462"/>
        <v>0</v>
      </c>
      <c r="GQ163" s="26">
        <f t="shared" si="463"/>
        <v>0</v>
      </c>
      <c r="GR163" s="26">
        <f t="shared" si="464"/>
        <v>0</v>
      </c>
      <c r="GS163" s="26">
        <f t="shared" si="465"/>
        <v>0</v>
      </c>
      <c r="GT163" s="26">
        <f t="shared" si="466"/>
        <v>0</v>
      </c>
      <c r="GU163" s="26">
        <f t="shared" si="467"/>
        <v>0</v>
      </c>
      <c r="GV163" s="26">
        <f t="shared" si="468"/>
        <v>0</v>
      </c>
      <c r="GW163" s="26">
        <f t="shared" si="469"/>
        <v>0</v>
      </c>
      <c r="GX163" s="26">
        <f t="shared" si="470"/>
        <v>0</v>
      </c>
      <c r="GY163" s="26">
        <f t="shared" si="471"/>
        <v>0</v>
      </c>
      <c r="GZ163" s="26">
        <f t="shared" si="472"/>
        <v>2</v>
      </c>
      <c r="HA163" s="26">
        <f t="shared" si="473"/>
        <v>2</v>
      </c>
      <c r="HB163" s="31">
        <f t="shared" si="474"/>
        <v>7</v>
      </c>
      <c r="HC163" s="31">
        <f t="shared" si="475"/>
        <v>0.65306122448979598</v>
      </c>
      <c r="HD163" s="31">
        <f t="shared" si="476"/>
        <v>2.0779220779220784E-3</v>
      </c>
    </row>
    <row r="164" spans="1:212">
      <c r="A164" s="6">
        <v>67</v>
      </c>
      <c r="B164" s="6">
        <v>51</v>
      </c>
      <c r="C164" s="6">
        <v>24</v>
      </c>
      <c r="D164" s="7">
        <v>23.502978819999999</v>
      </c>
      <c r="E164" s="8">
        <f t="shared" si="419"/>
        <v>24</v>
      </c>
      <c r="F164" s="7">
        <v>61.320260650000002</v>
      </c>
      <c r="G164" s="8">
        <f t="shared" si="420"/>
        <v>61</v>
      </c>
      <c r="H164" s="9">
        <v>5.5841714610000004</v>
      </c>
      <c r="I164" s="8">
        <f t="shared" si="421"/>
        <v>6</v>
      </c>
      <c r="J164" s="10">
        <v>64.777914240000001</v>
      </c>
      <c r="K164" s="8">
        <f t="shared" si="422"/>
        <v>65</v>
      </c>
      <c r="L164" s="5" t="s">
        <v>36</v>
      </c>
      <c r="S164"/>
      <c r="AP164"/>
      <c r="AQ164"/>
      <c r="AR164"/>
      <c r="BW164" s="27">
        <v>167</v>
      </c>
      <c r="BX164" s="26">
        <f t="shared" si="478"/>
        <v>0</v>
      </c>
      <c r="BY164" s="26">
        <f t="shared" si="479"/>
        <v>0</v>
      </c>
      <c r="BZ164" s="26">
        <f t="shared" si="480"/>
        <v>0</v>
      </c>
      <c r="CA164" s="26">
        <f t="shared" si="481"/>
        <v>0</v>
      </c>
      <c r="CB164" s="26">
        <f t="shared" si="482"/>
        <v>0</v>
      </c>
      <c r="CC164" s="26">
        <f t="shared" si="483"/>
        <v>0</v>
      </c>
      <c r="CD164" s="26">
        <f t="shared" si="484"/>
        <v>0</v>
      </c>
      <c r="CE164" s="26">
        <f t="shared" si="485"/>
        <v>0</v>
      </c>
      <c r="CF164" s="26">
        <f t="shared" si="486"/>
        <v>0</v>
      </c>
      <c r="CG164" s="26">
        <f t="shared" si="487"/>
        <v>0</v>
      </c>
      <c r="CH164" s="26">
        <f t="shared" si="488"/>
        <v>0</v>
      </c>
      <c r="CI164" s="26">
        <f t="shared" si="489"/>
        <v>0</v>
      </c>
      <c r="CJ164" s="26">
        <f t="shared" si="490"/>
        <v>0</v>
      </c>
      <c r="CK164" s="26">
        <f t="shared" si="491"/>
        <v>0</v>
      </c>
      <c r="CL164" s="26">
        <f t="shared" si="492"/>
        <v>0</v>
      </c>
      <c r="CM164" s="26">
        <f t="shared" si="493"/>
        <v>0</v>
      </c>
      <c r="CN164" s="26">
        <f t="shared" si="494"/>
        <v>0</v>
      </c>
      <c r="CO164" s="26">
        <f t="shared" si="495"/>
        <v>0</v>
      </c>
      <c r="CP164" s="26">
        <f t="shared" si="496"/>
        <v>0</v>
      </c>
      <c r="CQ164" s="26">
        <f t="shared" si="497"/>
        <v>0</v>
      </c>
      <c r="CR164" s="26">
        <f t="shared" si="498"/>
        <v>0</v>
      </c>
      <c r="CS164" s="26">
        <f t="shared" si="499"/>
        <v>0</v>
      </c>
      <c r="CT164" s="31">
        <f t="shared" si="450"/>
        <v>0</v>
      </c>
      <c r="CU164" s="31">
        <v>0</v>
      </c>
      <c r="CV164" s="31">
        <f t="shared" si="451"/>
        <v>0</v>
      </c>
      <c r="GE164" s="27">
        <v>182</v>
      </c>
      <c r="GF164" s="26">
        <f t="shared" si="452"/>
        <v>0</v>
      </c>
      <c r="GG164" s="26">
        <f t="shared" si="453"/>
        <v>0</v>
      </c>
      <c r="GH164" s="26">
        <f t="shared" si="454"/>
        <v>0</v>
      </c>
      <c r="GI164" s="26">
        <f t="shared" si="455"/>
        <v>0</v>
      </c>
      <c r="GJ164" s="26">
        <f t="shared" si="456"/>
        <v>1</v>
      </c>
      <c r="GK164" s="26">
        <f t="shared" si="457"/>
        <v>0</v>
      </c>
      <c r="GL164" s="26">
        <f t="shared" si="458"/>
        <v>0</v>
      </c>
      <c r="GM164" s="26">
        <f t="shared" si="459"/>
        <v>0</v>
      </c>
      <c r="GN164" s="26">
        <f t="shared" si="460"/>
        <v>0</v>
      </c>
      <c r="GO164" s="26">
        <f t="shared" si="461"/>
        <v>0</v>
      </c>
      <c r="GP164" s="26">
        <f t="shared" si="462"/>
        <v>0</v>
      </c>
      <c r="GQ164" s="26">
        <f t="shared" si="463"/>
        <v>0</v>
      </c>
      <c r="GR164" s="26">
        <f t="shared" si="464"/>
        <v>0</v>
      </c>
      <c r="GS164" s="26">
        <f t="shared" si="465"/>
        <v>0</v>
      </c>
      <c r="GT164" s="26">
        <f t="shared" si="466"/>
        <v>0</v>
      </c>
      <c r="GU164" s="26">
        <f t="shared" si="467"/>
        <v>0</v>
      </c>
      <c r="GV164" s="26">
        <f t="shared" si="468"/>
        <v>0</v>
      </c>
      <c r="GW164" s="26">
        <f t="shared" si="469"/>
        <v>2</v>
      </c>
      <c r="GX164" s="26">
        <f t="shared" si="470"/>
        <v>2</v>
      </c>
      <c r="GY164" s="26">
        <f t="shared" si="471"/>
        <v>0</v>
      </c>
      <c r="GZ164" s="26">
        <f t="shared" si="472"/>
        <v>2</v>
      </c>
      <c r="HA164" s="26">
        <f t="shared" si="473"/>
        <v>1</v>
      </c>
      <c r="HB164" s="31">
        <f t="shared" si="474"/>
        <v>8</v>
      </c>
      <c r="HC164" s="31">
        <f t="shared" si="475"/>
        <v>0.78125</v>
      </c>
      <c r="HD164" s="31">
        <f t="shared" si="476"/>
        <v>2.840909090909091E-3</v>
      </c>
    </row>
    <row r="165" spans="1:212">
      <c r="A165" s="6">
        <v>86</v>
      </c>
      <c r="B165" s="6">
        <v>36</v>
      </c>
      <c r="C165" s="6">
        <v>24</v>
      </c>
      <c r="D165" s="7">
        <v>26.549863940000002</v>
      </c>
      <c r="E165" s="8">
        <f t="shared" si="419"/>
        <v>27</v>
      </c>
      <c r="F165" s="7">
        <v>72.891872649999996</v>
      </c>
      <c r="G165" s="8">
        <f t="shared" si="420"/>
        <v>73</v>
      </c>
      <c r="H165" s="9">
        <v>5.7872683939999998</v>
      </c>
      <c r="I165" s="8">
        <f t="shared" si="421"/>
        <v>6</v>
      </c>
      <c r="J165" s="10">
        <v>73.336360549999995</v>
      </c>
      <c r="K165" s="8">
        <f t="shared" si="422"/>
        <v>73</v>
      </c>
      <c r="L165" s="5" t="s">
        <v>36</v>
      </c>
      <c r="S165"/>
      <c r="AP165"/>
      <c r="AQ165"/>
      <c r="AR165"/>
      <c r="BW165" s="27">
        <v>168</v>
      </c>
      <c r="BX165" s="26">
        <f t="shared" si="478"/>
        <v>0</v>
      </c>
      <c r="BY165" s="26">
        <f t="shared" si="479"/>
        <v>0</v>
      </c>
      <c r="BZ165" s="26">
        <f t="shared" si="480"/>
        <v>0</v>
      </c>
      <c r="CA165" s="26">
        <f t="shared" si="481"/>
        <v>0</v>
      </c>
      <c r="CB165" s="26">
        <f t="shared" si="482"/>
        <v>0</v>
      </c>
      <c r="CC165" s="26">
        <f t="shared" si="483"/>
        <v>0</v>
      </c>
      <c r="CD165" s="26">
        <f t="shared" si="484"/>
        <v>0</v>
      </c>
      <c r="CE165" s="26">
        <f t="shared" si="485"/>
        <v>0</v>
      </c>
      <c r="CF165" s="26">
        <f t="shared" si="486"/>
        <v>0</v>
      </c>
      <c r="CG165" s="26">
        <f t="shared" si="487"/>
        <v>0</v>
      </c>
      <c r="CH165" s="26">
        <f t="shared" si="488"/>
        <v>0</v>
      </c>
      <c r="CI165" s="26">
        <f t="shared" si="489"/>
        <v>0</v>
      </c>
      <c r="CJ165" s="26">
        <f t="shared" si="490"/>
        <v>0</v>
      </c>
      <c r="CK165" s="26">
        <f t="shared" si="491"/>
        <v>0</v>
      </c>
      <c r="CL165" s="26">
        <f t="shared" si="492"/>
        <v>0</v>
      </c>
      <c r="CM165" s="26">
        <f t="shared" si="493"/>
        <v>0</v>
      </c>
      <c r="CN165" s="26">
        <f t="shared" si="494"/>
        <v>0</v>
      </c>
      <c r="CO165" s="26">
        <f t="shared" si="495"/>
        <v>0</v>
      </c>
      <c r="CP165" s="26">
        <f t="shared" si="496"/>
        <v>0</v>
      </c>
      <c r="CQ165" s="26">
        <f t="shared" si="497"/>
        <v>0</v>
      </c>
      <c r="CR165" s="26">
        <f t="shared" si="498"/>
        <v>0</v>
      </c>
      <c r="CS165" s="26">
        <f t="shared" si="499"/>
        <v>0</v>
      </c>
      <c r="CT165" s="31">
        <f t="shared" si="450"/>
        <v>0</v>
      </c>
      <c r="CU165" s="31">
        <v>0</v>
      </c>
      <c r="CV165" s="31">
        <f t="shared" si="451"/>
        <v>0</v>
      </c>
      <c r="GE165" s="27">
        <v>183</v>
      </c>
      <c r="GF165" s="26">
        <f t="shared" si="452"/>
        <v>3</v>
      </c>
      <c r="GG165" s="26">
        <f t="shared" si="453"/>
        <v>0</v>
      </c>
      <c r="GH165" s="26">
        <f t="shared" si="454"/>
        <v>0</v>
      </c>
      <c r="GI165" s="26">
        <f t="shared" si="455"/>
        <v>0</v>
      </c>
      <c r="GJ165" s="26">
        <f t="shared" si="456"/>
        <v>0</v>
      </c>
      <c r="GK165" s="26">
        <f t="shared" si="457"/>
        <v>0</v>
      </c>
      <c r="GL165" s="26">
        <f t="shared" si="458"/>
        <v>0</v>
      </c>
      <c r="GM165" s="26">
        <f t="shared" si="459"/>
        <v>0</v>
      </c>
      <c r="GN165" s="26">
        <f t="shared" si="460"/>
        <v>0</v>
      </c>
      <c r="GO165" s="26">
        <f t="shared" si="461"/>
        <v>0</v>
      </c>
      <c r="GP165" s="26">
        <f t="shared" si="462"/>
        <v>0</v>
      </c>
      <c r="GQ165" s="26">
        <f t="shared" si="463"/>
        <v>0</v>
      </c>
      <c r="GR165" s="26">
        <f t="shared" si="464"/>
        <v>0</v>
      </c>
      <c r="GS165" s="26">
        <f t="shared" si="465"/>
        <v>0</v>
      </c>
      <c r="GT165" s="26">
        <f t="shared" si="466"/>
        <v>0</v>
      </c>
      <c r="GU165" s="26">
        <f t="shared" si="467"/>
        <v>0</v>
      </c>
      <c r="GV165" s="26">
        <f t="shared" si="468"/>
        <v>0</v>
      </c>
      <c r="GW165" s="26">
        <f t="shared" si="469"/>
        <v>1</v>
      </c>
      <c r="GX165" s="26">
        <f t="shared" si="470"/>
        <v>0</v>
      </c>
      <c r="GY165" s="26">
        <f t="shared" si="471"/>
        <v>0</v>
      </c>
      <c r="GZ165" s="26">
        <f t="shared" si="472"/>
        <v>1</v>
      </c>
      <c r="HA165" s="26">
        <f t="shared" si="473"/>
        <v>1</v>
      </c>
      <c r="HB165" s="31">
        <f t="shared" si="474"/>
        <v>6</v>
      </c>
      <c r="HC165" s="31">
        <f t="shared" si="475"/>
        <v>0.66666666666666663</v>
      </c>
      <c r="HD165" s="31">
        <f t="shared" si="476"/>
        <v>1.8181818181818182E-3</v>
      </c>
    </row>
    <row r="166" spans="1:212">
      <c r="A166" s="6">
        <v>76</v>
      </c>
      <c r="B166" s="6">
        <v>48</v>
      </c>
      <c r="C166" s="6">
        <v>18</v>
      </c>
      <c r="D166" s="7">
        <v>19.295634110000002</v>
      </c>
      <c r="E166" s="8">
        <f t="shared" si="419"/>
        <v>19</v>
      </c>
      <c r="F166" s="7">
        <v>69.634812190000005</v>
      </c>
      <c r="G166" s="8">
        <f t="shared" si="420"/>
        <v>70</v>
      </c>
      <c r="H166" s="9">
        <v>5.7759778300000004</v>
      </c>
      <c r="I166" s="8">
        <f t="shared" si="421"/>
        <v>6</v>
      </c>
      <c r="J166" s="10">
        <v>83.21030571</v>
      </c>
      <c r="K166" s="8">
        <f t="shared" si="422"/>
        <v>83</v>
      </c>
      <c r="L166" s="5" t="s">
        <v>36</v>
      </c>
      <c r="S166"/>
      <c r="AP166"/>
      <c r="AQ166"/>
      <c r="AR166"/>
      <c r="BW166" s="27">
        <v>169</v>
      </c>
      <c r="BX166" s="26">
        <f t="shared" si="478"/>
        <v>0</v>
      </c>
      <c r="BY166" s="26">
        <f t="shared" si="479"/>
        <v>0</v>
      </c>
      <c r="BZ166" s="26">
        <f t="shared" si="480"/>
        <v>0</v>
      </c>
      <c r="CA166" s="26">
        <f t="shared" si="481"/>
        <v>0</v>
      </c>
      <c r="CB166" s="26">
        <f t="shared" si="482"/>
        <v>0</v>
      </c>
      <c r="CC166" s="26">
        <f t="shared" si="483"/>
        <v>0</v>
      </c>
      <c r="CD166" s="26">
        <f t="shared" si="484"/>
        <v>0</v>
      </c>
      <c r="CE166" s="26">
        <f t="shared" si="485"/>
        <v>0</v>
      </c>
      <c r="CF166" s="26">
        <f t="shared" si="486"/>
        <v>0</v>
      </c>
      <c r="CG166" s="26">
        <f t="shared" si="487"/>
        <v>0</v>
      </c>
      <c r="CH166" s="26">
        <f t="shared" si="488"/>
        <v>0</v>
      </c>
      <c r="CI166" s="26">
        <f t="shared" si="489"/>
        <v>0</v>
      </c>
      <c r="CJ166" s="26">
        <f t="shared" si="490"/>
        <v>0</v>
      </c>
      <c r="CK166" s="26">
        <f t="shared" si="491"/>
        <v>0</v>
      </c>
      <c r="CL166" s="26">
        <f t="shared" si="492"/>
        <v>0</v>
      </c>
      <c r="CM166" s="26">
        <f t="shared" si="493"/>
        <v>0</v>
      </c>
      <c r="CN166" s="26">
        <f t="shared" si="494"/>
        <v>0</v>
      </c>
      <c r="CO166" s="26">
        <f t="shared" si="495"/>
        <v>0</v>
      </c>
      <c r="CP166" s="26">
        <f t="shared" si="496"/>
        <v>0</v>
      </c>
      <c r="CQ166" s="26">
        <f t="shared" si="497"/>
        <v>0</v>
      </c>
      <c r="CR166" s="26">
        <f t="shared" si="498"/>
        <v>0</v>
      </c>
      <c r="CS166" s="26">
        <f t="shared" si="499"/>
        <v>0</v>
      </c>
      <c r="CT166" s="31">
        <f t="shared" si="450"/>
        <v>0</v>
      </c>
      <c r="CU166" s="31">
        <v>0</v>
      </c>
      <c r="CV166" s="31">
        <f t="shared" si="451"/>
        <v>0</v>
      </c>
      <c r="GE166" s="27">
        <v>184</v>
      </c>
      <c r="GF166" s="26">
        <f t="shared" si="452"/>
        <v>2</v>
      </c>
      <c r="GG166" s="26">
        <f t="shared" si="453"/>
        <v>0</v>
      </c>
      <c r="GH166" s="26">
        <f t="shared" si="454"/>
        <v>0</v>
      </c>
      <c r="GI166" s="26">
        <f t="shared" si="455"/>
        <v>0</v>
      </c>
      <c r="GJ166" s="26">
        <f t="shared" si="456"/>
        <v>0</v>
      </c>
      <c r="GK166" s="26">
        <f t="shared" si="457"/>
        <v>0</v>
      </c>
      <c r="GL166" s="26">
        <f t="shared" si="458"/>
        <v>0</v>
      </c>
      <c r="GM166" s="26">
        <f t="shared" si="459"/>
        <v>0</v>
      </c>
      <c r="GN166" s="26">
        <f t="shared" si="460"/>
        <v>0</v>
      </c>
      <c r="GO166" s="26">
        <f t="shared" si="461"/>
        <v>0</v>
      </c>
      <c r="GP166" s="26">
        <f t="shared" si="462"/>
        <v>0</v>
      </c>
      <c r="GQ166" s="26">
        <f t="shared" si="463"/>
        <v>0</v>
      </c>
      <c r="GR166" s="26">
        <f t="shared" si="464"/>
        <v>0</v>
      </c>
      <c r="GS166" s="26">
        <f t="shared" si="465"/>
        <v>0</v>
      </c>
      <c r="GT166" s="26">
        <f t="shared" si="466"/>
        <v>0</v>
      </c>
      <c r="GU166" s="26">
        <f t="shared" si="467"/>
        <v>0</v>
      </c>
      <c r="GV166" s="26">
        <f t="shared" si="468"/>
        <v>0</v>
      </c>
      <c r="GW166" s="26">
        <f t="shared" si="469"/>
        <v>0</v>
      </c>
      <c r="GX166" s="26">
        <f t="shared" si="470"/>
        <v>0</v>
      </c>
      <c r="GY166" s="26">
        <f t="shared" si="471"/>
        <v>0</v>
      </c>
      <c r="GZ166" s="26">
        <f t="shared" si="472"/>
        <v>2</v>
      </c>
      <c r="HA166" s="26">
        <f t="shared" si="473"/>
        <v>1</v>
      </c>
      <c r="HB166" s="31">
        <f t="shared" si="474"/>
        <v>5</v>
      </c>
      <c r="HC166" s="31">
        <f t="shared" si="475"/>
        <v>0.6399999999999999</v>
      </c>
      <c r="HD166" s="31">
        <f t="shared" si="476"/>
        <v>1.4545454545454542E-3</v>
      </c>
    </row>
    <row r="167" spans="1:212">
      <c r="A167" s="6">
        <v>75</v>
      </c>
      <c r="B167" s="6">
        <v>53</v>
      </c>
      <c r="C167" s="6">
        <v>18</v>
      </c>
      <c r="D167" s="7">
        <v>20.688999150000001</v>
      </c>
      <c r="E167" s="8">
        <f t="shared" si="419"/>
        <v>21</v>
      </c>
      <c r="F167" s="7">
        <v>59.437533700000003</v>
      </c>
      <c r="G167" s="8">
        <f t="shared" si="420"/>
        <v>59</v>
      </c>
      <c r="H167" s="9">
        <v>6.8647936070000002</v>
      </c>
      <c r="I167" s="8">
        <f t="shared" si="421"/>
        <v>7</v>
      </c>
      <c r="J167" s="10">
        <v>103.651438</v>
      </c>
      <c r="K167" s="8">
        <f t="shared" si="422"/>
        <v>104</v>
      </c>
      <c r="L167" s="5" t="s">
        <v>36</v>
      </c>
      <c r="S167"/>
      <c r="AP167"/>
      <c r="AQ167"/>
      <c r="AR167"/>
      <c r="BW167" s="27">
        <v>170</v>
      </c>
      <c r="BX167" s="26">
        <f t="shared" si="478"/>
        <v>0</v>
      </c>
      <c r="BY167" s="26">
        <f t="shared" si="479"/>
        <v>0</v>
      </c>
      <c r="BZ167" s="26">
        <f t="shared" si="480"/>
        <v>0</v>
      </c>
      <c r="CA167" s="26">
        <f t="shared" si="481"/>
        <v>0</v>
      </c>
      <c r="CB167" s="26">
        <f t="shared" si="482"/>
        <v>0</v>
      </c>
      <c r="CC167" s="26">
        <f t="shared" si="483"/>
        <v>0</v>
      </c>
      <c r="CD167" s="26">
        <f t="shared" si="484"/>
        <v>0</v>
      </c>
      <c r="CE167" s="26">
        <f t="shared" si="485"/>
        <v>0</v>
      </c>
      <c r="CF167" s="26">
        <f t="shared" si="486"/>
        <v>0</v>
      </c>
      <c r="CG167" s="26">
        <f t="shared" si="487"/>
        <v>0</v>
      </c>
      <c r="CH167" s="26">
        <f t="shared" si="488"/>
        <v>0</v>
      </c>
      <c r="CI167" s="26">
        <f t="shared" si="489"/>
        <v>0</v>
      </c>
      <c r="CJ167" s="26">
        <f t="shared" si="490"/>
        <v>0</v>
      </c>
      <c r="CK167" s="26">
        <f t="shared" si="491"/>
        <v>0</v>
      </c>
      <c r="CL167" s="26">
        <f t="shared" si="492"/>
        <v>0</v>
      </c>
      <c r="CM167" s="26">
        <f t="shared" si="493"/>
        <v>0</v>
      </c>
      <c r="CN167" s="26">
        <f t="shared" si="494"/>
        <v>0</v>
      </c>
      <c r="CO167" s="26">
        <f t="shared" si="495"/>
        <v>0</v>
      </c>
      <c r="CP167" s="26">
        <f t="shared" si="496"/>
        <v>0</v>
      </c>
      <c r="CQ167" s="26">
        <f t="shared" si="497"/>
        <v>0</v>
      </c>
      <c r="CR167" s="26">
        <f t="shared" si="498"/>
        <v>0</v>
      </c>
      <c r="CS167" s="26">
        <f t="shared" si="499"/>
        <v>0</v>
      </c>
      <c r="CT167" s="31">
        <f t="shared" si="450"/>
        <v>0</v>
      </c>
      <c r="CU167" s="31">
        <v>0</v>
      </c>
      <c r="CV167" s="31">
        <f t="shared" si="451"/>
        <v>0</v>
      </c>
      <c r="GE167" s="27">
        <v>185</v>
      </c>
      <c r="GF167" s="26">
        <f t="shared" si="452"/>
        <v>2</v>
      </c>
      <c r="GG167" s="26">
        <f t="shared" si="453"/>
        <v>0</v>
      </c>
      <c r="GH167" s="26">
        <f t="shared" si="454"/>
        <v>0</v>
      </c>
      <c r="GI167" s="26">
        <f t="shared" si="455"/>
        <v>0</v>
      </c>
      <c r="GJ167" s="26">
        <f t="shared" si="456"/>
        <v>2</v>
      </c>
      <c r="GK167" s="26">
        <f t="shared" si="457"/>
        <v>0</v>
      </c>
      <c r="GL167" s="26">
        <f t="shared" si="458"/>
        <v>0</v>
      </c>
      <c r="GM167" s="26">
        <f t="shared" si="459"/>
        <v>0</v>
      </c>
      <c r="GN167" s="26">
        <f t="shared" si="460"/>
        <v>0</v>
      </c>
      <c r="GO167" s="26">
        <f t="shared" si="461"/>
        <v>0</v>
      </c>
      <c r="GP167" s="26">
        <f t="shared" si="462"/>
        <v>0</v>
      </c>
      <c r="GQ167" s="26">
        <f t="shared" si="463"/>
        <v>0</v>
      </c>
      <c r="GR167" s="26">
        <f t="shared" si="464"/>
        <v>0</v>
      </c>
      <c r="GS167" s="26">
        <f t="shared" si="465"/>
        <v>0</v>
      </c>
      <c r="GT167" s="26">
        <f t="shared" si="466"/>
        <v>0</v>
      </c>
      <c r="GU167" s="26">
        <f t="shared" si="467"/>
        <v>0</v>
      </c>
      <c r="GV167" s="26">
        <f t="shared" si="468"/>
        <v>0</v>
      </c>
      <c r="GW167" s="26">
        <f t="shared" si="469"/>
        <v>0</v>
      </c>
      <c r="GX167" s="26">
        <f t="shared" si="470"/>
        <v>1</v>
      </c>
      <c r="GY167" s="26">
        <f t="shared" si="471"/>
        <v>0</v>
      </c>
      <c r="GZ167" s="26">
        <f t="shared" si="472"/>
        <v>3</v>
      </c>
      <c r="HA167" s="26">
        <f t="shared" si="473"/>
        <v>1</v>
      </c>
      <c r="HB167" s="31">
        <f t="shared" si="474"/>
        <v>9</v>
      </c>
      <c r="HC167" s="31">
        <f t="shared" si="475"/>
        <v>0.76543209876543195</v>
      </c>
      <c r="HD167" s="31">
        <f t="shared" si="476"/>
        <v>3.1313131313131311E-3</v>
      </c>
    </row>
    <row r="168" spans="1:212">
      <c r="A168" s="6">
        <v>81</v>
      </c>
      <c r="B168" s="6">
        <v>45</v>
      </c>
      <c r="C168" s="6">
        <v>23</v>
      </c>
      <c r="D168" s="7">
        <v>19.326660879999999</v>
      </c>
      <c r="E168" s="8">
        <f t="shared" si="419"/>
        <v>19</v>
      </c>
      <c r="F168" s="7">
        <v>68.034492999999998</v>
      </c>
      <c r="G168" s="8">
        <f t="shared" si="420"/>
        <v>68</v>
      </c>
      <c r="H168" s="9">
        <v>6.1923600030000001</v>
      </c>
      <c r="I168" s="8">
        <f t="shared" si="421"/>
        <v>6</v>
      </c>
      <c r="J168" s="10">
        <v>84.229691770000002</v>
      </c>
      <c r="K168" s="8">
        <f t="shared" si="422"/>
        <v>84</v>
      </c>
      <c r="L168" s="5" t="s">
        <v>36</v>
      </c>
      <c r="S168"/>
      <c r="AP168"/>
      <c r="AQ168"/>
      <c r="AR168"/>
      <c r="BW168" s="27">
        <v>171</v>
      </c>
      <c r="BX168" s="26">
        <f t="shared" si="478"/>
        <v>0</v>
      </c>
      <c r="BY168" s="26">
        <f t="shared" si="479"/>
        <v>0</v>
      </c>
      <c r="BZ168" s="26">
        <f t="shared" si="480"/>
        <v>0</v>
      </c>
      <c r="CA168" s="26">
        <f t="shared" si="481"/>
        <v>0</v>
      </c>
      <c r="CB168" s="26">
        <f t="shared" si="482"/>
        <v>0</v>
      </c>
      <c r="CC168" s="26">
        <f t="shared" si="483"/>
        <v>0</v>
      </c>
      <c r="CD168" s="26">
        <f t="shared" si="484"/>
        <v>0</v>
      </c>
      <c r="CE168" s="26">
        <f t="shared" si="485"/>
        <v>0</v>
      </c>
      <c r="CF168" s="26">
        <f t="shared" si="486"/>
        <v>0</v>
      </c>
      <c r="CG168" s="26">
        <f t="shared" si="487"/>
        <v>0</v>
      </c>
      <c r="CH168" s="26">
        <f t="shared" si="488"/>
        <v>0</v>
      </c>
      <c r="CI168" s="26">
        <f t="shared" si="489"/>
        <v>0</v>
      </c>
      <c r="CJ168" s="26">
        <f t="shared" si="490"/>
        <v>0</v>
      </c>
      <c r="CK168" s="26">
        <f t="shared" si="491"/>
        <v>0</v>
      </c>
      <c r="CL168" s="26">
        <f t="shared" si="492"/>
        <v>0</v>
      </c>
      <c r="CM168" s="26">
        <f t="shared" si="493"/>
        <v>0</v>
      </c>
      <c r="CN168" s="26">
        <f t="shared" si="494"/>
        <v>0</v>
      </c>
      <c r="CO168" s="26">
        <f t="shared" si="495"/>
        <v>0</v>
      </c>
      <c r="CP168" s="26">
        <f t="shared" si="496"/>
        <v>0</v>
      </c>
      <c r="CQ168" s="26">
        <f t="shared" si="497"/>
        <v>0</v>
      </c>
      <c r="CR168" s="26">
        <f t="shared" si="498"/>
        <v>0</v>
      </c>
      <c r="CS168" s="26">
        <f t="shared" si="499"/>
        <v>0</v>
      </c>
      <c r="CT168" s="31">
        <f t="shared" si="450"/>
        <v>0</v>
      </c>
      <c r="CU168" s="31">
        <v>0</v>
      </c>
      <c r="CV168" s="31">
        <f t="shared" si="451"/>
        <v>0</v>
      </c>
      <c r="GE168" s="27">
        <v>186</v>
      </c>
      <c r="GF168" s="26">
        <f t="shared" si="452"/>
        <v>1</v>
      </c>
      <c r="GG168" s="26">
        <f t="shared" si="453"/>
        <v>0</v>
      </c>
      <c r="GH168" s="26">
        <f t="shared" si="454"/>
        <v>0</v>
      </c>
      <c r="GI168" s="26">
        <f t="shared" si="455"/>
        <v>0</v>
      </c>
      <c r="GJ168" s="26">
        <f t="shared" si="456"/>
        <v>0</v>
      </c>
      <c r="GK168" s="26">
        <f t="shared" si="457"/>
        <v>0</v>
      </c>
      <c r="GL168" s="26">
        <f t="shared" si="458"/>
        <v>0</v>
      </c>
      <c r="GM168" s="26">
        <f t="shared" si="459"/>
        <v>0</v>
      </c>
      <c r="GN168" s="26">
        <f t="shared" si="460"/>
        <v>0</v>
      </c>
      <c r="GO168" s="26">
        <f t="shared" si="461"/>
        <v>0</v>
      </c>
      <c r="GP168" s="26">
        <f t="shared" si="462"/>
        <v>0</v>
      </c>
      <c r="GQ168" s="26">
        <f t="shared" si="463"/>
        <v>0</v>
      </c>
      <c r="GR168" s="26">
        <f t="shared" si="464"/>
        <v>0</v>
      </c>
      <c r="GS168" s="26">
        <f t="shared" si="465"/>
        <v>0</v>
      </c>
      <c r="GT168" s="26">
        <f t="shared" si="466"/>
        <v>0</v>
      </c>
      <c r="GU168" s="26">
        <f t="shared" si="467"/>
        <v>0</v>
      </c>
      <c r="GV168" s="26">
        <f t="shared" si="468"/>
        <v>0</v>
      </c>
      <c r="GW168" s="26">
        <f t="shared" si="469"/>
        <v>0</v>
      </c>
      <c r="GX168" s="26">
        <f t="shared" si="470"/>
        <v>0</v>
      </c>
      <c r="GY168" s="26">
        <f t="shared" si="471"/>
        <v>0</v>
      </c>
      <c r="GZ168" s="26">
        <f t="shared" si="472"/>
        <v>2</v>
      </c>
      <c r="HA168" s="26">
        <f t="shared" si="473"/>
        <v>1</v>
      </c>
      <c r="HB168" s="31">
        <f t="shared" si="474"/>
        <v>4</v>
      </c>
      <c r="HC168" s="31">
        <f t="shared" si="475"/>
        <v>0.625</v>
      </c>
      <c r="HD168" s="31">
        <f t="shared" si="476"/>
        <v>1.1363636363636363E-3</v>
      </c>
    </row>
    <row r="169" spans="1:212">
      <c r="A169" s="6">
        <v>73</v>
      </c>
      <c r="B169" s="6">
        <v>45</v>
      </c>
      <c r="C169" s="6">
        <v>21</v>
      </c>
      <c r="D169" s="7">
        <v>24.605322180000002</v>
      </c>
      <c r="E169" s="8">
        <f t="shared" si="419"/>
        <v>25</v>
      </c>
      <c r="F169" s="7">
        <v>73.58868502</v>
      </c>
      <c r="G169" s="8">
        <f t="shared" si="420"/>
        <v>74</v>
      </c>
      <c r="H169" s="9">
        <v>6.6368032230000003</v>
      </c>
      <c r="I169" s="8">
        <f t="shared" si="421"/>
        <v>7</v>
      </c>
      <c r="J169" s="10">
        <v>96.591953020000005</v>
      </c>
      <c r="K169" s="8">
        <f t="shared" si="422"/>
        <v>97</v>
      </c>
      <c r="L169" s="5" t="s">
        <v>36</v>
      </c>
      <c r="S169"/>
      <c r="AP169"/>
      <c r="AQ169"/>
      <c r="AR169"/>
      <c r="BW169" s="27">
        <v>172</v>
      </c>
      <c r="BX169" s="26">
        <f t="shared" si="478"/>
        <v>0</v>
      </c>
      <c r="BY169" s="26">
        <f t="shared" si="479"/>
        <v>0</v>
      </c>
      <c r="BZ169" s="26">
        <f t="shared" si="480"/>
        <v>0</v>
      </c>
      <c r="CA169" s="26">
        <f t="shared" si="481"/>
        <v>0</v>
      </c>
      <c r="CB169" s="26">
        <f t="shared" si="482"/>
        <v>0</v>
      </c>
      <c r="CC169" s="26">
        <f t="shared" si="483"/>
        <v>0</v>
      </c>
      <c r="CD169" s="26">
        <f t="shared" si="484"/>
        <v>0</v>
      </c>
      <c r="CE169" s="26">
        <f t="shared" si="485"/>
        <v>0</v>
      </c>
      <c r="CF169" s="26">
        <f t="shared" si="486"/>
        <v>0</v>
      </c>
      <c r="CG169" s="26">
        <f t="shared" si="487"/>
        <v>0</v>
      </c>
      <c r="CH169" s="26">
        <f t="shared" si="488"/>
        <v>0</v>
      </c>
      <c r="CI169" s="26">
        <f t="shared" si="489"/>
        <v>0</v>
      </c>
      <c r="CJ169" s="26">
        <f t="shared" si="490"/>
        <v>0</v>
      </c>
      <c r="CK169" s="26">
        <f t="shared" si="491"/>
        <v>0</v>
      </c>
      <c r="CL169" s="26">
        <f t="shared" si="492"/>
        <v>0</v>
      </c>
      <c r="CM169" s="26">
        <f t="shared" si="493"/>
        <v>0</v>
      </c>
      <c r="CN169" s="26">
        <f t="shared" si="494"/>
        <v>0</v>
      </c>
      <c r="CO169" s="26">
        <f t="shared" si="495"/>
        <v>0</v>
      </c>
      <c r="CP169" s="26">
        <f t="shared" si="496"/>
        <v>0</v>
      </c>
      <c r="CQ169" s="26">
        <f t="shared" si="497"/>
        <v>0</v>
      </c>
      <c r="CR169" s="26">
        <f t="shared" si="498"/>
        <v>0</v>
      </c>
      <c r="CS169" s="26">
        <f t="shared" si="499"/>
        <v>0</v>
      </c>
      <c r="CT169" s="31">
        <f t="shared" si="450"/>
        <v>0</v>
      </c>
      <c r="CU169" s="31">
        <v>0</v>
      </c>
      <c r="CV169" s="31">
        <f t="shared" si="451"/>
        <v>0</v>
      </c>
      <c r="GE169" s="27">
        <v>187</v>
      </c>
      <c r="GF169" s="26">
        <f t="shared" si="452"/>
        <v>1</v>
      </c>
      <c r="GG169" s="26">
        <f t="shared" si="453"/>
        <v>0</v>
      </c>
      <c r="GH169" s="26">
        <f t="shared" si="454"/>
        <v>0</v>
      </c>
      <c r="GI169" s="26">
        <f t="shared" si="455"/>
        <v>0</v>
      </c>
      <c r="GJ169" s="26">
        <f t="shared" si="456"/>
        <v>2</v>
      </c>
      <c r="GK169" s="26">
        <f t="shared" si="457"/>
        <v>0</v>
      </c>
      <c r="GL169" s="26">
        <f t="shared" si="458"/>
        <v>0</v>
      </c>
      <c r="GM169" s="26">
        <f t="shared" si="459"/>
        <v>0</v>
      </c>
      <c r="GN169" s="26">
        <f t="shared" si="460"/>
        <v>0</v>
      </c>
      <c r="GO169" s="26">
        <f t="shared" si="461"/>
        <v>0</v>
      </c>
      <c r="GP169" s="26">
        <f t="shared" si="462"/>
        <v>0</v>
      </c>
      <c r="GQ169" s="26">
        <f t="shared" si="463"/>
        <v>0</v>
      </c>
      <c r="GR169" s="26">
        <f t="shared" si="464"/>
        <v>0</v>
      </c>
      <c r="GS169" s="26">
        <f t="shared" si="465"/>
        <v>0</v>
      </c>
      <c r="GT169" s="26">
        <f t="shared" si="466"/>
        <v>0</v>
      </c>
      <c r="GU169" s="26">
        <f t="shared" si="467"/>
        <v>0</v>
      </c>
      <c r="GV169" s="26">
        <f t="shared" si="468"/>
        <v>0</v>
      </c>
      <c r="GW169" s="26">
        <f t="shared" si="469"/>
        <v>1</v>
      </c>
      <c r="GX169" s="26">
        <f t="shared" si="470"/>
        <v>0</v>
      </c>
      <c r="GY169" s="26">
        <f t="shared" si="471"/>
        <v>0</v>
      </c>
      <c r="GZ169" s="26">
        <f t="shared" si="472"/>
        <v>3</v>
      </c>
      <c r="HA169" s="26">
        <f t="shared" si="473"/>
        <v>0</v>
      </c>
      <c r="HB169" s="31">
        <f t="shared" si="474"/>
        <v>7</v>
      </c>
      <c r="HC169" s="31">
        <f t="shared" si="475"/>
        <v>0.69387755102040816</v>
      </c>
      <c r="HD169" s="31">
        <f t="shared" si="476"/>
        <v>2.207792207792208E-3</v>
      </c>
    </row>
    <row r="170" spans="1:212">
      <c r="A170" s="6">
        <v>71</v>
      </c>
      <c r="B170" s="6">
        <v>35</v>
      </c>
      <c r="C170" s="6">
        <v>24</v>
      </c>
      <c r="D170" s="7">
        <v>22.273736459999999</v>
      </c>
      <c r="E170" s="8">
        <f t="shared" si="419"/>
        <v>22</v>
      </c>
      <c r="F170" s="7">
        <v>59.52193158</v>
      </c>
      <c r="G170" s="8">
        <f t="shared" si="420"/>
        <v>60</v>
      </c>
      <c r="H170" s="9">
        <v>5.826426917</v>
      </c>
      <c r="I170" s="8">
        <f t="shared" si="421"/>
        <v>6</v>
      </c>
      <c r="J170" s="10">
        <v>67.967047919999999</v>
      </c>
      <c r="K170" s="8">
        <f t="shared" si="422"/>
        <v>68</v>
      </c>
      <c r="L170" s="5" t="s">
        <v>36</v>
      </c>
      <c r="S170"/>
      <c r="AP170"/>
      <c r="AQ170"/>
      <c r="AR170"/>
      <c r="BW170" s="27">
        <v>173</v>
      </c>
      <c r="BX170" s="26">
        <f t="shared" si="478"/>
        <v>0</v>
      </c>
      <c r="BY170" s="26">
        <f t="shared" si="479"/>
        <v>0</v>
      </c>
      <c r="BZ170" s="26">
        <f t="shared" si="480"/>
        <v>0</v>
      </c>
      <c r="CA170" s="26">
        <f t="shared" si="481"/>
        <v>0</v>
      </c>
      <c r="CB170" s="26">
        <f t="shared" si="482"/>
        <v>0</v>
      </c>
      <c r="CC170" s="26">
        <f t="shared" si="483"/>
        <v>0</v>
      </c>
      <c r="CD170" s="26">
        <f t="shared" si="484"/>
        <v>0</v>
      </c>
      <c r="CE170" s="26">
        <f t="shared" si="485"/>
        <v>0</v>
      </c>
      <c r="CF170" s="26">
        <f t="shared" si="486"/>
        <v>0</v>
      </c>
      <c r="CG170" s="26">
        <f t="shared" si="487"/>
        <v>0</v>
      </c>
      <c r="CH170" s="26">
        <f t="shared" si="488"/>
        <v>0</v>
      </c>
      <c r="CI170" s="26">
        <f t="shared" si="489"/>
        <v>0</v>
      </c>
      <c r="CJ170" s="26">
        <f t="shared" si="490"/>
        <v>0</v>
      </c>
      <c r="CK170" s="26">
        <f t="shared" si="491"/>
        <v>0</v>
      </c>
      <c r="CL170" s="26">
        <f t="shared" si="492"/>
        <v>0</v>
      </c>
      <c r="CM170" s="26">
        <f t="shared" si="493"/>
        <v>0</v>
      </c>
      <c r="CN170" s="26">
        <f t="shared" si="494"/>
        <v>0</v>
      </c>
      <c r="CO170" s="26">
        <f t="shared" si="495"/>
        <v>0</v>
      </c>
      <c r="CP170" s="26">
        <f t="shared" si="496"/>
        <v>0</v>
      </c>
      <c r="CQ170" s="26">
        <f t="shared" si="497"/>
        <v>0</v>
      </c>
      <c r="CR170" s="26">
        <f t="shared" si="498"/>
        <v>0</v>
      </c>
      <c r="CS170" s="26">
        <f t="shared" si="499"/>
        <v>0</v>
      </c>
      <c r="CT170" s="31">
        <f t="shared" si="450"/>
        <v>0</v>
      </c>
      <c r="CU170" s="31">
        <v>0</v>
      </c>
      <c r="CV170" s="31">
        <f t="shared" si="451"/>
        <v>0</v>
      </c>
      <c r="GE170" s="27">
        <v>188</v>
      </c>
      <c r="GF170" s="26">
        <f t="shared" si="452"/>
        <v>1</v>
      </c>
      <c r="GG170" s="26">
        <f t="shared" si="453"/>
        <v>0</v>
      </c>
      <c r="GH170" s="26">
        <f t="shared" si="454"/>
        <v>0</v>
      </c>
      <c r="GI170" s="26">
        <f t="shared" si="455"/>
        <v>0</v>
      </c>
      <c r="GJ170" s="26">
        <f t="shared" si="456"/>
        <v>2</v>
      </c>
      <c r="GK170" s="26">
        <f t="shared" si="457"/>
        <v>0</v>
      </c>
      <c r="GL170" s="26">
        <f t="shared" si="458"/>
        <v>0</v>
      </c>
      <c r="GM170" s="26">
        <f t="shared" si="459"/>
        <v>0</v>
      </c>
      <c r="GN170" s="26">
        <f t="shared" si="460"/>
        <v>0</v>
      </c>
      <c r="GO170" s="26">
        <f t="shared" si="461"/>
        <v>0</v>
      </c>
      <c r="GP170" s="26">
        <f t="shared" si="462"/>
        <v>0</v>
      </c>
      <c r="GQ170" s="26">
        <f t="shared" si="463"/>
        <v>0</v>
      </c>
      <c r="GR170" s="26">
        <f t="shared" si="464"/>
        <v>0</v>
      </c>
      <c r="GS170" s="26">
        <f t="shared" si="465"/>
        <v>0</v>
      </c>
      <c r="GT170" s="26">
        <f t="shared" si="466"/>
        <v>0</v>
      </c>
      <c r="GU170" s="26">
        <f t="shared" si="467"/>
        <v>0</v>
      </c>
      <c r="GV170" s="26">
        <f t="shared" si="468"/>
        <v>0</v>
      </c>
      <c r="GW170" s="26">
        <f t="shared" si="469"/>
        <v>0</v>
      </c>
      <c r="GX170" s="26">
        <f t="shared" si="470"/>
        <v>0</v>
      </c>
      <c r="GY170" s="26">
        <f t="shared" si="471"/>
        <v>0</v>
      </c>
      <c r="GZ170" s="26">
        <f t="shared" si="472"/>
        <v>0</v>
      </c>
      <c r="HA170" s="26">
        <f t="shared" si="473"/>
        <v>0</v>
      </c>
      <c r="HB170" s="31">
        <f t="shared" si="474"/>
        <v>3</v>
      </c>
      <c r="HC170" s="31">
        <f t="shared" si="475"/>
        <v>0.44444444444444442</v>
      </c>
      <c r="HD170" s="31">
        <f t="shared" si="476"/>
        <v>6.0606060606060606E-4</v>
      </c>
    </row>
    <row r="171" spans="1:212">
      <c r="A171" s="6">
        <v>96</v>
      </c>
      <c r="B171" s="6">
        <v>54</v>
      </c>
      <c r="C171" s="6">
        <v>22</v>
      </c>
      <c r="D171" s="7">
        <v>25.701966939999998</v>
      </c>
      <c r="E171" s="8">
        <f t="shared" si="419"/>
        <v>26</v>
      </c>
      <c r="F171" s="7">
        <v>61.334504469999999</v>
      </c>
      <c r="G171" s="8">
        <f t="shared" si="420"/>
        <v>61</v>
      </c>
      <c r="H171" s="9">
        <v>6.960358276</v>
      </c>
      <c r="I171" s="8">
        <f t="shared" si="421"/>
        <v>7</v>
      </c>
      <c r="J171" s="10">
        <v>83.207113079999999</v>
      </c>
      <c r="K171" s="8">
        <f t="shared" si="422"/>
        <v>83</v>
      </c>
      <c r="L171" s="5" t="s">
        <v>36</v>
      </c>
      <c r="S171"/>
      <c r="AP171"/>
      <c r="AQ171"/>
      <c r="AR171"/>
      <c r="BW171" s="27">
        <v>174</v>
      </c>
      <c r="BX171" s="26">
        <f t="shared" si="478"/>
        <v>0</v>
      </c>
      <c r="BY171" s="26">
        <f t="shared" si="479"/>
        <v>0</v>
      </c>
      <c r="BZ171" s="26">
        <f t="shared" si="480"/>
        <v>0</v>
      </c>
      <c r="CA171" s="26">
        <f t="shared" si="481"/>
        <v>0</v>
      </c>
      <c r="CB171" s="26">
        <f t="shared" si="482"/>
        <v>0</v>
      </c>
      <c r="CC171" s="26">
        <f t="shared" si="483"/>
        <v>0</v>
      </c>
      <c r="CD171" s="26">
        <f t="shared" si="484"/>
        <v>0</v>
      </c>
      <c r="CE171" s="26">
        <f t="shared" si="485"/>
        <v>0</v>
      </c>
      <c r="CF171" s="26">
        <f t="shared" si="486"/>
        <v>0</v>
      </c>
      <c r="CG171" s="26">
        <f t="shared" si="487"/>
        <v>0</v>
      </c>
      <c r="CH171" s="26">
        <f t="shared" si="488"/>
        <v>0</v>
      </c>
      <c r="CI171" s="26">
        <f t="shared" si="489"/>
        <v>0</v>
      </c>
      <c r="CJ171" s="26">
        <f t="shared" si="490"/>
        <v>0</v>
      </c>
      <c r="CK171" s="26">
        <f t="shared" si="491"/>
        <v>0</v>
      </c>
      <c r="CL171" s="26">
        <f t="shared" si="492"/>
        <v>0</v>
      </c>
      <c r="CM171" s="26">
        <f t="shared" si="493"/>
        <v>0</v>
      </c>
      <c r="CN171" s="26">
        <f t="shared" si="494"/>
        <v>0</v>
      </c>
      <c r="CO171" s="26">
        <f t="shared" si="495"/>
        <v>0</v>
      </c>
      <c r="CP171" s="26">
        <f t="shared" si="496"/>
        <v>0</v>
      </c>
      <c r="CQ171" s="26">
        <f t="shared" si="497"/>
        <v>0</v>
      </c>
      <c r="CR171" s="26">
        <f t="shared" si="498"/>
        <v>0</v>
      </c>
      <c r="CS171" s="26">
        <f t="shared" si="499"/>
        <v>0</v>
      </c>
      <c r="CT171" s="31">
        <f t="shared" si="450"/>
        <v>0</v>
      </c>
      <c r="CU171" s="31">
        <v>0</v>
      </c>
      <c r="CV171" s="31">
        <f t="shared" si="451"/>
        <v>0</v>
      </c>
      <c r="GE171" s="27">
        <v>189</v>
      </c>
      <c r="GF171" s="26">
        <f t="shared" si="452"/>
        <v>0</v>
      </c>
      <c r="GG171" s="26">
        <f t="shared" si="453"/>
        <v>0</v>
      </c>
      <c r="GH171" s="26">
        <f t="shared" si="454"/>
        <v>0</v>
      </c>
      <c r="GI171" s="26">
        <f t="shared" si="455"/>
        <v>0</v>
      </c>
      <c r="GJ171" s="26">
        <f t="shared" si="456"/>
        <v>0</v>
      </c>
      <c r="GK171" s="26">
        <f t="shared" si="457"/>
        <v>0</v>
      </c>
      <c r="GL171" s="26">
        <f t="shared" si="458"/>
        <v>0</v>
      </c>
      <c r="GM171" s="26">
        <f t="shared" si="459"/>
        <v>0</v>
      </c>
      <c r="GN171" s="26">
        <f t="shared" si="460"/>
        <v>0</v>
      </c>
      <c r="GO171" s="26">
        <f t="shared" si="461"/>
        <v>0</v>
      </c>
      <c r="GP171" s="26">
        <f t="shared" si="462"/>
        <v>0</v>
      </c>
      <c r="GQ171" s="26">
        <f t="shared" si="463"/>
        <v>0</v>
      </c>
      <c r="GR171" s="26">
        <f t="shared" si="464"/>
        <v>0</v>
      </c>
      <c r="GS171" s="26">
        <f t="shared" si="465"/>
        <v>0</v>
      </c>
      <c r="GT171" s="26">
        <f t="shared" si="466"/>
        <v>0</v>
      </c>
      <c r="GU171" s="26">
        <f t="shared" si="467"/>
        <v>0</v>
      </c>
      <c r="GV171" s="26">
        <f t="shared" si="468"/>
        <v>0</v>
      </c>
      <c r="GW171" s="26">
        <f t="shared" si="469"/>
        <v>1</v>
      </c>
      <c r="GX171" s="26">
        <f t="shared" si="470"/>
        <v>1</v>
      </c>
      <c r="GY171" s="26">
        <f t="shared" si="471"/>
        <v>0</v>
      </c>
      <c r="GZ171" s="26">
        <f t="shared" si="472"/>
        <v>2</v>
      </c>
      <c r="HA171" s="26">
        <f t="shared" si="473"/>
        <v>2</v>
      </c>
      <c r="HB171" s="31">
        <f t="shared" si="474"/>
        <v>6</v>
      </c>
      <c r="HC171" s="31">
        <f t="shared" si="475"/>
        <v>0.7222222222222221</v>
      </c>
      <c r="HD171" s="31">
        <f t="shared" si="476"/>
        <v>1.9696969696969694E-3</v>
      </c>
    </row>
    <row r="172" spans="1:212">
      <c r="A172" s="6">
        <v>99</v>
      </c>
      <c r="B172" s="6">
        <v>39</v>
      </c>
      <c r="C172" s="6">
        <v>18</v>
      </c>
      <c r="D172" s="7">
        <v>19.201293570000001</v>
      </c>
      <c r="E172" s="8">
        <f t="shared" si="419"/>
        <v>19</v>
      </c>
      <c r="F172" s="7">
        <v>68.305789779999998</v>
      </c>
      <c r="G172" s="8">
        <f t="shared" si="420"/>
        <v>68</v>
      </c>
      <c r="H172" s="9">
        <v>6.11275104</v>
      </c>
      <c r="I172" s="8">
        <f t="shared" si="421"/>
        <v>6</v>
      </c>
      <c r="J172" s="10">
        <v>87.850923519999995</v>
      </c>
      <c r="K172" s="8">
        <f t="shared" si="422"/>
        <v>88</v>
      </c>
      <c r="L172" s="5" t="s">
        <v>36</v>
      </c>
      <c r="S172"/>
      <c r="AP172"/>
      <c r="AQ172"/>
      <c r="AR172"/>
      <c r="BW172" s="27">
        <v>175</v>
      </c>
      <c r="BX172" s="26">
        <f t="shared" si="478"/>
        <v>0</v>
      </c>
      <c r="BY172" s="26">
        <f t="shared" si="479"/>
        <v>0</v>
      </c>
      <c r="BZ172" s="26">
        <f t="shared" si="480"/>
        <v>0</v>
      </c>
      <c r="CA172" s="26">
        <f t="shared" si="481"/>
        <v>0</v>
      </c>
      <c r="CB172" s="26">
        <f t="shared" si="482"/>
        <v>0</v>
      </c>
      <c r="CC172" s="26">
        <f t="shared" si="483"/>
        <v>0</v>
      </c>
      <c r="CD172" s="26">
        <f t="shared" si="484"/>
        <v>0</v>
      </c>
      <c r="CE172" s="26">
        <f t="shared" si="485"/>
        <v>0</v>
      </c>
      <c r="CF172" s="26">
        <f t="shared" si="486"/>
        <v>0</v>
      </c>
      <c r="CG172" s="26">
        <f t="shared" si="487"/>
        <v>0</v>
      </c>
      <c r="CH172" s="26">
        <f t="shared" si="488"/>
        <v>0</v>
      </c>
      <c r="CI172" s="26">
        <f t="shared" si="489"/>
        <v>0</v>
      </c>
      <c r="CJ172" s="26">
        <f t="shared" si="490"/>
        <v>0</v>
      </c>
      <c r="CK172" s="26">
        <f t="shared" si="491"/>
        <v>0</v>
      </c>
      <c r="CL172" s="26">
        <f t="shared" si="492"/>
        <v>0</v>
      </c>
      <c r="CM172" s="26">
        <f t="shared" si="493"/>
        <v>0</v>
      </c>
      <c r="CN172" s="26">
        <f t="shared" si="494"/>
        <v>0</v>
      </c>
      <c r="CO172" s="26">
        <f t="shared" si="495"/>
        <v>0</v>
      </c>
      <c r="CP172" s="26">
        <f t="shared" si="496"/>
        <v>0</v>
      </c>
      <c r="CQ172" s="26">
        <f t="shared" si="497"/>
        <v>0</v>
      </c>
      <c r="CR172" s="26">
        <f t="shared" si="498"/>
        <v>0</v>
      </c>
      <c r="CS172" s="26">
        <f t="shared" si="499"/>
        <v>0</v>
      </c>
      <c r="CT172" s="31">
        <f t="shared" si="450"/>
        <v>0</v>
      </c>
      <c r="CU172" s="31">
        <v>0</v>
      </c>
      <c r="CV172" s="31">
        <f t="shared" si="451"/>
        <v>0</v>
      </c>
      <c r="GE172" s="27">
        <v>190</v>
      </c>
      <c r="GF172" s="26">
        <f t="shared" si="452"/>
        <v>0</v>
      </c>
      <c r="GG172" s="26">
        <f t="shared" si="453"/>
        <v>0</v>
      </c>
      <c r="GH172" s="26">
        <f t="shared" si="454"/>
        <v>0</v>
      </c>
      <c r="GI172" s="26">
        <f t="shared" si="455"/>
        <v>0</v>
      </c>
      <c r="GJ172" s="26">
        <f t="shared" si="456"/>
        <v>1</v>
      </c>
      <c r="GK172" s="26">
        <f t="shared" si="457"/>
        <v>0</v>
      </c>
      <c r="GL172" s="26">
        <f t="shared" si="458"/>
        <v>0</v>
      </c>
      <c r="GM172" s="26">
        <f t="shared" si="459"/>
        <v>0</v>
      </c>
      <c r="GN172" s="26">
        <f t="shared" si="460"/>
        <v>0</v>
      </c>
      <c r="GO172" s="26">
        <f t="shared" si="461"/>
        <v>0</v>
      </c>
      <c r="GP172" s="26">
        <f t="shared" si="462"/>
        <v>0</v>
      </c>
      <c r="GQ172" s="26">
        <f t="shared" si="463"/>
        <v>0</v>
      </c>
      <c r="GR172" s="26">
        <f t="shared" si="464"/>
        <v>0</v>
      </c>
      <c r="GS172" s="26">
        <f t="shared" si="465"/>
        <v>0</v>
      </c>
      <c r="GT172" s="26">
        <f t="shared" si="466"/>
        <v>0</v>
      </c>
      <c r="GU172" s="26">
        <f t="shared" si="467"/>
        <v>0</v>
      </c>
      <c r="GV172" s="26">
        <f t="shared" si="468"/>
        <v>0</v>
      </c>
      <c r="GW172" s="26">
        <f t="shared" si="469"/>
        <v>0</v>
      </c>
      <c r="GX172" s="26">
        <f t="shared" si="470"/>
        <v>1</v>
      </c>
      <c r="GY172" s="26">
        <f t="shared" si="471"/>
        <v>0</v>
      </c>
      <c r="GZ172" s="26">
        <f t="shared" si="472"/>
        <v>3</v>
      </c>
      <c r="HA172" s="26">
        <f t="shared" si="473"/>
        <v>2</v>
      </c>
      <c r="HB172" s="31">
        <f t="shared" si="474"/>
        <v>7</v>
      </c>
      <c r="HC172" s="31">
        <f t="shared" si="475"/>
        <v>0.69387755102040816</v>
      </c>
      <c r="HD172" s="31">
        <f t="shared" si="476"/>
        <v>2.207792207792208E-3</v>
      </c>
    </row>
    <row r="173" spans="1:212">
      <c r="A173" s="6">
        <v>62</v>
      </c>
      <c r="B173" s="6">
        <v>48</v>
      </c>
      <c r="C173" s="6">
        <v>20</v>
      </c>
      <c r="D173" s="7">
        <v>21.701814469999999</v>
      </c>
      <c r="E173" s="8">
        <f t="shared" si="419"/>
        <v>22</v>
      </c>
      <c r="F173" s="7">
        <v>60.474705190000002</v>
      </c>
      <c r="G173" s="8">
        <f t="shared" si="420"/>
        <v>60</v>
      </c>
      <c r="H173" s="9">
        <v>6.7084469220000003</v>
      </c>
      <c r="I173" s="8">
        <f t="shared" si="421"/>
        <v>7</v>
      </c>
      <c r="J173" s="10">
        <v>95.713884730000004</v>
      </c>
      <c r="K173" s="8">
        <f t="shared" si="422"/>
        <v>96</v>
      </c>
      <c r="L173" s="5" t="s">
        <v>36</v>
      </c>
      <c r="S173"/>
      <c r="AP173"/>
      <c r="AQ173"/>
      <c r="AR173"/>
      <c r="BW173" s="27">
        <v>176</v>
      </c>
      <c r="BX173" s="26">
        <f t="shared" si="478"/>
        <v>0</v>
      </c>
      <c r="BY173" s="26">
        <f t="shared" si="479"/>
        <v>0</v>
      </c>
      <c r="BZ173" s="26">
        <f t="shared" si="480"/>
        <v>0</v>
      </c>
      <c r="CA173" s="26">
        <f t="shared" si="481"/>
        <v>0</v>
      </c>
      <c r="CB173" s="26">
        <f t="shared" si="482"/>
        <v>0</v>
      </c>
      <c r="CC173" s="26">
        <f t="shared" si="483"/>
        <v>0</v>
      </c>
      <c r="CD173" s="26">
        <f t="shared" si="484"/>
        <v>0</v>
      </c>
      <c r="CE173" s="26">
        <f t="shared" si="485"/>
        <v>0</v>
      </c>
      <c r="CF173" s="26">
        <f t="shared" si="486"/>
        <v>0</v>
      </c>
      <c r="CG173" s="26">
        <f t="shared" si="487"/>
        <v>0</v>
      </c>
      <c r="CH173" s="26">
        <f t="shared" si="488"/>
        <v>0</v>
      </c>
      <c r="CI173" s="26">
        <f t="shared" si="489"/>
        <v>0</v>
      </c>
      <c r="CJ173" s="26">
        <f t="shared" si="490"/>
        <v>0</v>
      </c>
      <c r="CK173" s="26">
        <f t="shared" si="491"/>
        <v>0</v>
      </c>
      <c r="CL173" s="26">
        <f t="shared" si="492"/>
        <v>0</v>
      </c>
      <c r="CM173" s="26">
        <f t="shared" si="493"/>
        <v>0</v>
      </c>
      <c r="CN173" s="26">
        <f t="shared" si="494"/>
        <v>0</v>
      </c>
      <c r="CO173" s="26">
        <f t="shared" si="495"/>
        <v>0</v>
      </c>
      <c r="CP173" s="26">
        <f t="shared" si="496"/>
        <v>0</v>
      </c>
      <c r="CQ173" s="26">
        <f t="shared" si="497"/>
        <v>0</v>
      </c>
      <c r="CR173" s="26">
        <f t="shared" si="498"/>
        <v>0</v>
      </c>
      <c r="CS173" s="26">
        <f t="shared" si="499"/>
        <v>0</v>
      </c>
      <c r="CT173" s="31">
        <f t="shared" si="450"/>
        <v>0</v>
      </c>
      <c r="CU173" s="31">
        <v>0</v>
      </c>
      <c r="CV173" s="31">
        <f t="shared" si="451"/>
        <v>0</v>
      </c>
      <c r="GE173" s="27">
        <v>191</v>
      </c>
      <c r="GF173" s="26">
        <f t="shared" si="452"/>
        <v>0</v>
      </c>
      <c r="GG173" s="26">
        <f t="shared" si="453"/>
        <v>0</v>
      </c>
      <c r="GH173" s="26">
        <f t="shared" si="454"/>
        <v>0</v>
      </c>
      <c r="GI173" s="26">
        <f t="shared" si="455"/>
        <v>0</v>
      </c>
      <c r="GJ173" s="26">
        <f t="shared" si="456"/>
        <v>2</v>
      </c>
      <c r="GK173" s="26">
        <f t="shared" si="457"/>
        <v>0</v>
      </c>
      <c r="GL173" s="26">
        <f t="shared" si="458"/>
        <v>0</v>
      </c>
      <c r="GM173" s="26">
        <f t="shared" si="459"/>
        <v>0</v>
      </c>
      <c r="GN173" s="26">
        <f t="shared" si="460"/>
        <v>0</v>
      </c>
      <c r="GO173" s="26">
        <f t="shared" si="461"/>
        <v>0</v>
      </c>
      <c r="GP173" s="26">
        <f t="shared" si="462"/>
        <v>0</v>
      </c>
      <c r="GQ173" s="26">
        <f t="shared" si="463"/>
        <v>0</v>
      </c>
      <c r="GR173" s="26">
        <f t="shared" si="464"/>
        <v>0</v>
      </c>
      <c r="GS173" s="26">
        <f t="shared" si="465"/>
        <v>0</v>
      </c>
      <c r="GT173" s="26">
        <f t="shared" si="466"/>
        <v>0</v>
      </c>
      <c r="GU173" s="26">
        <f t="shared" si="467"/>
        <v>0</v>
      </c>
      <c r="GV173" s="26">
        <f t="shared" si="468"/>
        <v>0</v>
      </c>
      <c r="GW173" s="26">
        <f t="shared" si="469"/>
        <v>0</v>
      </c>
      <c r="GX173" s="26">
        <f t="shared" si="470"/>
        <v>2</v>
      </c>
      <c r="GY173" s="26">
        <f t="shared" si="471"/>
        <v>0</v>
      </c>
      <c r="GZ173" s="26">
        <f t="shared" si="472"/>
        <v>3</v>
      </c>
      <c r="HA173" s="26">
        <f t="shared" si="473"/>
        <v>2</v>
      </c>
      <c r="HB173" s="31">
        <f t="shared" si="474"/>
        <v>9</v>
      </c>
      <c r="HC173" s="31">
        <f t="shared" si="475"/>
        <v>0.7407407407407407</v>
      </c>
      <c r="HD173" s="31">
        <f t="shared" si="476"/>
        <v>3.0303030303030303E-3</v>
      </c>
    </row>
    <row r="174" spans="1:212">
      <c r="A174" s="6">
        <v>86</v>
      </c>
      <c r="B174" s="6">
        <v>37</v>
      </c>
      <c r="C174" s="6">
        <v>16</v>
      </c>
      <c r="D174" s="7">
        <v>20.517167789999998</v>
      </c>
      <c r="E174" s="8">
        <f t="shared" si="419"/>
        <v>21</v>
      </c>
      <c r="F174" s="7">
        <v>59.212354830000002</v>
      </c>
      <c r="G174" s="8">
        <f t="shared" si="420"/>
        <v>59</v>
      </c>
      <c r="H174" s="9">
        <v>5.5615107320000003</v>
      </c>
      <c r="I174" s="8">
        <f t="shared" si="421"/>
        <v>6</v>
      </c>
      <c r="J174" s="10">
        <v>67.610137370000004</v>
      </c>
      <c r="K174" s="8">
        <f t="shared" si="422"/>
        <v>68</v>
      </c>
      <c r="L174" s="5" t="s">
        <v>36</v>
      </c>
      <c r="S174"/>
      <c r="AP174"/>
      <c r="AQ174"/>
      <c r="AR174"/>
      <c r="BW174" s="27">
        <v>177</v>
      </c>
      <c r="BX174" s="26">
        <f t="shared" si="478"/>
        <v>0</v>
      </c>
      <c r="BY174" s="26">
        <f t="shared" si="479"/>
        <v>0</v>
      </c>
      <c r="BZ174" s="26">
        <f t="shared" si="480"/>
        <v>0</v>
      </c>
      <c r="CA174" s="26">
        <f t="shared" si="481"/>
        <v>0</v>
      </c>
      <c r="CB174" s="26">
        <f t="shared" si="482"/>
        <v>0</v>
      </c>
      <c r="CC174" s="26">
        <f t="shared" si="483"/>
        <v>0</v>
      </c>
      <c r="CD174" s="26">
        <f t="shared" si="484"/>
        <v>0</v>
      </c>
      <c r="CE174" s="26">
        <f t="shared" si="485"/>
        <v>0</v>
      </c>
      <c r="CF174" s="26">
        <f t="shared" si="486"/>
        <v>0</v>
      </c>
      <c r="CG174" s="26">
        <f t="shared" si="487"/>
        <v>0</v>
      </c>
      <c r="CH174" s="26">
        <f t="shared" si="488"/>
        <v>0</v>
      </c>
      <c r="CI174" s="26">
        <f t="shared" si="489"/>
        <v>0</v>
      </c>
      <c r="CJ174" s="26">
        <f t="shared" si="490"/>
        <v>0</v>
      </c>
      <c r="CK174" s="26">
        <f t="shared" si="491"/>
        <v>0</v>
      </c>
      <c r="CL174" s="26">
        <f t="shared" si="492"/>
        <v>0</v>
      </c>
      <c r="CM174" s="26">
        <f t="shared" si="493"/>
        <v>0</v>
      </c>
      <c r="CN174" s="26">
        <f t="shared" si="494"/>
        <v>0</v>
      </c>
      <c r="CO174" s="26">
        <f t="shared" si="495"/>
        <v>0</v>
      </c>
      <c r="CP174" s="26">
        <f t="shared" si="496"/>
        <v>0</v>
      </c>
      <c r="CQ174" s="26">
        <f t="shared" si="497"/>
        <v>0</v>
      </c>
      <c r="CR174" s="26">
        <f t="shared" si="498"/>
        <v>0</v>
      </c>
      <c r="CS174" s="26">
        <f t="shared" si="499"/>
        <v>0</v>
      </c>
      <c r="CT174" s="31">
        <f t="shared" si="450"/>
        <v>0</v>
      </c>
      <c r="CU174" s="31">
        <v>0</v>
      </c>
      <c r="CV174" s="31">
        <f t="shared" si="451"/>
        <v>0</v>
      </c>
      <c r="GE174" s="27">
        <v>192</v>
      </c>
      <c r="GF174" s="26">
        <f t="shared" si="452"/>
        <v>2</v>
      </c>
      <c r="GG174" s="26">
        <f t="shared" si="453"/>
        <v>0</v>
      </c>
      <c r="GH174" s="26">
        <f t="shared" si="454"/>
        <v>0</v>
      </c>
      <c r="GI174" s="26">
        <f t="shared" si="455"/>
        <v>0</v>
      </c>
      <c r="GJ174" s="26">
        <f t="shared" si="456"/>
        <v>2</v>
      </c>
      <c r="GK174" s="26">
        <f t="shared" si="457"/>
        <v>0</v>
      </c>
      <c r="GL174" s="26">
        <f t="shared" si="458"/>
        <v>0</v>
      </c>
      <c r="GM174" s="26">
        <f t="shared" si="459"/>
        <v>0</v>
      </c>
      <c r="GN174" s="26">
        <f t="shared" si="460"/>
        <v>0</v>
      </c>
      <c r="GO174" s="26">
        <f t="shared" si="461"/>
        <v>0</v>
      </c>
      <c r="GP174" s="26">
        <f t="shared" si="462"/>
        <v>0</v>
      </c>
      <c r="GQ174" s="26">
        <f t="shared" si="463"/>
        <v>0</v>
      </c>
      <c r="GR174" s="26">
        <f t="shared" si="464"/>
        <v>0</v>
      </c>
      <c r="GS174" s="26">
        <f t="shared" si="465"/>
        <v>0</v>
      </c>
      <c r="GT174" s="26">
        <f t="shared" si="466"/>
        <v>0</v>
      </c>
      <c r="GU174" s="26">
        <f t="shared" si="467"/>
        <v>0</v>
      </c>
      <c r="GV174" s="26">
        <f t="shared" si="468"/>
        <v>0</v>
      </c>
      <c r="GW174" s="26">
        <f t="shared" si="469"/>
        <v>1</v>
      </c>
      <c r="GX174" s="26">
        <f t="shared" si="470"/>
        <v>1</v>
      </c>
      <c r="GY174" s="26">
        <f t="shared" si="471"/>
        <v>0</v>
      </c>
      <c r="GZ174" s="26">
        <f t="shared" si="472"/>
        <v>3</v>
      </c>
      <c r="HA174" s="26">
        <f t="shared" si="473"/>
        <v>3</v>
      </c>
      <c r="HB174" s="31">
        <f t="shared" si="474"/>
        <v>12</v>
      </c>
      <c r="HC174" s="31">
        <f t="shared" si="475"/>
        <v>0.80555555555555558</v>
      </c>
      <c r="HD174" s="31">
        <f t="shared" si="476"/>
        <v>4.3939393939393945E-3</v>
      </c>
    </row>
    <row r="175" spans="1:212">
      <c r="A175" s="6">
        <v>94</v>
      </c>
      <c r="B175" s="6">
        <v>50</v>
      </c>
      <c r="C175" s="6">
        <v>19</v>
      </c>
      <c r="D175" s="7">
        <v>23.30355338</v>
      </c>
      <c r="E175" s="8">
        <f t="shared" si="419"/>
        <v>23</v>
      </c>
      <c r="F175" s="7">
        <v>73.625484420000006</v>
      </c>
      <c r="G175" s="8">
        <f t="shared" si="420"/>
        <v>74</v>
      </c>
      <c r="H175" s="9">
        <v>5.8732424910000001</v>
      </c>
      <c r="I175" s="8">
        <f t="shared" si="421"/>
        <v>6</v>
      </c>
      <c r="J175" s="10">
        <v>97.590812740000004</v>
      </c>
      <c r="K175" s="8">
        <f t="shared" si="422"/>
        <v>98</v>
      </c>
      <c r="L175" s="5" t="s">
        <v>36</v>
      </c>
      <c r="S175"/>
      <c r="AP175"/>
      <c r="AQ175"/>
      <c r="AR175"/>
      <c r="BW175" s="27">
        <v>178</v>
      </c>
      <c r="BX175" s="26">
        <f t="shared" si="478"/>
        <v>0</v>
      </c>
      <c r="BY175" s="26">
        <f t="shared" si="479"/>
        <v>0</v>
      </c>
      <c r="BZ175" s="26">
        <f t="shared" si="480"/>
        <v>0</v>
      </c>
      <c r="CA175" s="26">
        <f t="shared" si="481"/>
        <v>0</v>
      </c>
      <c r="CB175" s="26">
        <f t="shared" si="482"/>
        <v>0</v>
      </c>
      <c r="CC175" s="26">
        <f t="shared" si="483"/>
        <v>0</v>
      </c>
      <c r="CD175" s="26">
        <f t="shared" si="484"/>
        <v>0</v>
      </c>
      <c r="CE175" s="26">
        <f t="shared" si="485"/>
        <v>0</v>
      </c>
      <c r="CF175" s="26">
        <f t="shared" si="486"/>
        <v>0</v>
      </c>
      <c r="CG175" s="26">
        <f t="shared" si="487"/>
        <v>0</v>
      </c>
      <c r="CH175" s="26">
        <f t="shared" si="488"/>
        <v>0</v>
      </c>
      <c r="CI175" s="26">
        <f t="shared" si="489"/>
        <v>0</v>
      </c>
      <c r="CJ175" s="26">
        <f t="shared" si="490"/>
        <v>0</v>
      </c>
      <c r="CK175" s="26">
        <f t="shared" si="491"/>
        <v>0</v>
      </c>
      <c r="CL175" s="26">
        <f t="shared" si="492"/>
        <v>0</v>
      </c>
      <c r="CM175" s="26">
        <f t="shared" si="493"/>
        <v>0</v>
      </c>
      <c r="CN175" s="26">
        <f t="shared" si="494"/>
        <v>0</v>
      </c>
      <c r="CO175" s="26">
        <f t="shared" si="495"/>
        <v>0</v>
      </c>
      <c r="CP175" s="26">
        <f t="shared" si="496"/>
        <v>0</v>
      </c>
      <c r="CQ175" s="26">
        <f t="shared" si="497"/>
        <v>0</v>
      </c>
      <c r="CR175" s="26">
        <f t="shared" si="498"/>
        <v>0</v>
      </c>
      <c r="CS175" s="26">
        <f t="shared" si="499"/>
        <v>0</v>
      </c>
      <c r="CT175" s="31">
        <f t="shared" si="450"/>
        <v>0</v>
      </c>
      <c r="CU175" s="31">
        <v>0</v>
      </c>
      <c r="CV175" s="31">
        <f t="shared" si="451"/>
        <v>0</v>
      </c>
      <c r="GE175" s="27">
        <v>193</v>
      </c>
      <c r="GF175" s="26">
        <f t="shared" si="452"/>
        <v>1</v>
      </c>
      <c r="GG175" s="26">
        <f t="shared" si="453"/>
        <v>0</v>
      </c>
      <c r="GH175" s="26">
        <f t="shared" si="454"/>
        <v>0</v>
      </c>
      <c r="GI175" s="26">
        <f t="shared" si="455"/>
        <v>0</v>
      </c>
      <c r="GJ175" s="26">
        <f t="shared" si="456"/>
        <v>0</v>
      </c>
      <c r="GK175" s="26">
        <f t="shared" si="457"/>
        <v>0</v>
      </c>
      <c r="GL175" s="26">
        <f t="shared" si="458"/>
        <v>0</v>
      </c>
      <c r="GM175" s="26">
        <f t="shared" si="459"/>
        <v>0</v>
      </c>
      <c r="GN175" s="26">
        <f t="shared" si="460"/>
        <v>0</v>
      </c>
      <c r="GO175" s="26">
        <f t="shared" si="461"/>
        <v>0</v>
      </c>
      <c r="GP175" s="26">
        <f t="shared" si="462"/>
        <v>0</v>
      </c>
      <c r="GQ175" s="26">
        <f t="shared" si="463"/>
        <v>0</v>
      </c>
      <c r="GR175" s="26">
        <f t="shared" si="464"/>
        <v>0</v>
      </c>
      <c r="GS175" s="26">
        <f t="shared" si="465"/>
        <v>0</v>
      </c>
      <c r="GT175" s="26">
        <f t="shared" si="466"/>
        <v>0</v>
      </c>
      <c r="GU175" s="26">
        <f t="shared" si="467"/>
        <v>0</v>
      </c>
      <c r="GV175" s="26">
        <f t="shared" si="468"/>
        <v>0</v>
      </c>
      <c r="GW175" s="26">
        <f t="shared" si="469"/>
        <v>0</v>
      </c>
      <c r="GX175" s="26">
        <f t="shared" si="470"/>
        <v>2</v>
      </c>
      <c r="GY175" s="26">
        <f t="shared" si="471"/>
        <v>0</v>
      </c>
      <c r="GZ175" s="26">
        <f t="shared" si="472"/>
        <v>2</v>
      </c>
      <c r="HA175" s="26">
        <f t="shared" si="473"/>
        <v>2</v>
      </c>
      <c r="HB175" s="31">
        <f t="shared" si="474"/>
        <v>7</v>
      </c>
      <c r="HC175" s="31">
        <f t="shared" si="475"/>
        <v>0.73469387755102045</v>
      </c>
      <c r="HD175" s="31">
        <f t="shared" si="476"/>
        <v>2.3376623376623377E-3</v>
      </c>
    </row>
    <row r="176" spans="1:212">
      <c r="A176" s="6">
        <v>76</v>
      </c>
      <c r="B176" s="6">
        <v>39</v>
      </c>
      <c r="C176" s="6">
        <v>24</v>
      </c>
      <c r="D176" s="7">
        <v>24.254745100000001</v>
      </c>
      <c r="E176" s="8">
        <f t="shared" si="419"/>
        <v>24</v>
      </c>
      <c r="F176" s="7">
        <v>55.647098990000003</v>
      </c>
      <c r="G176" s="8">
        <f t="shared" si="420"/>
        <v>56</v>
      </c>
      <c r="H176" s="9">
        <v>6.9958437760000001</v>
      </c>
      <c r="I176" s="8">
        <f t="shared" si="421"/>
        <v>7</v>
      </c>
      <c r="J176" s="10">
        <v>64.23845455</v>
      </c>
      <c r="K176" s="8">
        <f t="shared" si="422"/>
        <v>64</v>
      </c>
      <c r="L176" s="5" t="s">
        <v>36</v>
      </c>
      <c r="S176"/>
      <c r="AP176"/>
      <c r="AQ176"/>
      <c r="AR176"/>
      <c r="BW176" s="27">
        <v>179</v>
      </c>
      <c r="BX176" s="26">
        <f t="shared" si="478"/>
        <v>0</v>
      </c>
      <c r="BY176" s="26">
        <f t="shared" si="479"/>
        <v>0</v>
      </c>
      <c r="BZ176" s="26">
        <f t="shared" si="480"/>
        <v>0</v>
      </c>
      <c r="CA176" s="26">
        <f t="shared" si="481"/>
        <v>0</v>
      </c>
      <c r="CB176" s="26">
        <f t="shared" si="482"/>
        <v>0</v>
      </c>
      <c r="CC176" s="26">
        <f t="shared" si="483"/>
        <v>0</v>
      </c>
      <c r="CD176" s="26">
        <f t="shared" si="484"/>
        <v>0</v>
      </c>
      <c r="CE176" s="26">
        <f t="shared" si="485"/>
        <v>0</v>
      </c>
      <c r="CF176" s="26">
        <f t="shared" si="486"/>
        <v>0</v>
      </c>
      <c r="CG176" s="26">
        <f t="shared" si="487"/>
        <v>0</v>
      </c>
      <c r="CH176" s="26">
        <f t="shared" si="488"/>
        <v>0</v>
      </c>
      <c r="CI176" s="26">
        <f t="shared" si="489"/>
        <v>0</v>
      </c>
      <c r="CJ176" s="26">
        <f t="shared" si="490"/>
        <v>0</v>
      </c>
      <c r="CK176" s="26">
        <f t="shared" si="491"/>
        <v>0</v>
      </c>
      <c r="CL176" s="26">
        <f t="shared" si="492"/>
        <v>0</v>
      </c>
      <c r="CM176" s="26">
        <f t="shared" si="493"/>
        <v>0</v>
      </c>
      <c r="CN176" s="26">
        <f t="shared" si="494"/>
        <v>0</v>
      </c>
      <c r="CO176" s="26">
        <f t="shared" si="495"/>
        <v>0</v>
      </c>
      <c r="CP176" s="26">
        <f t="shared" si="496"/>
        <v>0</v>
      </c>
      <c r="CQ176" s="26">
        <f t="shared" si="497"/>
        <v>0</v>
      </c>
      <c r="CR176" s="26">
        <f t="shared" si="498"/>
        <v>0</v>
      </c>
      <c r="CS176" s="26">
        <f t="shared" si="499"/>
        <v>0</v>
      </c>
      <c r="CT176" s="31">
        <f t="shared" si="450"/>
        <v>0</v>
      </c>
      <c r="CU176" s="31">
        <v>0</v>
      </c>
      <c r="CV176" s="31">
        <f t="shared" si="451"/>
        <v>0</v>
      </c>
      <c r="GE176" s="27">
        <v>194</v>
      </c>
      <c r="GF176" s="26">
        <f t="shared" si="452"/>
        <v>1</v>
      </c>
      <c r="GG176" s="26">
        <f t="shared" si="453"/>
        <v>0</v>
      </c>
      <c r="GH176" s="26">
        <f t="shared" si="454"/>
        <v>0</v>
      </c>
      <c r="GI176" s="26">
        <f t="shared" si="455"/>
        <v>0</v>
      </c>
      <c r="GJ176" s="26">
        <f t="shared" si="456"/>
        <v>0</v>
      </c>
      <c r="GK176" s="26">
        <f t="shared" si="457"/>
        <v>0</v>
      </c>
      <c r="GL176" s="26">
        <f t="shared" si="458"/>
        <v>0</v>
      </c>
      <c r="GM176" s="26">
        <f t="shared" si="459"/>
        <v>0</v>
      </c>
      <c r="GN176" s="26">
        <f t="shared" si="460"/>
        <v>0</v>
      </c>
      <c r="GO176" s="26">
        <f t="shared" si="461"/>
        <v>0</v>
      </c>
      <c r="GP176" s="26">
        <f t="shared" si="462"/>
        <v>0</v>
      </c>
      <c r="GQ176" s="26">
        <f t="shared" si="463"/>
        <v>0</v>
      </c>
      <c r="GR176" s="26">
        <f t="shared" si="464"/>
        <v>0</v>
      </c>
      <c r="GS176" s="26">
        <f t="shared" si="465"/>
        <v>0</v>
      </c>
      <c r="GT176" s="26">
        <f t="shared" si="466"/>
        <v>0</v>
      </c>
      <c r="GU176" s="26">
        <f t="shared" si="467"/>
        <v>0</v>
      </c>
      <c r="GV176" s="26">
        <f t="shared" si="468"/>
        <v>0</v>
      </c>
      <c r="GW176" s="26">
        <f t="shared" si="469"/>
        <v>0</v>
      </c>
      <c r="GX176" s="26">
        <f t="shared" si="470"/>
        <v>1</v>
      </c>
      <c r="GY176" s="26">
        <f t="shared" si="471"/>
        <v>0</v>
      </c>
      <c r="GZ176" s="26">
        <f t="shared" si="472"/>
        <v>2</v>
      </c>
      <c r="HA176" s="26">
        <f t="shared" si="473"/>
        <v>3</v>
      </c>
      <c r="HB176" s="31">
        <f t="shared" si="474"/>
        <v>7</v>
      </c>
      <c r="HC176" s="31">
        <f t="shared" si="475"/>
        <v>0.69387755102040816</v>
      </c>
      <c r="HD176" s="31">
        <f t="shared" si="476"/>
        <v>2.207792207792208E-3</v>
      </c>
    </row>
    <row r="177" spans="1:212">
      <c r="A177" s="6">
        <v>77</v>
      </c>
      <c r="B177" s="6">
        <v>52</v>
      </c>
      <c r="C177" s="6">
        <v>17</v>
      </c>
      <c r="D177" s="7">
        <v>24.863749339999998</v>
      </c>
      <c r="E177" s="8">
        <f t="shared" si="419"/>
        <v>25</v>
      </c>
      <c r="F177" s="7">
        <v>65.742004600000001</v>
      </c>
      <c r="G177" s="8">
        <f t="shared" si="420"/>
        <v>66</v>
      </c>
      <c r="H177" s="9">
        <v>5.7147997229999996</v>
      </c>
      <c r="I177" s="8">
        <f t="shared" si="421"/>
        <v>6</v>
      </c>
      <c r="J177" s="10">
        <v>75.822704669999993</v>
      </c>
      <c r="K177" s="8">
        <f t="shared" si="422"/>
        <v>76</v>
      </c>
      <c r="L177" s="5" t="s">
        <v>36</v>
      </c>
      <c r="S177"/>
      <c r="AP177"/>
      <c r="AQ177"/>
      <c r="AR177"/>
      <c r="BW177" s="27">
        <v>180</v>
      </c>
      <c r="BX177" s="26">
        <f t="shared" si="478"/>
        <v>0</v>
      </c>
      <c r="BY177" s="26">
        <f t="shared" si="479"/>
        <v>0</v>
      </c>
      <c r="BZ177" s="26">
        <f t="shared" si="480"/>
        <v>0</v>
      </c>
      <c r="CA177" s="26">
        <f t="shared" si="481"/>
        <v>0</v>
      </c>
      <c r="CB177" s="26">
        <f t="shared" si="482"/>
        <v>0</v>
      </c>
      <c r="CC177" s="26">
        <f t="shared" si="483"/>
        <v>0</v>
      </c>
      <c r="CD177" s="26">
        <f t="shared" si="484"/>
        <v>0</v>
      </c>
      <c r="CE177" s="26">
        <f t="shared" si="485"/>
        <v>0</v>
      </c>
      <c r="CF177" s="26">
        <f t="shared" si="486"/>
        <v>0</v>
      </c>
      <c r="CG177" s="26">
        <f t="shared" si="487"/>
        <v>0</v>
      </c>
      <c r="CH177" s="26">
        <f t="shared" si="488"/>
        <v>0</v>
      </c>
      <c r="CI177" s="26">
        <f t="shared" si="489"/>
        <v>0</v>
      </c>
      <c r="CJ177" s="26">
        <f t="shared" si="490"/>
        <v>0</v>
      </c>
      <c r="CK177" s="26">
        <f t="shared" si="491"/>
        <v>0</v>
      </c>
      <c r="CL177" s="26">
        <f t="shared" si="492"/>
        <v>0</v>
      </c>
      <c r="CM177" s="26">
        <f t="shared" si="493"/>
        <v>0</v>
      </c>
      <c r="CN177" s="26">
        <f t="shared" si="494"/>
        <v>0</v>
      </c>
      <c r="CO177" s="26">
        <f t="shared" si="495"/>
        <v>0</v>
      </c>
      <c r="CP177" s="26">
        <f t="shared" si="496"/>
        <v>0</v>
      </c>
      <c r="CQ177" s="26">
        <f t="shared" si="497"/>
        <v>0</v>
      </c>
      <c r="CR177" s="26">
        <f t="shared" si="498"/>
        <v>0</v>
      </c>
      <c r="CS177" s="26">
        <f t="shared" si="499"/>
        <v>0</v>
      </c>
      <c r="CT177" s="31">
        <f t="shared" si="450"/>
        <v>0</v>
      </c>
      <c r="CU177" s="31">
        <v>0</v>
      </c>
      <c r="CV177" s="31">
        <f t="shared" si="451"/>
        <v>0</v>
      </c>
      <c r="GE177" s="27">
        <v>195</v>
      </c>
      <c r="GF177" s="26">
        <f t="shared" si="452"/>
        <v>3</v>
      </c>
      <c r="GG177" s="26">
        <f t="shared" si="453"/>
        <v>0</v>
      </c>
      <c r="GH177" s="26">
        <f t="shared" si="454"/>
        <v>0</v>
      </c>
      <c r="GI177" s="26">
        <f t="shared" si="455"/>
        <v>0</v>
      </c>
      <c r="GJ177" s="26">
        <f t="shared" si="456"/>
        <v>1</v>
      </c>
      <c r="GK177" s="26">
        <f t="shared" si="457"/>
        <v>0</v>
      </c>
      <c r="GL177" s="26">
        <f t="shared" si="458"/>
        <v>0</v>
      </c>
      <c r="GM177" s="26">
        <f t="shared" si="459"/>
        <v>0</v>
      </c>
      <c r="GN177" s="26">
        <f t="shared" si="460"/>
        <v>0</v>
      </c>
      <c r="GO177" s="26">
        <f t="shared" si="461"/>
        <v>0</v>
      </c>
      <c r="GP177" s="26">
        <f t="shared" si="462"/>
        <v>0</v>
      </c>
      <c r="GQ177" s="26">
        <f t="shared" si="463"/>
        <v>0</v>
      </c>
      <c r="GR177" s="26">
        <f t="shared" si="464"/>
        <v>0</v>
      </c>
      <c r="GS177" s="26">
        <f t="shared" si="465"/>
        <v>0</v>
      </c>
      <c r="GT177" s="26">
        <f t="shared" si="466"/>
        <v>0</v>
      </c>
      <c r="GU177" s="26">
        <f t="shared" si="467"/>
        <v>0</v>
      </c>
      <c r="GV177" s="26">
        <f t="shared" si="468"/>
        <v>0</v>
      </c>
      <c r="GW177" s="26">
        <f t="shared" si="469"/>
        <v>0</v>
      </c>
      <c r="GX177" s="26">
        <f t="shared" si="470"/>
        <v>2</v>
      </c>
      <c r="GY177" s="26">
        <f t="shared" si="471"/>
        <v>0</v>
      </c>
      <c r="GZ177" s="26">
        <f t="shared" si="472"/>
        <v>0</v>
      </c>
      <c r="HA177" s="26">
        <f t="shared" si="473"/>
        <v>1</v>
      </c>
      <c r="HB177" s="31">
        <f t="shared" si="474"/>
        <v>7</v>
      </c>
      <c r="HC177" s="31">
        <f t="shared" si="475"/>
        <v>0.69387755102040816</v>
      </c>
      <c r="HD177" s="31">
        <f t="shared" si="476"/>
        <v>2.207792207792208E-3</v>
      </c>
    </row>
    <row r="178" spans="1:212">
      <c r="A178" s="6">
        <v>74</v>
      </c>
      <c r="B178" s="6">
        <v>39</v>
      </c>
      <c r="C178" s="6">
        <v>23</v>
      </c>
      <c r="D178" s="7">
        <v>22.626511499999999</v>
      </c>
      <c r="E178" s="8">
        <f t="shared" si="419"/>
        <v>23</v>
      </c>
      <c r="F178" s="7">
        <v>65.774728809999999</v>
      </c>
      <c r="G178" s="8">
        <f t="shared" si="420"/>
        <v>66</v>
      </c>
      <c r="H178" s="9">
        <v>6.7807363699999996</v>
      </c>
      <c r="I178" s="8">
        <f t="shared" si="421"/>
        <v>7</v>
      </c>
      <c r="J178" s="10">
        <v>88.172510329999994</v>
      </c>
      <c r="K178" s="8">
        <f t="shared" si="422"/>
        <v>88</v>
      </c>
      <c r="L178" s="5" t="s">
        <v>36</v>
      </c>
      <c r="S178"/>
      <c r="AP178"/>
      <c r="AQ178"/>
      <c r="AR178"/>
      <c r="BW178" s="27">
        <v>181</v>
      </c>
      <c r="BX178" s="26">
        <f t="shared" si="478"/>
        <v>0</v>
      </c>
      <c r="BY178" s="26">
        <f t="shared" si="479"/>
        <v>0</v>
      </c>
      <c r="BZ178" s="26">
        <f t="shared" si="480"/>
        <v>0</v>
      </c>
      <c r="CA178" s="26">
        <f t="shared" si="481"/>
        <v>0</v>
      </c>
      <c r="CB178" s="26">
        <f t="shared" si="482"/>
        <v>0</v>
      </c>
      <c r="CC178" s="26">
        <f t="shared" si="483"/>
        <v>0</v>
      </c>
      <c r="CD178" s="26">
        <f t="shared" si="484"/>
        <v>0</v>
      </c>
      <c r="CE178" s="26">
        <f t="shared" si="485"/>
        <v>0</v>
      </c>
      <c r="CF178" s="26">
        <f t="shared" si="486"/>
        <v>0</v>
      </c>
      <c r="CG178" s="26">
        <f t="shared" si="487"/>
        <v>0</v>
      </c>
      <c r="CH178" s="26">
        <f t="shared" si="488"/>
        <v>0</v>
      </c>
      <c r="CI178" s="26">
        <f t="shared" si="489"/>
        <v>0</v>
      </c>
      <c r="CJ178" s="26">
        <f t="shared" si="490"/>
        <v>0</v>
      </c>
      <c r="CK178" s="26">
        <f t="shared" si="491"/>
        <v>0</v>
      </c>
      <c r="CL178" s="26">
        <f t="shared" si="492"/>
        <v>0</v>
      </c>
      <c r="CM178" s="26">
        <f t="shared" si="493"/>
        <v>0</v>
      </c>
      <c r="CN178" s="26">
        <f t="shared" si="494"/>
        <v>0</v>
      </c>
      <c r="CO178" s="26">
        <f t="shared" si="495"/>
        <v>0</v>
      </c>
      <c r="CP178" s="26">
        <f t="shared" si="496"/>
        <v>0</v>
      </c>
      <c r="CQ178" s="26">
        <f t="shared" si="497"/>
        <v>0</v>
      </c>
      <c r="CR178" s="26">
        <f t="shared" si="498"/>
        <v>0</v>
      </c>
      <c r="CS178" s="26">
        <f t="shared" si="499"/>
        <v>0</v>
      </c>
      <c r="CT178" s="31">
        <f t="shared" si="450"/>
        <v>0</v>
      </c>
      <c r="CU178" s="31">
        <v>0</v>
      </c>
      <c r="CV178" s="31">
        <f t="shared" si="451"/>
        <v>0</v>
      </c>
      <c r="GE178" s="27">
        <v>196</v>
      </c>
      <c r="GF178" s="26">
        <f t="shared" si="452"/>
        <v>0</v>
      </c>
      <c r="GG178" s="26">
        <f t="shared" si="453"/>
        <v>0</v>
      </c>
      <c r="GH178" s="26">
        <f t="shared" si="454"/>
        <v>0</v>
      </c>
      <c r="GI178" s="26">
        <f t="shared" si="455"/>
        <v>0</v>
      </c>
      <c r="GJ178" s="26">
        <f t="shared" si="456"/>
        <v>2</v>
      </c>
      <c r="GK178" s="26">
        <f t="shared" si="457"/>
        <v>0</v>
      </c>
      <c r="GL178" s="26">
        <f t="shared" si="458"/>
        <v>0</v>
      </c>
      <c r="GM178" s="26">
        <f t="shared" si="459"/>
        <v>0</v>
      </c>
      <c r="GN178" s="26">
        <f t="shared" si="460"/>
        <v>0</v>
      </c>
      <c r="GO178" s="26">
        <f t="shared" si="461"/>
        <v>0</v>
      </c>
      <c r="GP178" s="26">
        <f t="shared" si="462"/>
        <v>0</v>
      </c>
      <c r="GQ178" s="26">
        <f t="shared" si="463"/>
        <v>0</v>
      </c>
      <c r="GR178" s="26">
        <f t="shared" si="464"/>
        <v>0</v>
      </c>
      <c r="GS178" s="26">
        <f t="shared" si="465"/>
        <v>0</v>
      </c>
      <c r="GT178" s="26">
        <f t="shared" si="466"/>
        <v>0</v>
      </c>
      <c r="GU178" s="26">
        <f t="shared" si="467"/>
        <v>0</v>
      </c>
      <c r="GV178" s="26">
        <f t="shared" si="468"/>
        <v>0</v>
      </c>
      <c r="GW178" s="26">
        <f t="shared" si="469"/>
        <v>1</v>
      </c>
      <c r="GX178" s="26">
        <f t="shared" si="470"/>
        <v>0</v>
      </c>
      <c r="GY178" s="26">
        <f t="shared" si="471"/>
        <v>0</v>
      </c>
      <c r="GZ178" s="26">
        <f t="shared" si="472"/>
        <v>3</v>
      </c>
      <c r="HA178" s="26">
        <f t="shared" si="473"/>
        <v>2</v>
      </c>
      <c r="HB178" s="31">
        <f t="shared" si="474"/>
        <v>8</v>
      </c>
      <c r="HC178" s="31">
        <f t="shared" si="475"/>
        <v>0.71875</v>
      </c>
      <c r="HD178" s="31">
        <f t="shared" si="476"/>
        <v>2.6136363636363636E-3</v>
      </c>
    </row>
    <row r="179" spans="1:212">
      <c r="A179" s="6">
        <v>81</v>
      </c>
      <c r="B179" s="6">
        <v>49</v>
      </c>
      <c r="C179" s="6">
        <v>20</v>
      </c>
      <c r="D179" s="7">
        <v>18.041855129999998</v>
      </c>
      <c r="E179" s="8">
        <f t="shared" si="419"/>
        <v>18</v>
      </c>
      <c r="F179" s="7">
        <v>60.61494304</v>
      </c>
      <c r="G179" s="8">
        <f t="shared" si="420"/>
        <v>61</v>
      </c>
      <c r="H179" s="9">
        <v>5.5136979229999996</v>
      </c>
      <c r="I179" s="8">
        <f t="shared" si="421"/>
        <v>6</v>
      </c>
      <c r="J179" s="10">
        <v>104.2321615</v>
      </c>
      <c r="K179" s="8">
        <f t="shared" si="422"/>
        <v>104</v>
      </c>
      <c r="L179" s="5" t="s">
        <v>36</v>
      </c>
      <c r="S179"/>
      <c r="AP179"/>
      <c r="AQ179"/>
      <c r="AR179"/>
      <c r="BW179" s="27">
        <v>182</v>
      </c>
      <c r="BX179" s="26">
        <f t="shared" si="478"/>
        <v>0</v>
      </c>
      <c r="BY179" s="26">
        <f t="shared" si="479"/>
        <v>0</v>
      </c>
      <c r="BZ179" s="26">
        <f t="shared" si="480"/>
        <v>0</v>
      </c>
      <c r="CA179" s="26">
        <f t="shared" si="481"/>
        <v>0</v>
      </c>
      <c r="CB179" s="26">
        <f t="shared" si="482"/>
        <v>0</v>
      </c>
      <c r="CC179" s="26">
        <f t="shared" si="483"/>
        <v>0</v>
      </c>
      <c r="CD179" s="26">
        <f t="shared" si="484"/>
        <v>0</v>
      </c>
      <c r="CE179" s="26">
        <f t="shared" si="485"/>
        <v>0</v>
      </c>
      <c r="CF179" s="26">
        <f t="shared" si="486"/>
        <v>0</v>
      </c>
      <c r="CG179" s="26">
        <f t="shared" si="487"/>
        <v>0</v>
      </c>
      <c r="CH179" s="26">
        <f t="shared" si="488"/>
        <v>0</v>
      </c>
      <c r="CI179" s="26">
        <f t="shared" si="489"/>
        <v>0</v>
      </c>
      <c r="CJ179" s="26">
        <f t="shared" si="490"/>
        <v>0</v>
      </c>
      <c r="CK179" s="26">
        <f t="shared" si="491"/>
        <v>0</v>
      </c>
      <c r="CL179" s="26">
        <f t="shared" si="492"/>
        <v>0</v>
      </c>
      <c r="CM179" s="26">
        <f t="shared" si="493"/>
        <v>0</v>
      </c>
      <c r="CN179" s="26">
        <f t="shared" si="494"/>
        <v>0</v>
      </c>
      <c r="CO179" s="26">
        <f t="shared" si="495"/>
        <v>0</v>
      </c>
      <c r="CP179" s="26">
        <f t="shared" si="496"/>
        <v>0</v>
      </c>
      <c r="CQ179" s="26">
        <f t="shared" si="497"/>
        <v>0</v>
      </c>
      <c r="CR179" s="26">
        <f t="shared" si="498"/>
        <v>0</v>
      </c>
      <c r="CS179" s="26">
        <f t="shared" si="499"/>
        <v>0</v>
      </c>
      <c r="CT179" s="31">
        <f t="shared" si="450"/>
        <v>0</v>
      </c>
      <c r="CU179" s="31">
        <v>0</v>
      </c>
      <c r="CV179" s="31">
        <f t="shared" si="451"/>
        <v>0</v>
      </c>
      <c r="GE179" s="27">
        <v>197</v>
      </c>
      <c r="GF179" s="26">
        <f t="shared" si="452"/>
        <v>1</v>
      </c>
      <c r="GG179" s="26">
        <f t="shared" si="453"/>
        <v>0</v>
      </c>
      <c r="GH179" s="26">
        <f t="shared" si="454"/>
        <v>0</v>
      </c>
      <c r="GI179" s="26">
        <f t="shared" si="455"/>
        <v>0</v>
      </c>
      <c r="GJ179" s="26">
        <f t="shared" si="456"/>
        <v>2</v>
      </c>
      <c r="GK179" s="26">
        <f t="shared" si="457"/>
        <v>0</v>
      </c>
      <c r="GL179" s="26">
        <f t="shared" si="458"/>
        <v>0</v>
      </c>
      <c r="GM179" s="26">
        <f t="shared" si="459"/>
        <v>0</v>
      </c>
      <c r="GN179" s="26">
        <f t="shared" si="460"/>
        <v>0</v>
      </c>
      <c r="GO179" s="26">
        <f t="shared" si="461"/>
        <v>0</v>
      </c>
      <c r="GP179" s="26">
        <f t="shared" si="462"/>
        <v>0</v>
      </c>
      <c r="GQ179" s="26">
        <f t="shared" si="463"/>
        <v>0</v>
      </c>
      <c r="GR179" s="26">
        <f t="shared" si="464"/>
        <v>0</v>
      </c>
      <c r="GS179" s="26">
        <f t="shared" si="465"/>
        <v>0</v>
      </c>
      <c r="GT179" s="26">
        <f t="shared" si="466"/>
        <v>0</v>
      </c>
      <c r="GU179" s="26">
        <f t="shared" si="467"/>
        <v>0</v>
      </c>
      <c r="GV179" s="26">
        <f t="shared" si="468"/>
        <v>0</v>
      </c>
      <c r="GW179" s="26">
        <f t="shared" si="469"/>
        <v>1</v>
      </c>
      <c r="GX179" s="26">
        <f t="shared" si="470"/>
        <v>0</v>
      </c>
      <c r="GY179" s="26">
        <f t="shared" si="471"/>
        <v>0</v>
      </c>
      <c r="GZ179" s="26">
        <f t="shared" si="472"/>
        <v>4</v>
      </c>
      <c r="HA179" s="26">
        <f t="shared" si="473"/>
        <v>1</v>
      </c>
      <c r="HB179" s="31">
        <f t="shared" si="474"/>
        <v>9</v>
      </c>
      <c r="HC179" s="31">
        <f t="shared" si="475"/>
        <v>0.71604938271604923</v>
      </c>
      <c r="HD179" s="31">
        <f t="shared" si="476"/>
        <v>2.9292929292929291E-3</v>
      </c>
    </row>
    <row r="180" spans="1:212">
      <c r="A180" s="6">
        <v>63</v>
      </c>
      <c r="B180" s="6">
        <v>42</v>
      </c>
      <c r="C180" s="6">
        <v>21</v>
      </c>
      <c r="D180" s="7">
        <v>23.262376119999999</v>
      </c>
      <c r="E180" s="8">
        <f t="shared" si="419"/>
        <v>23</v>
      </c>
      <c r="F180" s="7">
        <v>72.331255229999996</v>
      </c>
      <c r="G180" s="8">
        <f t="shared" si="420"/>
        <v>72</v>
      </c>
      <c r="H180" s="9">
        <v>5.7984239080000002</v>
      </c>
      <c r="I180" s="8">
        <f t="shared" si="421"/>
        <v>6</v>
      </c>
      <c r="J180" s="10">
        <v>67.102251390000006</v>
      </c>
      <c r="K180" s="8">
        <f t="shared" si="422"/>
        <v>67</v>
      </c>
      <c r="L180" s="5" t="s">
        <v>36</v>
      </c>
      <c r="S180"/>
      <c r="AP180"/>
      <c r="AQ180"/>
      <c r="AR180"/>
      <c r="BW180" s="27">
        <v>183</v>
      </c>
      <c r="BX180" s="26">
        <f t="shared" si="478"/>
        <v>0</v>
      </c>
      <c r="BY180" s="26">
        <f t="shared" si="479"/>
        <v>0</v>
      </c>
      <c r="BZ180" s="26">
        <f t="shared" si="480"/>
        <v>0</v>
      </c>
      <c r="CA180" s="26">
        <f t="shared" si="481"/>
        <v>0</v>
      </c>
      <c r="CB180" s="26">
        <f t="shared" si="482"/>
        <v>0</v>
      </c>
      <c r="CC180" s="26">
        <f t="shared" si="483"/>
        <v>0</v>
      </c>
      <c r="CD180" s="26">
        <f t="shared" si="484"/>
        <v>0</v>
      </c>
      <c r="CE180" s="26">
        <f t="shared" si="485"/>
        <v>0</v>
      </c>
      <c r="CF180" s="26">
        <f t="shared" si="486"/>
        <v>0</v>
      </c>
      <c r="CG180" s="26">
        <f t="shared" si="487"/>
        <v>0</v>
      </c>
      <c r="CH180" s="26">
        <f t="shared" si="488"/>
        <v>0</v>
      </c>
      <c r="CI180" s="26">
        <f t="shared" si="489"/>
        <v>0</v>
      </c>
      <c r="CJ180" s="26">
        <f t="shared" si="490"/>
        <v>0</v>
      </c>
      <c r="CK180" s="26">
        <f t="shared" si="491"/>
        <v>0</v>
      </c>
      <c r="CL180" s="26">
        <f t="shared" si="492"/>
        <v>0</v>
      </c>
      <c r="CM180" s="26">
        <f t="shared" si="493"/>
        <v>0</v>
      </c>
      <c r="CN180" s="26">
        <f t="shared" si="494"/>
        <v>0</v>
      </c>
      <c r="CO180" s="26">
        <f t="shared" si="495"/>
        <v>0</v>
      </c>
      <c r="CP180" s="26">
        <f t="shared" si="496"/>
        <v>0</v>
      </c>
      <c r="CQ180" s="26">
        <f t="shared" si="497"/>
        <v>0</v>
      </c>
      <c r="CR180" s="26">
        <f t="shared" si="498"/>
        <v>0</v>
      </c>
      <c r="CS180" s="26">
        <f t="shared" si="499"/>
        <v>0</v>
      </c>
      <c r="CT180" s="31">
        <f t="shared" si="450"/>
        <v>0</v>
      </c>
      <c r="CU180" s="31">
        <v>0</v>
      </c>
      <c r="CV180" s="31">
        <f t="shared" si="451"/>
        <v>0</v>
      </c>
      <c r="GE180" s="27">
        <v>198</v>
      </c>
      <c r="GF180" s="26">
        <f t="shared" si="452"/>
        <v>1</v>
      </c>
      <c r="GG180" s="26">
        <f t="shared" si="453"/>
        <v>0</v>
      </c>
      <c r="GH180" s="26">
        <f t="shared" si="454"/>
        <v>0</v>
      </c>
      <c r="GI180" s="26">
        <f t="shared" si="455"/>
        <v>0</v>
      </c>
      <c r="GJ180" s="26">
        <f t="shared" si="456"/>
        <v>1</v>
      </c>
      <c r="GK180" s="26">
        <f t="shared" si="457"/>
        <v>0</v>
      </c>
      <c r="GL180" s="26">
        <f t="shared" si="458"/>
        <v>0</v>
      </c>
      <c r="GM180" s="26">
        <f t="shared" si="459"/>
        <v>0</v>
      </c>
      <c r="GN180" s="26">
        <f t="shared" si="460"/>
        <v>0</v>
      </c>
      <c r="GO180" s="26">
        <f t="shared" si="461"/>
        <v>0</v>
      </c>
      <c r="GP180" s="26">
        <f t="shared" si="462"/>
        <v>0</v>
      </c>
      <c r="GQ180" s="26">
        <f t="shared" si="463"/>
        <v>0</v>
      </c>
      <c r="GR180" s="26">
        <f t="shared" si="464"/>
        <v>0</v>
      </c>
      <c r="GS180" s="26">
        <f t="shared" si="465"/>
        <v>0</v>
      </c>
      <c r="GT180" s="26">
        <f t="shared" si="466"/>
        <v>0</v>
      </c>
      <c r="GU180" s="26">
        <f t="shared" si="467"/>
        <v>0</v>
      </c>
      <c r="GV180" s="26">
        <f t="shared" si="468"/>
        <v>0</v>
      </c>
      <c r="GW180" s="26">
        <f t="shared" si="469"/>
        <v>1</v>
      </c>
      <c r="GX180" s="26">
        <f t="shared" si="470"/>
        <v>0</v>
      </c>
      <c r="GY180" s="26">
        <f t="shared" si="471"/>
        <v>0</v>
      </c>
      <c r="GZ180" s="26">
        <f t="shared" si="472"/>
        <v>0</v>
      </c>
      <c r="HA180" s="26">
        <f t="shared" si="473"/>
        <v>1</v>
      </c>
      <c r="HB180" s="31">
        <f t="shared" si="474"/>
        <v>4</v>
      </c>
      <c r="HC180" s="31">
        <f t="shared" si="475"/>
        <v>0.75</v>
      </c>
      <c r="HD180" s="31">
        <f t="shared" si="476"/>
        <v>1.3636363636363637E-3</v>
      </c>
    </row>
    <row r="181" spans="1:212">
      <c r="A181" s="6">
        <v>99</v>
      </c>
      <c r="B181" s="6">
        <v>38</v>
      </c>
      <c r="C181" s="6">
        <v>21</v>
      </c>
      <c r="D181" s="7">
        <v>22.883309220000001</v>
      </c>
      <c r="E181" s="8">
        <f t="shared" si="419"/>
        <v>23</v>
      </c>
      <c r="F181" s="7">
        <v>71.597224460000007</v>
      </c>
      <c r="G181" s="8">
        <f t="shared" si="420"/>
        <v>72</v>
      </c>
      <c r="H181" s="9">
        <v>6.3524718660000001</v>
      </c>
      <c r="I181" s="8">
        <f t="shared" si="421"/>
        <v>6</v>
      </c>
      <c r="J181" s="10">
        <v>67.727772979999997</v>
      </c>
      <c r="K181" s="8">
        <f t="shared" si="422"/>
        <v>68</v>
      </c>
      <c r="L181" s="5" t="s">
        <v>36</v>
      </c>
      <c r="S181"/>
      <c r="AP181"/>
      <c r="AQ181"/>
      <c r="AR181"/>
      <c r="BW181" s="27">
        <v>184</v>
      </c>
      <c r="BX181" s="26">
        <f t="shared" si="478"/>
        <v>0</v>
      </c>
      <c r="BY181" s="26">
        <f t="shared" si="479"/>
        <v>0</v>
      </c>
      <c r="BZ181" s="26">
        <f t="shared" si="480"/>
        <v>0</v>
      </c>
      <c r="CA181" s="26">
        <f t="shared" si="481"/>
        <v>0</v>
      </c>
      <c r="CB181" s="26">
        <f t="shared" si="482"/>
        <v>0</v>
      </c>
      <c r="CC181" s="26">
        <f t="shared" si="483"/>
        <v>0</v>
      </c>
      <c r="CD181" s="26">
        <f t="shared" si="484"/>
        <v>0</v>
      </c>
      <c r="CE181" s="26">
        <f t="shared" si="485"/>
        <v>0</v>
      </c>
      <c r="CF181" s="26">
        <f t="shared" si="486"/>
        <v>0</v>
      </c>
      <c r="CG181" s="26">
        <f t="shared" si="487"/>
        <v>0</v>
      </c>
      <c r="CH181" s="26">
        <f t="shared" si="488"/>
        <v>0</v>
      </c>
      <c r="CI181" s="26">
        <f t="shared" si="489"/>
        <v>0</v>
      </c>
      <c r="CJ181" s="26">
        <f t="shared" si="490"/>
        <v>0</v>
      </c>
      <c r="CK181" s="26">
        <f t="shared" si="491"/>
        <v>0</v>
      </c>
      <c r="CL181" s="26">
        <f t="shared" si="492"/>
        <v>0</v>
      </c>
      <c r="CM181" s="26">
        <f t="shared" si="493"/>
        <v>0</v>
      </c>
      <c r="CN181" s="26">
        <f t="shared" si="494"/>
        <v>0</v>
      </c>
      <c r="CO181" s="26">
        <f t="shared" si="495"/>
        <v>0</v>
      </c>
      <c r="CP181" s="26">
        <f t="shared" si="496"/>
        <v>0</v>
      </c>
      <c r="CQ181" s="26">
        <f t="shared" si="497"/>
        <v>0</v>
      </c>
      <c r="CR181" s="26">
        <f t="shared" si="498"/>
        <v>0</v>
      </c>
      <c r="CS181" s="26">
        <f t="shared" si="499"/>
        <v>0</v>
      </c>
      <c r="CT181" s="31">
        <f t="shared" si="450"/>
        <v>0</v>
      </c>
      <c r="CU181" s="31">
        <v>0</v>
      </c>
      <c r="CV181" s="31">
        <f t="shared" si="451"/>
        <v>0</v>
      </c>
      <c r="GE181" s="27">
        <v>199</v>
      </c>
      <c r="GF181" s="26">
        <f t="shared" si="452"/>
        <v>1</v>
      </c>
      <c r="GG181" s="26">
        <f t="shared" si="453"/>
        <v>0</v>
      </c>
      <c r="GH181" s="26">
        <f t="shared" si="454"/>
        <v>0</v>
      </c>
      <c r="GI181" s="26">
        <f t="shared" si="455"/>
        <v>0</v>
      </c>
      <c r="GJ181" s="26">
        <f t="shared" si="456"/>
        <v>1</v>
      </c>
      <c r="GK181" s="26">
        <f t="shared" si="457"/>
        <v>0</v>
      </c>
      <c r="GL181" s="26">
        <f t="shared" si="458"/>
        <v>0</v>
      </c>
      <c r="GM181" s="26">
        <f t="shared" si="459"/>
        <v>0</v>
      </c>
      <c r="GN181" s="26">
        <f t="shared" si="460"/>
        <v>0</v>
      </c>
      <c r="GO181" s="26">
        <f t="shared" si="461"/>
        <v>0</v>
      </c>
      <c r="GP181" s="26">
        <f t="shared" si="462"/>
        <v>0</v>
      </c>
      <c r="GQ181" s="26">
        <f t="shared" si="463"/>
        <v>0</v>
      </c>
      <c r="GR181" s="26">
        <f t="shared" si="464"/>
        <v>0</v>
      </c>
      <c r="GS181" s="26">
        <f t="shared" si="465"/>
        <v>0</v>
      </c>
      <c r="GT181" s="26">
        <f t="shared" si="466"/>
        <v>0</v>
      </c>
      <c r="GU181" s="26">
        <f t="shared" si="467"/>
        <v>0</v>
      </c>
      <c r="GV181" s="26">
        <f t="shared" si="468"/>
        <v>0</v>
      </c>
      <c r="GW181" s="26">
        <f t="shared" si="469"/>
        <v>1</v>
      </c>
      <c r="GX181" s="26">
        <f t="shared" si="470"/>
        <v>1</v>
      </c>
      <c r="GY181" s="26">
        <f t="shared" si="471"/>
        <v>0</v>
      </c>
      <c r="GZ181" s="26">
        <f t="shared" si="472"/>
        <v>2</v>
      </c>
      <c r="HA181" s="26">
        <f t="shared" si="473"/>
        <v>1</v>
      </c>
      <c r="HB181" s="31">
        <f t="shared" si="474"/>
        <v>7</v>
      </c>
      <c r="HC181" s="31">
        <f t="shared" si="475"/>
        <v>0.81632653061224481</v>
      </c>
      <c r="HD181" s="31">
        <f t="shared" si="476"/>
        <v>2.5974025974025974E-3</v>
      </c>
    </row>
    <row r="182" spans="1:212">
      <c r="A182" s="6">
        <v>90</v>
      </c>
      <c r="B182" s="6">
        <v>52</v>
      </c>
      <c r="C182" s="6">
        <v>25</v>
      </c>
      <c r="D182" s="7">
        <v>25.97482359</v>
      </c>
      <c r="E182" s="8">
        <f t="shared" si="419"/>
        <v>26</v>
      </c>
      <c r="F182" s="7">
        <v>69.363857210000006</v>
      </c>
      <c r="G182" s="8">
        <f t="shared" si="420"/>
        <v>69</v>
      </c>
      <c r="H182" s="9">
        <v>6.8225865460000001</v>
      </c>
      <c r="I182" s="8">
        <f t="shared" si="421"/>
        <v>7</v>
      </c>
      <c r="J182" s="10">
        <v>103.2234212</v>
      </c>
      <c r="K182" s="8">
        <f t="shared" si="422"/>
        <v>103</v>
      </c>
      <c r="L182" s="5" t="s">
        <v>36</v>
      </c>
      <c r="S182"/>
      <c r="AP182"/>
      <c r="AQ182"/>
      <c r="AR182"/>
      <c r="BW182" s="27">
        <v>185</v>
      </c>
      <c r="BX182" s="26">
        <f t="shared" si="478"/>
        <v>0</v>
      </c>
      <c r="BY182" s="26">
        <f t="shared" si="479"/>
        <v>0</v>
      </c>
      <c r="BZ182" s="26">
        <f t="shared" si="480"/>
        <v>0</v>
      </c>
      <c r="CA182" s="26">
        <f t="shared" si="481"/>
        <v>0</v>
      </c>
      <c r="CB182" s="26">
        <f t="shared" si="482"/>
        <v>0</v>
      </c>
      <c r="CC182" s="26">
        <f t="shared" si="483"/>
        <v>0</v>
      </c>
      <c r="CD182" s="26">
        <f t="shared" si="484"/>
        <v>0</v>
      </c>
      <c r="CE182" s="26">
        <f t="shared" si="485"/>
        <v>0</v>
      </c>
      <c r="CF182" s="26">
        <f t="shared" si="486"/>
        <v>0</v>
      </c>
      <c r="CG182" s="26">
        <f t="shared" si="487"/>
        <v>0</v>
      </c>
      <c r="CH182" s="26">
        <f t="shared" si="488"/>
        <v>0</v>
      </c>
      <c r="CI182" s="26">
        <f t="shared" si="489"/>
        <v>0</v>
      </c>
      <c r="CJ182" s="26">
        <f t="shared" si="490"/>
        <v>0</v>
      </c>
      <c r="CK182" s="26">
        <f t="shared" si="491"/>
        <v>0</v>
      </c>
      <c r="CL182" s="26">
        <f t="shared" si="492"/>
        <v>0</v>
      </c>
      <c r="CM182" s="26">
        <f t="shared" si="493"/>
        <v>0</v>
      </c>
      <c r="CN182" s="26">
        <f t="shared" si="494"/>
        <v>0</v>
      </c>
      <c r="CO182" s="26">
        <f t="shared" si="495"/>
        <v>0</v>
      </c>
      <c r="CP182" s="26">
        <f t="shared" si="496"/>
        <v>0</v>
      </c>
      <c r="CQ182" s="26">
        <f t="shared" si="497"/>
        <v>0</v>
      </c>
      <c r="CR182" s="26">
        <f t="shared" si="498"/>
        <v>0</v>
      </c>
      <c r="CS182" s="26">
        <f t="shared" si="499"/>
        <v>0</v>
      </c>
      <c r="CT182" s="31">
        <f t="shared" si="450"/>
        <v>0</v>
      </c>
      <c r="CU182" s="31">
        <v>0</v>
      </c>
      <c r="CV182" s="31">
        <f t="shared" si="451"/>
        <v>0</v>
      </c>
      <c r="GE182" s="27">
        <v>200</v>
      </c>
      <c r="GF182" s="26">
        <f t="shared" si="452"/>
        <v>1</v>
      </c>
      <c r="GG182" s="26">
        <f t="shared" si="453"/>
        <v>0</v>
      </c>
      <c r="GH182" s="26">
        <f t="shared" si="454"/>
        <v>0</v>
      </c>
      <c r="GI182" s="26">
        <f t="shared" si="455"/>
        <v>0</v>
      </c>
      <c r="GJ182" s="26">
        <f t="shared" si="456"/>
        <v>0</v>
      </c>
      <c r="GK182" s="26">
        <f t="shared" si="457"/>
        <v>0</v>
      </c>
      <c r="GL182" s="26">
        <f t="shared" si="458"/>
        <v>0</v>
      </c>
      <c r="GM182" s="26">
        <f t="shared" si="459"/>
        <v>0</v>
      </c>
      <c r="GN182" s="26">
        <f t="shared" si="460"/>
        <v>0</v>
      </c>
      <c r="GO182" s="26">
        <f t="shared" si="461"/>
        <v>0</v>
      </c>
      <c r="GP182" s="26">
        <f t="shared" si="462"/>
        <v>0</v>
      </c>
      <c r="GQ182" s="26">
        <f t="shared" si="463"/>
        <v>0</v>
      </c>
      <c r="GR182" s="26">
        <f t="shared" si="464"/>
        <v>0</v>
      </c>
      <c r="GS182" s="26">
        <f t="shared" si="465"/>
        <v>0</v>
      </c>
      <c r="GT182" s="26">
        <f t="shared" si="466"/>
        <v>0</v>
      </c>
      <c r="GU182" s="26">
        <f t="shared" si="467"/>
        <v>0</v>
      </c>
      <c r="GV182" s="26">
        <f t="shared" si="468"/>
        <v>0</v>
      </c>
      <c r="GW182" s="26">
        <f t="shared" si="469"/>
        <v>0</v>
      </c>
      <c r="GX182" s="26">
        <f t="shared" si="470"/>
        <v>2</v>
      </c>
      <c r="GY182" s="26">
        <f t="shared" si="471"/>
        <v>0</v>
      </c>
      <c r="GZ182" s="26">
        <f t="shared" si="472"/>
        <v>1</v>
      </c>
      <c r="HA182" s="26">
        <f t="shared" si="473"/>
        <v>0</v>
      </c>
      <c r="HB182" s="31">
        <f t="shared" si="474"/>
        <v>4</v>
      </c>
      <c r="HC182" s="31">
        <f t="shared" si="475"/>
        <v>0.625</v>
      </c>
      <c r="HD182" s="31">
        <f t="shared" si="476"/>
        <v>1.1363636363636363E-3</v>
      </c>
    </row>
    <row r="183" spans="1:212">
      <c r="A183" s="6">
        <v>68</v>
      </c>
      <c r="B183" s="6">
        <v>40</v>
      </c>
      <c r="C183" s="6">
        <v>19</v>
      </c>
      <c r="D183" s="7">
        <v>26.143840050000001</v>
      </c>
      <c r="E183" s="8">
        <f t="shared" si="419"/>
        <v>26</v>
      </c>
      <c r="F183" s="7">
        <v>66.205699240000001</v>
      </c>
      <c r="G183" s="8">
        <f t="shared" si="420"/>
        <v>66</v>
      </c>
      <c r="H183" s="9">
        <v>6.6554263550000003</v>
      </c>
      <c r="I183" s="8">
        <f t="shared" si="421"/>
        <v>7</v>
      </c>
      <c r="J183" s="10">
        <v>107.23613659999999</v>
      </c>
      <c r="K183" s="8">
        <f t="shared" si="422"/>
        <v>107</v>
      </c>
      <c r="L183" s="5" t="s">
        <v>36</v>
      </c>
      <c r="S183"/>
      <c r="AP183"/>
      <c r="AQ183"/>
      <c r="AR183"/>
      <c r="BW183" s="27">
        <v>186</v>
      </c>
      <c r="BX183" s="26">
        <f t="shared" si="478"/>
        <v>0</v>
      </c>
      <c r="BY183" s="26">
        <f t="shared" si="479"/>
        <v>0</v>
      </c>
      <c r="BZ183" s="26">
        <f t="shared" si="480"/>
        <v>0</v>
      </c>
      <c r="CA183" s="26">
        <f t="shared" si="481"/>
        <v>0</v>
      </c>
      <c r="CB183" s="26">
        <f t="shared" si="482"/>
        <v>0</v>
      </c>
      <c r="CC183" s="26">
        <f t="shared" si="483"/>
        <v>0</v>
      </c>
      <c r="CD183" s="26">
        <f t="shared" si="484"/>
        <v>0</v>
      </c>
      <c r="CE183" s="26">
        <f t="shared" si="485"/>
        <v>0</v>
      </c>
      <c r="CF183" s="26">
        <f t="shared" si="486"/>
        <v>0</v>
      </c>
      <c r="CG183" s="26">
        <f t="shared" si="487"/>
        <v>0</v>
      </c>
      <c r="CH183" s="26">
        <f t="shared" si="488"/>
        <v>0</v>
      </c>
      <c r="CI183" s="26">
        <f t="shared" si="489"/>
        <v>0</v>
      </c>
      <c r="CJ183" s="26">
        <f t="shared" si="490"/>
        <v>0</v>
      </c>
      <c r="CK183" s="26">
        <f t="shared" si="491"/>
        <v>0</v>
      </c>
      <c r="CL183" s="26">
        <f t="shared" si="492"/>
        <v>0</v>
      </c>
      <c r="CM183" s="26">
        <f t="shared" si="493"/>
        <v>0</v>
      </c>
      <c r="CN183" s="26">
        <f t="shared" si="494"/>
        <v>0</v>
      </c>
      <c r="CO183" s="26">
        <f t="shared" si="495"/>
        <v>0</v>
      </c>
      <c r="CP183" s="26">
        <f t="shared" si="496"/>
        <v>0</v>
      </c>
      <c r="CQ183" s="26">
        <f t="shared" si="497"/>
        <v>0</v>
      </c>
      <c r="CR183" s="26">
        <f t="shared" si="498"/>
        <v>0</v>
      </c>
      <c r="CS183" s="26">
        <f t="shared" si="499"/>
        <v>0</v>
      </c>
      <c r="CT183" s="31">
        <f t="shared" si="450"/>
        <v>0</v>
      </c>
      <c r="CU183" s="31">
        <v>0</v>
      </c>
      <c r="CV183" s="31">
        <f t="shared" si="451"/>
        <v>0</v>
      </c>
      <c r="GE183" s="27">
        <v>201</v>
      </c>
      <c r="GF183" s="26">
        <f t="shared" si="452"/>
        <v>2</v>
      </c>
      <c r="GG183" s="26">
        <f t="shared" si="453"/>
        <v>0</v>
      </c>
      <c r="GH183" s="26">
        <f t="shared" si="454"/>
        <v>0</v>
      </c>
      <c r="GI183" s="26">
        <f t="shared" si="455"/>
        <v>0</v>
      </c>
      <c r="GJ183" s="26">
        <f t="shared" si="456"/>
        <v>0</v>
      </c>
      <c r="GK183" s="26">
        <f t="shared" si="457"/>
        <v>0</v>
      </c>
      <c r="GL183" s="26">
        <f t="shared" si="458"/>
        <v>0</v>
      </c>
      <c r="GM183" s="26">
        <f t="shared" si="459"/>
        <v>0</v>
      </c>
      <c r="GN183" s="26">
        <f t="shared" si="460"/>
        <v>0</v>
      </c>
      <c r="GO183" s="26">
        <f t="shared" si="461"/>
        <v>0</v>
      </c>
      <c r="GP183" s="26">
        <f t="shared" si="462"/>
        <v>0</v>
      </c>
      <c r="GQ183" s="26">
        <f t="shared" si="463"/>
        <v>0</v>
      </c>
      <c r="GR183" s="26">
        <f t="shared" si="464"/>
        <v>0</v>
      </c>
      <c r="GS183" s="26">
        <f t="shared" si="465"/>
        <v>0</v>
      </c>
      <c r="GT183" s="26">
        <f t="shared" si="466"/>
        <v>0</v>
      </c>
      <c r="GU183" s="26">
        <f t="shared" si="467"/>
        <v>0</v>
      </c>
      <c r="GV183" s="26">
        <f t="shared" si="468"/>
        <v>0</v>
      </c>
      <c r="GW183" s="26">
        <f t="shared" si="469"/>
        <v>0</v>
      </c>
      <c r="GX183" s="26">
        <f t="shared" si="470"/>
        <v>0</v>
      </c>
      <c r="GY183" s="26">
        <f t="shared" si="471"/>
        <v>0</v>
      </c>
      <c r="GZ183" s="26">
        <f t="shared" si="472"/>
        <v>0</v>
      </c>
      <c r="HA183" s="26">
        <f t="shared" si="473"/>
        <v>0</v>
      </c>
      <c r="HB183" s="31">
        <f t="shared" si="474"/>
        <v>2</v>
      </c>
      <c r="HC183" s="31">
        <f t="shared" si="475"/>
        <v>0</v>
      </c>
      <c r="HD183" s="31">
        <f t="shared" si="476"/>
        <v>0</v>
      </c>
    </row>
    <row r="184" spans="1:212">
      <c r="A184" s="6">
        <v>60</v>
      </c>
      <c r="B184" s="6">
        <v>57</v>
      </c>
      <c r="C184" s="6">
        <v>24</v>
      </c>
      <c r="D184" s="7">
        <v>18.661162130000001</v>
      </c>
      <c r="E184" s="8">
        <f t="shared" si="419"/>
        <v>19</v>
      </c>
      <c r="F184" s="7">
        <v>61.553272489999998</v>
      </c>
      <c r="G184" s="8">
        <f t="shared" si="420"/>
        <v>62</v>
      </c>
      <c r="H184" s="9">
        <v>6.1212940409999996</v>
      </c>
      <c r="I184" s="8">
        <f t="shared" si="421"/>
        <v>6</v>
      </c>
      <c r="J184" s="10">
        <v>75.032476669999994</v>
      </c>
      <c r="K184" s="8">
        <f t="shared" si="422"/>
        <v>75</v>
      </c>
      <c r="L184" s="5" t="s">
        <v>36</v>
      </c>
      <c r="S184"/>
      <c r="AP184"/>
      <c r="AQ184"/>
      <c r="AR184"/>
      <c r="BW184" s="27">
        <v>187</v>
      </c>
      <c r="BX184" s="26">
        <f t="shared" si="478"/>
        <v>0</v>
      </c>
      <c r="BY184" s="26">
        <f t="shared" si="479"/>
        <v>0</v>
      </c>
      <c r="BZ184" s="26">
        <f t="shared" si="480"/>
        <v>0</v>
      </c>
      <c r="CA184" s="26">
        <f t="shared" si="481"/>
        <v>0</v>
      </c>
      <c r="CB184" s="26">
        <f t="shared" si="482"/>
        <v>0</v>
      </c>
      <c r="CC184" s="26">
        <f t="shared" si="483"/>
        <v>0</v>
      </c>
      <c r="CD184" s="26">
        <f t="shared" si="484"/>
        <v>0</v>
      </c>
      <c r="CE184" s="26">
        <f t="shared" si="485"/>
        <v>0</v>
      </c>
      <c r="CF184" s="26">
        <f t="shared" si="486"/>
        <v>0</v>
      </c>
      <c r="CG184" s="26">
        <f t="shared" si="487"/>
        <v>0</v>
      </c>
      <c r="CH184" s="26">
        <f t="shared" si="488"/>
        <v>0</v>
      </c>
      <c r="CI184" s="26">
        <f t="shared" si="489"/>
        <v>0</v>
      </c>
      <c r="CJ184" s="26">
        <f t="shared" si="490"/>
        <v>0</v>
      </c>
      <c r="CK184" s="26">
        <f t="shared" si="491"/>
        <v>0</v>
      </c>
      <c r="CL184" s="26">
        <f t="shared" si="492"/>
        <v>0</v>
      </c>
      <c r="CM184" s="26">
        <f t="shared" si="493"/>
        <v>0</v>
      </c>
      <c r="CN184" s="26">
        <f t="shared" si="494"/>
        <v>0</v>
      </c>
      <c r="CO184" s="26">
        <f t="shared" si="495"/>
        <v>0</v>
      </c>
      <c r="CP184" s="26">
        <f t="shared" si="496"/>
        <v>0</v>
      </c>
      <c r="CQ184" s="26">
        <f t="shared" si="497"/>
        <v>0</v>
      </c>
      <c r="CR184" s="26">
        <f t="shared" si="498"/>
        <v>0</v>
      </c>
      <c r="CS184" s="26">
        <f t="shared" si="499"/>
        <v>0</v>
      </c>
      <c r="CT184" s="31">
        <f t="shared" si="450"/>
        <v>0</v>
      </c>
      <c r="CU184" s="31">
        <v>0</v>
      </c>
      <c r="CV184" s="31">
        <f t="shared" si="451"/>
        <v>0</v>
      </c>
      <c r="GE184" s="27">
        <v>202</v>
      </c>
      <c r="GF184" s="26">
        <f t="shared" si="452"/>
        <v>1</v>
      </c>
      <c r="GG184" s="26">
        <f t="shared" si="453"/>
        <v>0</v>
      </c>
      <c r="GH184" s="26">
        <f t="shared" si="454"/>
        <v>0</v>
      </c>
      <c r="GI184" s="26">
        <f t="shared" si="455"/>
        <v>0</v>
      </c>
      <c r="GJ184" s="26">
        <f t="shared" si="456"/>
        <v>0</v>
      </c>
      <c r="GK184" s="26">
        <f t="shared" si="457"/>
        <v>0</v>
      </c>
      <c r="GL184" s="26">
        <f t="shared" si="458"/>
        <v>0</v>
      </c>
      <c r="GM184" s="26">
        <f t="shared" si="459"/>
        <v>0</v>
      </c>
      <c r="GN184" s="26">
        <f t="shared" si="460"/>
        <v>0</v>
      </c>
      <c r="GO184" s="26">
        <f t="shared" si="461"/>
        <v>0</v>
      </c>
      <c r="GP184" s="26">
        <f t="shared" si="462"/>
        <v>0</v>
      </c>
      <c r="GQ184" s="26">
        <f t="shared" si="463"/>
        <v>0</v>
      </c>
      <c r="GR184" s="26">
        <f t="shared" si="464"/>
        <v>0</v>
      </c>
      <c r="GS184" s="26">
        <f t="shared" si="465"/>
        <v>0</v>
      </c>
      <c r="GT184" s="26">
        <f t="shared" si="466"/>
        <v>0</v>
      </c>
      <c r="GU184" s="26">
        <f t="shared" si="467"/>
        <v>0</v>
      </c>
      <c r="GV184" s="26">
        <f t="shared" si="468"/>
        <v>0</v>
      </c>
      <c r="GW184" s="26">
        <f t="shared" si="469"/>
        <v>1</v>
      </c>
      <c r="GX184" s="26">
        <f t="shared" si="470"/>
        <v>1</v>
      </c>
      <c r="GY184" s="26">
        <f t="shared" si="471"/>
        <v>0</v>
      </c>
      <c r="GZ184" s="26">
        <f t="shared" si="472"/>
        <v>0</v>
      </c>
      <c r="HA184" s="26">
        <f t="shared" si="473"/>
        <v>0</v>
      </c>
      <c r="HB184" s="31">
        <f t="shared" si="474"/>
        <v>3</v>
      </c>
      <c r="HC184" s="31">
        <f t="shared" si="475"/>
        <v>0.66666666666666652</v>
      </c>
      <c r="HD184" s="31">
        <f t="shared" si="476"/>
        <v>9.0909090909090898E-4</v>
      </c>
    </row>
    <row r="185" spans="1:212">
      <c r="A185" s="6">
        <v>71</v>
      </c>
      <c r="B185" s="6">
        <v>52</v>
      </c>
      <c r="C185" s="6">
        <v>18</v>
      </c>
      <c r="D185" s="7">
        <v>25.10787449</v>
      </c>
      <c r="E185" s="8">
        <f t="shared" si="419"/>
        <v>25</v>
      </c>
      <c r="F185" s="7">
        <v>55.977327539999997</v>
      </c>
      <c r="G185" s="8">
        <f t="shared" si="420"/>
        <v>56</v>
      </c>
      <c r="H185" s="9">
        <v>5.7907702030000001</v>
      </c>
      <c r="I185" s="8">
        <f t="shared" si="421"/>
        <v>6</v>
      </c>
      <c r="J185" s="10">
        <v>78.160776929999997</v>
      </c>
      <c r="K185" s="8">
        <f t="shared" si="422"/>
        <v>78</v>
      </c>
      <c r="L185" s="5" t="s">
        <v>36</v>
      </c>
      <c r="S185"/>
      <c r="AP185"/>
      <c r="AQ185"/>
      <c r="AR185"/>
      <c r="BW185" s="27">
        <v>188</v>
      </c>
      <c r="BX185" s="26">
        <f t="shared" si="478"/>
        <v>0</v>
      </c>
      <c r="BY185" s="26">
        <f t="shared" si="479"/>
        <v>0</v>
      </c>
      <c r="BZ185" s="26">
        <f t="shared" si="480"/>
        <v>0</v>
      </c>
      <c r="CA185" s="26">
        <f t="shared" si="481"/>
        <v>0</v>
      </c>
      <c r="CB185" s="26">
        <f t="shared" si="482"/>
        <v>0</v>
      </c>
      <c r="CC185" s="26">
        <f t="shared" si="483"/>
        <v>0</v>
      </c>
      <c r="CD185" s="26">
        <f t="shared" si="484"/>
        <v>0</v>
      </c>
      <c r="CE185" s="26">
        <f t="shared" si="485"/>
        <v>0</v>
      </c>
      <c r="CF185" s="26">
        <f t="shared" si="486"/>
        <v>0</v>
      </c>
      <c r="CG185" s="26">
        <f t="shared" si="487"/>
        <v>0</v>
      </c>
      <c r="CH185" s="26">
        <f t="shared" si="488"/>
        <v>0</v>
      </c>
      <c r="CI185" s="26">
        <f t="shared" si="489"/>
        <v>0</v>
      </c>
      <c r="CJ185" s="26">
        <f t="shared" si="490"/>
        <v>0</v>
      </c>
      <c r="CK185" s="26">
        <f t="shared" si="491"/>
        <v>0</v>
      </c>
      <c r="CL185" s="26">
        <f t="shared" si="492"/>
        <v>0</v>
      </c>
      <c r="CM185" s="26">
        <f t="shared" si="493"/>
        <v>0</v>
      </c>
      <c r="CN185" s="26">
        <f t="shared" si="494"/>
        <v>0</v>
      </c>
      <c r="CO185" s="26">
        <f t="shared" si="495"/>
        <v>0</v>
      </c>
      <c r="CP185" s="26">
        <f t="shared" si="496"/>
        <v>0</v>
      </c>
      <c r="CQ185" s="26">
        <f t="shared" si="497"/>
        <v>0</v>
      </c>
      <c r="CR185" s="26">
        <f t="shared" si="498"/>
        <v>0</v>
      </c>
      <c r="CS185" s="26">
        <f t="shared" si="499"/>
        <v>0</v>
      </c>
      <c r="CT185" s="31">
        <f t="shared" si="450"/>
        <v>0</v>
      </c>
      <c r="CU185" s="31">
        <v>0</v>
      </c>
      <c r="CV185" s="31">
        <f t="shared" si="451"/>
        <v>0</v>
      </c>
      <c r="GE185" s="27">
        <v>203</v>
      </c>
      <c r="GF185" s="26">
        <f t="shared" si="452"/>
        <v>1</v>
      </c>
      <c r="GG185" s="26">
        <f t="shared" si="453"/>
        <v>0</v>
      </c>
      <c r="GH185" s="26">
        <f t="shared" si="454"/>
        <v>0</v>
      </c>
      <c r="GI185" s="26">
        <f t="shared" si="455"/>
        <v>0</v>
      </c>
      <c r="GJ185" s="26">
        <f t="shared" si="456"/>
        <v>0</v>
      </c>
      <c r="GK185" s="26">
        <f t="shared" si="457"/>
        <v>0</v>
      </c>
      <c r="GL185" s="26">
        <f t="shared" si="458"/>
        <v>0</v>
      </c>
      <c r="GM185" s="26">
        <f t="shared" si="459"/>
        <v>0</v>
      </c>
      <c r="GN185" s="26">
        <f t="shared" si="460"/>
        <v>0</v>
      </c>
      <c r="GO185" s="26">
        <f t="shared" si="461"/>
        <v>0</v>
      </c>
      <c r="GP185" s="26">
        <f t="shared" si="462"/>
        <v>0</v>
      </c>
      <c r="GQ185" s="26">
        <f t="shared" si="463"/>
        <v>0</v>
      </c>
      <c r="GR185" s="26">
        <f t="shared" si="464"/>
        <v>0</v>
      </c>
      <c r="GS185" s="26">
        <f t="shared" si="465"/>
        <v>0</v>
      </c>
      <c r="GT185" s="26">
        <f t="shared" si="466"/>
        <v>0</v>
      </c>
      <c r="GU185" s="26">
        <f t="shared" si="467"/>
        <v>0</v>
      </c>
      <c r="GV185" s="26">
        <f t="shared" si="468"/>
        <v>0</v>
      </c>
      <c r="GW185" s="26">
        <f t="shared" si="469"/>
        <v>1</v>
      </c>
      <c r="GX185" s="26">
        <f t="shared" si="470"/>
        <v>0</v>
      </c>
      <c r="GY185" s="26">
        <f t="shared" si="471"/>
        <v>0</v>
      </c>
      <c r="GZ185" s="26">
        <f t="shared" si="472"/>
        <v>0</v>
      </c>
      <c r="HA185" s="26">
        <f t="shared" si="473"/>
        <v>0</v>
      </c>
      <c r="HB185" s="31">
        <f t="shared" si="474"/>
        <v>2</v>
      </c>
      <c r="HC185" s="31">
        <f t="shared" si="475"/>
        <v>0.5</v>
      </c>
      <c r="HD185" s="31">
        <f t="shared" si="476"/>
        <v>4.5454545454545455E-4</v>
      </c>
    </row>
    <row r="186" spans="1:212">
      <c r="A186" s="6">
        <v>61</v>
      </c>
      <c r="B186" s="6">
        <v>59</v>
      </c>
      <c r="C186" s="6">
        <v>17</v>
      </c>
      <c r="D186" s="7">
        <v>23.338446149999999</v>
      </c>
      <c r="E186" s="8">
        <f t="shared" si="419"/>
        <v>23</v>
      </c>
      <c r="F186" s="7">
        <v>59.245806039999998</v>
      </c>
      <c r="G186" s="8">
        <f t="shared" si="420"/>
        <v>59</v>
      </c>
      <c r="H186" s="9">
        <v>6.4744429200000004</v>
      </c>
      <c r="I186" s="8">
        <f t="shared" si="421"/>
        <v>6</v>
      </c>
      <c r="J186" s="10">
        <v>105.0083144</v>
      </c>
      <c r="K186" s="8">
        <f t="shared" si="422"/>
        <v>105</v>
      </c>
      <c r="L186" s="5" t="s">
        <v>36</v>
      </c>
      <c r="S186"/>
      <c r="AP186"/>
      <c r="AQ186"/>
      <c r="AR186"/>
      <c r="BW186" s="27">
        <v>189</v>
      </c>
      <c r="BX186" s="26">
        <f t="shared" si="478"/>
        <v>0</v>
      </c>
      <c r="BY186" s="26">
        <f t="shared" si="479"/>
        <v>0</v>
      </c>
      <c r="BZ186" s="26">
        <f t="shared" si="480"/>
        <v>0</v>
      </c>
      <c r="CA186" s="26">
        <f t="shared" si="481"/>
        <v>0</v>
      </c>
      <c r="CB186" s="26">
        <f t="shared" si="482"/>
        <v>0</v>
      </c>
      <c r="CC186" s="26">
        <f t="shared" si="483"/>
        <v>0</v>
      </c>
      <c r="CD186" s="26">
        <f t="shared" si="484"/>
        <v>0</v>
      </c>
      <c r="CE186" s="26">
        <f t="shared" si="485"/>
        <v>0</v>
      </c>
      <c r="CF186" s="26">
        <f t="shared" si="486"/>
        <v>0</v>
      </c>
      <c r="CG186" s="26">
        <f t="shared" si="487"/>
        <v>0</v>
      </c>
      <c r="CH186" s="26">
        <f t="shared" si="488"/>
        <v>0</v>
      </c>
      <c r="CI186" s="26">
        <f t="shared" si="489"/>
        <v>0</v>
      </c>
      <c r="CJ186" s="26">
        <f t="shared" si="490"/>
        <v>0</v>
      </c>
      <c r="CK186" s="26">
        <f t="shared" si="491"/>
        <v>0</v>
      </c>
      <c r="CL186" s="26">
        <f t="shared" si="492"/>
        <v>0</v>
      </c>
      <c r="CM186" s="26">
        <f t="shared" si="493"/>
        <v>0</v>
      </c>
      <c r="CN186" s="26">
        <f t="shared" si="494"/>
        <v>0</v>
      </c>
      <c r="CO186" s="26">
        <f t="shared" si="495"/>
        <v>0</v>
      </c>
      <c r="CP186" s="26">
        <f t="shared" si="496"/>
        <v>0</v>
      </c>
      <c r="CQ186" s="26">
        <f t="shared" si="497"/>
        <v>0</v>
      </c>
      <c r="CR186" s="26">
        <f t="shared" si="498"/>
        <v>0</v>
      </c>
      <c r="CS186" s="26">
        <f t="shared" si="499"/>
        <v>0</v>
      </c>
      <c r="CT186" s="31">
        <f t="shared" si="450"/>
        <v>0</v>
      </c>
      <c r="CU186" s="31">
        <v>0</v>
      </c>
      <c r="CV186" s="31">
        <f t="shared" si="451"/>
        <v>0</v>
      </c>
      <c r="GE186" s="27">
        <v>204</v>
      </c>
      <c r="GF186" s="26">
        <f t="shared" si="452"/>
        <v>0</v>
      </c>
      <c r="GG186" s="26">
        <f t="shared" si="453"/>
        <v>0</v>
      </c>
      <c r="GH186" s="26">
        <f t="shared" si="454"/>
        <v>0</v>
      </c>
      <c r="GI186" s="26">
        <f t="shared" si="455"/>
        <v>0</v>
      </c>
      <c r="GJ186" s="26">
        <f t="shared" si="456"/>
        <v>0</v>
      </c>
      <c r="GK186" s="26">
        <f t="shared" si="457"/>
        <v>0</v>
      </c>
      <c r="GL186" s="26">
        <f t="shared" si="458"/>
        <v>0</v>
      </c>
      <c r="GM186" s="26">
        <f t="shared" si="459"/>
        <v>0</v>
      </c>
      <c r="GN186" s="26">
        <f t="shared" si="460"/>
        <v>0</v>
      </c>
      <c r="GO186" s="26">
        <f t="shared" si="461"/>
        <v>0</v>
      </c>
      <c r="GP186" s="26">
        <f t="shared" si="462"/>
        <v>0</v>
      </c>
      <c r="GQ186" s="26">
        <f t="shared" si="463"/>
        <v>0</v>
      </c>
      <c r="GR186" s="26">
        <f t="shared" si="464"/>
        <v>0</v>
      </c>
      <c r="GS186" s="26">
        <f t="shared" si="465"/>
        <v>0</v>
      </c>
      <c r="GT186" s="26">
        <f t="shared" si="466"/>
        <v>0</v>
      </c>
      <c r="GU186" s="26">
        <f t="shared" si="467"/>
        <v>0</v>
      </c>
      <c r="GV186" s="26">
        <f t="shared" si="468"/>
        <v>0</v>
      </c>
      <c r="GW186" s="26">
        <f t="shared" si="469"/>
        <v>0</v>
      </c>
      <c r="GX186" s="26">
        <f t="shared" si="470"/>
        <v>1</v>
      </c>
      <c r="GY186" s="26">
        <f t="shared" si="471"/>
        <v>0</v>
      </c>
      <c r="GZ186" s="26">
        <f t="shared" si="472"/>
        <v>0</v>
      </c>
      <c r="HA186" s="26">
        <f t="shared" si="473"/>
        <v>0</v>
      </c>
      <c r="HB186" s="31">
        <f t="shared" si="474"/>
        <v>1</v>
      </c>
      <c r="HC186" s="31">
        <f t="shared" si="475"/>
        <v>0</v>
      </c>
      <c r="HD186" s="31">
        <f t="shared" si="476"/>
        <v>0</v>
      </c>
    </row>
    <row r="187" spans="1:212">
      <c r="A187" s="6">
        <v>88</v>
      </c>
      <c r="B187" s="6">
        <v>38</v>
      </c>
      <c r="C187" s="6">
        <v>15</v>
      </c>
      <c r="D187" s="7">
        <v>25.082397189999998</v>
      </c>
      <c r="E187" s="8">
        <f t="shared" si="419"/>
        <v>25</v>
      </c>
      <c r="F187" s="7">
        <v>65.921958439999997</v>
      </c>
      <c r="G187" s="8">
        <f t="shared" si="420"/>
        <v>66</v>
      </c>
      <c r="H187" s="9">
        <v>6.4551166369999997</v>
      </c>
      <c r="I187" s="8">
        <f t="shared" si="421"/>
        <v>6</v>
      </c>
      <c r="J187" s="10">
        <v>62.491908119999998</v>
      </c>
      <c r="K187" s="8">
        <f t="shared" si="422"/>
        <v>62</v>
      </c>
      <c r="L187" s="5" t="s">
        <v>36</v>
      </c>
      <c r="S187"/>
      <c r="AP187"/>
      <c r="AQ187"/>
      <c r="AR187"/>
      <c r="BW187" s="27">
        <v>190</v>
      </c>
      <c r="BX187" s="26">
        <f t="shared" si="478"/>
        <v>0</v>
      </c>
      <c r="BY187" s="26">
        <f t="shared" si="479"/>
        <v>0</v>
      </c>
      <c r="BZ187" s="26">
        <f t="shared" si="480"/>
        <v>0</v>
      </c>
      <c r="CA187" s="26">
        <f t="shared" si="481"/>
        <v>0</v>
      </c>
      <c r="CB187" s="26">
        <f t="shared" si="482"/>
        <v>0</v>
      </c>
      <c r="CC187" s="26">
        <f t="shared" si="483"/>
        <v>0</v>
      </c>
      <c r="CD187" s="26">
        <f t="shared" si="484"/>
        <v>0</v>
      </c>
      <c r="CE187" s="26">
        <f t="shared" si="485"/>
        <v>0</v>
      </c>
      <c r="CF187" s="26">
        <f t="shared" si="486"/>
        <v>0</v>
      </c>
      <c r="CG187" s="26">
        <f t="shared" si="487"/>
        <v>0</v>
      </c>
      <c r="CH187" s="26">
        <f t="shared" si="488"/>
        <v>0</v>
      </c>
      <c r="CI187" s="26">
        <f t="shared" si="489"/>
        <v>0</v>
      </c>
      <c r="CJ187" s="26">
        <f t="shared" si="490"/>
        <v>0</v>
      </c>
      <c r="CK187" s="26">
        <f t="shared" si="491"/>
        <v>0</v>
      </c>
      <c r="CL187" s="26">
        <f t="shared" si="492"/>
        <v>0</v>
      </c>
      <c r="CM187" s="26">
        <f t="shared" si="493"/>
        <v>0</v>
      </c>
      <c r="CN187" s="26">
        <f t="shared" si="494"/>
        <v>0</v>
      </c>
      <c r="CO187" s="26">
        <f t="shared" si="495"/>
        <v>0</v>
      </c>
      <c r="CP187" s="26">
        <f t="shared" si="496"/>
        <v>0</v>
      </c>
      <c r="CQ187" s="26">
        <f t="shared" si="497"/>
        <v>0</v>
      </c>
      <c r="CR187" s="26">
        <f t="shared" si="498"/>
        <v>0</v>
      </c>
      <c r="CS187" s="26">
        <f t="shared" si="499"/>
        <v>0</v>
      </c>
      <c r="CT187" s="31">
        <f t="shared" si="450"/>
        <v>0</v>
      </c>
      <c r="CU187" s="31">
        <v>0</v>
      </c>
      <c r="CV187" s="31">
        <f t="shared" si="451"/>
        <v>0</v>
      </c>
      <c r="GE187" s="27">
        <v>205</v>
      </c>
      <c r="GF187" s="26">
        <f t="shared" si="452"/>
        <v>1</v>
      </c>
      <c r="GG187" s="26">
        <f t="shared" si="453"/>
        <v>0</v>
      </c>
      <c r="GH187" s="26">
        <f t="shared" si="454"/>
        <v>0</v>
      </c>
      <c r="GI187" s="26">
        <f t="shared" si="455"/>
        <v>0</v>
      </c>
      <c r="GJ187" s="26">
        <f t="shared" si="456"/>
        <v>0</v>
      </c>
      <c r="GK187" s="26">
        <f t="shared" si="457"/>
        <v>0</v>
      </c>
      <c r="GL187" s="26">
        <f t="shared" si="458"/>
        <v>0</v>
      </c>
      <c r="GM187" s="26">
        <f t="shared" si="459"/>
        <v>0</v>
      </c>
      <c r="GN187" s="26">
        <f t="shared" si="460"/>
        <v>0</v>
      </c>
      <c r="GO187" s="26">
        <f t="shared" si="461"/>
        <v>0</v>
      </c>
      <c r="GP187" s="26">
        <f t="shared" si="462"/>
        <v>0</v>
      </c>
      <c r="GQ187" s="26">
        <f t="shared" si="463"/>
        <v>0</v>
      </c>
      <c r="GR187" s="26">
        <f t="shared" si="464"/>
        <v>0</v>
      </c>
      <c r="GS187" s="26">
        <f t="shared" si="465"/>
        <v>0</v>
      </c>
      <c r="GT187" s="26">
        <f t="shared" si="466"/>
        <v>0</v>
      </c>
      <c r="GU187" s="26">
        <f t="shared" si="467"/>
        <v>0</v>
      </c>
      <c r="GV187" s="26">
        <f t="shared" si="468"/>
        <v>0</v>
      </c>
      <c r="GW187" s="26">
        <f t="shared" si="469"/>
        <v>0</v>
      </c>
      <c r="GX187" s="26">
        <f t="shared" si="470"/>
        <v>2</v>
      </c>
      <c r="GY187" s="26">
        <f t="shared" si="471"/>
        <v>0</v>
      </c>
      <c r="GZ187" s="26">
        <f t="shared" si="472"/>
        <v>0</v>
      </c>
      <c r="HA187" s="26">
        <f t="shared" si="473"/>
        <v>0</v>
      </c>
      <c r="HB187" s="31">
        <f t="shared" si="474"/>
        <v>3</v>
      </c>
      <c r="HC187" s="31">
        <f t="shared" si="475"/>
        <v>0.44444444444444442</v>
      </c>
      <c r="HD187" s="31">
        <f t="shared" si="476"/>
        <v>6.0606060606060606E-4</v>
      </c>
    </row>
    <row r="188" spans="1:212">
      <c r="A188" s="6">
        <v>65</v>
      </c>
      <c r="B188" s="6">
        <v>60</v>
      </c>
      <c r="C188" s="6">
        <v>22</v>
      </c>
      <c r="D188" s="7">
        <v>25.367683639999999</v>
      </c>
      <c r="E188" s="8">
        <f t="shared" si="419"/>
        <v>25</v>
      </c>
      <c r="F188" s="7">
        <v>72.520545549999994</v>
      </c>
      <c r="G188" s="8">
        <f t="shared" si="420"/>
        <v>73</v>
      </c>
      <c r="H188" s="9">
        <v>6.6069840859999998</v>
      </c>
      <c r="I188" s="8">
        <f t="shared" si="421"/>
        <v>7</v>
      </c>
      <c r="J188" s="10">
        <v>107.9124111</v>
      </c>
      <c r="K188" s="8">
        <f t="shared" si="422"/>
        <v>108</v>
      </c>
      <c r="L188" s="5" t="s">
        <v>36</v>
      </c>
      <c r="S188"/>
      <c r="AP188"/>
      <c r="AQ188"/>
      <c r="AR188"/>
      <c r="BW188" s="27">
        <v>191</v>
      </c>
      <c r="BX188" s="26">
        <f t="shared" si="478"/>
        <v>0</v>
      </c>
      <c r="BY188" s="26">
        <f t="shared" si="479"/>
        <v>0</v>
      </c>
      <c r="BZ188" s="26">
        <f t="shared" si="480"/>
        <v>0</v>
      </c>
      <c r="CA188" s="26">
        <f t="shared" si="481"/>
        <v>0</v>
      </c>
      <c r="CB188" s="26">
        <f t="shared" si="482"/>
        <v>0</v>
      </c>
      <c r="CC188" s="26">
        <f t="shared" si="483"/>
        <v>0</v>
      </c>
      <c r="CD188" s="26">
        <f t="shared" si="484"/>
        <v>0</v>
      </c>
      <c r="CE188" s="26">
        <f t="shared" si="485"/>
        <v>0</v>
      </c>
      <c r="CF188" s="26">
        <f t="shared" si="486"/>
        <v>0</v>
      </c>
      <c r="CG188" s="26">
        <f t="shared" si="487"/>
        <v>0</v>
      </c>
      <c r="CH188" s="26">
        <f t="shared" si="488"/>
        <v>0</v>
      </c>
      <c r="CI188" s="26">
        <f t="shared" si="489"/>
        <v>0</v>
      </c>
      <c r="CJ188" s="26">
        <f t="shared" si="490"/>
        <v>0</v>
      </c>
      <c r="CK188" s="26">
        <f t="shared" si="491"/>
        <v>0</v>
      </c>
      <c r="CL188" s="26">
        <f t="shared" si="492"/>
        <v>0</v>
      </c>
      <c r="CM188" s="26">
        <f t="shared" si="493"/>
        <v>0</v>
      </c>
      <c r="CN188" s="26">
        <f t="shared" si="494"/>
        <v>0</v>
      </c>
      <c r="CO188" s="26">
        <f t="shared" si="495"/>
        <v>0</v>
      </c>
      <c r="CP188" s="26">
        <f t="shared" si="496"/>
        <v>0</v>
      </c>
      <c r="CQ188" s="26">
        <f t="shared" si="497"/>
        <v>0</v>
      </c>
      <c r="CR188" s="26">
        <f t="shared" si="498"/>
        <v>0</v>
      </c>
      <c r="CS188" s="26">
        <f t="shared" si="499"/>
        <v>0</v>
      </c>
      <c r="CT188" s="31">
        <f t="shared" si="450"/>
        <v>0</v>
      </c>
      <c r="CU188" s="31">
        <v>0</v>
      </c>
      <c r="CV188" s="31">
        <f t="shared" si="451"/>
        <v>0</v>
      </c>
      <c r="GE188" s="27">
        <v>206</v>
      </c>
      <c r="GF188" s="26">
        <f t="shared" si="452"/>
        <v>1</v>
      </c>
      <c r="GG188" s="26">
        <f t="shared" si="453"/>
        <v>0</v>
      </c>
      <c r="GH188" s="26">
        <f t="shared" si="454"/>
        <v>0</v>
      </c>
      <c r="GI188" s="26">
        <f t="shared" si="455"/>
        <v>0</v>
      </c>
      <c r="GJ188" s="26">
        <f t="shared" si="456"/>
        <v>0</v>
      </c>
      <c r="GK188" s="26">
        <f t="shared" si="457"/>
        <v>0</v>
      </c>
      <c r="GL188" s="26">
        <f t="shared" si="458"/>
        <v>0</v>
      </c>
      <c r="GM188" s="26">
        <f t="shared" si="459"/>
        <v>0</v>
      </c>
      <c r="GN188" s="26">
        <f t="shared" si="460"/>
        <v>0</v>
      </c>
      <c r="GO188" s="26">
        <f t="shared" si="461"/>
        <v>0</v>
      </c>
      <c r="GP188" s="26">
        <f t="shared" si="462"/>
        <v>0</v>
      </c>
      <c r="GQ188" s="26">
        <f t="shared" si="463"/>
        <v>0</v>
      </c>
      <c r="GR188" s="26">
        <f t="shared" si="464"/>
        <v>0</v>
      </c>
      <c r="GS188" s="26">
        <f t="shared" si="465"/>
        <v>0</v>
      </c>
      <c r="GT188" s="26">
        <f t="shared" si="466"/>
        <v>0</v>
      </c>
      <c r="GU188" s="26">
        <f t="shared" si="467"/>
        <v>0</v>
      </c>
      <c r="GV188" s="26">
        <f t="shared" si="468"/>
        <v>0</v>
      </c>
      <c r="GW188" s="26">
        <f t="shared" si="469"/>
        <v>1</v>
      </c>
      <c r="GX188" s="26">
        <f t="shared" si="470"/>
        <v>2</v>
      </c>
      <c r="GY188" s="26">
        <f t="shared" si="471"/>
        <v>0</v>
      </c>
      <c r="GZ188" s="26">
        <f t="shared" si="472"/>
        <v>0</v>
      </c>
      <c r="HA188" s="26">
        <f t="shared" si="473"/>
        <v>0</v>
      </c>
      <c r="HB188" s="31">
        <f t="shared" si="474"/>
        <v>4</v>
      </c>
      <c r="HC188" s="31">
        <f t="shared" si="475"/>
        <v>0.625</v>
      </c>
      <c r="HD188" s="31">
        <f t="shared" si="476"/>
        <v>1.1363636363636363E-3</v>
      </c>
    </row>
    <row r="189" spans="1:212">
      <c r="A189" s="6">
        <v>78</v>
      </c>
      <c r="B189" s="6">
        <v>37</v>
      </c>
      <c r="C189" s="6">
        <v>22</v>
      </c>
      <c r="D189" s="7">
        <v>25.342171029999999</v>
      </c>
      <c r="E189" s="8">
        <f t="shared" si="419"/>
        <v>25</v>
      </c>
      <c r="F189" s="7">
        <v>63.318019939999999</v>
      </c>
      <c r="G189" s="8">
        <f t="shared" si="420"/>
        <v>63</v>
      </c>
      <c r="H189" s="9">
        <v>6.3305543889999996</v>
      </c>
      <c r="I189" s="8">
        <f t="shared" si="421"/>
        <v>6</v>
      </c>
      <c r="J189" s="10">
        <v>74.520820259999994</v>
      </c>
      <c r="K189" s="8">
        <f t="shared" si="422"/>
        <v>75</v>
      </c>
      <c r="L189" s="5" t="s">
        <v>36</v>
      </c>
      <c r="S189"/>
      <c r="AP189"/>
      <c r="AQ189"/>
      <c r="AR189"/>
      <c r="BW189" s="27">
        <v>192</v>
      </c>
      <c r="BX189" s="26">
        <f t="shared" si="478"/>
        <v>0</v>
      </c>
      <c r="BY189" s="26">
        <f t="shared" si="479"/>
        <v>0</v>
      </c>
      <c r="BZ189" s="26">
        <f t="shared" si="480"/>
        <v>0</v>
      </c>
      <c r="CA189" s="26">
        <f t="shared" si="481"/>
        <v>0</v>
      </c>
      <c r="CB189" s="26">
        <f t="shared" si="482"/>
        <v>0</v>
      </c>
      <c r="CC189" s="26">
        <f t="shared" si="483"/>
        <v>0</v>
      </c>
      <c r="CD189" s="26">
        <f t="shared" si="484"/>
        <v>0</v>
      </c>
      <c r="CE189" s="26">
        <f t="shared" si="485"/>
        <v>0</v>
      </c>
      <c r="CF189" s="26">
        <f t="shared" si="486"/>
        <v>0</v>
      </c>
      <c r="CG189" s="26">
        <f t="shared" si="487"/>
        <v>0</v>
      </c>
      <c r="CH189" s="26">
        <f t="shared" si="488"/>
        <v>0</v>
      </c>
      <c r="CI189" s="26">
        <f t="shared" si="489"/>
        <v>0</v>
      </c>
      <c r="CJ189" s="26">
        <f t="shared" si="490"/>
        <v>0</v>
      </c>
      <c r="CK189" s="26">
        <f t="shared" si="491"/>
        <v>0</v>
      </c>
      <c r="CL189" s="26">
        <f t="shared" si="492"/>
        <v>0</v>
      </c>
      <c r="CM189" s="26">
        <f t="shared" si="493"/>
        <v>0</v>
      </c>
      <c r="CN189" s="26">
        <f t="shared" si="494"/>
        <v>0</v>
      </c>
      <c r="CO189" s="26">
        <f t="shared" si="495"/>
        <v>0</v>
      </c>
      <c r="CP189" s="26">
        <f t="shared" si="496"/>
        <v>0</v>
      </c>
      <c r="CQ189" s="26">
        <f t="shared" si="497"/>
        <v>0</v>
      </c>
      <c r="CR189" s="26">
        <f t="shared" si="498"/>
        <v>0</v>
      </c>
      <c r="CS189" s="26">
        <f t="shared" si="499"/>
        <v>0</v>
      </c>
      <c r="CT189" s="31">
        <f t="shared" si="450"/>
        <v>0</v>
      </c>
      <c r="CU189" s="31">
        <v>0</v>
      </c>
      <c r="CV189" s="31">
        <f t="shared" si="451"/>
        <v>0</v>
      </c>
      <c r="GE189" s="27">
        <v>207</v>
      </c>
      <c r="GF189" s="26">
        <f t="shared" si="452"/>
        <v>0</v>
      </c>
      <c r="GG189" s="26">
        <f t="shared" si="453"/>
        <v>0</v>
      </c>
      <c r="GH189" s="26">
        <f t="shared" si="454"/>
        <v>0</v>
      </c>
      <c r="GI189" s="26">
        <f t="shared" si="455"/>
        <v>0</v>
      </c>
      <c r="GJ189" s="26">
        <f t="shared" si="456"/>
        <v>0</v>
      </c>
      <c r="GK189" s="26">
        <f t="shared" si="457"/>
        <v>0</v>
      </c>
      <c r="GL189" s="26">
        <f t="shared" si="458"/>
        <v>0</v>
      </c>
      <c r="GM189" s="26">
        <f t="shared" si="459"/>
        <v>0</v>
      </c>
      <c r="GN189" s="26">
        <f t="shared" si="460"/>
        <v>0</v>
      </c>
      <c r="GO189" s="26">
        <f t="shared" si="461"/>
        <v>0</v>
      </c>
      <c r="GP189" s="26">
        <f t="shared" si="462"/>
        <v>0</v>
      </c>
      <c r="GQ189" s="26">
        <f t="shared" si="463"/>
        <v>0</v>
      </c>
      <c r="GR189" s="26">
        <f t="shared" si="464"/>
        <v>0</v>
      </c>
      <c r="GS189" s="26">
        <f t="shared" si="465"/>
        <v>0</v>
      </c>
      <c r="GT189" s="26">
        <f t="shared" si="466"/>
        <v>0</v>
      </c>
      <c r="GU189" s="26">
        <f t="shared" si="467"/>
        <v>0</v>
      </c>
      <c r="GV189" s="26">
        <f t="shared" si="468"/>
        <v>0</v>
      </c>
      <c r="GW189" s="26">
        <f t="shared" si="469"/>
        <v>1</v>
      </c>
      <c r="GX189" s="26">
        <f t="shared" si="470"/>
        <v>0</v>
      </c>
      <c r="GY189" s="26">
        <f t="shared" si="471"/>
        <v>0</v>
      </c>
      <c r="GZ189" s="26">
        <f t="shared" si="472"/>
        <v>0</v>
      </c>
      <c r="HA189" s="26">
        <f t="shared" si="473"/>
        <v>0</v>
      </c>
      <c r="HB189" s="31">
        <f t="shared" si="474"/>
        <v>1</v>
      </c>
      <c r="HC189" s="31">
        <f t="shared" si="475"/>
        <v>0</v>
      </c>
      <c r="HD189" s="31">
        <f t="shared" si="476"/>
        <v>0</v>
      </c>
    </row>
    <row r="190" spans="1:212">
      <c r="A190" s="6">
        <v>78</v>
      </c>
      <c r="B190" s="6">
        <v>58</v>
      </c>
      <c r="C190" s="6">
        <v>15</v>
      </c>
      <c r="D190" s="7">
        <v>25.009333550000001</v>
      </c>
      <c r="E190" s="8">
        <f t="shared" si="419"/>
        <v>25</v>
      </c>
      <c r="F190" s="7">
        <v>67.816568000000004</v>
      </c>
      <c r="G190" s="8">
        <f t="shared" si="420"/>
        <v>68</v>
      </c>
      <c r="H190" s="9">
        <v>6.5286312659999997</v>
      </c>
      <c r="I190" s="8">
        <f t="shared" si="421"/>
        <v>7</v>
      </c>
      <c r="J190" s="10">
        <v>62.913594940000003</v>
      </c>
      <c r="K190" s="8">
        <f t="shared" si="422"/>
        <v>63</v>
      </c>
      <c r="L190" s="5" t="s">
        <v>36</v>
      </c>
      <c r="S190"/>
      <c r="AP190"/>
      <c r="AQ190"/>
      <c r="AR190"/>
      <c r="BW190" s="27">
        <v>193</v>
      </c>
      <c r="BX190" s="26">
        <f t="shared" si="478"/>
        <v>0</v>
      </c>
      <c r="BY190" s="26">
        <f t="shared" si="479"/>
        <v>0</v>
      </c>
      <c r="BZ190" s="26">
        <f t="shared" si="480"/>
        <v>0</v>
      </c>
      <c r="CA190" s="26">
        <f t="shared" si="481"/>
        <v>0</v>
      </c>
      <c r="CB190" s="26">
        <f t="shared" si="482"/>
        <v>0</v>
      </c>
      <c r="CC190" s="26">
        <f t="shared" si="483"/>
        <v>0</v>
      </c>
      <c r="CD190" s="26">
        <f t="shared" si="484"/>
        <v>0</v>
      </c>
      <c r="CE190" s="26">
        <f t="shared" si="485"/>
        <v>0</v>
      </c>
      <c r="CF190" s="26">
        <f t="shared" si="486"/>
        <v>0</v>
      </c>
      <c r="CG190" s="26">
        <f t="shared" si="487"/>
        <v>0</v>
      </c>
      <c r="CH190" s="26">
        <f t="shared" si="488"/>
        <v>0</v>
      </c>
      <c r="CI190" s="26">
        <f t="shared" si="489"/>
        <v>0</v>
      </c>
      <c r="CJ190" s="26">
        <f t="shared" si="490"/>
        <v>0</v>
      </c>
      <c r="CK190" s="26">
        <f t="shared" si="491"/>
        <v>0</v>
      </c>
      <c r="CL190" s="26">
        <f t="shared" si="492"/>
        <v>0</v>
      </c>
      <c r="CM190" s="26">
        <f t="shared" si="493"/>
        <v>0</v>
      </c>
      <c r="CN190" s="26">
        <f t="shared" si="494"/>
        <v>0</v>
      </c>
      <c r="CO190" s="26">
        <f t="shared" si="495"/>
        <v>0</v>
      </c>
      <c r="CP190" s="26">
        <f t="shared" si="496"/>
        <v>0</v>
      </c>
      <c r="CQ190" s="26">
        <f t="shared" si="497"/>
        <v>0</v>
      </c>
      <c r="CR190" s="26">
        <f t="shared" si="498"/>
        <v>0</v>
      </c>
      <c r="CS190" s="26">
        <f t="shared" si="499"/>
        <v>0</v>
      </c>
      <c r="CT190" s="31">
        <f t="shared" si="450"/>
        <v>0</v>
      </c>
      <c r="CU190" s="31">
        <v>0</v>
      </c>
      <c r="CV190" s="31">
        <f t="shared" si="451"/>
        <v>0</v>
      </c>
      <c r="GE190" s="27">
        <v>208</v>
      </c>
      <c r="GF190" s="26">
        <f t="shared" si="452"/>
        <v>0</v>
      </c>
      <c r="GG190" s="26">
        <f t="shared" si="453"/>
        <v>0</v>
      </c>
      <c r="GH190" s="26">
        <f t="shared" si="454"/>
        <v>0</v>
      </c>
      <c r="GI190" s="26">
        <f t="shared" si="455"/>
        <v>0</v>
      </c>
      <c r="GJ190" s="26">
        <f t="shared" si="456"/>
        <v>0</v>
      </c>
      <c r="GK190" s="26">
        <f t="shared" si="457"/>
        <v>0</v>
      </c>
      <c r="GL190" s="26">
        <f t="shared" si="458"/>
        <v>0</v>
      </c>
      <c r="GM190" s="26">
        <f t="shared" si="459"/>
        <v>0</v>
      </c>
      <c r="GN190" s="26">
        <f t="shared" si="460"/>
        <v>0</v>
      </c>
      <c r="GO190" s="26">
        <f t="shared" si="461"/>
        <v>0</v>
      </c>
      <c r="GP190" s="26">
        <f t="shared" si="462"/>
        <v>0</v>
      </c>
      <c r="GQ190" s="26">
        <f t="shared" si="463"/>
        <v>0</v>
      </c>
      <c r="GR190" s="26">
        <f t="shared" si="464"/>
        <v>0</v>
      </c>
      <c r="GS190" s="26">
        <f t="shared" si="465"/>
        <v>0</v>
      </c>
      <c r="GT190" s="26">
        <f t="shared" si="466"/>
        <v>0</v>
      </c>
      <c r="GU190" s="26">
        <f t="shared" si="467"/>
        <v>0</v>
      </c>
      <c r="GV190" s="26">
        <f t="shared" si="468"/>
        <v>0</v>
      </c>
      <c r="GW190" s="26">
        <f t="shared" si="469"/>
        <v>1</v>
      </c>
      <c r="GX190" s="26">
        <f t="shared" si="470"/>
        <v>1</v>
      </c>
      <c r="GY190" s="26">
        <f t="shared" si="471"/>
        <v>0</v>
      </c>
      <c r="GZ190" s="26">
        <f t="shared" si="472"/>
        <v>0</v>
      </c>
      <c r="HA190" s="26">
        <f t="shared" si="473"/>
        <v>0</v>
      </c>
      <c r="HB190" s="31">
        <f t="shared" si="474"/>
        <v>2</v>
      </c>
      <c r="HC190" s="31">
        <f t="shared" si="475"/>
        <v>0.5</v>
      </c>
      <c r="HD190" s="31">
        <f t="shared" si="476"/>
        <v>4.5454545454545455E-4</v>
      </c>
    </row>
    <row r="191" spans="1:212">
      <c r="A191" s="6">
        <v>92</v>
      </c>
      <c r="B191" s="6">
        <v>60</v>
      </c>
      <c r="C191" s="6">
        <v>23</v>
      </c>
      <c r="D191" s="7">
        <v>18.667467240000001</v>
      </c>
      <c r="E191" s="8">
        <f t="shared" si="419"/>
        <v>19</v>
      </c>
      <c r="F191" s="7">
        <v>71.516474000000002</v>
      </c>
      <c r="G191" s="8">
        <f t="shared" si="420"/>
        <v>72</v>
      </c>
      <c r="H191" s="9">
        <v>5.7216671410000002</v>
      </c>
      <c r="I191" s="8">
        <f t="shared" si="421"/>
        <v>6</v>
      </c>
      <c r="J191" s="10">
        <v>69.932932550000004</v>
      </c>
      <c r="K191" s="8">
        <f t="shared" si="422"/>
        <v>70</v>
      </c>
      <c r="L191" s="5" t="s">
        <v>36</v>
      </c>
      <c r="S191"/>
      <c r="AP191"/>
      <c r="AQ191"/>
      <c r="AR191"/>
      <c r="BW191" s="27">
        <v>194</v>
      </c>
      <c r="BX191" s="26">
        <f t="shared" si="478"/>
        <v>0</v>
      </c>
      <c r="BY191" s="26">
        <f t="shared" si="479"/>
        <v>0</v>
      </c>
      <c r="BZ191" s="26">
        <f t="shared" si="480"/>
        <v>0</v>
      </c>
      <c r="CA191" s="26">
        <f t="shared" si="481"/>
        <v>0</v>
      </c>
      <c r="CB191" s="26">
        <f t="shared" si="482"/>
        <v>0</v>
      </c>
      <c r="CC191" s="26">
        <f t="shared" si="483"/>
        <v>0</v>
      </c>
      <c r="CD191" s="26">
        <f t="shared" si="484"/>
        <v>0</v>
      </c>
      <c r="CE191" s="26">
        <f t="shared" si="485"/>
        <v>0</v>
      </c>
      <c r="CF191" s="26">
        <f t="shared" si="486"/>
        <v>0</v>
      </c>
      <c r="CG191" s="26">
        <f t="shared" si="487"/>
        <v>0</v>
      </c>
      <c r="CH191" s="26">
        <f t="shared" si="488"/>
        <v>0</v>
      </c>
      <c r="CI191" s="26">
        <f t="shared" si="489"/>
        <v>0</v>
      </c>
      <c r="CJ191" s="26">
        <f t="shared" si="490"/>
        <v>0</v>
      </c>
      <c r="CK191" s="26">
        <f t="shared" si="491"/>
        <v>0</v>
      </c>
      <c r="CL191" s="26">
        <f t="shared" si="492"/>
        <v>0</v>
      </c>
      <c r="CM191" s="26">
        <f t="shared" si="493"/>
        <v>0</v>
      </c>
      <c r="CN191" s="26">
        <f t="shared" si="494"/>
        <v>0</v>
      </c>
      <c r="CO191" s="26">
        <f t="shared" si="495"/>
        <v>0</v>
      </c>
      <c r="CP191" s="26">
        <f t="shared" si="496"/>
        <v>0</v>
      </c>
      <c r="CQ191" s="26">
        <f t="shared" si="497"/>
        <v>0</v>
      </c>
      <c r="CR191" s="26">
        <f t="shared" si="498"/>
        <v>0</v>
      </c>
      <c r="CS191" s="26">
        <f t="shared" si="499"/>
        <v>0</v>
      </c>
      <c r="CT191" s="31">
        <f t="shared" si="450"/>
        <v>0</v>
      </c>
      <c r="CU191" s="31">
        <v>0</v>
      </c>
      <c r="CV191" s="31">
        <f t="shared" si="451"/>
        <v>0</v>
      </c>
      <c r="GE191" s="27">
        <v>209</v>
      </c>
      <c r="GF191" s="26">
        <f t="shared" si="452"/>
        <v>1</v>
      </c>
      <c r="GG191" s="26">
        <f t="shared" si="453"/>
        <v>0</v>
      </c>
      <c r="GH191" s="26">
        <f t="shared" si="454"/>
        <v>0</v>
      </c>
      <c r="GI191" s="26">
        <f t="shared" si="455"/>
        <v>0</v>
      </c>
      <c r="GJ191" s="26">
        <f t="shared" si="456"/>
        <v>0</v>
      </c>
      <c r="GK191" s="26">
        <f t="shared" si="457"/>
        <v>0</v>
      </c>
      <c r="GL191" s="26">
        <f t="shared" si="458"/>
        <v>0</v>
      </c>
      <c r="GM191" s="26">
        <f t="shared" si="459"/>
        <v>0</v>
      </c>
      <c r="GN191" s="26">
        <f t="shared" si="460"/>
        <v>0</v>
      </c>
      <c r="GO191" s="26">
        <f t="shared" si="461"/>
        <v>0</v>
      </c>
      <c r="GP191" s="26">
        <f t="shared" si="462"/>
        <v>0</v>
      </c>
      <c r="GQ191" s="26">
        <f t="shared" si="463"/>
        <v>0</v>
      </c>
      <c r="GR191" s="26">
        <f t="shared" si="464"/>
        <v>0</v>
      </c>
      <c r="GS191" s="26">
        <f t="shared" si="465"/>
        <v>0</v>
      </c>
      <c r="GT191" s="26">
        <f t="shared" si="466"/>
        <v>0</v>
      </c>
      <c r="GU191" s="26">
        <f t="shared" si="467"/>
        <v>0</v>
      </c>
      <c r="GV191" s="26">
        <f t="shared" si="468"/>
        <v>0</v>
      </c>
      <c r="GW191" s="26">
        <f t="shared" si="469"/>
        <v>1</v>
      </c>
      <c r="GX191" s="26">
        <f t="shared" si="470"/>
        <v>0</v>
      </c>
      <c r="GY191" s="26">
        <f t="shared" si="471"/>
        <v>0</v>
      </c>
      <c r="GZ191" s="26">
        <f t="shared" si="472"/>
        <v>0</v>
      </c>
      <c r="HA191" s="26">
        <f t="shared" si="473"/>
        <v>0</v>
      </c>
      <c r="HB191" s="31">
        <f t="shared" si="474"/>
        <v>2</v>
      </c>
      <c r="HC191" s="31">
        <f t="shared" si="475"/>
        <v>0.5</v>
      </c>
      <c r="HD191" s="31">
        <f t="shared" si="476"/>
        <v>4.5454545454545455E-4</v>
      </c>
    </row>
    <row r="192" spans="1:212">
      <c r="A192" s="6">
        <v>79</v>
      </c>
      <c r="B192" s="6">
        <v>59</v>
      </c>
      <c r="C192" s="6">
        <v>17</v>
      </c>
      <c r="D192" s="7">
        <v>20.379996649999999</v>
      </c>
      <c r="E192" s="8">
        <f t="shared" si="419"/>
        <v>20</v>
      </c>
      <c r="F192" s="7">
        <v>63.73849998</v>
      </c>
      <c r="G192" s="8">
        <f t="shared" si="420"/>
        <v>64</v>
      </c>
      <c r="H192" s="9">
        <v>6.6442054849999996</v>
      </c>
      <c r="I192" s="8">
        <f t="shared" si="421"/>
        <v>7</v>
      </c>
      <c r="J192" s="10">
        <v>108.5054416</v>
      </c>
      <c r="K192" s="8">
        <f t="shared" si="422"/>
        <v>109</v>
      </c>
      <c r="L192" s="5" t="s">
        <v>36</v>
      </c>
      <c r="S192"/>
      <c r="AP192"/>
      <c r="AQ192"/>
      <c r="AR192"/>
      <c r="BW192" s="27">
        <v>195</v>
      </c>
      <c r="BX192" s="26">
        <f t="shared" si="478"/>
        <v>0</v>
      </c>
      <c r="BY192" s="26">
        <f t="shared" si="479"/>
        <v>0</v>
      </c>
      <c r="BZ192" s="26">
        <f t="shared" si="480"/>
        <v>0</v>
      </c>
      <c r="CA192" s="26">
        <f t="shared" si="481"/>
        <v>0</v>
      </c>
      <c r="CB192" s="26">
        <f t="shared" si="482"/>
        <v>0</v>
      </c>
      <c r="CC192" s="26">
        <f t="shared" si="483"/>
        <v>0</v>
      </c>
      <c r="CD192" s="26">
        <f t="shared" si="484"/>
        <v>0</v>
      </c>
      <c r="CE192" s="26">
        <f t="shared" si="485"/>
        <v>0</v>
      </c>
      <c r="CF192" s="26">
        <f t="shared" si="486"/>
        <v>0</v>
      </c>
      <c r="CG192" s="26">
        <f t="shared" si="487"/>
        <v>0</v>
      </c>
      <c r="CH192" s="26">
        <f t="shared" si="488"/>
        <v>0</v>
      </c>
      <c r="CI192" s="26">
        <f t="shared" si="489"/>
        <v>0</v>
      </c>
      <c r="CJ192" s="26">
        <f t="shared" si="490"/>
        <v>11</v>
      </c>
      <c r="CK192" s="26">
        <f t="shared" si="491"/>
        <v>0</v>
      </c>
      <c r="CL192" s="26">
        <f t="shared" si="492"/>
        <v>0</v>
      </c>
      <c r="CM192" s="26">
        <f t="shared" si="493"/>
        <v>7</v>
      </c>
      <c r="CN192" s="26">
        <f t="shared" si="494"/>
        <v>0</v>
      </c>
      <c r="CO192" s="26">
        <f t="shared" si="495"/>
        <v>0</v>
      </c>
      <c r="CP192" s="26">
        <f t="shared" si="496"/>
        <v>0</v>
      </c>
      <c r="CQ192" s="26">
        <f t="shared" si="497"/>
        <v>0</v>
      </c>
      <c r="CR192" s="26">
        <f t="shared" si="498"/>
        <v>0</v>
      </c>
      <c r="CS192" s="26">
        <f t="shared" si="499"/>
        <v>0</v>
      </c>
      <c r="CT192" s="31">
        <f t="shared" si="450"/>
        <v>18</v>
      </c>
      <c r="CU192" s="31">
        <f t="shared" ref="CU192:CU194" si="500">1-(($BX192/$CT192)^2)-(($BY192/$CT192)^2)-(($BZ192/$CT192)^2)-(($CA192/$CT192)^2)-(($CB192/$CT192)^2)-(($CC192/$CT192)^2)-(($CD192/$CT192)^2)-(($CE192/$CT192)^2)-(($CF192/$CT192)^2)-(($CG192/$CT192)^2)-(($CH192/$CT192)^2)-(($CI192/$CT192)^2)-(($CJ192/$CT192)^2)-(($CK192/$CT192)^2)-(($CL192/$CT192)^2)-(($CM192/$CT192)^2)-(($CN192/$CT192)^2)-(($CO192/$CT192)^2)-(($CP192/$CT192)^2)-(($CQ192/$CT192)^2)-(($CR192/$CT192)^2)-(($CS192/$CT192)^2)</f>
        <v>0.47530864197530853</v>
      </c>
      <c r="CV192" s="31">
        <f t="shared" si="451"/>
        <v>3.8888888888888883E-3</v>
      </c>
      <c r="GE192" s="27">
        <v>210</v>
      </c>
      <c r="GF192" s="26">
        <f t="shared" si="452"/>
        <v>2</v>
      </c>
      <c r="GG192" s="26">
        <f t="shared" si="453"/>
        <v>0</v>
      </c>
      <c r="GH192" s="26">
        <f t="shared" si="454"/>
        <v>0</v>
      </c>
      <c r="GI192" s="26">
        <f t="shared" si="455"/>
        <v>0</v>
      </c>
      <c r="GJ192" s="26">
        <f t="shared" si="456"/>
        <v>0</v>
      </c>
      <c r="GK192" s="26">
        <f t="shared" si="457"/>
        <v>0</v>
      </c>
      <c r="GL192" s="26">
        <f t="shared" si="458"/>
        <v>0</v>
      </c>
      <c r="GM192" s="26">
        <f t="shared" si="459"/>
        <v>0</v>
      </c>
      <c r="GN192" s="26">
        <f t="shared" si="460"/>
        <v>0</v>
      </c>
      <c r="GO192" s="26">
        <f t="shared" si="461"/>
        <v>0</v>
      </c>
      <c r="GP192" s="26">
        <f t="shared" si="462"/>
        <v>0</v>
      </c>
      <c r="GQ192" s="26">
        <f t="shared" si="463"/>
        <v>0</v>
      </c>
      <c r="GR192" s="26">
        <f t="shared" si="464"/>
        <v>0</v>
      </c>
      <c r="GS192" s="26">
        <f t="shared" si="465"/>
        <v>0</v>
      </c>
      <c r="GT192" s="26">
        <f t="shared" si="466"/>
        <v>0</v>
      </c>
      <c r="GU192" s="26">
        <f t="shared" si="467"/>
        <v>0</v>
      </c>
      <c r="GV192" s="26">
        <f t="shared" si="468"/>
        <v>0</v>
      </c>
      <c r="GW192" s="26">
        <f t="shared" si="469"/>
        <v>2</v>
      </c>
      <c r="GX192" s="26">
        <f t="shared" si="470"/>
        <v>2</v>
      </c>
      <c r="GY192" s="26">
        <f t="shared" si="471"/>
        <v>0</v>
      </c>
      <c r="GZ192" s="26">
        <f t="shared" si="472"/>
        <v>0</v>
      </c>
      <c r="HA192" s="26">
        <f t="shared" si="473"/>
        <v>0</v>
      </c>
      <c r="HB192" s="31">
        <f t="shared" si="474"/>
        <v>6</v>
      </c>
      <c r="HC192" s="31">
        <f t="shared" si="475"/>
        <v>0.66666666666666652</v>
      </c>
      <c r="HD192" s="31">
        <f t="shared" si="476"/>
        <v>1.818181818181818E-3</v>
      </c>
    </row>
    <row r="193" spans="1:212">
      <c r="A193" s="6">
        <v>91</v>
      </c>
      <c r="B193" s="6">
        <v>55</v>
      </c>
      <c r="C193" s="6">
        <v>15</v>
      </c>
      <c r="D193" s="7">
        <v>18.093002269999999</v>
      </c>
      <c r="E193" s="8">
        <f t="shared" si="419"/>
        <v>18</v>
      </c>
      <c r="F193" s="7">
        <v>72.610241720000005</v>
      </c>
      <c r="G193" s="8">
        <f t="shared" si="420"/>
        <v>73</v>
      </c>
      <c r="H193" s="9">
        <v>6.3766510910000003</v>
      </c>
      <c r="I193" s="8">
        <f t="shared" si="421"/>
        <v>6</v>
      </c>
      <c r="J193" s="10">
        <v>78.961595410000001</v>
      </c>
      <c r="K193" s="8">
        <f t="shared" si="422"/>
        <v>79</v>
      </c>
      <c r="L193" s="5" t="s">
        <v>36</v>
      </c>
      <c r="S193"/>
      <c r="AP193"/>
      <c r="AQ193"/>
      <c r="AR193"/>
      <c r="BW193" s="27">
        <v>196</v>
      </c>
      <c r="BX193" s="26">
        <f t="shared" si="478"/>
        <v>0</v>
      </c>
      <c r="BY193" s="26">
        <f t="shared" si="479"/>
        <v>0</v>
      </c>
      <c r="BZ193" s="26">
        <f t="shared" si="480"/>
        <v>0</v>
      </c>
      <c r="CA193" s="26">
        <f t="shared" si="481"/>
        <v>0</v>
      </c>
      <c r="CB193" s="26">
        <f t="shared" si="482"/>
        <v>0</v>
      </c>
      <c r="CC193" s="26">
        <f t="shared" si="483"/>
        <v>0</v>
      </c>
      <c r="CD193" s="26">
        <f t="shared" si="484"/>
        <v>0</v>
      </c>
      <c r="CE193" s="26">
        <f t="shared" si="485"/>
        <v>0</v>
      </c>
      <c r="CF193" s="26">
        <f t="shared" si="486"/>
        <v>0</v>
      </c>
      <c r="CG193" s="26">
        <f t="shared" si="487"/>
        <v>0</v>
      </c>
      <c r="CH193" s="26">
        <f t="shared" si="488"/>
        <v>0</v>
      </c>
      <c r="CI193" s="26">
        <f t="shared" si="489"/>
        <v>0</v>
      </c>
      <c r="CJ193" s="26">
        <f t="shared" si="490"/>
        <v>8</v>
      </c>
      <c r="CK193" s="26">
        <f t="shared" si="491"/>
        <v>0</v>
      </c>
      <c r="CL193" s="26">
        <f t="shared" si="492"/>
        <v>0</v>
      </c>
      <c r="CM193" s="26">
        <f t="shared" si="493"/>
        <v>13</v>
      </c>
      <c r="CN193" s="26">
        <f t="shared" si="494"/>
        <v>0</v>
      </c>
      <c r="CO193" s="26">
        <f t="shared" si="495"/>
        <v>0</v>
      </c>
      <c r="CP193" s="26">
        <f t="shared" si="496"/>
        <v>0</v>
      </c>
      <c r="CQ193" s="26">
        <f t="shared" si="497"/>
        <v>0</v>
      </c>
      <c r="CR193" s="26">
        <f t="shared" si="498"/>
        <v>0</v>
      </c>
      <c r="CS193" s="26">
        <f t="shared" si="499"/>
        <v>0</v>
      </c>
      <c r="CT193" s="31">
        <f t="shared" si="450"/>
        <v>21</v>
      </c>
      <c r="CU193" s="31">
        <f t="shared" si="500"/>
        <v>0.47165532879818595</v>
      </c>
      <c r="CV193" s="31">
        <f t="shared" si="451"/>
        <v>4.5021645021645022E-3</v>
      </c>
      <c r="GE193" s="27">
        <v>211</v>
      </c>
      <c r="GF193" s="26">
        <f t="shared" si="452"/>
        <v>1</v>
      </c>
      <c r="GG193" s="26">
        <f t="shared" si="453"/>
        <v>0</v>
      </c>
      <c r="GH193" s="26">
        <f t="shared" si="454"/>
        <v>0</v>
      </c>
      <c r="GI193" s="26">
        <f t="shared" si="455"/>
        <v>0</v>
      </c>
      <c r="GJ193" s="26">
        <f t="shared" si="456"/>
        <v>0</v>
      </c>
      <c r="GK193" s="26">
        <f t="shared" si="457"/>
        <v>0</v>
      </c>
      <c r="GL193" s="26">
        <f t="shared" si="458"/>
        <v>0</v>
      </c>
      <c r="GM193" s="26">
        <f t="shared" si="459"/>
        <v>0</v>
      </c>
      <c r="GN193" s="26">
        <f t="shared" si="460"/>
        <v>0</v>
      </c>
      <c r="GO193" s="26">
        <f t="shared" si="461"/>
        <v>0</v>
      </c>
      <c r="GP193" s="26">
        <f t="shared" si="462"/>
        <v>0</v>
      </c>
      <c r="GQ193" s="26">
        <f t="shared" si="463"/>
        <v>0</v>
      </c>
      <c r="GR193" s="26">
        <f t="shared" si="464"/>
        <v>0</v>
      </c>
      <c r="GS193" s="26">
        <f t="shared" si="465"/>
        <v>0</v>
      </c>
      <c r="GT193" s="26">
        <f t="shared" si="466"/>
        <v>0</v>
      </c>
      <c r="GU193" s="26">
        <f t="shared" si="467"/>
        <v>0</v>
      </c>
      <c r="GV193" s="26">
        <f t="shared" si="468"/>
        <v>0</v>
      </c>
      <c r="GW193" s="26">
        <f t="shared" si="469"/>
        <v>0</v>
      </c>
      <c r="GX193" s="26">
        <f t="shared" si="470"/>
        <v>1</v>
      </c>
      <c r="GY193" s="26">
        <f t="shared" si="471"/>
        <v>0</v>
      </c>
      <c r="GZ193" s="26">
        <f t="shared" si="472"/>
        <v>0</v>
      </c>
      <c r="HA193" s="26">
        <f t="shared" si="473"/>
        <v>0</v>
      </c>
      <c r="HB193" s="31">
        <f t="shared" si="474"/>
        <v>2</v>
      </c>
      <c r="HC193" s="31">
        <f t="shared" si="475"/>
        <v>0.5</v>
      </c>
      <c r="HD193" s="31">
        <f t="shared" si="476"/>
        <v>4.5454545454545455E-4</v>
      </c>
    </row>
    <row r="194" spans="1:212">
      <c r="A194" s="6">
        <v>76</v>
      </c>
      <c r="B194" s="6">
        <v>51</v>
      </c>
      <c r="C194" s="6">
        <v>18</v>
      </c>
      <c r="D194" s="7">
        <v>26.169859070000001</v>
      </c>
      <c r="E194" s="8">
        <f t="shared" si="419"/>
        <v>26</v>
      </c>
      <c r="F194" s="7">
        <v>71.962466169999999</v>
      </c>
      <c r="G194" s="8">
        <f t="shared" si="420"/>
        <v>72</v>
      </c>
      <c r="H194" s="9">
        <v>6.2470404220000004</v>
      </c>
      <c r="I194" s="8">
        <f t="shared" si="421"/>
        <v>6</v>
      </c>
      <c r="J194" s="10">
        <v>79.849253930000003</v>
      </c>
      <c r="K194" s="8">
        <f t="shared" si="422"/>
        <v>80</v>
      </c>
      <c r="L194" s="5" t="s">
        <v>36</v>
      </c>
      <c r="S194"/>
      <c r="AP194"/>
      <c r="AQ194"/>
      <c r="AR194"/>
      <c r="BW194" s="27">
        <v>197</v>
      </c>
      <c r="BX194" s="26">
        <f t="shared" si="478"/>
        <v>0</v>
      </c>
      <c r="BY194" s="26">
        <f t="shared" si="479"/>
        <v>0</v>
      </c>
      <c r="BZ194" s="26">
        <f t="shared" si="480"/>
        <v>0</v>
      </c>
      <c r="CA194" s="26">
        <f t="shared" si="481"/>
        <v>0</v>
      </c>
      <c r="CB194" s="26">
        <f t="shared" si="482"/>
        <v>0</v>
      </c>
      <c r="CC194" s="26">
        <f t="shared" si="483"/>
        <v>0</v>
      </c>
      <c r="CD194" s="26">
        <f t="shared" si="484"/>
        <v>0</v>
      </c>
      <c r="CE194" s="26">
        <f t="shared" si="485"/>
        <v>0</v>
      </c>
      <c r="CF194" s="26">
        <f t="shared" si="486"/>
        <v>0</v>
      </c>
      <c r="CG194" s="26">
        <f t="shared" si="487"/>
        <v>0</v>
      </c>
      <c r="CH194" s="26">
        <f t="shared" si="488"/>
        <v>0</v>
      </c>
      <c r="CI194" s="26">
        <f t="shared" si="489"/>
        <v>0</v>
      </c>
      <c r="CJ194" s="26">
        <f t="shared" si="490"/>
        <v>11</v>
      </c>
      <c r="CK194" s="26">
        <f t="shared" si="491"/>
        <v>0</v>
      </c>
      <c r="CL194" s="26">
        <f t="shared" si="492"/>
        <v>0</v>
      </c>
      <c r="CM194" s="26">
        <f t="shared" si="493"/>
        <v>13</v>
      </c>
      <c r="CN194" s="26">
        <f t="shared" si="494"/>
        <v>0</v>
      </c>
      <c r="CO194" s="26">
        <f t="shared" si="495"/>
        <v>0</v>
      </c>
      <c r="CP194" s="26">
        <f t="shared" si="496"/>
        <v>0</v>
      </c>
      <c r="CQ194" s="26">
        <f t="shared" si="497"/>
        <v>0</v>
      </c>
      <c r="CR194" s="26">
        <f t="shared" si="498"/>
        <v>0</v>
      </c>
      <c r="CS194" s="26">
        <f t="shared" si="499"/>
        <v>0</v>
      </c>
      <c r="CT194" s="31">
        <f t="shared" si="450"/>
        <v>24</v>
      </c>
      <c r="CU194" s="31">
        <f t="shared" si="500"/>
        <v>0.49652777777777785</v>
      </c>
      <c r="CV194" s="31">
        <f t="shared" si="451"/>
        <v>5.4166666666666677E-3</v>
      </c>
      <c r="GE194" s="27">
        <v>212</v>
      </c>
      <c r="GF194" s="26">
        <f t="shared" si="452"/>
        <v>0</v>
      </c>
      <c r="GG194" s="26">
        <f t="shared" si="453"/>
        <v>0</v>
      </c>
      <c r="GH194" s="26">
        <f t="shared" si="454"/>
        <v>0</v>
      </c>
      <c r="GI194" s="26">
        <f t="shared" si="455"/>
        <v>0</v>
      </c>
      <c r="GJ194" s="26">
        <f t="shared" si="456"/>
        <v>0</v>
      </c>
      <c r="GK194" s="26">
        <f t="shared" si="457"/>
        <v>0</v>
      </c>
      <c r="GL194" s="26">
        <f t="shared" si="458"/>
        <v>0</v>
      </c>
      <c r="GM194" s="26">
        <f t="shared" si="459"/>
        <v>0</v>
      </c>
      <c r="GN194" s="26">
        <f t="shared" si="460"/>
        <v>0</v>
      </c>
      <c r="GO194" s="26">
        <f t="shared" si="461"/>
        <v>0</v>
      </c>
      <c r="GP194" s="26">
        <f t="shared" si="462"/>
        <v>0</v>
      </c>
      <c r="GQ194" s="26">
        <f t="shared" si="463"/>
        <v>0</v>
      </c>
      <c r="GR194" s="26">
        <f t="shared" si="464"/>
        <v>0</v>
      </c>
      <c r="GS194" s="26">
        <f t="shared" si="465"/>
        <v>0</v>
      </c>
      <c r="GT194" s="26">
        <f t="shared" si="466"/>
        <v>0</v>
      </c>
      <c r="GU194" s="26">
        <f t="shared" si="467"/>
        <v>0</v>
      </c>
      <c r="GV194" s="26">
        <f t="shared" si="468"/>
        <v>0</v>
      </c>
      <c r="GW194" s="26">
        <f t="shared" si="469"/>
        <v>1</v>
      </c>
      <c r="GX194" s="26">
        <f t="shared" si="470"/>
        <v>0</v>
      </c>
      <c r="GY194" s="26">
        <f t="shared" si="471"/>
        <v>0</v>
      </c>
      <c r="GZ194" s="26">
        <f t="shared" si="472"/>
        <v>0</v>
      </c>
      <c r="HA194" s="26">
        <f t="shared" si="473"/>
        <v>0</v>
      </c>
      <c r="HB194" s="31">
        <f t="shared" si="474"/>
        <v>1</v>
      </c>
      <c r="HC194" s="31">
        <f t="shared" si="475"/>
        <v>0</v>
      </c>
      <c r="HD194" s="31">
        <f t="shared" si="476"/>
        <v>0</v>
      </c>
    </row>
    <row r="195" spans="1:212">
      <c r="A195" s="6">
        <v>87</v>
      </c>
      <c r="B195" s="6">
        <v>48</v>
      </c>
      <c r="C195" s="6">
        <v>25</v>
      </c>
      <c r="D195" s="7">
        <v>18.65396672</v>
      </c>
      <c r="E195" s="8">
        <f t="shared" ref="E195:E258" si="501">ROUND(D195, 0)</f>
        <v>19</v>
      </c>
      <c r="F195" s="7">
        <v>61.378796710000003</v>
      </c>
      <c r="G195" s="8">
        <f t="shared" ref="G195:G258" si="502">ROUND(F195, 0)</f>
        <v>61</v>
      </c>
      <c r="H195" s="9">
        <v>6.6567300080000003</v>
      </c>
      <c r="I195" s="8">
        <f t="shared" ref="I195:I258" si="503">ROUND(H195, 0)</f>
        <v>7</v>
      </c>
      <c r="J195" s="10">
        <v>93.620391749999996</v>
      </c>
      <c r="K195" s="8">
        <f t="shared" ref="K195:K258" si="504">ROUND(J195, 0)</f>
        <v>94</v>
      </c>
      <c r="L195" s="5" t="s">
        <v>36</v>
      </c>
      <c r="S195"/>
      <c r="AP195"/>
      <c r="AQ195"/>
      <c r="AR195"/>
      <c r="BW195" s="27">
        <v>198</v>
      </c>
      <c r="BX195" s="26">
        <f t="shared" ref="BX195:BX202" si="505">COUNTIFS($C$2:$C$2201, $BW195, $L$2:$L$2201, $P$2)</f>
        <v>0</v>
      </c>
      <c r="BY195" s="26">
        <f t="shared" ref="BY195:BY202" si="506">COUNTIFS($C$2:$C$2201, $BW195, $L$2:$L$2201, $P$3)</f>
        <v>0</v>
      </c>
      <c r="BZ195" s="26">
        <f t="shared" ref="BZ195:BZ202" si="507">COUNTIFS($C$2:$C$2201, $BW195, $L$2:$L$2201, $P$4)</f>
        <v>0</v>
      </c>
      <c r="CA195" s="26">
        <f t="shared" ref="CA195:CA202" si="508">COUNTIFS($C$2:$C$2201, $BW195, $L$2:$L$2201, $P$5)</f>
        <v>0</v>
      </c>
      <c r="CB195" s="26">
        <f t="shared" ref="CB195:CB202" si="509">COUNTIFS($C$2:$C$2201, $BW195, $L$2:$L$2201, $P$6)</f>
        <v>0</v>
      </c>
      <c r="CC195" s="26">
        <f t="shared" ref="CC195:CC202" si="510">COUNTIFS($C$2:$C$2201, $BW195, $L$2:$L$2201, $P$7)</f>
        <v>0</v>
      </c>
      <c r="CD195" s="26">
        <f t="shared" ref="CD195:CD202" si="511">COUNTIFS($C$2:$C$2201, $BW195, $L$2:$L$2201, $P$8)</f>
        <v>0</v>
      </c>
      <c r="CE195" s="26">
        <f t="shared" ref="CE195:CE202" si="512">COUNTIFS($C$2:$C$2201, $BW195, $L$2:$L$2201, $P$9)</f>
        <v>0</v>
      </c>
      <c r="CF195" s="26">
        <f t="shared" ref="CF195:CF202" si="513">COUNTIFS($C$2:$C$2201, $BW195, $L$2:$L$2201, $P$10)</f>
        <v>0</v>
      </c>
      <c r="CG195" s="26">
        <f t="shared" ref="CG195:CG202" si="514">COUNTIFS($C$2:$C$2201, $BW195, $L$2:$L$2201, $P$11)</f>
        <v>0</v>
      </c>
      <c r="CH195" s="26">
        <f t="shared" ref="CH195:CH202" si="515">COUNTIFS($C$2:$C$2201, $BW195, $L$2:$L$2201, $P$12)</f>
        <v>0</v>
      </c>
      <c r="CI195" s="26">
        <f t="shared" ref="CI195:CI202" si="516">COUNTIFS($C$2:$C$2201, $BW195, $L$2:$L$2201, $P$13)</f>
        <v>0</v>
      </c>
      <c r="CJ195" s="26">
        <f t="shared" ref="CJ195:CJ202" si="517">COUNTIFS($C$2:$C$2201, $BW195, $L$2:$L$2201, $P$14)</f>
        <v>5</v>
      </c>
      <c r="CK195" s="26">
        <f t="shared" ref="CK195:CK202" si="518">COUNTIFS($C$2:$C$2201, $BW195, $L$2:$L$2201, $P$15)</f>
        <v>0</v>
      </c>
      <c r="CL195" s="26">
        <f t="shared" ref="CL195:CL202" si="519">COUNTIFS($C$2:$C$2201, $BW195, $L$2:$L$2201, $P$16)</f>
        <v>0</v>
      </c>
      <c r="CM195" s="26">
        <f t="shared" ref="CM195:CM202" si="520">COUNTIFS($C$2:$C$2201, $BW195, $L$2:$L$2201, $P$17)</f>
        <v>10</v>
      </c>
      <c r="CN195" s="26">
        <f t="shared" ref="CN195:CN202" si="521">COUNTIFS($C$2:$C$2201, $BW195, $L$2:$L$2201, $P$18)</f>
        <v>0</v>
      </c>
      <c r="CO195" s="26">
        <f t="shared" ref="CO195:CO202" si="522">COUNTIFS($C$2:$C$2201, $BW195, $L$2:$L$2201, $P$19)</f>
        <v>0</v>
      </c>
      <c r="CP195" s="26">
        <f t="shared" ref="CP195:CP202" si="523">COUNTIFS($C$2:$C$2201, $BW195, $L$2:$L$2201, $P$20)</f>
        <v>0</v>
      </c>
      <c r="CQ195" s="26">
        <f t="shared" ref="CQ195:CQ202" si="524">COUNTIFS($C$2:$C$2201, $BW195, $L$2:$L$2201, $P$21)</f>
        <v>0</v>
      </c>
      <c r="CR195" s="26">
        <f t="shared" ref="CR195:CR202" si="525">COUNTIFS($C$2:$C$2201, $BW195, $L$2:$L$2201, $P$22)</f>
        <v>0</v>
      </c>
      <c r="CS195" s="26">
        <f t="shared" ref="CS195:CS202" si="526">COUNTIFS($C$2:$C$2201, $BW195, $L$2:$L$2201, $P$23)</f>
        <v>0</v>
      </c>
      <c r="CT195" s="31">
        <f t="shared" ref="CT195:CT202" si="527">SUM($BX195:$CS195)</f>
        <v>15</v>
      </c>
      <c r="CU195" s="31">
        <f t="shared" ref="CU195:CU202" si="528">1-(($BX195/$CT195)^2)-(($BY195/$CT195)^2)-(($BZ195/$CT195)^2)-(($CA195/$CT195)^2)-(($CB195/$CT195)^2)-(($CC195/$CT195)^2)-(($CD195/$CT195)^2)-(($CE195/$CT195)^2)-(($CF195/$CT195)^2)-(($CG195/$CT195)^2)-(($CH195/$CT195)^2)-(($CI195/$CT195)^2)-(($CJ195/$CT195)^2)-(($CK195/$CT195)^2)-(($CL195/$CT195)^2)-(($CM195/$CT195)^2)-(($CN195/$CT195)^2)-(($CO195/$CT195)^2)-(($CP195/$CT195)^2)-(($CQ195/$CT195)^2)-(($CR195/$CT195)^2)-(($CS195/$CT195)^2)</f>
        <v>0.44444444444444442</v>
      </c>
      <c r="CV195" s="31">
        <f t="shared" ref="CV195:CV202" si="529">($CT195/$CT$203)*$CU195</f>
        <v>3.0303030303030299E-3</v>
      </c>
      <c r="GE195" s="27">
        <v>213</v>
      </c>
      <c r="GF195" s="26">
        <f t="shared" ref="GF195:GF258" si="530">COUNTIFS($K$2:$K$2201, $GE195, $L$2:$L$2201, $P$2)</f>
        <v>1</v>
      </c>
      <c r="GG195" s="26">
        <f t="shared" ref="GG195:GG258" si="531">COUNTIFS($K$2:$K$2201, $GE195, $L$2:$L$2201, $P$3)</f>
        <v>0</v>
      </c>
      <c r="GH195" s="26">
        <f t="shared" ref="GH195:GH258" si="532">COUNTIFS($K$2:$K$2201, $GE195, $L$2:$L$2201, $P$4)</f>
        <v>0</v>
      </c>
      <c r="GI195" s="26">
        <f t="shared" ref="GI195:GI258" si="533">COUNTIFS($K$2:$K$2201, $GE195, $L$2:$L$2201, $P$5)</f>
        <v>0</v>
      </c>
      <c r="GJ195" s="26">
        <f t="shared" ref="GJ195:GJ258" si="534">COUNTIFS($K$2:$K$2201, $GE195, $L$2:$L$2201, $P$6)</f>
        <v>0</v>
      </c>
      <c r="GK195" s="26">
        <f t="shared" ref="GK195:GK258" si="535">COUNTIFS($K$2:$K$2201, $GE195, $L$2:$L$2201, $P$7)</f>
        <v>0</v>
      </c>
      <c r="GL195" s="26">
        <f t="shared" ref="GL195:GL258" si="536">COUNTIFS($K$2:$K$2201, $GE195, $L$2:$L$2201, $P$8)</f>
        <v>0</v>
      </c>
      <c r="GM195" s="26">
        <f t="shared" ref="GM195:GM258" si="537">COUNTIFS($K$2:$K$2201, $GE195, $L$2:$L$2201, $P$9)</f>
        <v>0</v>
      </c>
      <c r="GN195" s="26">
        <f t="shared" ref="GN195:GN258" si="538">COUNTIFS($K$2:$K$2201, $GE195, $L$2:$L$2201, $P$10)</f>
        <v>0</v>
      </c>
      <c r="GO195" s="26">
        <f t="shared" ref="GO195:GO258" si="539">COUNTIFS($K$2:$K$2201, $GE195, $L$2:$L$2201, $P$11)</f>
        <v>0</v>
      </c>
      <c r="GP195" s="26">
        <f t="shared" ref="GP195:GP258" si="540">COUNTIFS($K$2:$K$2201, $GE195, $L$2:$L$2201, $P$12)</f>
        <v>0</v>
      </c>
      <c r="GQ195" s="26">
        <f t="shared" ref="GQ195:GQ258" si="541">COUNTIFS($K$2:$K$2201, $GE195, $L$2:$L$2201, $P$13)</f>
        <v>0</v>
      </c>
      <c r="GR195" s="26">
        <f t="shared" ref="GR195:GR258" si="542">COUNTIFS($K$2:$K$2201, $GE195, $L$2:$L$2201, $P$14)</f>
        <v>0</v>
      </c>
      <c r="GS195" s="26">
        <f t="shared" ref="GS195:GS258" si="543">COUNTIFS($K$2:$K$2201, $GE195, $L$2:$L$2201, $P$15)</f>
        <v>0</v>
      </c>
      <c r="GT195" s="26">
        <f t="shared" ref="GT195:GT258" si="544">COUNTIFS($K$2:$K$2201, $GE195, $L$2:$L$2201, $P$16)</f>
        <v>0</v>
      </c>
      <c r="GU195" s="26">
        <f t="shared" ref="GU195:GU258" si="545">COUNTIFS($K$2:$K$2201, $GE195, $L$2:$L$2201, $P$17)</f>
        <v>0</v>
      </c>
      <c r="GV195" s="26">
        <f t="shared" ref="GV195:GV258" si="546">COUNTIFS($K$2:$K$2201, $GE195, $L$2:$L$2201, $P$18)</f>
        <v>0</v>
      </c>
      <c r="GW195" s="26">
        <f t="shared" ref="GW195:GW258" si="547">COUNTIFS($K$2:$K$2201, $GE195, $L$2:$L$2201, $P$19)</f>
        <v>0</v>
      </c>
      <c r="GX195" s="26">
        <f t="shared" ref="GX195:GX258" si="548">COUNTIFS($K$2:$K$2201, $GE195, $L$2:$L$2201, $P$20)</f>
        <v>1</v>
      </c>
      <c r="GY195" s="26">
        <f t="shared" ref="GY195:GY258" si="549">COUNTIFS($K$2:$K$2201, $GE195, $L$2:$L$2201, $P$21)</f>
        <v>0</v>
      </c>
      <c r="GZ195" s="26">
        <f t="shared" ref="GZ195:GZ258" si="550">COUNTIFS($K$2:$K$2201, $GE195, $L$2:$L$2201, $P$22)</f>
        <v>0</v>
      </c>
      <c r="HA195" s="26">
        <f t="shared" ref="HA195:HA258" si="551">COUNTIFS($K$2:$K$2201, $GE195, $L$2:$L$2201, $P$23)</f>
        <v>0</v>
      </c>
      <c r="HB195" s="31">
        <f t="shared" ref="HB195:HB258" si="552">SUM($GF195:$HA195)</f>
        <v>2</v>
      </c>
      <c r="HC195" s="31">
        <f t="shared" ref="HC195:HC254" si="553">1-(($GF195/$HB195)^2)-(($GH195/$HB195)^2)-(($GI195/$HB195)^2)-(($GJ195/$HB195)^2)-(($GK195/$HB195)^2)-(($GL195/$HB195)^2)-(($GM195/$HB195)^2)-(($GN195/$HB195)^2)-(($GO195/$HB195)^2)-(($GP195/$HB195)^2)-(($GQ195/$HB195)^2)-(($GR195/$HB195)^2)-(($GS195/$HB195)^2)-(($GT195/$HB195)^2)-(($GU195/$HB195)^2)-(($GV195/$HB195)^2)-(($GW195/$HB195)^2)-(($GX195/$HB195)^2)-(($GY195/$HB195)^2)-(($GZ195/$HB195)^2)-(($HA195/$HB195)^2)-(($GG195/$HB195)^2)</f>
        <v>0.5</v>
      </c>
      <c r="HD195" s="31">
        <f t="shared" ref="HD195:HD258" si="554">($HB195/$HB$282)*$HC195</f>
        <v>4.5454545454545455E-4</v>
      </c>
    </row>
    <row r="196" spans="1:212">
      <c r="A196" s="6">
        <v>71</v>
      </c>
      <c r="B196" s="6">
        <v>60</v>
      </c>
      <c r="C196" s="6">
        <v>22</v>
      </c>
      <c r="D196" s="7">
        <v>26.074701210000001</v>
      </c>
      <c r="E196" s="8">
        <f t="shared" si="501"/>
        <v>26</v>
      </c>
      <c r="F196" s="7">
        <v>59.371475889999999</v>
      </c>
      <c r="G196" s="8">
        <f t="shared" si="502"/>
        <v>59</v>
      </c>
      <c r="H196" s="9">
        <v>6.2048017</v>
      </c>
      <c r="I196" s="8">
        <f t="shared" si="503"/>
        <v>6</v>
      </c>
      <c r="J196" s="10">
        <v>85.756923950000001</v>
      </c>
      <c r="K196" s="8">
        <f t="shared" si="504"/>
        <v>86</v>
      </c>
      <c r="L196" s="5" t="s">
        <v>36</v>
      </c>
      <c r="S196"/>
      <c r="AP196"/>
      <c r="AQ196"/>
      <c r="AR196"/>
      <c r="BW196" s="27">
        <v>199</v>
      </c>
      <c r="BX196" s="26">
        <f t="shared" si="505"/>
        <v>0</v>
      </c>
      <c r="BY196" s="26">
        <f t="shared" si="506"/>
        <v>0</v>
      </c>
      <c r="BZ196" s="26">
        <f t="shared" si="507"/>
        <v>0</v>
      </c>
      <c r="CA196" s="26">
        <f t="shared" si="508"/>
        <v>0</v>
      </c>
      <c r="CB196" s="26">
        <f t="shared" si="509"/>
        <v>0</v>
      </c>
      <c r="CC196" s="26">
        <f t="shared" si="510"/>
        <v>0</v>
      </c>
      <c r="CD196" s="26">
        <f t="shared" si="511"/>
        <v>0</v>
      </c>
      <c r="CE196" s="26">
        <f t="shared" si="512"/>
        <v>0</v>
      </c>
      <c r="CF196" s="26">
        <f t="shared" si="513"/>
        <v>0</v>
      </c>
      <c r="CG196" s="26">
        <f t="shared" si="514"/>
        <v>0</v>
      </c>
      <c r="CH196" s="26">
        <f t="shared" si="515"/>
        <v>0</v>
      </c>
      <c r="CI196" s="26">
        <f t="shared" si="516"/>
        <v>0</v>
      </c>
      <c r="CJ196" s="26">
        <f t="shared" si="517"/>
        <v>8</v>
      </c>
      <c r="CK196" s="26">
        <f t="shared" si="518"/>
        <v>0</v>
      </c>
      <c r="CL196" s="26">
        <f t="shared" si="519"/>
        <v>0</v>
      </c>
      <c r="CM196" s="26">
        <f t="shared" si="520"/>
        <v>6</v>
      </c>
      <c r="CN196" s="26">
        <f t="shared" si="521"/>
        <v>0</v>
      </c>
      <c r="CO196" s="26">
        <f t="shared" si="522"/>
        <v>0</v>
      </c>
      <c r="CP196" s="26">
        <f t="shared" si="523"/>
        <v>0</v>
      </c>
      <c r="CQ196" s="26">
        <f t="shared" si="524"/>
        <v>0</v>
      </c>
      <c r="CR196" s="26">
        <f t="shared" si="525"/>
        <v>0</v>
      </c>
      <c r="CS196" s="26">
        <f t="shared" si="526"/>
        <v>0</v>
      </c>
      <c r="CT196" s="31">
        <f t="shared" si="527"/>
        <v>14</v>
      </c>
      <c r="CU196" s="31">
        <f t="shared" si="528"/>
        <v>0.48979591836734704</v>
      </c>
      <c r="CV196" s="31">
        <f t="shared" si="529"/>
        <v>3.1168831168831177E-3</v>
      </c>
      <c r="GE196" s="27">
        <v>214</v>
      </c>
      <c r="GF196" s="26">
        <f t="shared" si="530"/>
        <v>0</v>
      </c>
      <c r="GG196" s="26">
        <f t="shared" si="531"/>
        <v>0</v>
      </c>
      <c r="GH196" s="26">
        <f t="shared" si="532"/>
        <v>0</v>
      </c>
      <c r="GI196" s="26">
        <f t="shared" si="533"/>
        <v>0</v>
      </c>
      <c r="GJ196" s="26">
        <f t="shared" si="534"/>
        <v>0</v>
      </c>
      <c r="GK196" s="26">
        <f t="shared" si="535"/>
        <v>0</v>
      </c>
      <c r="GL196" s="26">
        <f t="shared" si="536"/>
        <v>0</v>
      </c>
      <c r="GM196" s="26">
        <f t="shared" si="537"/>
        <v>0</v>
      </c>
      <c r="GN196" s="26">
        <f t="shared" si="538"/>
        <v>0</v>
      </c>
      <c r="GO196" s="26">
        <f t="shared" si="539"/>
        <v>0</v>
      </c>
      <c r="GP196" s="26">
        <f t="shared" si="540"/>
        <v>0</v>
      </c>
      <c r="GQ196" s="26">
        <f t="shared" si="541"/>
        <v>0</v>
      </c>
      <c r="GR196" s="26">
        <f t="shared" si="542"/>
        <v>0</v>
      </c>
      <c r="GS196" s="26">
        <f t="shared" si="543"/>
        <v>0</v>
      </c>
      <c r="GT196" s="26">
        <f t="shared" si="544"/>
        <v>0</v>
      </c>
      <c r="GU196" s="26">
        <f t="shared" si="545"/>
        <v>0</v>
      </c>
      <c r="GV196" s="26">
        <f t="shared" si="546"/>
        <v>0</v>
      </c>
      <c r="GW196" s="26">
        <f t="shared" si="547"/>
        <v>1</v>
      </c>
      <c r="GX196" s="26">
        <f t="shared" si="548"/>
        <v>2</v>
      </c>
      <c r="GY196" s="26">
        <f t="shared" si="549"/>
        <v>0</v>
      </c>
      <c r="GZ196" s="26">
        <f t="shared" si="550"/>
        <v>0</v>
      </c>
      <c r="HA196" s="26">
        <f t="shared" si="551"/>
        <v>0</v>
      </c>
      <c r="HB196" s="31">
        <f t="shared" si="552"/>
        <v>3</v>
      </c>
      <c r="HC196" s="31">
        <f t="shared" si="553"/>
        <v>0.44444444444444442</v>
      </c>
      <c r="HD196" s="31">
        <f t="shared" si="554"/>
        <v>6.0606060606060606E-4</v>
      </c>
    </row>
    <row r="197" spans="1:212">
      <c r="A197" s="6">
        <v>90</v>
      </c>
      <c r="B197" s="6">
        <v>57</v>
      </c>
      <c r="C197" s="6">
        <v>24</v>
      </c>
      <c r="D197" s="7">
        <v>18.92851916</v>
      </c>
      <c r="E197" s="8">
        <f t="shared" si="501"/>
        <v>19</v>
      </c>
      <c r="F197" s="7">
        <v>72.800861370000007</v>
      </c>
      <c r="G197" s="8">
        <f t="shared" si="502"/>
        <v>73</v>
      </c>
      <c r="H197" s="9">
        <v>6.1588602840000002</v>
      </c>
      <c r="I197" s="8">
        <f t="shared" si="503"/>
        <v>6</v>
      </c>
      <c r="J197" s="10">
        <v>82.341629179999998</v>
      </c>
      <c r="K197" s="8">
        <f t="shared" si="504"/>
        <v>82</v>
      </c>
      <c r="L197" s="5" t="s">
        <v>36</v>
      </c>
      <c r="S197"/>
      <c r="AP197"/>
      <c r="AQ197"/>
      <c r="AR197"/>
      <c r="BW197" s="27">
        <v>200</v>
      </c>
      <c r="BX197" s="26">
        <f t="shared" si="505"/>
        <v>0</v>
      </c>
      <c r="BY197" s="26">
        <f t="shared" si="506"/>
        <v>0</v>
      </c>
      <c r="BZ197" s="26">
        <f t="shared" si="507"/>
        <v>0</v>
      </c>
      <c r="CA197" s="26">
        <f t="shared" si="508"/>
        <v>0</v>
      </c>
      <c r="CB197" s="26">
        <f t="shared" si="509"/>
        <v>0</v>
      </c>
      <c r="CC197" s="26">
        <f t="shared" si="510"/>
        <v>0</v>
      </c>
      <c r="CD197" s="26">
        <f t="shared" si="511"/>
        <v>0</v>
      </c>
      <c r="CE197" s="26">
        <f t="shared" si="512"/>
        <v>0</v>
      </c>
      <c r="CF197" s="26">
        <f t="shared" si="513"/>
        <v>0</v>
      </c>
      <c r="CG197" s="26">
        <f t="shared" si="514"/>
        <v>0</v>
      </c>
      <c r="CH197" s="26">
        <f t="shared" si="515"/>
        <v>0</v>
      </c>
      <c r="CI197" s="26">
        <f t="shared" si="516"/>
        <v>0</v>
      </c>
      <c r="CJ197" s="26">
        <f t="shared" si="517"/>
        <v>6</v>
      </c>
      <c r="CK197" s="26">
        <f t="shared" si="518"/>
        <v>0</v>
      </c>
      <c r="CL197" s="26">
        <f t="shared" si="519"/>
        <v>0</v>
      </c>
      <c r="CM197" s="26">
        <f t="shared" si="520"/>
        <v>8</v>
      </c>
      <c r="CN197" s="26">
        <f t="shared" si="521"/>
        <v>0</v>
      </c>
      <c r="CO197" s="26">
        <f t="shared" si="522"/>
        <v>0</v>
      </c>
      <c r="CP197" s="26">
        <f t="shared" si="523"/>
        <v>0</v>
      </c>
      <c r="CQ197" s="26">
        <f t="shared" si="524"/>
        <v>0</v>
      </c>
      <c r="CR197" s="26">
        <f t="shared" si="525"/>
        <v>0</v>
      </c>
      <c r="CS197" s="26">
        <f t="shared" si="526"/>
        <v>0</v>
      </c>
      <c r="CT197" s="31">
        <f t="shared" si="527"/>
        <v>14</v>
      </c>
      <c r="CU197" s="31">
        <f t="shared" si="528"/>
        <v>0.48979591836734698</v>
      </c>
      <c r="CV197" s="31">
        <f t="shared" si="529"/>
        <v>3.1168831168831173E-3</v>
      </c>
      <c r="GE197" s="27">
        <v>215</v>
      </c>
      <c r="GF197" s="26">
        <f t="shared" si="530"/>
        <v>0</v>
      </c>
      <c r="GG197" s="26">
        <f t="shared" si="531"/>
        <v>0</v>
      </c>
      <c r="GH197" s="26">
        <f t="shared" si="532"/>
        <v>0</v>
      </c>
      <c r="GI197" s="26">
        <f t="shared" si="533"/>
        <v>0</v>
      </c>
      <c r="GJ197" s="26">
        <f t="shared" si="534"/>
        <v>0</v>
      </c>
      <c r="GK197" s="26">
        <f t="shared" si="535"/>
        <v>0</v>
      </c>
      <c r="GL197" s="26">
        <f t="shared" si="536"/>
        <v>0</v>
      </c>
      <c r="GM197" s="26">
        <f t="shared" si="537"/>
        <v>0</v>
      </c>
      <c r="GN197" s="26">
        <f t="shared" si="538"/>
        <v>0</v>
      </c>
      <c r="GO197" s="26">
        <f t="shared" si="539"/>
        <v>0</v>
      </c>
      <c r="GP197" s="26">
        <f t="shared" si="540"/>
        <v>0</v>
      </c>
      <c r="GQ197" s="26">
        <f t="shared" si="541"/>
        <v>0</v>
      </c>
      <c r="GR197" s="26">
        <f t="shared" si="542"/>
        <v>0</v>
      </c>
      <c r="GS197" s="26">
        <f t="shared" si="543"/>
        <v>0</v>
      </c>
      <c r="GT197" s="26">
        <f t="shared" si="544"/>
        <v>0</v>
      </c>
      <c r="GU197" s="26">
        <f t="shared" si="545"/>
        <v>0</v>
      </c>
      <c r="GV197" s="26">
        <f t="shared" si="546"/>
        <v>0</v>
      </c>
      <c r="GW197" s="26">
        <f t="shared" si="547"/>
        <v>0</v>
      </c>
      <c r="GX197" s="26">
        <f t="shared" si="548"/>
        <v>1</v>
      </c>
      <c r="GY197" s="26">
        <f t="shared" si="549"/>
        <v>0</v>
      </c>
      <c r="GZ197" s="26">
        <f t="shared" si="550"/>
        <v>0</v>
      </c>
      <c r="HA197" s="26">
        <f t="shared" si="551"/>
        <v>0</v>
      </c>
      <c r="HB197" s="31">
        <f t="shared" si="552"/>
        <v>1</v>
      </c>
      <c r="HC197" s="31">
        <f t="shared" si="553"/>
        <v>0</v>
      </c>
      <c r="HD197" s="31">
        <f t="shared" si="554"/>
        <v>0</v>
      </c>
    </row>
    <row r="198" spans="1:212">
      <c r="A198" s="6">
        <v>67</v>
      </c>
      <c r="B198" s="6">
        <v>35</v>
      </c>
      <c r="C198" s="6">
        <v>22</v>
      </c>
      <c r="D198" s="7">
        <v>23.305467530000001</v>
      </c>
      <c r="E198" s="8">
        <f t="shared" si="501"/>
        <v>23</v>
      </c>
      <c r="F198" s="7">
        <v>63.246480230000003</v>
      </c>
      <c r="G198" s="8">
        <f t="shared" si="502"/>
        <v>63</v>
      </c>
      <c r="H198" s="9">
        <v>6.3856842140000003</v>
      </c>
      <c r="I198" s="8">
        <f t="shared" si="503"/>
        <v>6</v>
      </c>
      <c r="J198" s="10">
        <v>108.76030009999999</v>
      </c>
      <c r="K198" s="8">
        <f t="shared" si="504"/>
        <v>109</v>
      </c>
      <c r="L198" s="5" t="s">
        <v>36</v>
      </c>
      <c r="S198"/>
      <c r="AP198"/>
      <c r="AQ198"/>
      <c r="AR198"/>
      <c r="BW198" s="27">
        <v>201</v>
      </c>
      <c r="BX198" s="26">
        <f t="shared" si="505"/>
        <v>0</v>
      </c>
      <c r="BY198" s="26">
        <f t="shared" si="506"/>
        <v>0</v>
      </c>
      <c r="BZ198" s="26">
        <f t="shared" si="507"/>
        <v>0</v>
      </c>
      <c r="CA198" s="26">
        <f t="shared" si="508"/>
        <v>0</v>
      </c>
      <c r="CB198" s="26">
        <f t="shared" si="509"/>
        <v>0</v>
      </c>
      <c r="CC198" s="26">
        <f t="shared" si="510"/>
        <v>0</v>
      </c>
      <c r="CD198" s="26">
        <f t="shared" si="511"/>
        <v>0</v>
      </c>
      <c r="CE198" s="26">
        <f t="shared" si="512"/>
        <v>0</v>
      </c>
      <c r="CF198" s="26">
        <f t="shared" si="513"/>
        <v>0</v>
      </c>
      <c r="CG198" s="26">
        <f t="shared" si="514"/>
        <v>0</v>
      </c>
      <c r="CH198" s="26">
        <f t="shared" si="515"/>
        <v>0</v>
      </c>
      <c r="CI198" s="26">
        <f t="shared" si="516"/>
        <v>0</v>
      </c>
      <c r="CJ198" s="26">
        <f t="shared" si="517"/>
        <v>11</v>
      </c>
      <c r="CK198" s="26">
        <f t="shared" si="518"/>
        <v>0</v>
      </c>
      <c r="CL198" s="26">
        <f t="shared" si="519"/>
        <v>0</v>
      </c>
      <c r="CM198" s="26">
        <f t="shared" si="520"/>
        <v>7</v>
      </c>
      <c r="CN198" s="26">
        <f t="shared" si="521"/>
        <v>0</v>
      </c>
      <c r="CO198" s="26">
        <f t="shared" si="522"/>
        <v>0</v>
      </c>
      <c r="CP198" s="26">
        <f t="shared" si="523"/>
        <v>0</v>
      </c>
      <c r="CQ198" s="26">
        <f t="shared" si="524"/>
        <v>0</v>
      </c>
      <c r="CR198" s="26">
        <f t="shared" si="525"/>
        <v>0</v>
      </c>
      <c r="CS198" s="26">
        <f t="shared" si="526"/>
        <v>0</v>
      </c>
      <c r="CT198" s="31">
        <f t="shared" si="527"/>
        <v>18</v>
      </c>
      <c r="CU198" s="31">
        <f t="shared" si="528"/>
        <v>0.47530864197530853</v>
      </c>
      <c r="CV198" s="31">
        <f t="shared" si="529"/>
        <v>3.8888888888888883E-3</v>
      </c>
      <c r="GE198" s="27">
        <v>216</v>
      </c>
      <c r="GF198" s="26">
        <f t="shared" si="530"/>
        <v>0</v>
      </c>
      <c r="GG198" s="26">
        <f t="shared" si="531"/>
        <v>0</v>
      </c>
      <c r="GH198" s="26">
        <f t="shared" si="532"/>
        <v>0</v>
      </c>
      <c r="GI198" s="26">
        <f t="shared" si="533"/>
        <v>0</v>
      </c>
      <c r="GJ198" s="26">
        <f t="shared" si="534"/>
        <v>0</v>
      </c>
      <c r="GK198" s="26">
        <f t="shared" si="535"/>
        <v>0</v>
      </c>
      <c r="GL198" s="26">
        <f t="shared" si="536"/>
        <v>0</v>
      </c>
      <c r="GM198" s="26">
        <f t="shared" si="537"/>
        <v>0</v>
      </c>
      <c r="GN198" s="26">
        <f t="shared" si="538"/>
        <v>0</v>
      </c>
      <c r="GO198" s="26">
        <f t="shared" si="539"/>
        <v>0</v>
      </c>
      <c r="GP198" s="26">
        <f t="shared" si="540"/>
        <v>0</v>
      </c>
      <c r="GQ198" s="26">
        <f t="shared" si="541"/>
        <v>0</v>
      </c>
      <c r="GR198" s="26">
        <f t="shared" si="542"/>
        <v>0</v>
      </c>
      <c r="GS198" s="26">
        <f t="shared" si="543"/>
        <v>0</v>
      </c>
      <c r="GT198" s="26">
        <f t="shared" si="544"/>
        <v>0</v>
      </c>
      <c r="GU198" s="26">
        <f t="shared" si="545"/>
        <v>0</v>
      </c>
      <c r="GV198" s="26">
        <f t="shared" si="546"/>
        <v>0</v>
      </c>
      <c r="GW198" s="26">
        <f t="shared" si="547"/>
        <v>0</v>
      </c>
      <c r="GX198" s="26">
        <f t="shared" si="548"/>
        <v>1</v>
      </c>
      <c r="GY198" s="26">
        <f t="shared" si="549"/>
        <v>0</v>
      </c>
      <c r="GZ198" s="26">
        <f t="shared" si="550"/>
        <v>0</v>
      </c>
      <c r="HA198" s="26">
        <f t="shared" si="551"/>
        <v>0</v>
      </c>
      <c r="HB198" s="31">
        <f t="shared" si="552"/>
        <v>1</v>
      </c>
      <c r="HC198" s="31">
        <f t="shared" si="553"/>
        <v>0</v>
      </c>
      <c r="HD198" s="31">
        <f t="shared" si="554"/>
        <v>0</v>
      </c>
    </row>
    <row r="199" spans="1:212">
      <c r="A199" s="6">
        <v>60</v>
      </c>
      <c r="B199" s="6">
        <v>54</v>
      </c>
      <c r="C199" s="6">
        <v>19</v>
      </c>
      <c r="D199" s="7">
        <v>18.748267120000001</v>
      </c>
      <c r="E199" s="8">
        <f t="shared" si="501"/>
        <v>19</v>
      </c>
      <c r="F199" s="7">
        <v>62.498784579999999</v>
      </c>
      <c r="G199" s="8">
        <f t="shared" si="502"/>
        <v>62</v>
      </c>
      <c r="H199" s="9">
        <v>6.4178204929999998</v>
      </c>
      <c r="I199" s="8">
        <f t="shared" si="503"/>
        <v>6</v>
      </c>
      <c r="J199" s="10">
        <v>70.234015970000002</v>
      </c>
      <c r="K199" s="8">
        <f t="shared" si="504"/>
        <v>70</v>
      </c>
      <c r="L199" s="5" t="s">
        <v>36</v>
      </c>
      <c r="S199"/>
      <c r="AP199"/>
      <c r="AQ199"/>
      <c r="AR199"/>
      <c r="BW199" s="27">
        <v>202</v>
      </c>
      <c r="BX199" s="26">
        <f t="shared" si="505"/>
        <v>0</v>
      </c>
      <c r="BY199" s="26">
        <f t="shared" si="506"/>
        <v>0</v>
      </c>
      <c r="BZ199" s="26">
        <f t="shared" si="507"/>
        <v>0</v>
      </c>
      <c r="CA199" s="26">
        <f t="shared" si="508"/>
        <v>0</v>
      </c>
      <c r="CB199" s="26">
        <f t="shared" si="509"/>
        <v>0</v>
      </c>
      <c r="CC199" s="26">
        <f t="shared" si="510"/>
        <v>0</v>
      </c>
      <c r="CD199" s="26">
        <f t="shared" si="511"/>
        <v>0</v>
      </c>
      <c r="CE199" s="26">
        <f t="shared" si="512"/>
        <v>0</v>
      </c>
      <c r="CF199" s="26">
        <f t="shared" si="513"/>
        <v>0</v>
      </c>
      <c r="CG199" s="26">
        <f t="shared" si="514"/>
        <v>0</v>
      </c>
      <c r="CH199" s="26">
        <f t="shared" si="515"/>
        <v>0</v>
      </c>
      <c r="CI199" s="26">
        <f t="shared" si="516"/>
        <v>0</v>
      </c>
      <c r="CJ199" s="26">
        <f t="shared" si="517"/>
        <v>8</v>
      </c>
      <c r="CK199" s="26">
        <f t="shared" si="518"/>
        <v>0</v>
      </c>
      <c r="CL199" s="26">
        <f t="shared" si="519"/>
        <v>0</v>
      </c>
      <c r="CM199" s="26">
        <f t="shared" si="520"/>
        <v>6</v>
      </c>
      <c r="CN199" s="26">
        <f t="shared" si="521"/>
        <v>0</v>
      </c>
      <c r="CO199" s="26">
        <f t="shared" si="522"/>
        <v>0</v>
      </c>
      <c r="CP199" s="26">
        <f t="shared" si="523"/>
        <v>0</v>
      </c>
      <c r="CQ199" s="26">
        <f t="shared" si="524"/>
        <v>0</v>
      </c>
      <c r="CR199" s="26">
        <f t="shared" si="525"/>
        <v>0</v>
      </c>
      <c r="CS199" s="26">
        <f t="shared" si="526"/>
        <v>0</v>
      </c>
      <c r="CT199" s="31">
        <f t="shared" si="527"/>
        <v>14</v>
      </c>
      <c r="CU199" s="31">
        <f t="shared" si="528"/>
        <v>0.48979591836734704</v>
      </c>
      <c r="CV199" s="31">
        <f t="shared" si="529"/>
        <v>3.1168831168831177E-3</v>
      </c>
      <c r="GE199" s="27">
        <v>217</v>
      </c>
      <c r="GF199" s="26">
        <f t="shared" si="530"/>
        <v>1</v>
      </c>
      <c r="GG199" s="26">
        <f t="shared" si="531"/>
        <v>0</v>
      </c>
      <c r="GH199" s="26">
        <f t="shared" si="532"/>
        <v>0</v>
      </c>
      <c r="GI199" s="26">
        <f t="shared" si="533"/>
        <v>0</v>
      </c>
      <c r="GJ199" s="26">
        <f t="shared" si="534"/>
        <v>0</v>
      </c>
      <c r="GK199" s="26">
        <f t="shared" si="535"/>
        <v>0</v>
      </c>
      <c r="GL199" s="26">
        <f t="shared" si="536"/>
        <v>0</v>
      </c>
      <c r="GM199" s="26">
        <f t="shared" si="537"/>
        <v>0</v>
      </c>
      <c r="GN199" s="26">
        <f t="shared" si="538"/>
        <v>0</v>
      </c>
      <c r="GO199" s="26">
        <f t="shared" si="539"/>
        <v>0</v>
      </c>
      <c r="GP199" s="26">
        <f t="shared" si="540"/>
        <v>0</v>
      </c>
      <c r="GQ199" s="26">
        <f t="shared" si="541"/>
        <v>0</v>
      </c>
      <c r="GR199" s="26">
        <f t="shared" si="542"/>
        <v>0</v>
      </c>
      <c r="GS199" s="26">
        <f t="shared" si="543"/>
        <v>0</v>
      </c>
      <c r="GT199" s="26">
        <f t="shared" si="544"/>
        <v>0</v>
      </c>
      <c r="GU199" s="26">
        <f t="shared" si="545"/>
        <v>0</v>
      </c>
      <c r="GV199" s="26">
        <f t="shared" si="546"/>
        <v>0</v>
      </c>
      <c r="GW199" s="26">
        <f t="shared" si="547"/>
        <v>0</v>
      </c>
      <c r="GX199" s="26">
        <f t="shared" si="548"/>
        <v>0</v>
      </c>
      <c r="GY199" s="26">
        <f t="shared" si="549"/>
        <v>0</v>
      </c>
      <c r="GZ199" s="26">
        <f t="shared" si="550"/>
        <v>0</v>
      </c>
      <c r="HA199" s="26">
        <f t="shared" si="551"/>
        <v>0</v>
      </c>
      <c r="HB199" s="31">
        <f t="shared" si="552"/>
        <v>1</v>
      </c>
      <c r="HC199" s="31">
        <f t="shared" si="553"/>
        <v>0</v>
      </c>
      <c r="HD199" s="31">
        <f t="shared" si="554"/>
        <v>0</v>
      </c>
    </row>
    <row r="200" spans="1:212">
      <c r="A200" s="6">
        <v>83</v>
      </c>
      <c r="B200" s="6">
        <v>58</v>
      </c>
      <c r="C200" s="6">
        <v>23</v>
      </c>
      <c r="D200" s="7">
        <v>19.742133209999999</v>
      </c>
      <c r="E200" s="8">
        <f t="shared" si="501"/>
        <v>20</v>
      </c>
      <c r="F200" s="7">
        <v>59.662631040000001</v>
      </c>
      <c r="G200" s="8">
        <f t="shared" si="502"/>
        <v>60</v>
      </c>
      <c r="H200" s="9">
        <v>6.3812019089999996</v>
      </c>
      <c r="I200" s="8">
        <f t="shared" si="503"/>
        <v>6</v>
      </c>
      <c r="J200" s="10">
        <v>65.508613890000007</v>
      </c>
      <c r="K200" s="8">
        <f t="shared" si="504"/>
        <v>66</v>
      </c>
      <c r="L200" s="5" t="s">
        <v>36</v>
      </c>
      <c r="S200"/>
      <c r="AP200"/>
      <c r="AQ200"/>
      <c r="AR200"/>
      <c r="BW200" s="27">
        <v>203</v>
      </c>
      <c r="BX200" s="26">
        <f t="shared" si="505"/>
        <v>0</v>
      </c>
      <c r="BY200" s="26">
        <f t="shared" si="506"/>
        <v>0</v>
      </c>
      <c r="BZ200" s="26">
        <f t="shared" si="507"/>
        <v>0</v>
      </c>
      <c r="CA200" s="26">
        <f t="shared" si="508"/>
        <v>0</v>
      </c>
      <c r="CB200" s="26">
        <f t="shared" si="509"/>
        <v>0</v>
      </c>
      <c r="CC200" s="26">
        <f t="shared" si="510"/>
        <v>0</v>
      </c>
      <c r="CD200" s="26">
        <f t="shared" si="511"/>
        <v>0</v>
      </c>
      <c r="CE200" s="26">
        <f t="shared" si="512"/>
        <v>0</v>
      </c>
      <c r="CF200" s="26">
        <f t="shared" si="513"/>
        <v>0</v>
      </c>
      <c r="CG200" s="26">
        <f t="shared" si="514"/>
        <v>0</v>
      </c>
      <c r="CH200" s="26">
        <f t="shared" si="515"/>
        <v>0</v>
      </c>
      <c r="CI200" s="26">
        <f t="shared" si="516"/>
        <v>0</v>
      </c>
      <c r="CJ200" s="26">
        <f t="shared" si="517"/>
        <v>13</v>
      </c>
      <c r="CK200" s="26">
        <f t="shared" si="518"/>
        <v>0</v>
      </c>
      <c r="CL200" s="26">
        <f t="shared" si="519"/>
        <v>0</v>
      </c>
      <c r="CM200" s="26">
        <f t="shared" si="520"/>
        <v>9</v>
      </c>
      <c r="CN200" s="26">
        <f t="shared" si="521"/>
        <v>0</v>
      </c>
      <c r="CO200" s="26">
        <f t="shared" si="522"/>
        <v>0</v>
      </c>
      <c r="CP200" s="26">
        <f t="shared" si="523"/>
        <v>0</v>
      </c>
      <c r="CQ200" s="26">
        <f t="shared" si="524"/>
        <v>0</v>
      </c>
      <c r="CR200" s="26">
        <f t="shared" si="525"/>
        <v>0</v>
      </c>
      <c r="CS200" s="26">
        <f t="shared" si="526"/>
        <v>0</v>
      </c>
      <c r="CT200" s="31">
        <f t="shared" si="527"/>
        <v>22</v>
      </c>
      <c r="CU200" s="31">
        <f t="shared" si="528"/>
        <v>0.48347107438016512</v>
      </c>
      <c r="CV200" s="31">
        <f t="shared" si="529"/>
        <v>4.8347107438016512E-3</v>
      </c>
      <c r="GE200" s="27">
        <v>218</v>
      </c>
      <c r="GF200" s="26">
        <f t="shared" si="530"/>
        <v>0</v>
      </c>
      <c r="GG200" s="26">
        <f t="shared" si="531"/>
        <v>0</v>
      </c>
      <c r="GH200" s="26">
        <f t="shared" si="532"/>
        <v>0</v>
      </c>
      <c r="GI200" s="26">
        <f t="shared" si="533"/>
        <v>0</v>
      </c>
      <c r="GJ200" s="26">
        <f t="shared" si="534"/>
        <v>0</v>
      </c>
      <c r="GK200" s="26">
        <f t="shared" si="535"/>
        <v>0</v>
      </c>
      <c r="GL200" s="26">
        <f t="shared" si="536"/>
        <v>0</v>
      </c>
      <c r="GM200" s="26">
        <f t="shared" si="537"/>
        <v>0</v>
      </c>
      <c r="GN200" s="26">
        <f t="shared" si="538"/>
        <v>0</v>
      </c>
      <c r="GO200" s="26">
        <f t="shared" si="539"/>
        <v>0</v>
      </c>
      <c r="GP200" s="26">
        <f t="shared" si="540"/>
        <v>0</v>
      </c>
      <c r="GQ200" s="26">
        <f t="shared" si="541"/>
        <v>0</v>
      </c>
      <c r="GR200" s="26">
        <f t="shared" si="542"/>
        <v>0</v>
      </c>
      <c r="GS200" s="26">
        <f t="shared" si="543"/>
        <v>0</v>
      </c>
      <c r="GT200" s="26">
        <f t="shared" si="544"/>
        <v>0</v>
      </c>
      <c r="GU200" s="26">
        <f t="shared" si="545"/>
        <v>0</v>
      </c>
      <c r="GV200" s="26">
        <f t="shared" si="546"/>
        <v>0</v>
      </c>
      <c r="GW200" s="26">
        <f t="shared" si="547"/>
        <v>3</v>
      </c>
      <c r="GX200" s="26">
        <f t="shared" si="548"/>
        <v>2</v>
      </c>
      <c r="GY200" s="26">
        <f t="shared" si="549"/>
        <v>0</v>
      </c>
      <c r="GZ200" s="26">
        <f t="shared" si="550"/>
        <v>0</v>
      </c>
      <c r="HA200" s="26">
        <f t="shared" si="551"/>
        <v>0</v>
      </c>
      <c r="HB200" s="31">
        <f t="shared" si="552"/>
        <v>5</v>
      </c>
      <c r="HC200" s="31">
        <f t="shared" si="553"/>
        <v>0.48</v>
      </c>
      <c r="HD200" s="31">
        <f t="shared" si="554"/>
        <v>1.0909090909090907E-3</v>
      </c>
    </row>
    <row r="201" spans="1:212">
      <c r="A201" s="6">
        <v>83</v>
      </c>
      <c r="B201" s="6">
        <v>57</v>
      </c>
      <c r="C201" s="6">
        <v>19</v>
      </c>
      <c r="D201" s="7">
        <v>25.73044432</v>
      </c>
      <c r="E201" s="8">
        <f t="shared" si="501"/>
        <v>26</v>
      </c>
      <c r="F201" s="7">
        <v>70.747392559999994</v>
      </c>
      <c r="G201" s="8">
        <f t="shared" si="502"/>
        <v>71</v>
      </c>
      <c r="H201" s="9">
        <v>6.877869005</v>
      </c>
      <c r="I201" s="8">
        <f t="shared" si="503"/>
        <v>7</v>
      </c>
      <c r="J201" s="10">
        <v>98.737713380000002</v>
      </c>
      <c r="K201" s="8">
        <f t="shared" si="504"/>
        <v>99</v>
      </c>
      <c r="L201" s="5" t="s">
        <v>36</v>
      </c>
      <c r="S201"/>
      <c r="AP201"/>
      <c r="AQ201"/>
      <c r="AR201"/>
      <c r="BW201" s="27">
        <v>204</v>
      </c>
      <c r="BX201" s="26">
        <f t="shared" si="505"/>
        <v>0</v>
      </c>
      <c r="BY201" s="26">
        <f t="shared" si="506"/>
        <v>0</v>
      </c>
      <c r="BZ201" s="26">
        <f t="shared" si="507"/>
        <v>0</v>
      </c>
      <c r="CA201" s="26">
        <f t="shared" si="508"/>
        <v>0</v>
      </c>
      <c r="CB201" s="26">
        <f t="shared" si="509"/>
        <v>0</v>
      </c>
      <c r="CC201" s="26">
        <f t="shared" si="510"/>
        <v>0</v>
      </c>
      <c r="CD201" s="26">
        <f t="shared" si="511"/>
        <v>0</v>
      </c>
      <c r="CE201" s="26">
        <f t="shared" si="512"/>
        <v>0</v>
      </c>
      <c r="CF201" s="26">
        <f t="shared" si="513"/>
        <v>0</v>
      </c>
      <c r="CG201" s="26">
        <f t="shared" si="514"/>
        <v>0</v>
      </c>
      <c r="CH201" s="26">
        <f t="shared" si="515"/>
        <v>0</v>
      </c>
      <c r="CI201" s="26">
        <f t="shared" si="516"/>
        <v>0</v>
      </c>
      <c r="CJ201" s="26">
        <f t="shared" si="517"/>
        <v>12</v>
      </c>
      <c r="CK201" s="26">
        <f t="shared" si="518"/>
        <v>0</v>
      </c>
      <c r="CL201" s="26">
        <f t="shared" si="519"/>
        <v>0</v>
      </c>
      <c r="CM201" s="26">
        <f t="shared" si="520"/>
        <v>10</v>
      </c>
      <c r="CN201" s="26">
        <f t="shared" si="521"/>
        <v>0</v>
      </c>
      <c r="CO201" s="26">
        <f t="shared" si="522"/>
        <v>0</v>
      </c>
      <c r="CP201" s="26">
        <f t="shared" si="523"/>
        <v>0</v>
      </c>
      <c r="CQ201" s="26">
        <f t="shared" si="524"/>
        <v>0</v>
      </c>
      <c r="CR201" s="26">
        <f t="shared" si="525"/>
        <v>0</v>
      </c>
      <c r="CS201" s="26">
        <f t="shared" si="526"/>
        <v>0</v>
      </c>
      <c r="CT201" s="31">
        <f t="shared" si="527"/>
        <v>22</v>
      </c>
      <c r="CU201" s="31">
        <f t="shared" si="528"/>
        <v>0.49586776859504145</v>
      </c>
      <c r="CV201" s="31">
        <f t="shared" si="529"/>
        <v>4.9586776859504144E-3</v>
      </c>
      <c r="GE201" s="27">
        <v>219</v>
      </c>
      <c r="GF201" s="26">
        <f t="shared" si="530"/>
        <v>1</v>
      </c>
      <c r="GG201" s="26">
        <f t="shared" si="531"/>
        <v>0</v>
      </c>
      <c r="GH201" s="26">
        <f t="shared" si="532"/>
        <v>0</v>
      </c>
      <c r="GI201" s="26">
        <f t="shared" si="533"/>
        <v>0</v>
      </c>
      <c r="GJ201" s="26">
        <f t="shared" si="534"/>
        <v>0</v>
      </c>
      <c r="GK201" s="26">
        <f t="shared" si="535"/>
        <v>0</v>
      </c>
      <c r="GL201" s="26">
        <f t="shared" si="536"/>
        <v>0</v>
      </c>
      <c r="GM201" s="26">
        <f t="shared" si="537"/>
        <v>0</v>
      </c>
      <c r="GN201" s="26">
        <f t="shared" si="538"/>
        <v>0</v>
      </c>
      <c r="GO201" s="26">
        <f t="shared" si="539"/>
        <v>0</v>
      </c>
      <c r="GP201" s="26">
        <f t="shared" si="540"/>
        <v>0</v>
      </c>
      <c r="GQ201" s="26">
        <f t="shared" si="541"/>
        <v>0</v>
      </c>
      <c r="GR201" s="26">
        <f t="shared" si="542"/>
        <v>0</v>
      </c>
      <c r="GS201" s="26">
        <f t="shared" si="543"/>
        <v>0</v>
      </c>
      <c r="GT201" s="26">
        <f t="shared" si="544"/>
        <v>0</v>
      </c>
      <c r="GU201" s="26">
        <f t="shared" si="545"/>
        <v>0</v>
      </c>
      <c r="GV201" s="26">
        <f t="shared" si="546"/>
        <v>0</v>
      </c>
      <c r="GW201" s="26">
        <f t="shared" si="547"/>
        <v>0</v>
      </c>
      <c r="GX201" s="26">
        <f t="shared" si="548"/>
        <v>1</v>
      </c>
      <c r="GY201" s="26">
        <f t="shared" si="549"/>
        <v>0</v>
      </c>
      <c r="GZ201" s="26">
        <f t="shared" si="550"/>
        <v>0</v>
      </c>
      <c r="HA201" s="26">
        <f t="shared" si="551"/>
        <v>0</v>
      </c>
      <c r="HB201" s="31">
        <f t="shared" si="552"/>
        <v>2</v>
      </c>
      <c r="HC201" s="31">
        <f t="shared" si="553"/>
        <v>0.5</v>
      </c>
      <c r="HD201" s="31">
        <f t="shared" si="554"/>
        <v>4.5454545454545455E-4</v>
      </c>
    </row>
    <row r="202" spans="1:212">
      <c r="A202" s="6">
        <v>40</v>
      </c>
      <c r="B202" s="6">
        <v>72</v>
      </c>
      <c r="C202" s="6">
        <v>77</v>
      </c>
      <c r="D202" s="7">
        <v>17.02498456</v>
      </c>
      <c r="E202" s="8">
        <f t="shared" si="501"/>
        <v>17</v>
      </c>
      <c r="F202" s="7">
        <v>16.988611729999999</v>
      </c>
      <c r="G202" s="8">
        <f t="shared" si="502"/>
        <v>17</v>
      </c>
      <c r="H202" s="9">
        <v>7.4859960670000003</v>
      </c>
      <c r="I202" s="8">
        <f t="shared" si="503"/>
        <v>7</v>
      </c>
      <c r="J202" s="10">
        <v>88.551231430000001</v>
      </c>
      <c r="K202" s="8">
        <f t="shared" si="504"/>
        <v>89</v>
      </c>
      <c r="L202" s="5" t="s">
        <v>47</v>
      </c>
      <c r="S202"/>
      <c r="AP202"/>
      <c r="AQ202"/>
      <c r="AR202"/>
      <c r="BV202" s="1" t="s">
        <v>286</v>
      </c>
      <c r="BW202" s="27">
        <v>205</v>
      </c>
      <c r="BX202" s="26">
        <f t="shared" si="505"/>
        <v>0</v>
      </c>
      <c r="BY202" s="26">
        <f t="shared" si="506"/>
        <v>0</v>
      </c>
      <c r="BZ202" s="26">
        <f t="shared" si="507"/>
        <v>0</v>
      </c>
      <c r="CA202" s="26">
        <f t="shared" si="508"/>
        <v>0</v>
      </c>
      <c r="CB202" s="26">
        <f t="shared" si="509"/>
        <v>0</v>
      </c>
      <c r="CC202" s="26">
        <f t="shared" si="510"/>
        <v>0</v>
      </c>
      <c r="CD202" s="26">
        <f t="shared" si="511"/>
        <v>0</v>
      </c>
      <c r="CE202" s="26">
        <f t="shared" si="512"/>
        <v>0</v>
      </c>
      <c r="CF202" s="26">
        <f t="shared" si="513"/>
        <v>0</v>
      </c>
      <c r="CG202" s="26">
        <f t="shared" si="514"/>
        <v>0</v>
      </c>
      <c r="CH202" s="26">
        <f t="shared" si="515"/>
        <v>0</v>
      </c>
      <c r="CI202" s="26">
        <f t="shared" si="516"/>
        <v>0</v>
      </c>
      <c r="CJ202" s="26">
        <f t="shared" si="517"/>
        <v>7</v>
      </c>
      <c r="CK202" s="26">
        <f t="shared" si="518"/>
        <v>0</v>
      </c>
      <c r="CL202" s="26">
        <f t="shared" si="519"/>
        <v>0</v>
      </c>
      <c r="CM202" s="26">
        <f t="shared" si="520"/>
        <v>11</v>
      </c>
      <c r="CN202" s="26">
        <f t="shared" si="521"/>
        <v>0</v>
      </c>
      <c r="CO202" s="26">
        <f t="shared" si="522"/>
        <v>0</v>
      </c>
      <c r="CP202" s="26">
        <f t="shared" si="523"/>
        <v>0</v>
      </c>
      <c r="CQ202" s="26">
        <f t="shared" si="524"/>
        <v>0</v>
      </c>
      <c r="CR202" s="26">
        <f t="shared" si="525"/>
        <v>0</v>
      </c>
      <c r="CS202" s="26">
        <f t="shared" si="526"/>
        <v>0</v>
      </c>
      <c r="CT202" s="31">
        <f t="shared" si="527"/>
        <v>18</v>
      </c>
      <c r="CU202" s="31">
        <f t="shared" si="528"/>
        <v>0.47530864197530859</v>
      </c>
      <c r="CV202" s="31">
        <f t="shared" si="529"/>
        <v>3.8888888888888888E-3</v>
      </c>
      <c r="GE202" s="27">
        <v>220</v>
      </c>
      <c r="GF202" s="26">
        <f t="shared" si="530"/>
        <v>2</v>
      </c>
      <c r="GG202" s="26">
        <f t="shared" si="531"/>
        <v>0</v>
      </c>
      <c r="GH202" s="26">
        <f t="shared" si="532"/>
        <v>0</v>
      </c>
      <c r="GI202" s="26">
        <f t="shared" si="533"/>
        <v>0</v>
      </c>
      <c r="GJ202" s="26">
        <f t="shared" si="534"/>
        <v>0</v>
      </c>
      <c r="GK202" s="26">
        <f t="shared" si="535"/>
        <v>0</v>
      </c>
      <c r="GL202" s="26">
        <f t="shared" si="536"/>
        <v>0</v>
      </c>
      <c r="GM202" s="26">
        <f t="shared" si="537"/>
        <v>0</v>
      </c>
      <c r="GN202" s="26">
        <f t="shared" si="538"/>
        <v>0</v>
      </c>
      <c r="GO202" s="26">
        <f t="shared" si="539"/>
        <v>0</v>
      </c>
      <c r="GP202" s="26">
        <f t="shared" si="540"/>
        <v>0</v>
      </c>
      <c r="GQ202" s="26">
        <f t="shared" si="541"/>
        <v>0</v>
      </c>
      <c r="GR202" s="26">
        <f t="shared" si="542"/>
        <v>0</v>
      </c>
      <c r="GS202" s="26">
        <f t="shared" si="543"/>
        <v>0</v>
      </c>
      <c r="GT202" s="26">
        <f t="shared" si="544"/>
        <v>0</v>
      </c>
      <c r="GU202" s="26">
        <f t="shared" si="545"/>
        <v>0</v>
      </c>
      <c r="GV202" s="26">
        <f t="shared" si="546"/>
        <v>0</v>
      </c>
      <c r="GW202" s="26">
        <f t="shared" si="547"/>
        <v>0</v>
      </c>
      <c r="GX202" s="26">
        <f t="shared" si="548"/>
        <v>0</v>
      </c>
      <c r="GY202" s="26">
        <f t="shared" si="549"/>
        <v>0</v>
      </c>
      <c r="GZ202" s="26">
        <f t="shared" si="550"/>
        <v>0</v>
      </c>
      <c r="HA202" s="26">
        <f t="shared" si="551"/>
        <v>0</v>
      </c>
      <c r="HB202" s="31">
        <f t="shared" si="552"/>
        <v>2</v>
      </c>
      <c r="HC202" s="31">
        <f t="shared" si="553"/>
        <v>0</v>
      </c>
      <c r="HD202" s="31">
        <f t="shared" si="554"/>
        <v>0</v>
      </c>
    </row>
    <row r="203" spans="1:212">
      <c r="A203" s="6">
        <v>23</v>
      </c>
      <c r="B203" s="6">
        <v>72</v>
      </c>
      <c r="C203" s="6">
        <v>84</v>
      </c>
      <c r="D203" s="7">
        <v>19.02061277</v>
      </c>
      <c r="E203" s="8">
        <f t="shared" si="501"/>
        <v>19</v>
      </c>
      <c r="F203" s="7">
        <v>17.13159126</v>
      </c>
      <c r="G203" s="8">
        <f t="shared" si="502"/>
        <v>17</v>
      </c>
      <c r="H203" s="9">
        <v>6.9202513779999997</v>
      </c>
      <c r="I203" s="8">
        <f t="shared" si="503"/>
        <v>7</v>
      </c>
      <c r="J203" s="10">
        <v>79.926980810000003</v>
      </c>
      <c r="K203" s="8">
        <f t="shared" si="504"/>
        <v>80</v>
      </c>
      <c r="L203" s="5" t="s">
        <v>47</v>
      </c>
      <c r="S203"/>
      <c r="AP203"/>
      <c r="AQ203"/>
      <c r="AR203"/>
      <c r="CT203" s="33">
        <f>SUM(CT2:CT202)</f>
        <v>2200</v>
      </c>
      <c r="CV203" s="33">
        <f>SUM(CV2:CV202)</f>
        <v>0.68365831481363304</v>
      </c>
      <c r="GE203" s="27">
        <v>221</v>
      </c>
      <c r="GF203" s="26">
        <f t="shared" si="530"/>
        <v>1</v>
      </c>
      <c r="GG203" s="26">
        <f t="shared" si="531"/>
        <v>0</v>
      </c>
      <c r="GH203" s="26">
        <f t="shared" si="532"/>
        <v>0</v>
      </c>
      <c r="GI203" s="26">
        <f t="shared" si="533"/>
        <v>0</v>
      </c>
      <c r="GJ203" s="26">
        <f t="shared" si="534"/>
        <v>0</v>
      </c>
      <c r="GK203" s="26">
        <f t="shared" si="535"/>
        <v>0</v>
      </c>
      <c r="GL203" s="26">
        <f t="shared" si="536"/>
        <v>0</v>
      </c>
      <c r="GM203" s="26">
        <f t="shared" si="537"/>
        <v>0</v>
      </c>
      <c r="GN203" s="26">
        <f t="shared" si="538"/>
        <v>0</v>
      </c>
      <c r="GO203" s="26">
        <f t="shared" si="539"/>
        <v>0</v>
      </c>
      <c r="GP203" s="26">
        <f t="shared" si="540"/>
        <v>0</v>
      </c>
      <c r="GQ203" s="26">
        <f t="shared" si="541"/>
        <v>0</v>
      </c>
      <c r="GR203" s="26">
        <f t="shared" si="542"/>
        <v>0</v>
      </c>
      <c r="GS203" s="26">
        <f t="shared" si="543"/>
        <v>0</v>
      </c>
      <c r="GT203" s="26">
        <f t="shared" si="544"/>
        <v>0</v>
      </c>
      <c r="GU203" s="26">
        <f t="shared" si="545"/>
        <v>0</v>
      </c>
      <c r="GV203" s="26">
        <f t="shared" si="546"/>
        <v>0</v>
      </c>
      <c r="GW203" s="26">
        <f t="shared" si="547"/>
        <v>0</v>
      </c>
      <c r="GX203" s="26">
        <f t="shared" si="548"/>
        <v>1</v>
      </c>
      <c r="GY203" s="26">
        <f t="shared" si="549"/>
        <v>0</v>
      </c>
      <c r="GZ203" s="26">
        <f t="shared" si="550"/>
        <v>0</v>
      </c>
      <c r="HA203" s="26">
        <f t="shared" si="551"/>
        <v>0</v>
      </c>
      <c r="HB203" s="31">
        <f t="shared" si="552"/>
        <v>2</v>
      </c>
      <c r="HC203" s="31">
        <f t="shared" si="553"/>
        <v>0.5</v>
      </c>
      <c r="HD203" s="31">
        <f t="shared" si="554"/>
        <v>4.5454545454545455E-4</v>
      </c>
    </row>
    <row r="204" spans="1:212">
      <c r="A204" s="6">
        <v>39</v>
      </c>
      <c r="B204" s="6">
        <v>58</v>
      </c>
      <c r="C204" s="6">
        <v>85</v>
      </c>
      <c r="D204" s="7">
        <v>17.887764749999999</v>
      </c>
      <c r="E204" s="8">
        <f t="shared" si="501"/>
        <v>18</v>
      </c>
      <c r="F204" s="7">
        <v>15.405897169999999</v>
      </c>
      <c r="G204" s="8">
        <f t="shared" si="502"/>
        <v>15</v>
      </c>
      <c r="H204" s="9">
        <v>5.9969320369999997</v>
      </c>
      <c r="I204" s="8">
        <f t="shared" si="503"/>
        <v>6</v>
      </c>
      <c r="J204" s="10">
        <v>68.549329189999995</v>
      </c>
      <c r="K204" s="8">
        <f t="shared" si="504"/>
        <v>69</v>
      </c>
      <c r="L204" s="5" t="s">
        <v>47</v>
      </c>
      <c r="S204"/>
      <c r="AP204"/>
      <c r="AQ204"/>
      <c r="AR204"/>
      <c r="GE204" s="27">
        <v>222</v>
      </c>
      <c r="GF204" s="26">
        <f t="shared" si="530"/>
        <v>0</v>
      </c>
      <c r="GG204" s="26">
        <f t="shared" si="531"/>
        <v>0</v>
      </c>
      <c r="GH204" s="26">
        <f t="shared" si="532"/>
        <v>0</v>
      </c>
      <c r="GI204" s="26">
        <f t="shared" si="533"/>
        <v>0</v>
      </c>
      <c r="GJ204" s="26">
        <f t="shared" si="534"/>
        <v>0</v>
      </c>
      <c r="GK204" s="26">
        <f t="shared" si="535"/>
        <v>0</v>
      </c>
      <c r="GL204" s="26">
        <f t="shared" si="536"/>
        <v>0</v>
      </c>
      <c r="GM204" s="26">
        <f t="shared" si="537"/>
        <v>0</v>
      </c>
      <c r="GN204" s="26">
        <f t="shared" si="538"/>
        <v>0</v>
      </c>
      <c r="GO204" s="26">
        <f t="shared" si="539"/>
        <v>0</v>
      </c>
      <c r="GP204" s="26">
        <f t="shared" si="540"/>
        <v>0</v>
      </c>
      <c r="GQ204" s="26">
        <f t="shared" si="541"/>
        <v>0</v>
      </c>
      <c r="GR204" s="26">
        <f t="shared" si="542"/>
        <v>0</v>
      </c>
      <c r="GS204" s="26">
        <f t="shared" si="543"/>
        <v>0</v>
      </c>
      <c r="GT204" s="26">
        <f t="shared" si="544"/>
        <v>0</v>
      </c>
      <c r="GU204" s="26">
        <f t="shared" si="545"/>
        <v>0</v>
      </c>
      <c r="GV204" s="26">
        <f t="shared" si="546"/>
        <v>0</v>
      </c>
      <c r="GW204" s="26">
        <f t="shared" si="547"/>
        <v>0</v>
      </c>
      <c r="GX204" s="26">
        <f t="shared" si="548"/>
        <v>0</v>
      </c>
      <c r="GY204" s="26">
        <f t="shared" si="549"/>
        <v>0</v>
      </c>
      <c r="GZ204" s="26">
        <f t="shared" si="550"/>
        <v>0</v>
      </c>
      <c r="HA204" s="26">
        <f t="shared" si="551"/>
        <v>0</v>
      </c>
      <c r="HB204" s="31">
        <f t="shared" si="552"/>
        <v>0</v>
      </c>
      <c r="HC204" s="31">
        <v>0</v>
      </c>
      <c r="HD204" s="31">
        <f t="shared" si="554"/>
        <v>0</v>
      </c>
    </row>
    <row r="205" spans="1:212">
      <c r="A205" s="6">
        <v>22</v>
      </c>
      <c r="B205" s="6">
        <v>72</v>
      </c>
      <c r="C205" s="6">
        <v>85</v>
      </c>
      <c r="D205" s="7">
        <v>18.868056469999999</v>
      </c>
      <c r="E205" s="8">
        <f t="shared" si="501"/>
        <v>19</v>
      </c>
      <c r="F205" s="7">
        <v>15.658092140000001</v>
      </c>
      <c r="G205" s="8">
        <f t="shared" si="502"/>
        <v>16</v>
      </c>
      <c r="H205" s="9">
        <v>6.3911735890000001</v>
      </c>
      <c r="I205" s="8">
        <f t="shared" si="503"/>
        <v>6</v>
      </c>
      <c r="J205" s="10">
        <v>88.510489829999997</v>
      </c>
      <c r="K205" s="8">
        <f t="shared" si="504"/>
        <v>89</v>
      </c>
      <c r="L205" s="5" t="s">
        <v>47</v>
      </c>
      <c r="S205"/>
      <c r="AP205"/>
      <c r="AQ205"/>
      <c r="AR205"/>
      <c r="GE205" s="27">
        <v>223</v>
      </c>
      <c r="GF205" s="26">
        <f t="shared" si="530"/>
        <v>1</v>
      </c>
      <c r="GG205" s="26">
        <f t="shared" si="531"/>
        <v>0</v>
      </c>
      <c r="GH205" s="26">
        <f t="shared" si="532"/>
        <v>0</v>
      </c>
      <c r="GI205" s="26">
        <f t="shared" si="533"/>
        <v>0</v>
      </c>
      <c r="GJ205" s="26">
        <f t="shared" si="534"/>
        <v>0</v>
      </c>
      <c r="GK205" s="26">
        <f t="shared" si="535"/>
        <v>0</v>
      </c>
      <c r="GL205" s="26">
        <f t="shared" si="536"/>
        <v>0</v>
      </c>
      <c r="GM205" s="26">
        <f t="shared" si="537"/>
        <v>0</v>
      </c>
      <c r="GN205" s="26">
        <f t="shared" si="538"/>
        <v>0</v>
      </c>
      <c r="GO205" s="26">
        <f t="shared" si="539"/>
        <v>0</v>
      </c>
      <c r="GP205" s="26">
        <f t="shared" si="540"/>
        <v>0</v>
      </c>
      <c r="GQ205" s="26">
        <f t="shared" si="541"/>
        <v>0</v>
      </c>
      <c r="GR205" s="26">
        <f t="shared" si="542"/>
        <v>0</v>
      </c>
      <c r="GS205" s="26">
        <f t="shared" si="543"/>
        <v>0</v>
      </c>
      <c r="GT205" s="26">
        <f t="shared" si="544"/>
        <v>0</v>
      </c>
      <c r="GU205" s="26">
        <f t="shared" si="545"/>
        <v>0</v>
      </c>
      <c r="GV205" s="26">
        <f t="shared" si="546"/>
        <v>0</v>
      </c>
      <c r="GW205" s="26">
        <f t="shared" si="547"/>
        <v>0</v>
      </c>
      <c r="GX205" s="26">
        <f t="shared" si="548"/>
        <v>1</v>
      </c>
      <c r="GY205" s="26">
        <f t="shared" si="549"/>
        <v>0</v>
      </c>
      <c r="GZ205" s="26">
        <f t="shared" si="550"/>
        <v>0</v>
      </c>
      <c r="HA205" s="26">
        <f t="shared" si="551"/>
        <v>0</v>
      </c>
      <c r="HB205" s="31">
        <f t="shared" si="552"/>
        <v>2</v>
      </c>
      <c r="HC205" s="31">
        <f t="shared" si="553"/>
        <v>0.5</v>
      </c>
      <c r="HD205" s="31">
        <f t="shared" si="554"/>
        <v>4.5454545454545455E-4</v>
      </c>
    </row>
    <row r="206" spans="1:212">
      <c r="A206" s="6">
        <v>36</v>
      </c>
      <c r="B206" s="6">
        <v>67</v>
      </c>
      <c r="C206" s="6">
        <v>77</v>
      </c>
      <c r="D206" s="7">
        <v>18.369525670000002</v>
      </c>
      <c r="E206" s="8">
        <f t="shared" si="501"/>
        <v>18</v>
      </c>
      <c r="F206" s="7">
        <v>19.563810409999999</v>
      </c>
      <c r="G206" s="8">
        <f t="shared" si="502"/>
        <v>20</v>
      </c>
      <c r="H206" s="9">
        <v>7.1528111719999998</v>
      </c>
      <c r="I206" s="8">
        <f t="shared" si="503"/>
        <v>7</v>
      </c>
      <c r="J206" s="10">
        <v>79.263576650000005</v>
      </c>
      <c r="K206" s="8">
        <f t="shared" si="504"/>
        <v>79</v>
      </c>
      <c r="L206" s="5" t="s">
        <v>47</v>
      </c>
      <c r="S206"/>
      <c r="AP206"/>
      <c r="AQ206"/>
      <c r="AR206"/>
      <c r="GE206" s="27">
        <v>224</v>
      </c>
      <c r="GF206" s="26">
        <f t="shared" si="530"/>
        <v>1</v>
      </c>
      <c r="GG206" s="26">
        <f t="shared" si="531"/>
        <v>0</v>
      </c>
      <c r="GH206" s="26">
        <f t="shared" si="532"/>
        <v>0</v>
      </c>
      <c r="GI206" s="26">
        <f t="shared" si="533"/>
        <v>0</v>
      </c>
      <c r="GJ206" s="26">
        <f t="shared" si="534"/>
        <v>0</v>
      </c>
      <c r="GK206" s="26">
        <f t="shared" si="535"/>
        <v>0</v>
      </c>
      <c r="GL206" s="26">
        <f t="shared" si="536"/>
        <v>0</v>
      </c>
      <c r="GM206" s="26">
        <f t="shared" si="537"/>
        <v>0</v>
      </c>
      <c r="GN206" s="26">
        <f t="shared" si="538"/>
        <v>0</v>
      </c>
      <c r="GO206" s="26">
        <f t="shared" si="539"/>
        <v>0</v>
      </c>
      <c r="GP206" s="26">
        <f t="shared" si="540"/>
        <v>0</v>
      </c>
      <c r="GQ206" s="26">
        <f t="shared" si="541"/>
        <v>0</v>
      </c>
      <c r="GR206" s="26">
        <f t="shared" si="542"/>
        <v>0</v>
      </c>
      <c r="GS206" s="26">
        <f t="shared" si="543"/>
        <v>0</v>
      </c>
      <c r="GT206" s="26">
        <f t="shared" si="544"/>
        <v>0</v>
      </c>
      <c r="GU206" s="26">
        <f t="shared" si="545"/>
        <v>0</v>
      </c>
      <c r="GV206" s="26">
        <f t="shared" si="546"/>
        <v>0</v>
      </c>
      <c r="GW206" s="26">
        <f t="shared" si="547"/>
        <v>0</v>
      </c>
      <c r="GX206" s="26">
        <f t="shared" si="548"/>
        <v>2</v>
      </c>
      <c r="GY206" s="26">
        <f t="shared" si="549"/>
        <v>0</v>
      </c>
      <c r="GZ206" s="26">
        <f t="shared" si="550"/>
        <v>0</v>
      </c>
      <c r="HA206" s="26">
        <f t="shared" si="551"/>
        <v>0</v>
      </c>
      <c r="HB206" s="31">
        <f t="shared" si="552"/>
        <v>3</v>
      </c>
      <c r="HC206" s="31">
        <f t="shared" si="553"/>
        <v>0.44444444444444442</v>
      </c>
      <c r="HD206" s="31">
        <f t="shared" si="554"/>
        <v>6.0606060606060606E-4</v>
      </c>
    </row>
    <row r="207" spans="1:212">
      <c r="A207" s="6">
        <v>32</v>
      </c>
      <c r="B207" s="6">
        <v>73</v>
      </c>
      <c r="C207" s="6">
        <v>81</v>
      </c>
      <c r="D207" s="7">
        <v>20.45078582</v>
      </c>
      <c r="E207" s="8">
        <f t="shared" si="501"/>
        <v>20</v>
      </c>
      <c r="F207" s="7">
        <v>15.40312102</v>
      </c>
      <c r="G207" s="8">
        <f t="shared" si="502"/>
        <v>15</v>
      </c>
      <c r="H207" s="9">
        <v>5.9889927959999998</v>
      </c>
      <c r="I207" s="8">
        <f t="shared" si="503"/>
        <v>6</v>
      </c>
      <c r="J207" s="10">
        <v>92.683737019999995</v>
      </c>
      <c r="K207" s="8">
        <f t="shared" si="504"/>
        <v>93</v>
      </c>
      <c r="L207" s="5" t="s">
        <v>47</v>
      </c>
      <c r="S207"/>
      <c r="AP207"/>
      <c r="AQ207"/>
      <c r="AR207"/>
      <c r="GE207" s="27">
        <v>225</v>
      </c>
      <c r="GF207" s="26">
        <f t="shared" si="530"/>
        <v>2</v>
      </c>
      <c r="GG207" s="26">
        <f t="shared" si="531"/>
        <v>0</v>
      </c>
      <c r="GH207" s="26">
        <f t="shared" si="532"/>
        <v>0</v>
      </c>
      <c r="GI207" s="26">
        <f t="shared" si="533"/>
        <v>0</v>
      </c>
      <c r="GJ207" s="26">
        <f t="shared" si="534"/>
        <v>0</v>
      </c>
      <c r="GK207" s="26">
        <f t="shared" si="535"/>
        <v>0</v>
      </c>
      <c r="GL207" s="26">
        <f t="shared" si="536"/>
        <v>0</v>
      </c>
      <c r="GM207" s="26">
        <f t="shared" si="537"/>
        <v>0</v>
      </c>
      <c r="GN207" s="26">
        <f t="shared" si="538"/>
        <v>0</v>
      </c>
      <c r="GO207" s="26">
        <f t="shared" si="539"/>
        <v>0</v>
      </c>
      <c r="GP207" s="26">
        <f t="shared" si="540"/>
        <v>0</v>
      </c>
      <c r="GQ207" s="26">
        <f t="shared" si="541"/>
        <v>0</v>
      </c>
      <c r="GR207" s="26">
        <f t="shared" si="542"/>
        <v>0</v>
      </c>
      <c r="GS207" s="26">
        <f t="shared" si="543"/>
        <v>0</v>
      </c>
      <c r="GT207" s="26">
        <f t="shared" si="544"/>
        <v>0</v>
      </c>
      <c r="GU207" s="26">
        <f t="shared" si="545"/>
        <v>0</v>
      </c>
      <c r="GV207" s="26">
        <f t="shared" si="546"/>
        <v>0</v>
      </c>
      <c r="GW207" s="26">
        <f t="shared" si="547"/>
        <v>0</v>
      </c>
      <c r="GX207" s="26">
        <f t="shared" si="548"/>
        <v>3</v>
      </c>
      <c r="GY207" s="26">
        <f t="shared" si="549"/>
        <v>0</v>
      </c>
      <c r="GZ207" s="26">
        <f t="shared" si="550"/>
        <v>0</v>
      </c>
      <c r="HA207" s="26">
        <f t="shared" si="551"/>
        <v>0</v>
      </c>
      <c r="HB207" s="31">
        <f t="shared" si="552"/>
        <v>5</v>
      </c>
      <c r="HC207" s="31">
        <f t="shared" si="553"/>
        <v>0.48</v>
      </c>
      <c r="HD207" s="31">
        <f t="shared" si="554"/>
        <v>1.0909090909090907E-3</v>
      </c>
    </row>
    <row r="208" spans="1:212">
      <c r="A208" s="6">
        <v>58</v>
      </c>
      <c r="B208" s="6">
        <v>70</v>
      </c>
      <c r="C208" s="6">
        <v>84</v>
      </c>
      <c r="D208" s="7">
        <v>20.654320299999998</v>
      </c>
      <c r="E208" s="8">
        <f t="shared" si="501"/>
        <v>21</v>
      </c>
      <c r="F208" s="7">
        <v>16.608208430000001</v>
      </c>
      <c r="G208" s="8">
        <f t="shared" si="502"/>
        <v>17</v>
      </c>
      <c r="H208" s="9">
        <v>6.2310490280000002</v>
      </c>
      <c r="I208" s="8">
        <f t="shared" si="503"/>
        <v>6</v>
      </c>
      <c r="J208" s="10">
        <v>74.663111799999996</v>
      </c>
      <c r="K208" s="8">
        <f t="shared" si="504"/>
        <v>75</v>
      </c>
      <c r="L208" s="5" t="s">
        <v>47</v>
      </c>
      <c r="S208"/>
      <c r="AP208"/>
      <c r="AQ208"/>
      <c r="AR208"/>
      <c r="GE208" s="27">
        <v>226</v>
      </c>
      <c r="GF208" s="26">
        <f t="shared" si="530"/>
        <v>0</v>
      </c>
      <c r="GG208" s="26">
        <f t="shared" si="531"/>
        <v>0</v>
      </c>
      <c r="GH208" s="26">
        <f t="shared" si="532"/>
        <v>0</v>
      </c>
      <c r="GI208" s="26">
        <f t="shared" si="533"/>
        <v>0</v>
      </c>
      <c r="GJ208" s="26">
        <f t="shared" si="534"/>
        <v>0</v>
      </c>
      <c r="GK208" s="26">
        <f t="shared" si="535"/>
        <v>0</v>
      </c>
      <c r="GL208" s="26">
        <f t="shared" si="536"/>
        <v>0</v>
      </c>
      <c r="GM208" s="26">
        <f t="shared" si="537"/>
        <v>0</v>
      </c>
      <c r="GN208" s="26">
        <f t="shared" si="538"/>
        <v>0</v>
      </c>
      <c r="GO208" s="26">
        <f t="shared" si="539"/>
        <v>0</v>
      </c>
      <c r="GP208" s="26">
        <f t="shared" si="540"/>
        <v>0</v>
      </c>
      <c r="GQ208" s="26">
        <f t="shared" si="541"/>
        <v>0</v>
      </c>
      <c r="GR208" s="26">
        <f t="shared" si="542"/>
        <v>0</v>
      </c>
      <c r="GS208" s="26">
        <f t="shared" si="543"/>
        <v>0</v>
      </c>
      <c r="GT208" s="26">
        <f t="shared" si="544"/>
        <v>0</v>
      </c>
      <c r="GU208" s="26">
        <f t="shared" si="545"/>
        <v>0</v>
      </c>
      <c r="GV208" s="26">
        <f t="shared" si="546"/>
        <v>0</v>
      </c>
      <c r="GW208" s="26">
        <f t="shared" si="547"/>
        <v>0</v>
      </c>
      <c r="GX208" s="26">
        <f t="shared" si="548"/>
        <v>1</v>
      </c>
      <c r="GY208" s="26">
        <f t="shared" si="549"/>
        <v>0</v>
      </c>
      <c r="GZ208" s="26">
        <f t="shared" si="550"/>
        <v>0</v>
      </c>
      <c r="HA208" s="26">
        <f t="shared" si="551"/>
        <v>0</v>
      </c>
      <c r="HB208" s="31">
        <f t="shared" si="552"/>
        <v>1</v>
      </c>
      <c r="HC208" s="31">
        <f t="shared" si="553"/>
        <v>0</v>
      </c>
      <c r="HD208" s="31">
        <f t="shared" si="554"/>
        <v>0</v>
      </c>
    </row>
    <row r="209" spans="1:212">
      <c r="A209" s="6">
        <v>59</v>
      </c>
      <c r="B209" s="6">
        <v>70</v>
      </c>
      <c r="C209" s="6">
        <v>84</v>
      </c>
      <c r="D209" s="7">
        <v>17.334868100000001</v>
      </c>
      <c r="E209" s="8">
        <f t="shared" si="501"/>
        <v>17</v>
      </c>
      <c r="F209" s="7">
        <v>18.74926979</v>
      </c>
      <c r="G209" s="8">
        <f t="shared" si="502"/>
        <v>19</v>
      </c>
      <c r="H209" s="9">
        <v>7.5508082669999999</v>
      </c>
      <c r="I209" s="8">
        <f t="shared" si="503"/>
        <v>8</v>
      </c>
      <c r="J209" s="10">
        <v>82.617347210000005</v>
      </c>
      <c r="K209" s="8">
        <f t="shared" si="504"/>
        <v>83</v>
      </c>
      <c r="L209" s="5" t="s">
        <v>47</v>
      </c>
      <c r="S209"/>
      <c r="AP209"/>
      <c r="AQ209"/>
      <c r="AR209"/>
      <c r="GE209" s="27">
        <v>227</v>
      </c>
      <c r="GF209" s="26">
        <f t="shared" si="530"/>
        <v>2</v>
      </c>
      <c r="GG209" s="26">
        <f t="shared" si="531"/>
        <v>0</v>
      </c>
      <c r="GH209" s="26">
        <f t="shared" si="532"/>
        <v>0</v>
      </c>
      <c r="GI209" s="26">
        <f t="shared" si="533"/>
        <v>0</v>
      </c>
      <c r="GJ209" s="26">
        <f t="shared" si="534"/>
        <v>0</v>
      </c>
      <c r="GK209" s="26">
        <f t="shared" si="535"/>
        <v>0</v>
      </c>
      <c r="GL209" s="26">
        <f t="shared" si="536"/>
        <v>0</v>
      </c>
      <c r="GM209" s="26">
        <f t="shared" si="537"/>
        <v>0</v>
      </c>
      <c r="GN209" s="26">
        <f t="shared" si="538"/>
        <v>0</v>
      </c>
      <c r="GO209" s="26">
        <f t="shared" si="539"/>
        <v>0</v>
      </c>
      <c r="GP209" s="26">
        <f t="shared" si="540"/>
        <v>0</v>
      </c>
      <c r="GQ209" s="26">
        <f t="shared" si="541"/>
        <v>0</v>
      </c>
      <c r="GR209" s="26">
        <f t="shared" si="542"/>
        <v>0</v>
      </c>
      <c r="GS209" s="26">
        <f t="shared" si="543"/>
        <v>0</v>
      </c>
      <c r="GT209" s="26">
        <f t="shared" si="544"/>
        <v>0</v>
      </c>
      <c r="GU209" s="26">
        <f t="shared" si="545"/>
        <v>0</v>
      </c>
      <c r="GV209" s="26">
        <f t="shared" si="546"/>
        <v>0</v>
      </c>
      <c r="GW209" s="26">
        <f t="shared" si="547"/>
        <v>0</v>
      </c>
      <c r="GX209" s="26">
        <f t="shared" si="548"/>
        <v>0</v>
      </c>
      <c r="GY209" s="26">
        <f t="shared" si="549"/>
        <v>0</v>
      </c>
      <c r="GZ209" s="26">
        <f t="shared" si="550"/>
        <v>0</v>
      </c>
      <c r="HA209" s="26">
        <f t="shared" si="551"/>
        <v>0</v>
      </c>
      <c r="HB209" s="31">
        <f t="shared" si="552"/>
        <v>2</v>
      </c>
      <c r="HC209" s="31">
        <f t="shared" si="553"/>
        <v>0</v>
      </c>
      <c r="HD209" s="31">
        <f t="shared" si="554"/>
        <v>0</v>
      </c>
    </row>
    <row r="210" spans="1:212">
      <c r="A210" s="6">
        <v>42</v>
      </c>
      <c r="B210" s="6">
        <v>62</v>
      </c>
      <c r="C210" s="6">
        <v>75</v>
      </c>
      <c r="D210" s="7">
        <v>18.179122580000001</v>
      </c>
      <c r="E210" s="8">
        <f t="shared" si="501"/>
        <v>18</v>
      </c>
      <c r="F210" s="7">
        <v>18.90426935</v>
      </c>
      <c r="G210" s="8">
        <f t="shared" si="502"/>
        <v>19</v>
      </c>
      <c r="H210" s="9">
        <v>7.0105705409999999</v>
      </c>
      <c r="I210" s="8">
        <f t="shared" si="503"/>
        <v>7</v>
      </c>
      <c r="J210" s="10">
        <v>81.849975290000003</v>
      </c>
      <c r="K210" s="8">
        <f t="shared" si="504"/>
        <v>82</v>
      </c>
      <c r="L210" s="5" t="s">
        <v>47</v>
      </c>
      <c r="S210"/>
      <c r="AP210"/>
      <c r="AQ210"/>
      <c r="AR210"/>
      <c r="GE210" s="27">
        <v>228</v>
      </c>
      <c r="GF210" s="26">
        <f t="shared" si="530"/>
        <v>0</v>
      </c>
      <c r="GG210" s="26">
        <f t="shared" si="531"/>
        <v>0</v>
      </c>
      <c r="GH210" s="26">
        <f t="shared" si="532"/>
        <v>0</v>
      </c>
      <c r="GI210" s="26">
        <f t="shared" si="533"/>
        <v>0</v>
      </c>
      <c r="GJ210" s="26">
        <f t="shared" si="534"/>
        <v>0</v>
      </c>
      <c r="GK210" s="26">
        <f t="shared" si="535"/>
        <v>0</v>
      </c>
      <c r="GL210" s="26">
        <f t="shared" si="536"/>
        <v>0</v>
      </c>
      <c r="GM210" s="26">
        <f t="shared" si="537"/>
        <v>0</v>
      </c>
      <c r="GN210" s="26">
        <f t="shared" si="538"/>
        <v>0</v>
      </c>
      <c r="GO210" s="26">
        <f t="shared" si="539"/>
        <v>0</v>
      </c>
      <c r="GP210" s="26">
        <f t="shared" si="540"/>
        <v>0</v>
      </c>
      <c r="GQ210" s="26">
        <f t="shared" si="541"/>
        <v>0</v>
      </c>
      <c r="GR210" s="26">
        <f t="shared" si="542"/>
        <v>0</v>
      </c>
      <c r="GS210" s="26">
        <f t="shared" si="543"/>
        <v>0</v>
      </c>
      <c r="GT210" s="26">
        <f t="shared" si="544"/>
        <v>0</v>
      </c>
      <c r="GU210" s="26">
        <f t="shared" si="545"/>
        <v>0</v>
      </c>
      <c r="GV210" s="26">
        <f t="shared" si="546"/>
        <v>0</v>
      </c>
      <c r="GW210" s="26">
        <f t="shared" si="547"/>
        <v>0</v>
      </c>
      <c r="GX210" s="26">
        <f t="shared" si="548"/>
        <v>0</v>
      </c>
      <c r="GY210" s="26">
        <f t="shared" si="549"/>
        <v>0</v>
      </c>
      <c r="GZ210" s="26">
        <f t="shared" si="550"/>
        <v>0</v>
      </c>
      <c r="HA210" s="26">
        <f t="shared" si="551"/>
        <v>0</v>
      </c>
      <c r="HB210" s="31">
        <f t="shared" si="552"/>
        <v>0</v>
      </c>
      <c r="HC210" s="31">
        <v>0</v>
      </c>
      <c r="HD210" s="31">
        <f t="shared" si="554"/>
        <v>0</v>
      </c>
    </row>
    <row r="211" spans="1:212">
      <c r="A211" s="6">
        <v>28</v>
      </c>
      <c r="B211" s="6">
        <v>74</v>
      </c>
      <c r="C211" s="6">
        <v>81</v>
      </c>
      <c r="D211" s="7">
        <v>18.012722660000001</v>
      </c>
      <c r="E211" s="8">
        <f t="shared" si="501"/>
        <v>18</v>
      </c>
      <c r="F211" s="7">
        <v>18.30968112</v>
      </c>
      <c r="G211" s="8">
        <f t="shared" si="502"/>
        <v>18</v>
      </c>
      <c r="H211" s="9">
        <v>8.7537953339999994</v>
      </c>
      <c r="I211" s="8">
        <f t="shared" si="503"/>
        <v>9</v>
      </c>
      <c r="J211" s="10">
        <v>81.985687909999996</v>
      </c>
      <c r="K211" s="8">
        <f t="shared" si="504"/>
        <v>82</v>
      </c>
      <c r="L211" s="5" t="s">
        <v>47</v>
      </c>
      <c r="S211"/>
      <c r="AP211"/>
      <c r="AQ211"/>
      <c r="AR211"/>
      <c r="GE211" s="27">
        <v>229</v>
      </c>
      <c r="GF211" s="26">
        <f t="shared" si="530"/>
        <v>0</v>
      </c>
      <c r="GG211" s="26">
        <f t="shared" si="531"/>
        <v>0</v>
      </c>
      <c r="GH211" s="26">
        <f t="shared" si="532"/>
        <v>0</v>
      </c>
      <c r="GI211" s="26">
        <f t="shared" si="533"/>
        <v>0</v>
      </c>
      <c r="GJ211" s="26">
        <f t="shared" si="534"/>
        <v>0</v>
      </c>
      <c r="GK211" s="26">
        <f t="shared" si="535"/>
        <v>0</v>
      </c>
      <c r="GL211" s="26">
        <f t="shared" si="536"/>
        <v>0</v>
      </c>
      <c r="GM211" s="26">
        <f t="shared" si="537"/>
        <v>0</v>
      </c>
      <c r="GN211" s="26">
        <f t="shared" si="538"/>
        <v>0</v>
      </c>
      <c r="GO211" s="26">
        <f t="shared" si="539"/>
        <v>0</v>
      </c>
      <c r="GP211" s="26">
        <f t="shared" si="540"/>
        <v>0</v>
      </c>
      <c r="GQ211" s="26">
        <f t="shared" si="541"/>
        <v>0</v>
      </c>
      <c r="GR211" s="26">
        <f t="shared" si="542"/>
        <v>0</v>
      </c>
      <c r="GS211" s="26">
        <f t="shared" si="543"/>
        <v>0</v>
      </c>
      <c r="GT211" s="26">
        <f t="shared" si="544"/>
        <v>0</v>
      </c>
      <c r="GU211" s="26">
        <f t="shared" si="545"/>
        <v>0</v>
      </c>
      <c r="GV211" s="26">
        <f t="shared" si="546"/>
        <v>0</v>
      </c>
      <c r="GW211" s="26">
        <f t="shared" si="547"/>
        <v>0</v>
      </c>
      <c r="GX211" s="26">
        <f t="shared" si="548"/>
        <v>0</v>
      </c>
      <c r="GY211" s="26">
        <f t="shared" si="549"/>
        <v>0</v>
      </c>
      <c r="GZ211" s="26">
        <f t="shared" si="550"/>
        <v>0</v>
      </c>
      <c r="HA211" s="26">
        <f t="shared" si="551"/>
        <v>0</v>
      </c>
      <c r="HB211" s="31">
        <f t="shared" si="552"/>
        <v>0</v>
      </c>
      <c r="HC211" s="31">
        <v>0</v>
      </c>
      <c r="HD211" s="31">
        <f t="shared" si="554"/>
        <v>0</v>
      </c>
    </row>
    <row r="212" spans="1:212">
      <c r="A212" s="6">
        <v>58</v>
      </c>
      <c r="B212" s="6">
        <v>66</v>
      </c>
      <c r="C212" s="6">
        <v>79</v>
      </c>
      <c r="D212" s="7">
        <v>20.993735579999999</v>
      </c>
      <c r="E212" s="8">
        <f t="shared" si="501"/>
        <v>21</v>
      </c>
      <c r="F212" s="7">
        <v>19.334703869999998</v>
      </c>
      <c r="G212" s="8">
        <f t="shared" si="502"/>
        <v>19</v>
      </c>
      <c r="H212" s="9">
        <v>8.7181928469999992</v>
      </c>
      <c r="I212" s="8">
        <f t="shared" si="503"/>
        <v>9</v>
      </c>
      <c r="J212" s="10">
        <v>93.552801049999999</v>
      </c>
      <c r="K212" s="8">
        <f t="shared" si="504"/>
        <v>94</v>
      </c>
      <c r="L212" s="5" t="s">
        <v>47</v>
      </c>
      <c r="S212"/>
      <c r="AP212"/>
      <c r="AQ212"/>
      <c r="AR212"/>
      <c r="GE212" s="27">
        <v>230</v>
      </c>
      <c r="GF212" s="26">
        <f t="shared" si="530"/>
        <v>2</v>
      </c>
      <c r="GG212" s="26">
        <f t="shared" si="531"/>
        <v>0</v>
      </c>
      <c r="GH212" s="26">
        <f t="shared" si="532"/>
        <v>0</v>
      </c>
      <c r="GI212" s="26">
        <f t="shared" si="533"/>
        <v>0</v>
      </c>
      <c r="GJ212" s="26">
        <f t="shared" si="534"/>
        <v>0</v>
      </c>
      <c r="GK212" s="26">
        <f t="shared" si="535"/>
        <v>0</v>
      </c>
      <c r="GL212" s="26">
        <f t="shared" si="536"/>
        <v>0</v>
      </c>
      <c r="GM212" s="26">
        <f t="shared" si="537"/>
        <v>0</v>
      </c>
      <c r="GN212" s="26">
        <f t="shared" si="538"/>
        <v>0</v>
      </c>
      <c r="GO212" s="26">
        <f t="shared" si="539"/>
        <v>0</v>
      </c>
      <c r="GP212" s="26">
        <f t="shared" si="540"/>
        <v>0</v>
      </c>
      <c r="GQ212" s="26">
        <f t="shared" si="541"/>
        <v>0</v>
      </c>
      <c r="GR212" s="26">
        <f t="shared" si="542"/>
        <v>0</v>
      </c>
      <c r="GS212" s="26">
        <f t="shared" si="543"/>
        <v>0</v>
      </c>
      <c r="GT212" s="26">
        <f t="shared" si="544"/>
        <v>0</v>
      </c>
      <c r="GU212" s="26">
        <f t="shared" si="545"/>
        <v>0</v>
      </c>
      <c r="GV212" s="26">
        <f t="shared" si="546"/>
        <v>0</v>
      </c>
      <c r="GW212" s="26">
        <f t="shared" si="547"/>
        <v>0</v>
      </c>
      <c r="GX212" s="26">
        <f t="shared" si="548"/>
        <v>0</v>
      </c>
      <c r="GY212" s="26">
        <f t="shared" si="549"/>
        <v>0</v>
      </c>
      <c r="GZ212" s="26">
        <f t="shared" si="550"/>
        <v>0</v>
      </c>
      <c r="HA212" s="26">
        <f t="shared" si="551"/>
        <v>0</v>
      </c>
      <c r="HB212" s="31">
        <f t="shared" si="552"/>
        <v>2</v>
      </c>
      <c r="HC212" s="31">
        <f t="shared" si="553"/>
        <v>0</v>
      </c>
      <c r="HD212" s="31">
        <f t="shared" si="554"/>
        <v>0</v>
      </c>
    </row>
    <row r="213" spans="1:212">
      <c r="A213" s="6">
        <v>43</v>
      </c>
      <c r="B213" s="6">
        <v>66</v>
      </c>
      <c r="C213" s="6">
        <v>79</v>
      </c>
      <c r="D213" s="7">
        <v>19.462339709999998</v>
      </c>
      <c r="E213" s="8">
        <f t="shared" si="501"/>
        <v>19</v>
      </c>
      <c r="F213" s="7">
        <v>15.225389509999999</v>
      </c>
      <c r="G213" s="8">
        <f t="shared" si="502"/>
        <v>15</v>
      </c>
      <c r="H213" s="9">
        <v>7.9766075929999998</v>
      </c>
      <c r="I213" s="8">
        <f t="shared" si="503"/>
        <v>8</v>
      </c>
      <c r="J213" s="10">
        <v>74.585650970000003</v>
      </c>
      <c r="K213" s="8">
        <f t="shared" si="504"/>
        <v>75</v>
      </c>
      <c r="L213" s="5" t="s">
        <v>47</v>
      </c>
      <c r="S213"/>
      <c r="AP213"/>
      <c r="AQ213"/>
      <c r="AR213"/>
      <c r="GE213" s="27">
        <v>231</v>
      </c>
      <c r="GF213" s="26">
        <f t="shared" si="530"/>
        <v>2</v>
      </c>
      <c r="GG213" s="26">
        <f t="shared" si="531"/>
        <v>0</v>
      </c>
      <c r="GH213" s="26">
        <f t="shared" si="532"/>
        <v>0</v>
      </c>
      <c r="GI213" s="26">
        <f t="shared" si="533"/>
        <v>0</v>
      </c>
      <c r="GJ213" s="26">
        <f t="shared" si="534"/>
        <v>0</v>
      </c>
      <c r="GK213" s="26">
        <f t="shared" si="535"/>
        <v>0</v>
      </c>
      <c r="GL213" s="26">
        <f t="shared" si="536"/>
        <v>0</v>
      </c>
      <c r="GM213" s="26">
        <f t="shared" si="537"/>
        <v>0</v>
      </c>
      <c r="GN213" s="26">
        <f t="shared" si="538"/>
        <v>0</v>
      </c>
      <c r="GO213" s="26">
        <f t="shared" si="539"/>
        <v>0</v>
      </c>
      <c r="GP213" s="26">
        <f t="shared" si="540"/>
        <v>0</v>
      </c>
      <c r="GQ213" s="26">
        <f t="shared" si="541"/>
        <v>0</v>
      </c>
      <c r="GR213" s="26">
        <f t="shared" si="542"/>
        <v>0</v>
      </c>
      <c r="GS213" s="26">
        <f t="shared" si="543"/>
        <v>0</v>
      </c>
      <c r="GT213" s="26">
        <f t="shared" si="544"/>
        <v>0</v>
      </c>
      <c r="GU213" s="26">
        <f t="shared" si="545"/>
        <v>0</v>
      </c>
      <c r="GV213" s="26">
        <f t="shared" si="546"/>
        <v>0</v>
      </c>
      <c r="GW213" s="26">
        <f t="shared" si="547"/>
        <v>0</v>
      </c>
      <c r="GX213" s="26">
        <f t="shared" si="548"/>
        <v>0</v>
      </c>
      <c r="GY213" s="26">
        <f t="shared" si="549"/>
        <v>0</v>
      </c>
      <c r="GZ213" s="26">
        <f t="shared" si="550"/>
        <v>0</v>
      </c>
      <c r="HA213" s="26">
        <f t="shared" si="551"/>
        <v>0</v>
      </c>
      <c r="HB213" s="31">
        <f t="shared" si="552"/>
        <v>2</v>
      </c>
      <c r="HC213" s="31">
        <f t="shared" si="553"/>
        <v>0</v>
      </c>
      <c r="HD213" s="31">
        <f t="shared" si="554"/>
        <v>0</v>
      </c>
    </row>
    <row r="214" spans="1:212">
      <c r="A214" s="6">
        <v>58</v>
      </c>
      <c r="B214" s="6">
        <v>63</v>
      </c>
      <c r="C214" s="6">
        <v>81</v>
      </c>
      <c r="D214" s="7">
        <v>19.813445309999999</v>
      </c>
      <c r="E214" s="8">
        <f t="shared" si="501"/>
        <v>20</v>
      </c>
      <c r="F214" s="7">
        <v>14.69765308</v>
      </c>
      <c r="G214" s="8">
        <f t="shared" si="502"/>
        <v>15</v>
      </c>
      <c r="H214" s="9">
        <v>6.5154995490000003</v>
      </c>
      <c r="I214" s="8">
        <f t="shared" si="503"/>
        <v>7</v>
      </c>
      <c r="J214" s="10">
        <v>78.965147090000002</v>
      </c>
      <c r="K214" s="8">
        <f t="shared" si="504"/>
        <v>79</v>
      </c>
      <c r="L214" s="5" t="s">
        <v>47</v>
      </c>
      <c r="S214"/>
      <c r="AP214"/>
      <c r="AQ214"/>
      <c r="AR214"/>
      <c r="GE214" s="27">
        <v>232</v>
      </c>
      <c r="GF214" s="26">
        <f t="shared" si="530"/>
        <v>1</v>
      </c>
      <c r="GG214" s="26">
        <f t="shared" si="531"/>
        <v>0</v>
      </c>
      <c r="GH214" s="26">
        <f t="shared" si="532"/>
        <v>0</v>
      </c>
      <c r="GI214" s="26">
        <f t="shared" si="533"/>
        <v>0</v>
      </c>
      <c r="GJ214" s="26">
        <f t="shared" si="534"/>
        <v>0</v>
      </c>
      <c r="GK214" s="26">
        <f t="shared" si="535"/>
        <v>0</v>
      </c>
      <c r="GL214" s="26">
        <f t="shared" si="536"/>
        <v>0</v>
      </c>
      <c r="GM214" s="26">
        <f t="shared" si="537"/>
        <v>0</v>
      </c>
      <c r="GN214" s="26">
        <f t="shared" si="538"/>
        <v>0</v>
      </c>
      <c r="GO214" s="26">
        <f t="shared" si="539"/>
        <v>0</v>
      </c>
      <c r="GP214" s="26">
        <f t="shared" si="540"/>
        <v>0</v>
      </c>
      <c r="GQ214" s="26">
        <f t="shared" si="541"/>
        <v>0</v>
      </c>
      <c r="GR214" s="26">
        <f t="shared" si="542"/>
        <v>0</v>
      </c>
      <c r="GS214" s="26">
        <f t="shared" si="543"/>
        <v>0</v>
      </c>
      <c r="GT214" s="26">
        <f t="shared" si="544"/>
        <v>0</v>
      </c>
      <c r="GU214" s="26">
        <f t="shared" si="545"/>
        <v>0</v>
      </c>
      <c r="GV214" s="26">
        <f t="shared" si="546"/>
        <v>0</v>
      </c>
      <c r="GW214" s="26">
        <f t="shared" si="547"/>
        <v>1</v>
      </c>
      <c r="GX214" s="26">
        <f t="shared" si="548"/>
        <v>0</v>
      </c>
      <c r="GY214" s="26">
        <f t="shared" si="549"/>
        <v>0</v>
      </c>
      <c r="GZ214" s="26">
        <f t="shared" si="550"/>
        <v>0</v>
      </c>
      <c r="HA214" s="26">
        <f t="shared" si="551"/>
        <v>0</v>
      </c>
      <c r="HB214" s="31">
        <f t="shared" si="552"/>
        <v>2</v>
      </c>
      <c r="HC214" s="31">
        <f t="shared" si="553"/>
        <v>0.5</v>
      </c>
      <c r="HD214" s="31">
        <f t="shared" si="554"/>
        <v>4.5454545454545455E-4</v>
      </c>
    </row>
    <row r="215" spans="1:212">
      <c r="A215" s="6">
        <v>23</v>
      </c>
      <c r="B215" s="6">
        <v>62</v>
      </c>
      <c r="C215" s="6">
        <v>85</v>
      </c>
      <c r="D215" s="7">
        <v>18.974247559999998</v>
      </c>
      <c r="E215" s="8">
        <f t="shared" si="501"/>
        <v>19</v>
      </c>
      <c r="F215" s="7">
        <v>19.516121600000002</v>
      </c>
      <c r="G215" s="8">
        <f t="shared" si="502"/>
        <v>20</v>
      </c>
      <c r="H215" s="9">
        <v>8.4901271420000004</v>
      </c>
      <c r="I215" s="8">
        <f t="shared" si="503"/>
        <v>8</v>
      </c>
      <c r="J215" s="10">
        <v>80.710874500000003</v>
      </c>
      <c r="K215" s="8">
        <f t="shared" si="504"/>
        <v>81</v>
      </c>
      <c r="L215" s="5" t="s">
        <v>47</v>
      </c>
      <c r="S215"/>
      <c r="AP215"/>
      <c r="AQ215"/>
      <c r="AR215"/>
      <c r="GE215" s="27">
        <v>233</v>
      </c>
      <c r="GF215" s="26">
        <f t="shared" si="530"/>
        <v>3</v>
      </c>
      <c r="GG215" s="26">
        <f t="shared" si="531"/>
        <v>0</v>
      </c>
      <c r="GH215" s="26">
        <f t="shared" si="532"/>
        <v>0</v>
      </c>
      <c r="GI215" s="26">
        <f t="shared" si="533"/>
        <v>0</v>
      </c>
      <c r="GJ215" s="26">
        <f t="shared" si="534"/>
        <v>0</v>
      </c>
      <c r="GK215" s="26">
        <f t="shared" si="535"/>
        <v>0</v>
      </c>
      <c r="GL215" s="26">
        <f t="shared" si="536"/>
        <v>0</v>
      </c>
      <c r="GM215" s="26">
        <f t="shared" si="537"/>
        <v>0</v>
      </c>
      <c r="GN215" s="26">
        <f t="shared" si="538"/>
        <v>0</v>
      </c>
      <c r="GO215" s="26">
        <f t="shared" si="539"/>
        <v>0</v>
      </c>
      <c r="GP215" s="26">
        <f t="shared" si="540"/>
        <v>0</v>
      </c>
      <c r="GQ215" s="26">
        <f t="shared" si="541"/>
        <v>0</v>
      </c>
      <c r="GR215" s="26">
        <f t="shared" si="542"/>
        <v>0</v>
      </c>
      <c r="GS215" s="26">
        <f t="shared" si="543"/>
        <v>0</v>
      </c>
      <c r="GT215" s="26">
        <f t="shared" si="544"/>
        <v>0</v>
      </c>
      <c r="GU215" s="26">
        <f t="shared" si="545"/>
        <v>0</v>
      </c>
      <c r="GV215" s="26">
        <f t="shared" si="546"/>
        <v>0</v>
      </c>
      <c r="GW215" s="26">
        <f t="shared" si="547"/>
        <v>1</v>
      </c>
      <c r="GX215" s="26">
        <f t="shared" si="548"/>
        <v>0</v>
      </c>
      <c r="GY215" s="26">
        <f t="shared" si="549"/>
        <v>0</v>
      </c>
      <c r="GZ215" s="26">
        <f t="shared" si="550"/>
        <v>0</v>
      </c>
      <c r="HA215" s="26">
        <f t="shared" si="551"/>
        <v>0</v>
      </c>
      <c r="HB215" s="31">
        <f t="shared" si="552"/>
        <v>4</v>
      </c>
      <c r="HC215" s="31">
        <f t="shared" si="553"/>
        <v>0.375</v>
      </c>
      <c r="HD215" s="31">
        <f t="shared" si="554"/>
        <v>6.8181818181818187E-4</v>
      </c>
    </row>
    <row r="216" spans="1:212">
      <c r="A216" s="6">
        <v>27</v>
      </c>
      <c r="B216" s="6">
        <v>62</v>
      </c>
      <c r="C216" s="6">
        <v>77</v>
      </c>
      <c r="D216" s="7">
        <v>18.19737048</v>
      </c>
      <c r="E216" s="8">
        <f t="shared" si="501"/>
        <v>18</v>
      </c>
      <c r="F216" s="7">
        <v>14.710705369999999</v>
      </c>
      <c r="G216" s="8">
        <f t="shared" si="502"/>
        <v>15</v>
      </c>
      <c r="H216" s="9">
        <v>6.5764155620000002</v>
      </c>
      <c r="I216" s="8">
        <f t="shared" si="503"/>
        <v>7</v>
      </c>
      <c r="J216" s="10">
        <v>70.181851809999998</v>
      </c>
      <c r="K216" s="8">
        <f t="shared" si="504"/>
        <v>70</v>
      </c>
      <c r="L216" s="5" t="s">
        <v>47</v>
      </c>
      <c r="S216"/>
      <c r="AP216"/>
      <c r="AQ216"/>
      <c r="AR216"/>
      <c r="GE216" s="27">
        <v>234</v>
      </c>
      <c r="GF216" s="26">
        <f t="shared" si="530"/>
        <v>1</v>
      </c>
      <c r="GG216" s="26">
        <f t="shared" si="531"/>
        <v>0</v>
      </c>
      <c r="GH216" s="26">
        <f t="shared" si="532"/>
        <v>0</v>
      </c>
      <c r="GI216" s="26">
        <f t="shared" si="533"/>
        <v>0</v>
      </c>
      <c r="GJ216" s="26">
        <f t="shared" si="534"/>
        <v>0</v>
      </c>
      <c r="GK216" s="26">
        <f t="shared" si="535"/>
        <v>0</v>
      </c>
      <c r="GL216" s="26">
        <f t="shared" si="536"/>
        <v>0</v>
      </c>
      <c r="GM216" s="26">
        <f t="shared" si="537"/>
        <v>0</v>
      </c>
      <c r="GN216" s="26">
        <f t="shared" si="538"/>
        <v>0</v>
      </c>
      <c r="GO216" s="26">
        <f t="shared" si="539"/>
        <v>0</v>
      </c>
      <c r="GP216" s="26">
        <f t="shared" si="540"/>
        <v>0</v>
      </c>
      <c r="GQ216" s="26">
        <f t="shared" si="541"/>
        <v>0</v>
      </c>
      <c r="GR216" s="26">
        <f t="shared" si="542"/>
        <v>0</v>
      </c>
      <c r="GS216" s="26">
        <f t="shared" si="543"/>
        <v>0</v>
      </c>
      <c r="GT216" s="26">
        <f t="shared" si="544"/>
        <v>0</v>
      </c>
      <c r="GU216" s="26">
        <f t="shared" si="545"/>
        <v>0</v>
      </c>
      <c r="GV216" s="26">
        <f t="shared" si="546"/>
        <v>0</v>
      </c>
      <c r="GW216" s="26">
        <f t="shared" si="547"/>
        <v>1</v>
      </c>
      <c r="GX216" s="26">
        <f t="shared" si="548"/>
        <v>0</v>
      </c>
      <c r="GY216" s="26">
        <f t="shared" si="549"/>
        <v>0</v>
      </c>
      <c r="GZ216" s="26">
        <f t="shared" si="550"/>
        <v>0</v>
      </c>
      <c r="HA216" s="26">
        <f t="shared" si="551"/>
        <v>0</v>
      </c>
      <c r="HB216" s="31">
        <f t="shared" si="552"/>
        <v>2</v>
      </c>
      <c r="HC216" s="31">
        <f t="shared" si="553"/>
        <v>0.5</v>
      </c>
      <c r="HD216" s="31">
        <f t="shared" si="554"/>
        <v>4.5454545454545455E-4</v>
      </c>
    </row>
    <row r="217" spans="1:212">
      <c r="A217" s="6">
        <v>28</v>
      </c>
      <c r="B217" s="6">
        <v>72</v>
      </c>
      <c r="C217" s="6">
        <v>84</v>
      </c>
      <c r="D217" s="7">
        <v>18.729631439999999</v>
      </c>
      <c r="E217" s="8">
        <f t="shared" si="501"/>
        <v>19</v>
      </c>
      <c r="F217" s="7">
        <v>19.181972640000001</v>
      </c>
      <c r="G217" s="8">
        <f t="shared" si="502"/>
        <v>19</v>
      </c>
      <c r="H217" s="9">
        <v>6.4817830430000001</v>
      </c>
      <c r="I217" s="8">
        <f t="shared" si="503"/>
        <v>6</v>
      </c>
      <c r="J217" s="10">
        <v>71.580101690000006</v>
      </c>
      <c r="K217" s="8">
        <f t="shared" si="504"/>
        <v>72</v>
      </c>
      <c r="L217" s="5" t="s">
        <v>47</v>
      </c>
      <c r="S217"/>
      <c r="AP217"/>
      <c r="AQ217"/>
      <c r="AR217"/>
      <c r="GE217" s="27">
        <v>235</v>
      </c>
      <c r="GF217" s="26">
        <f t="shared" si="530"/>
        <v>0</v>
      </c>
      <c r="GG217" s="26">
        <f t="shared" si="531"/>
        <v>0</v>
      </c>
      <c r="GH217" s="26">
        <f t="shared" si="532"/>
        <v>0</v>
      </c>
      <c r="GI217" s="26">
        <f t="shared" si="533"/>
        <v>0</v>
      </c>
      <c r="GJ217" s="26">
        <f t="shared" si="534"/>
        <v>0</v>
      </c>
      <c r="GK217" s="26">
        <f t="shared" si="535"/>
        <v>0</v>
      </c>
      <c r="GL217" s="26">
        <f t="shared" si="536"/>
        <v>0</v>
      </c>
      <c r="GM217" s="26">
        <f t="shared" si="537"/>
        <v>0</v>
      </c>
      <c r="GN217" s="26">
        <f t="shared" si="538"/>
        <v>0</v>
      </c>
      <c r="GO217" s="26">
        <f t="shared" si="539"/>
        <v>0</v>
      </c>
      <c r="GP217" s="26">
        <f t="shared" si="540"/>
        <v>0</v>
      </c>
      <c r="GQ217" s="26">
        <f t="shared" si="541"/>
        <v>0</v>
      </c>
      <c r="GR217" s="26">
        <f t="shared" si="542"/>
        <v>0</v>
      </c>
      <c r="GS217" s="26">
        <f t="shared" si="543"/>
        <v>0</v>
      </c>
      <c r="GT217" s="26">
        <f t="shared" si="544"/>
        <v>0</v>
      </c>
      <c r="GU217" s="26">
        <f t="shared" si="545"/>
        <v>0</v>
      </c>
      <c r="GV217" s="26">
        <f t="shared" si="546"/>
        <v>0</v>
      </c>
      <c r="GW217" s="26">
        <f t="shared" si="547"/>
        <v>1</v>
      </c>
      <c r="GX217" s="26">
        <f t="shared" si="548"/>
        <v>0</v>
      </c>
      <c r="GY217" s="26">
        <f t="shared" si="549"/>
        <v>0</v>
      </c>
      <c r="GZ217" s="26">
        <f t="shared" si="550"/>
        <v>0</v>
      </c>
      <c r="HA217" s="26">
        <f t="shared" si="551"/>
        <v>0</v>
      </c>
      <c r="HB217" s="31">
        <f t="shared" si="552"/>
        <v>1</v>
      </c>
      <c r="HC217" s="31">
        <f t="shared" si="553"/>
        <v>0</v>
      </c>
      <c r="HD217" s="31">
        <f t="shared" si="554"/>
        <v>0</v>
      </c>
    </row>
    <row r="218" spans="1:212">
      <c r="A218" s="6">
        <v>50</v>
      </c>
      <c r="B218" s="6">
        <v>56</v>
      </c>
      <c r="C218" s="6">
        <v>76</v>
      </c>
      <c r="D218" s="7">
        <v>20.995021529999999</v>
      </c>
      <c r="E218" s="8">
        <f t="shared" si="501"/>
        <v>21</v>
      </c>
      <c r="F218" s="7">
        <v>19.860130399999999</v>
      </c>
      <c r="G218" s="8">
        <f t="shared" si="502"/>
        <v>20</v>
      </c>
      <c r="H218" s="9">
        <v>7.9666050249999998</v>
      </c>
      <c r="I218" s="8">
        <f t="shared" si="503"/>
        <v>8</v>
      </c>
      <c r="J218" s="10">
        <v>73.507340189999994</v>
      </c>
      <c r="K218" s="8">
        <f t="shared" si="504"/>
        <v>74</v>
      </c>
      <c r="L218" s="5" t="s">
        <v>47</v>
      </c>
      <c r="S218"/>
      <c r="AP218"/>
      <c r="AQ218"/>
      <c r="AR218"/>
      <c r="GE218" s="27">
        <v>236</v>
      </c>
      <c r="GF218" s="26">
        <f t="shared" si="530"/>
        <v>0</v>
      </c>
      <c r="GG218" s="26">
        <f t="shared" si="531"/>
        <v>0</v>
      </c>
      <c r="GH218" s="26">
        <f t="shared" si="532"/>
        <v>0</v>
      </c>
      <c r="GI218" s="26">
        <f t="shared" si="533"/>
        <v>0</v>
      </c>
      <c r="GJ218" s="26">
        <f t="shared" si="534"/>
        <v>0</v>
      </c>
      <c r="GK218" s="26">
        <f t="shared" si="535"/>
        <v>0</v>
      </c>
      <c r="GL218" s="26">
        <f t="shared" si="536"/>
        <v>0</v>
      </c>
      <c r="GM218" s="26">
        <f t="shared" si="537"/>
        <v>0</v>
      </c>
      <c r="GN218" s="26">
        <f t="shared" si="538"/>
        <v>0</v>
      </c>
      <c r="GO218" s="26">
        <f t="shared" si="539"/>
        <v>0</v>
      </c>
      <c r="GP218" s="26">
        <f t="shared" si="540"/>
        <v>0</v>
      </c>
      <c r="GQ218" s="26">
        <f t="shared" si="541"/>
        <v>0</v>
      </c>
      <c r="GR218" s="26">
        <f t="shared" si="542"/>
        <v>0</v>
      </c>
      <c r="GS218" s="26">
        <f t="shared" si="543"/>
        <v>0</v>
      </c>
      <c r="GT218" s="26">
        <f t="shared" si="544"/>
        <v>0</v>
      </c>
      <c r="GU218" s="26">
        <f t="shared" si="545"/>
        <v>0</v>
      </c>
      <c r="GV218" s="26">
        <f t="shared" si="546"/>
        <v>0</v>
      </c>
      <c r="GW218" s="26">
        <f t="shared" si="547"/>
        <v>1</v>
      </c>
      <c r="GX218" s="26">
        <f t="shared" si="548"/>
        <v>0</v>
      </c>
      <c r="GY218" s="26">
        <f t="shared" si="549"/>
        <v>0</v>
      </c>
      <c r="GZ218" s="26">
        <f t="shared" si="550"/>
        <v>0</v>
      </c>
      <c r="HA218" s="26">
        <f t="shared" si="551"/>
        <v>0</v>
      </c>
      <c r="HB218" s="31">
        <f t="shared" si="552"/>
        <v>1</v>
      </c>
      <c r="HC218" s="31">
        <f t="shared" si="553"/>
        <v>0</v>
      </c>
      <c r="HD218" s="31">
        <f t="shared" si="554"/>
        <v>0</v>
      </c>
    </row>
    <row r="219" spans="1:212">
      <c r="A219" s="6">
        <v>39</v>
      </c>
      <c r="B219" s="6">
        <v>71</v>
      </c>
      <c r="C219" s="6">
        <v>84</v>
      </c>
      <c r="D219" s="7">
        <v>20.28155898</v>
      </c>
      <c r="E219" s="8">
        <f t="shared" si="501"/>
        <v>20</v>
      </c>
      <c r="F219" s="7">
        <v>16.395352150000001</v>
      </c>
      <c r="G219" s="8">
        <f t="shared" si="502"/>
        <v>16</v>
      </c>
      <c r="H219" s="9">
        <v>8.1408254370000002</v>
      </c>
      <c r="I219" s="8">
        <f t="shared" si="503"/>
        <v>8</v>
      </c>
      <c r="J219" s="10">
        <v>82.523396550000001</v>
      </c>
      <c r="K219" s="8">
        <f t="shared" si="504"/>
        <v>83</v>
      </c>
      <c r="L219" s="5" t="s">
        <v>47</v>
      </c>
      <c r="S219"/>
      <c r="AP219"/>
      <c r="AQ219"/>
      <c r="AR219"/>
      <c r="GE219" s="27">
        <v>237</v>
      </c>
      <c r="GF219" s="26">
        <f t="shared" si="530"/>
        <v>0</v>
      </c>
      <c r="GG219" s="26">
        <f t="shared" si="531"/>
        <v>0</v>
      </c>
      <c r="GH219" s="26">
        <f t="shared" si="532"/>
        <v>0</v>
      </c>
      <c r="GI219" s="26">
        <f t="shared" si="533"/>
        <v>0</v>
      </c>
      <c r="GJ219" s="26">
        <f t="shared" si="534"/>
        <v>0</v>
      </c>
      <c r="GK219" s="26">
        <f t="shared" si="535"/>
        <v>0</v>
      </c>
      <c r="GL219" s="26">
        <f t="shared" si="536"/>
        <v>0</v>
      </c>
      <c r="GM219" s="26">
        <f t="shared" si="537"/>
        <v>0</v>
      </c>
      <c r="GN219" s="26">
        <f t="shared" si="538"/>
        <v>0</v>
      </c>
      <c r="GO219" s="26">
        <f t="shared" si="539"/>
        <v>0</v>
      </c>
      <c r="GP219" s="26">
        <f t="shared" si="540"/>
        <v>0</v>
      </c>
      <c r="GQ219" s="26">
        <f t="shared" si="541"/>
        <v>0</v>
      </c>
      <c r="GR219" s="26">
        <f t="shared" si="542"/>
        <v>0</v>
      </c>
      <c r="GS219" s="26">
        <f t="shared" si="543"/>
        <v>0</v>
      </c>
      <c r="GT219" s="26">
        <f t="shared" si="544"/>
        <v>0</v>
      </c>
      <c r="GU219" s="26">
        <f t="shared" si="545"/>
        <v>0</v>
      </c>
      <c r="GV219" s="26">
        <f t="shared" si="546"/>
        <v>0</v>
      </c>
      <c r="GW219" s="26">
        <f t="shared" si="547"/>
        <v>0</v>
      </c>
      <c r="GX219" s="26">
        <f t="shared" si="548"/>
        <v>0</v>
      </c>
      <c r="GY219" s="26">
        <f t="shared" si="549"/>
        <v>0</v>
      </c>
      <c r="GZ219" s="26">
        <f t="shared" si="550"/>
        <v>0</v>
      </c>
      <c r="HA219" s="26">
        <f t="shared" si="551"/>
        <v>0</v>
      </c>
      <c r="HB219" s="31">
        <f t="shared" si="552"/>
        <v>0</v>
      </c>
      <c r="HC219" s="31">
        <v>0</v>
      </c>
      <c r="HD219" s="31">
        <f t="shared" si="554"/>
        <v>0</v>
      </c>
    </row>
    <row r="220" spans="1:212">
      <c r="A220" s="6">
        <v>25</v>
      </c>
      <c r="B220" s="6">
        <v>78</v>
      </c>
      <c r="C220" s="6">
        <v>76</v>
      </c>
      <c r="D220" s="7">
        <v>17.48042641</v>
      </c>
      <c r="E220" s="8">
        <f t="shared" si="501"/>
        <v>17</v>
      </c>
      <c r="F220" s="7">
        <v>15.755940499999999</v>
      </c>
      <c r="G220" s="8">
        <f t="shared" si="502"/>
        <v>16</v>
      </c>
      <c r="H220" s="9">
        <v>7.2289634520000003</v>
      </c>
      <c r="I220" s="8">
        <f t="shared" si="503"/>
        <v>7</v>
      </c>
      <c r="J220" s="10">
        <v>66.969805809999997</v>
      </c>
      <c r="K220" s="8">
        <f t="shared" si="504"/>
        <v>67</v>
      </c>
      <c r="L220" s="5" t="s">
        <v>47</v>
      </c>
      <c r="S220"/>
      <c r="AP220"/>
      <c r="AQ220"/>
      <c r="AR220"/>
      <c r="GE220" s="27">
        <v>238</v>
      </c>
      <c r="GF220" s="26">
        <f t="shared" si="530"/>
        <v>0</v>
      </c>
      <c r="GG220" s="26">
        <f t="shared" si="531"/>
        <v>0</v>
      </c>
      <c r="GH220" s="26">
        <f t="shared" si="532"/>
        <v>0</v>
      </c>
      <c r="GI220" s="26">
        <f t="shared" si="533"/>
        <v>0</v>
      </c>
      <c r="GJ220" s="26">
        <f t="shared" si="534"/>
        <v>0</v>
      </c>
      <c r="GK220" s="26">
        <f t="shared" si="535"/>
        <v>0</v>
      </c>
      <c r="GL220" s="26">
        <f t="shared" si="536"/>
        <v>0</v>
      </c>
      <c r="GM220" s="26">
        <f t="shared" si="537"/>
        <v>0</v>
      </c>
      <c r="GN220" s="26">
        <f t="shared" si="538"/>
        <v>0</v>
      </c>
      <c r="GO220" s="26">
        <f t="shared" si="539"/>
        <v>0</v>
      </c>
      <c r="GP220" s="26">
        <f t="shared" si="540"/>
        <v>0</v>
      </c>
      <c r="GQ220" s="26">
        <f t="shared" si="541"/>
        <v>0</v>
      </c>
      <c r="GR220" s="26">
        <f t="shared" si="542"/>
        <v>0</v>
      </c>
      <c r="GS220" s="26">
        <f t="shared" si="543"/>
        <v>0</v>
      </c>
      <c r="GT220" s="26">
        <f t="shared" si="544"/>
        <v>0</v>
      </c>
      <c r="GU220" s="26">
        <f t="shared" si="545"/>
        <v>0</v>
      </c>
      <c r="GV220" s="26">
        <f t="shared" si="546"/>
        <v>0</v>
      </c>
      <c r="GW220" s="26">
        <f t="shared" si="547"/>
        <v>0</v>
      </c>
      <c r="GX220" s="26">
        <f t="shared" si="548"/>
        <v>0</v>
      </c>
      <c r="GY220" s="26">
        <f t="shared" si="549"/>
        <v>0</v>
      </c>
      <c r="GZ220" s="26">
        <f t="shared" si="550"/>
        <v>0</v>
      </c>
      <c r="HA220" s="26">
        <f t="shared" si="551"/>
        <v>0</v>
      </c>
      <c r="HB220" s="31">
        <f t="shared" si="552"/>
        <v>0</v>
      </c>
      <c r="HC220" s="31">
        <v>0</v>
      </c>
      <c r="HD220" s="31">
        <f t="shared" si="554"/>
        <v>0</v>
      </c>
    </row>
    <row r="221" spans="1:212">
      <c r="A221" s="6">
        <v>31</v>
      </c>
      <c r="B221" s="6">
        <v>70</v>
      </c>
      <c r="C221" s="6">
        <v>77</v>
      </c>
      <c r="D221" s="7">
        <v>20.888186749999999</v>
      </c>
      <c r="E221" s="8">
        <f t="shared" si="501"/>
        <v>21</v>
      </c>
      <c r="F221" s="7">
        <v>14.32313811</v>
      </c>
      <c r="G221" s="8">
        <f t="shared" si="502"/>
        <v>14</v>
      </c>
      <c r="H221" s="9">
        <v>6.4925460460000002</v>
      </c>
      <c r="I221" s="8">
        <f t="shared" si="503"/>
        <v>6</v>
      </c>
      <c r="J221" s="10">
        <v>90.462283339999999</v>
      </c>
      <c r="K221" s="8">
        <f t="shared" si="504"/>
        <v>90</v>
      </c>
      <c r="L221" s="5" t="s">
        <v>47</v>
      </c>
      <c r="S221"/>
      <c r="AP221"/>
      <c r="AQ221"/>
      <c r="AR221"/>
      <c r="GE221" s="27">
        <v>239</v>
      </c>
      <c r="GF221" s="26">
        <f t="shared" si="530"/>
        <v>0</v>
      </c>
      <c r="GG221" s="26">
        <f t="shared" si="531"/>
        <v>0</v>
      </c>
      <c r="GH221" s="26">
        <f t="shared" si="532"/>
        <v>0</v>
      </c>
      <c r="GI221" s="26">
        <f t="shared" si="533"/>
        <v>0</v>
      </c>
      <c r="GJ221" s="26">
        <f t="shared" si="534"/>
        <v>0</v>
      </c>
      <c r="GK221" s="26">
        <f t="shared" si="535"/>
        <v>0</v>
      </c>
      <c r="GL221" s="26">
        <f t="shared" si="536"/>
        <v>0</v>
      </c>
      <c r="GM221" s="26">
        <f t="shared" si="537"/>
        <v>0</v>
      </c>
      <c r="GN221" s="26">
        <f t="shared" si="538"/>
        <v>0</v>
      </c>
      <c r="GO221" s="26">
        <f t="shared" si="539"/>
        <v>0</v>
      </c>
      <c r="GP221" s="26">
        <f t="shared" si="540"/>
        <v>0</v>
      </c>
      <c r="GQ221" s="26">
        <f t="shared" si="541"/>
        <v>0</v>
      </c>
      <c r="GR221" s="26">
        <f t="shared" si="542"/>
        <v>0</v>
      </c>
      <c r="GS221" s="26">
        <f t="shared" si="543"/>
        <v>0</v>
      </c>
      <c r="GT221" s="26">
        <f t="shared" si="544"/>
        <v>0</v>
      </c>
      <c r="GU221" s="26">
        <f t="shared" si="545"/>
        <v>0</v>
      </c>
      <c r="GV221" s="26">
        <f t="shared" si="546"/>
        <v>0</v>
      </c>
      <c r="GW221" s="26">
        <f t="shared" si="547"/>
        <v>1</v>
      </c>
      <c r="GX221" s="26">
        <f t="shared" si="548"/>
        <v>0</v>
      </c>
      <c r="GY221" s="26">
        <f t="shared" si="549"/>
        <v>0</v>
      </c>
      <c r="GZ221" s="26">
        <f t="shared" si="550"/>
        <v>0</v>
      </c>
      <c r="HA221" s="26">
        <f t="shared" si="551"/>
        <v>0</v>
      </c>
      <c r="HB221" s="31">
        <f t="shared" si="552"/>
        <v>1</v>
      </c>
      <c r="HC221" s="31">
        <f t="shared" si="553"/>
        <v>0</v>
      </c>
      <c r="HD221" s="31">
        <f t="shared" si="554"/>
        <v>0</v>
      </c>
    </row>
    <row r="222" spans="1:212">
      <c r="A222" s="6">
        <v>26</v>
      </c>
      <c r="B222" s="6">
        <v>80</v>
      </c>
      <c r="C222" s="6">
        <v>83</v>
      </c>
      <c r="D222" s="7">
        <v>17.084985209999999</v>
      </c>
      <c r="E222" s="8">
        <f t="shared" si="501"/>
        <v>17</v>
      </c>
      <c r="F222" s="7">
        <v>16.14565756</v>
      </c>
      <c r="G222" s="8">
        <f t="shared" si="502"/>
        <v>16</v>
      </c>
      <c r="H222" s="9">
        <v>7.528599957</v>
      </c>
      <c r="I222" s="8">
        <f t="shared" si="503"/>
        <v>8</v>
      </c>
      <c r="J222" s="10">
        <v>71.310072529999999</v>
      </c>
      <c r="K222" s="8">
        <f t="shared" si="504"/>
        <v>71</v>
      </c>
      <c r="L222" s="5" t="s">
        <v>47</v>
      </c>
      <c r="S222"/>
      <c r="AP222"/>
      <c r="AQ222"/>
      <c r="AR222"/>
      <c r="GE222" s="27">
        <v>240</v>
      </c>
      <c r="GF222" s="26">
        <f t="shared" si="530"/>
        <v>1</v>
      </c>
      <c r="GG222" s="26">
        <f t="shared" si="531"/>
        <v>0</v>
      </c>
      <c r="GH222" s="26">
        <f t="shared" si="532"/>
        <v>0</v>
      </c>
      <c r="GI222" s="26">
        <f t="shared" si="533"/>
        <v>0</v>
      </c>
      <c r="GJ222" s="26">
        <f t="shared" si="534"/>
        <v>0</v>
      </c>
      <c r="GK222" s="26">
        <f t="shared" si="535"/>
        <v>0</v>
      </c>
      <c r="GL222" s="26">
        <f t="shared" si="536"/>
        <v>0</v>
      </c>
      <c r="GM222" s="26">
        <f t="shared" si="537"/>
        <v>0</v>
      </c>
      <c r="GN222" s="26">
        <f t="shared" si="538"/>
        <v>0</v>
      </c>
      <c r="GO222" s="26">
        <f t="shared" si="539"/>
        <v>0</v>
      </c>
      <c r="GP222" s="26">
        <f t="shared" si="540"/>
        <v>0</v>
      </c>
      <c r="GQ222" s="26">
        <f t="shared" si="541"/>
        <v>0</v>
      </c>
      <c r="GR222" s="26">
        <f t="shared" si="542"/>
        <v>0</v>
      </c>
      <c r="GS222" s="26">
        <f t="shared" si="543"/>
        <v>0</v>
      </c>
      <c r="GT222" s="26">
        <f t="shared" si="544"/>
        <v>0</v>
      </c>
      <c r="GU222" s="26">
        <f t="shared" si="545"/>
        <v>0</v>
      </c>
      <c r="GV222" s="26">
        <f t="shared" si="546"/>
        <v>0</v>
      </c>
      <c r="GW222" s="26">
        <f t="shared" si="547"/>
        <v>2</v>
      </c>
      <c r="GX222" s="26">
        <f t="shared" si="548"/>
        <v>0</v>
      </c>
      <c r="GY222" s="26">
        <f t="shared" si="549"/>
        <v>0</v>
      </c>
      <c r="GZ222" s="26">
        <f t="shared" si="550"/>
        <v>0</v>
      </c>
      <c r="HA222" s="26">
        <f t="shared" si="551"/>
        <v>0</v>
      </c>
      <c r="HB222" s="31">
        <f t="shared" si="552"/>
        <v>3</v>
      </c>
      <c r="HC222" s="31">
        <f t="shared" si="553"/>
        <v>0.44444444444444442</v>
      </c>
      <c r="HD222" s="31">
        <f t="shared" si="554"/>
        <v>6.0606060606060606E-4</v>
      </c>
    </row>
    <row r="223" spans="1:212">
      <c r="A223" s="6">
        <v>25</v>
      </c>
      <c r="B223" s="6">
        <v>68</v>
      </c>
      <c r="C223" s="6">
        <v>77</v>
      </c>
      <c r="D223" s="7">
        <v>20.093405929999999</v>
      </c>
      <c r="E223" s="8">
        <f t="shared" si="501"/>
        <v>20</v>
      </c>
      <c r="F223" s="7">
        <v>15.11279612</v>
      </c>
      <c r="G223" s="8">
        <f t="shared" si="502"/>
        <v>15</v>
      </c>
      <c r="H223" s="9">
        <v>7.7014464460000003</v>
      </c>
      <c r="I223" s="8">
        <f t="shared" si="503"/>
        <v>8</v>
      </c>
      <c r="J223" s="10">
        <v>85.749048979999998</v>
      </c>
      <c r="K223" s="8">
        <f t="shared" si="504"/>
        <v>86</v>
      </c>
      <c r="L223" s="5" t="s">
        <v>47</v>
      </c>
      <c r="S223"/>
      <c r="AP223"/>
      <c r="AQ223"/>
      <c r="AR223"/>
      <c r="GE223" s="27">
        <v>241</v>
      </c>
      <c r="GF223" s="26">
        <f t="shared" si="530"/>
        <v>1</v>
      </c>
      <c r="GG223" s="26">
        <f t="shared" si="531"/>
        <v>0</v>
      </c>
      <c r="GH223" s="26">
        <f t="shared" si="532"/>
        <v>0</v>
      </c>
      <c r="GI223" s="26">
        <f t="shared" si="533"/>
        <v>0</v>
      </c>
      <c r="GJ223" s="26">
        <f t="shared" si="534"/>
        <v>0</v>
      </c>
      <c r="GK223" s="26">
        <f t="shared" si="535"/>
        <v>0</v>
      </c>
      <c r="GL223" s="26">
        <f t="shared" si="536"/>
        <v>0</v>
      </c>
      <c r="GM223" s="26">
        <f t="shared" si="537"/>
        <v>0</v>
      </c>
      <c r="GN223" s="26">
        <f t="shared" si="538"/>
        <v>0</v>
      </c>
      <c r="GO223" s="26">
        <f t="shared" si="539"/>
        <v>0</v>
      </c>
      <c r="GP223" s="26">
        <f t="shared" si="540"/>
        <v>0</v>
      </c>
      <c r="GQ223" s="26">
        <f t="shared" si="541"/>
        <v>0</v>
      </c>
      <c r="GR223" s="26">
        <f t="shared" si="542"/>
        <v>0</v>
      </c>
      <c r="GS223" s="26">
        <f t="shared" si="543"/>
        <v>0</v>
      </c>
      <c r="GT223" s="26">
        <f t="shared" si="544"/>
        <v>0</v>
      </c>
      <c r="GU223" s="26">
        <f t="shared" si="545"/>
        <v>0</v>
      </c>
      <c r="GV223" s="26">
        <f t="shared" si="546"/>
        <v>0</v>
      </c>
      <c r="GW223" s="26">
        <f t="shared" si="547"/>
        <v>1</v>
      </c>
      <c r="GX223" s="26">
        <f t="shared" si="548"/>
        <v>0</v>
      </c>
      <c r="GY223" s="26">
        <f t="shared" si="549"/>
        <v>0</v>
      </c>
      <c r="GZ223" s="26">
        <f t="shared" si="550"/>
        <v>0</v>
      </c>
      <c r="HA223" s="26">
        <f t="shared" si="551"/>
        <v>0</v>
      </c>
      <c r="HB223" s="31">
        <f t="shared" si="552"/>
        <v>2</v>
      </c>
      <c r="HC223" s="31">
        <f t="shared" si="553"/>
        <v>0.5</v>
      </c>
      <c r="HD223" s="31">
        <f t="shared" si="554"/>
        <v>4.5454545454545455E-4</v>
      </c>
    </row>
    <row r="224" spans="1:212">
      <c r="A224" s="6">
        <v>31</v>
      </c>
      <c r="B224" s="6">
        <v>78</v>
      </c>
      <c r="C224" s="6">
        <v>76</v>
      </c>
      <c r="D224" s="7">
        <v>17.572121450000001</v>
      </c>
      <c r="E224" s="8">
        <f t="shared" si="501"/>
        <v>18</v>
      </c>
      <c r="F224" s="7">
        <v>14.999274890000001</v>
      </c>
      <c r="G224" s="8">
        <f t="shared" si="502"/>
        <v>15</v>
      </c>
      <c r="H224" s="9">
        <v>8.5199757480000002</v>
      </c>
      <c r="I224" s="8">
        <f t="shared" si="503"/>
        <v>9</v>
      </c>
      <c r="J224" s="10">
        <v>89.310506649999994</v>
      </c>
      <c r="K224" s="8">
        <f t="shared" si="504"/>
        <v>89</v>
      </c>
      <c r="L224" s="5" t="s">
        <v>47</v>
      </c>
      <c r="S224"/>
      <c r="AP224"/>
      <c r="AQ224"/>
      <c r="AR224"/>
      <c r="GE224" s="27">
        <v>242</v>
      </c>
      <c r="GF224" s="26">
        <f t="shared" si="530"/>
        <v>2</v>
      </c>
      <c r="GG224" s="26">
        <f t="shared" si="531"/>
        <v>0</v>
      </c>
      <c r="GH224" s="26">
        <f t="shared" si="532"/>
        <v>0</v>
      </c>
      <c r="GI224" s="26">
        <f t="shared" si="533"/>
        <v>0</v>
      </c>
      <c r="GJ224" s="26">
        <f t="shared" si="534"/>
        <v>0</v>
      </c>
      <c r="GK224" s="26">
        <f t="shared" si="535"/>
        <v>0</v>
      </c>
      <c r="GL224" s="26">
        <f t="shared" si="536"/>
        <v>0</v>
      </c>
      <c r="GM224" s="26">
        <f t="shared" si="537"/>
        <v>0</v>
      </c>
      <c r="GN224" s="26">
        <f t="shared" si="538"/>
        <v>0</v>
      </c>
      <c r="GO224" s="26">
        <f t="shared" si="539"/>
        <v>0</v>
      </c>
      <c r="GP224" s="26">
        <f t="shared" si="540"/>
        <v>0</v>
      </c>
      <c r="GQ224" s="26">
        <f t="shared" si="541"/>
        <v>0</v>
      </c>
      <c r="GR224" s="26">
        <f t="shared" si="542"/>
        <v>0</v>
      </c>
      <c r="GS224" s="26">
        <f t="shared" si="543"/>
        <v>0</v>
      </c>
      <c r="GT224" s="26">
        <f t="shared" si="544"/>
        <v>0</v>
      </c>
      <c r="GU224" s="26">
        <f t="shared" si="545"/>
        <v>0</v>
      </c>
      <c r="GV224" s="26">
        <f t="shared" si="546"/>
        <v>0</v>
      </c>
      <c r="GW224" s="26">
        <f t="shared" si="547"/>
        <v>1</v>
      </c>
      <c r="GX224" s="26">
        <f t="shared" si="548"/>
        <v>0</v>
      </c>
      <c r="GY224" s="26">
        <f t="shared" si="549"/>
        <v>0</v>
      </c>
      <c r="GZ224" s="26">
        <f t="shared" si="550"/>
        <v>0</v>
      </c>
      <c r="HA224" s="26">
        <f t="shared" si="551"/>
        <v>0</v>
      </c>
      <c r="HB224" s="31">
        <f t="shared" si="552"/>
        <v>3</v>
      </c>
      <c r="HC224" s="31">
        <f t="shared" si="553"/>
        <v>0.44444444444444448</v>
      </c>
      <c r="HD224" s="31">
        <f t="shared" si="554"/>
        <v>6.0606060606060617E-4</v>
      </c>
    </row>
    <row r="225" spans="1:212">
      <c r="A225" s="6">
        <v>60</v>
      </c>
      <c r="B225" s="6">
        <v>68</v>
      </c>
      <c r="C225" s="6">
        <v>83</v>
      </c>
      <c r="D225" s="7">
        <v>19.12065218</v>
      </c>
      <c r="E225" s="8">
        <f t="shared" si="501"/>
        <v>19</v>
      </c>
      <c r="F225" s="7">
        <v>18.43475844</v>
      </c>
      <c r="G225" s="8">
        <f t="shared" si="502"/>
        <v>18</v>
      </c>
      <c r="H225" s="9">
        <v>6.6209008689999997</v>
      </c>
      <c r="I225" s="8">
        <f t="shared" si="503"/>
        <v>7</v>
      </c>
      <c r="J225" s="10">
        <v>85.529501640000007</v>
      </c>
      <c r="K225" s="8">
        <f t="shared" si="504"/>
        <v>86</v>
      </c>
      <c r="L225" s="5" t="s">
        <v>47</v>
      </c>
      <c r="S225"/>
      <c r="AP225"/>
      <c r="AQ225"/>
      <c r="AR225"/>
      <c r="GE225" s="27">
        <v>243</v>
      </c>
      <c r="GF225" s="26">
        <f t="shared" si="530"/>
        <v>1</v>
      </c>
      <c r="GG225" s="26">
        <f t="shared" si="531"/>
        <v>0</v>
      </c>
      <c r="GH225" s="26">
        <f t="shared" si="532"/>
        <v>0</v>
      </c>
      <c r="GI225" s="26">
        <f t="shared" si="533"/>
        <v>0</v>
      </c>
      <c r="GJ225" s="26">
        <f t="shared" si="534"/>
        <v>0</v>
      </c>
      <c r="GK225" s="26">
        <f t="shared" si="535"/>
        <v>0</v>
      </c>
      <c r="GL225" s="26">
        <f t="shared" si="536"/>
        <v>0</v>
      </c>
      <c r="GM225" s="26">
        <f t="shared" si="537"/>
        <v>0</v>
      </c>
      <c r="GN225" s="26">
        <f t="shared" si="538"/>
        <v>0</v>
      </c>
      <c r="GO225" s="26">
        <f t="shared" si="539"/>
        <v>0</v>
      </c>
      <c r="GP225" s="26">
        <f t="shared" si="540"/>
        <v>0</v>
      </c>
      <c r="GQ225" s="26">
        <f t="shared" si="541"/>
        <v>0</v>
      </c>
      <c r="GR225" s="26">
        <f t="shared" si="542"/>
        <v>0</v>
      </c>
      <c r="GS225" s="26">
        <f t="shared" si="543"/>
        <v>0</v>
      </c>
      <c r="GT225" s="26">
        <f t="shared" si="544"/>
        <v>0</v>
      </c>
      <c r="GU225" s="26">
        <f t="shared" si="545"/>
        <v>0</v>
      </c>
      <c r="GV225" s="26">
        <f t="shared" si="546"/>
        <v>0</v>
      </c>
      <c r="GW225" s="26">
        <f t="shared" si="547"/>
        <v>1</v>
      </c>
      <c r="GX225" s="26">
        <f t="shared" si="548"/>
        <v>0</v>
      </c>
      <c r="GY225" s="26">
        <f t="shared" si="549"/>
        <v>0</v>
      </c>
      <c r="GZ225" s="26">
        <f t="shared" si="550"/>
        <v>0</v>
      </c>
      <c r="HA225" s="26">
        <f t="shared" si="551"/>
        <v>0</v>
      </c>
      <c r="HB225" s="31">
        <f t="shared" si="552"/>
        <v>2</v>
      </c>
      <c r="HC225" s="31">
        <f t="shared" si="553"/>
        <v>0.5</v>
      </c>
      <c r="HD225" s="31">
        <f t="shared" si="554"/>
        <v>4.5454545454545455E-4</v>
      </c>
    </row>
    <row r="226" spans="1:212">
      <c r="A226" s="6">
        <v>59</v>
      </c>
      <c r="B226" s="6">
        <v>62</v>
      </c>
      <c r="C226" s="6">
        <v>83</v>
      </c>
      <c r="D226" s="7">
        <v>18.576659020000001</v>
      </c>
      <c r="E226" s="8">
        <f t="shared" si="501"/>
        <v>19</v>
      </c>
      <c r="F226" s="7">
        <v>19.220082290000001</v>
      </c>
      <c r="G226" s="8">
        <f t="shared" si="502"/>
        <v>19</v>
      </c>
      <c r="H226" s="9">
        <v>8.1043960580000007</v>
      </c>
      <c r="I226" s="8">
        <f t="shared" si="503"/>
        <v>8</v>
      </c>
      <c r="J226" s="10">
        <v>72.94940441</v>
      </c>
      <c r="K226" s="8">
        <f t="shared" si="504"/>
        <v>73</v>
      </c>
      <c r="L226" s="5" t="s">
        <v>47</v>
      </c>
      <c r="S226"/>
      <c r="AP226"/>
      <c r="AQ226"/>
      <c r="AR226"/>
      <c r="GE226" s="27">
        <v>244</v>
      </c>
      <c r="GF226" s="26">
        <f t="shared" si="530"/>
        <v>1</v>
      </c>
      <c r="GG226" s="26">
        <f t="shared" si="531"/>
        <v>0</v>
      </c>
      <c r="GH226" s="26">
        <f t="shared" si="532"/>
        <v>0</v>
      </c>
      <c r="GI226" s="26">
        <f t="shared" si="533"/>
        <v>0</v>
      </c>
      <c r="GJ226" s="26">
        <f t="shared" si="534"/>
        <v>0</v>
      </c>
      <c r="GK226" s="26">
        <f t="shared" si="535"/>
        <v>0</v>
      </c>
      <c r="GL226" s="26">
        <f t="shared" si="536"/>
        <v>0</v>
      </c>
      <c r="GM226" s="26">
        <f t="shared" si="537"/>
        <v>0</v>
      </c>
      <c r="GN226" s="26">
        <f t="shared" si="538"/>
        <v>0</v>
      </c>
      <c r="GO226" s="26">
        <f t="shared" si="539"/>
        <v>0</v>
      </c>
      <c r="GP226" s="26">
        <f t="shared" si="540"/>
        <v>0</v>
      </c>
      <c r="GQ226" s="26">
        <f t="shared" si="541"/>
        <v>0</v>
      </c>
      <c r="GR226" s="26">
        <f t="shared" si="542"/>
        <v>0</v>
      </c>
      <c r="GS226" s="26">
        <f t="shared" si="543"/>
        <v>0</v>
      </c>
      <c r="GT226" s="26">
        <f t="shared" si="544"/>
        <v>0</v>
      </c>
      <c r="GU226" s="26">
        <f t="shared" si="545"/>
        <v>0</v>
      </c>
      <c r="GV226" s="26">
        <f t="shared" si="546"/>
        <v>0</v>
      </c>
      <c r="GW226" s="26">
        <f t="shared" si="547"/>
        <v>0</v>
      </c>
      <c r="GX226" s="26">
        <f t="shared" si="548"/>
        <v>0</v>
      </c>
      <c r="GY226" s="26">
        <f t="shared" si="549"/>
        <v>0</v>
      </c>
      <c r="GZ226" s="26">
        <f t="shared" si="550"/>
        <v>0</v>
      </c>
      <c r="HA226" s="26">
        <f t="shared" si="551"/>
        <v>0</v>
      </c>
      <c r="HB226" s="31">
        <f t="shared" si="552"/>
        <v>1</v>
      </c>
      <c r="HC226" s="31">
        <f t="shared" si="553"/>
        <v>0</v>
      </c>
      <c r="HD226" s="31">
        <f t="shared" si="554"/>
        <v>0</v>
      </c>
    </row>
    <row r="227" spans="1:212">
      <c r="A227" s="6">
        <v>22</v>
      </c>
      <c r="B227" s="6">
        <v>67</v>
      </c>
      <c r="C227" s="6">
        <v>78</v>
      </c>
      <c r="D227" s="7">
        <v>17.166063980000001</v>
      </c>
      <c r="E227" s="8">
        <f t="shared" si="501"/>
        <v>17</v>
      </c>
      <c r="F227" s="7">
        <v>14.42457525</v>
      </c>
      <c r="G227" s="8">
        <f t="shared" si="502"/>
        <v>14</v>
      </c>
      <c r="H227" s="9">
        <v>6.2040908349999997</v>
      </c>
      <c r="I227" s="8">
        <f t="shared" si="503"/>
        <v>6</v>
      </c>
      <c r="J227" s="10">
        <v>72.326675159999994</v>
      </c>
      <c r="K227" s="8">
        <f t="shared" si="504"/>
        <v>72</v>
      </c>
      <c r="L227" s="5" t="s">
        <v>47</v>
      </c>
      <c r="S227"/>
      <c r="AP227"/>
      <c r="AQ227"/>
      <c r="AR227"/>
      <c r="GE227" s="27">
        <v>245</v>
      </c>
      <c r="GF227" s="26">
        <f t="shared" si="530"/>
        <v>1</v>
      </c>
      <c r="GG227" s="26">
        <f t="shared" si="531"/>
        <v>0</v>
      </c>
      <c r="GH227" s="26">
        <f t="shared" si="532"/>
        <v>0</v>
      </c>
      <c r="GI227" s="26">
        <f t="shared" si="533"/>
        <v>0</v>
      </c>
      <c r="GJ227" s="26">
        <f t="shared" si="534"/>
        <v>0</v>
      </c>
      <c r="GK227" s="26">
        <f t="shared" si="535"/>
        <v>0</v>
      </c>
      <c r="GL227" s="26">
        <f t="shared" si="536"/>
        <v>0</v>
      </c>
      <c r="GM227" s="26">
        <f t="shared" si="537"/>
        <v>0</v>
      </c>
      <c r="GN227" s="26">
        <f t="shared" si="538"/>
        <v>0</v>
      </c>
      <c r="GO227" s="26">
        <f t="shared" si="539"/>
        <v>0</v>
      </c>
      <c r="GP227" s="26">
        <f t="shared" si="540"/>
        <v>0</v>
      </c>
      <c r="GQ227" s="26">
        <f t="shared" si="541"/>
        <v>0</v>
      </c>
      <c r="GR227" s="26">
        <f t="shared" si="542"/>
        <v>0</v>
      </c>
      <c r="GS227" s="26">
        <f t="shared" si="543"/>
        <v>0</v>
      </c>
      <c r="GT227" s="26">
        <f t="shared" si="544"/>
        <v>0</v>
      </c>
      <c r="GU227" s="26">
        <f t="shared" si="545"/>
        <v>0</v>
      </c>
      <c r="GV227" s="26">
        <f t="shared" si="546"/>
        <v>0</v>
      </c>
      <c r="GW227" s="26">
        <f t="shared" si="547"/>
        <v>0</v>
      </c>
      <c r="GX227" s="26">
        <f t="shared" si="548"/>
        <v>0</v>
      </c>
      <c r="GY227" s="26">
        <f t="shared" si="549"/>
        <v>0</v>
      </c>
      <c r="GZ227" s="26">
        <f t="shared" si="550"/>
        <v>0</v>
      </c>
      <c r="HA227" s="26">
        <f t="shared" si="551"/>
        <v>0</v>
      </c>
      <c r="HB227" s="31">
        <f t="shared" si="552"/>
        <v>1</v>
      </c>
      <c r="HC227" s="31">
        <f t="shared" si="553"/>
        <v>0</v>
      </c>
      <c r="HD227" s="31">
        <f t="shared" si="554"/>
        <v>0</v>
      </c>
    </row>
    <row r="228" spans="1:212">
      <c r="A228" s="6">
        <v>36</v>
      </c>
      <c r="B228" s="6">
        <v>65</v>
      </c>
      <c r="C228" s="6">
        <v>80</v>
      </c>
      <c r="D228" s="7">
        <v>18.2872007</v>
      </c>
      <c r="E228" s="8">
        <f t="shared" si="501"/>
        <v>18</v>
      </c>
      <c r="F228" s="7">
        <v>16.679216159999999</v>
      </c>
      <c r="G228" s="8">
        <f t="shared" si="502"/>
        <v>17</v>
      </c>
      <c r="H228" s="9">
        <v>6.0510913390000001</v>
      </c>
      <c r="I228" s="8">
        <f t="shared" si="503"/>
        <v>6</v>
      </c>
      <c r="J228" s="10">
        <v>74.874455740000002</v>
      </c>
      <c r="K228" s="8">
        <f t="shared" si="504"/>
        <v>75</v>
      </c>
      <c r="L228" s="5" t="s">
        <v>47</v>
      </c>
      <c r="S228"/>
      <c r="AP228"/>
      <c r="AQ228"/>
      <c r="AR228"/>
      <c r="GE228" s="27">
        <v>246</v>
      </c>
      <c r="GF228" s="26">
        <f t="shared" si="530"/>
        <v>1</v>
      </c>
      <c r="GG228" s="26">
        <f t="shared" si="531"/>
        <v>0</v>
      </c>
      <c r="GH228" s="26">
        <f t="shared" si="532"/>
        <v>0</v>
      </c>
      <c r="GI228" s="26">
        <f t="shared" si="533"/>
        <v>0</v>
      </c>
      <c r="GJ228" s="26">
        <f t="shared" si="534"/>
        <v>0</v>
      </c>
      <c r="GK228" s="26">
        <f t="shared" si="535"/>
        <v>0</v>
      </c>
      <c r="GL228" s="26">
        <f t="shared" si="536"/>
        <v>0</v>
      </c>
      <c r="GM228" s="26">
        <f t="shared" si="537"/>
        <v>0</v>
      </c>
      <c r="GN228" s="26">
        <f t="shared" si="538"/>
        <v>0</v>
      </c>
      <c r="GO228" s="26">
        <f t="shared" si="539"/>
        <v>0</v>
      </c>
      <c r="GP228" s="26">
        <f t="shared" si="540"/>
        <v>0</v>
      </c>
      <c r="GQ228" s="26">
        <f t="shared" si="541"/>
        <v>0</v>
      </c>
      <c r="GR228" s="26">
        <f t="shared" si="542"/>
        <v>0</v>
      </c>
      <c r="GS228" s="26">
        <f t="shared" si="543"/>
        <v>0</v>
      </c>
      <c r="GT228" s="26">
        <f t="shared" si="544"/>
        <v>0</v>
      </c>
      <c r="GU228" s="26">
        <f t="shared" si="545"/>
        <v>0</v>
      </c>
      <c r="GV228" s="26">
        <f t="shared" si="546"/>
        <v>0</v>
      </c>
      <c r="GW228" s="26">
        <f t="shared" si="547"/>
        <v>1</v>
      </c>
      <c r="GX228" s="26">
        <f t="shared" si="548"/>
        <v>0</v>
      </c>
      <c r="GY228" s="26">
        <f t="shared" si="549"/>
        <v>0</v>
      </c>
      <c r="GZ228" s="26">
        <f t="shared" si="550"/>
        <v>0</v>
      </c>
      <c r="HA228" s="26">
        <f t="shared" si="551"/>
        <v>0</v>
      </c>
      <c r="HB228" s="31">
        <f t="shared" si="552"/>
        <v>2</v>
      </c>
      <c r="HC228" s="31">
        <f t="shared" si="553"/>
        <v>0.5</v>
      </c>
      <c r="HD228" s="31">
        <f t="shared" si="554"/>
        <v>4.5454545454545455E-4</v>
      </c>
    </row>
    <row r="229" spans="1:212">
      <c r="A229" s="6">
        <v>59</v>
      </c>
      <c r="B229" s="6">
        <v>60</v>
      </c>
      <c r="C229" s="6">
        <v>84</v>
      </c>
      <c r="D229" s="7">
        <v>19.030253049999999</v>
      </c>
      <c r="E229" s="8">
        <f t="shared" si="501"/>
        <v>19</v>
      </c>
      <c r="F229" s="7">
        <v>18.667255650000001</v>
      </c>
      <c r="G229" s="8">
        <f t="shared" si="502"/>
        <v>19</v>
      </c>
      <c r="H229" s="9">
        <v>7.6909623380000003</v>
      </c>
      <c r="I229" s="8">
        <f t="shared" si="503"/>
        <v>8</v>
      </c>
      <c r="J229" s="10">
        <v>94.709920370000006</v>
      </c>
      <c r="K229" s="8">
        <f t="shared" si="504"/>
        <v>95</v>
      </c>
      <c r="L229" s="5" t="s">
        <v>47</v>
      </c>
      <c r="S229"/>
      <c r="AP229"/>
      <c r="AQ229"/>
      <c r="AR229"/>
      <c r="GE229" s="27">
        <v>247</v>
      </c>
      <c r="GF229" s="26">
        <f t="shared" si="530"/>
        <v>0</v>
      </c>
      <c r="GG229" s="26">
        <f t="shared" si="531"/>
        <v>0</v>
      </c>
      <c r="GH229" s="26">
        <f t="shared" si="532"/>
        <v>0</v>
      </c>
      <c r="GI229" s="26">
        <f t="shared" si="533"/>
        <v>0</v>
      </c>
      <c r="GJ229" s="26">
        <f t="shared" si="534"/>
        <v>0</v>
      </c>
      <c r="GK229" s="26">
        <f t="shared" si="535"/>
        <v>0</v>
      </c>
      <c r="GL229" s="26">
        <f t="shared" si="536"/>
        <v>0</v>
      </c>
      <c r="GM229" s="26">
        <f t="shared" si="537"/>
        <v>0</v>
      </c>
      <c r="GN229" s="26">
        <f t="shared" si="538"/>
        <v>0</v>
      </c>
      <c r="GO229" s="26">
        <f t="shared" si="539"/>
        <v>0</v>
      </c>
      <c r="GP229" s="26">
        <f t="shared" si="540"/>
        <v>0</v>
      </c>
      <c r="GQ229" s="26">
        <f t="shared" si="541"/>
        <v>0</v>
      </c>
      <c r="GR229" s="26">
        <f t="shared" si="542"/>
        <v>0</v>
      </c>
      <c r="GS229" s="26">
        <f t="shared" si="543"/>
        <v>0</v>
      </c>
      <c r="GT229" s="26">
        <f t="shared" si="544"/>
        <v>0</v>
      </c>
      <c r="GU229" s="26">
        <f t="shared" si="545"/>
        <v>0</v>
      </c>
      <c r="GV229" s="26">
        <f t="shared" si="546"/>
        <v>0</v>
      </c>
      <c r="GW229" s="26">
        <f t="shared" si="547"/>
        <v>0</v>
      </c>
      <c r="GX229" s="26">
        <f t="shared" si="548"/>
        <v>0</v>
      </c>
      <c r="GY229" s="26">
        <f t="shared" si="549"/>
        <v>0</v>
      </c>
      <c r="GZ229" s="26">
        <f t="shared" si="550"/>
        <v>0</v>
      </c>
      <c r="HA229" s="26">
        <f t="shared" si="551"/>
        <v>0</v>
      </c>
      <c r="HB229" s="31">
        <f t="shared" si="552"/>
        <v>0</v>
      </c>
      <c r="HC229" s="31">
        <v>0</v>
      </c>
      <c r="HD229" s="31">
        <f t="shared" si="554"/>
        <v>0</v>
      </c>
    </row>
    <row r="230" spans="1:212">
      <c r="A230" s="6">
        <v>54</v>
      </c>
      <c r="B230" s="6">
        <v>77</v>
      </c>
      <c r="C230" s="6">
        <v>85</v>
      </c>
      <c r="D230" s="7">
        <v>17.1418614</v>
      </c>
      <c r="E230" s="8">
        <f t="shared" si="501"/>
        <v>17</v>
      </c>
      <c r="F230" s="7">
        <v>17.0662427</v>
      </c>
      <c r="G230" s="8">
        <f t="shared" si="502"/>
        <v>17</v>
      </c>
      <c r="H230" s="9">
        <v>7.8292111440000003</v>
      </c>
      <c r="I230" s="8">
        <f t="shared" si="503"/>
        <v>8</v>
      </c>
      <c r="J230" s="10">
        <v>83.74606679</v>
      </c>
      <c r="K230" s="8">
        <f t="shared" si="504"/>
        <v>84</v>
      </c>
      <c r="L230" s="5" t="s">
        <v>47</v>
      </c>
      <c r="S230"/>
      <c r="AP230"/>
      <c r="AQ230"/>
      <c r="AR230"/>
      <c r="GE230" s="27">
        <v>248</v>
      </c>
      <c r="GF230" s="26">
        <f t="shared" si="530"/>
        <v>1</v>
      </c>
      <c r="GG230" s="26">
        <f t="shared" si="531"/>
        <v>0</v>
      </c>
      <c r="GH230" s="26">
        <f t="shared" si="532"/>
        <v>0</v>
      </c>
      <c r="GI230" s="26">
        <f t="shared" si="533"/>
        <v>0</v>
      </c>
      <c r="GJ230" s="26">
        <f t="shared" si="534"/>
        <v>0</v>
      </c>
      <c r="GK230" s="26">
        <f t="shared" si="535"/>
        <v>0</v>
      </c>
      <c r="GL230" s="26">
        <f t="shared" si="536"/>
        <v>0</v>
      </c>
      <c r="GM230" s="26">
        <f t="shared" si="537"/>
        <v>0</v>
      </c>
      <c r="GN230" s="26">
        <f t="shared" si="538"/>
        <v>0</v>
      </c>
      <c r="GO230" s="26">
        <f t="shared" si="539"/>
        <v>0</v>
      </c>
      <c r="GP230" s="26">
        <f t="shared" si="540"/>
        <v>0</v>
      </c>
      <c r="GQ230" s="26">
        <f t="shared" si="541"/>
        <v>0</v>
      </c>
      <c r="GR230" s="26">
        <f t="shared" si="542"/>
        <v>0</v>
      </c>
      <c r="GS230" s="26">
        <f t="shared" si="543"/>
        <v>0</v>
      </c>
      <c r="GT230" s="26">
        <f t="shared" si="544"/>
        <v>0</v>
      </c>
      <c r="GU230" s="26">
        <f t="shared" si="545"/>
        <v>0</v>
      </c>
      <c r="GV230" s="26">
        <f t="shared" si="546"/>
        <v>0</v>
      </c>
      <c r="GW230" s="26">
        <f t="shared" si="547"/>
        <v>0</v>
      </c>
      <c r="GX230" s="26">
        <f t="shared" si="548"/>
        <v>0</v>
      </c>
      <c r="GY230" s="26">
        <f t="shared" si="549"/>
        <v>0</v>
      </c>
      <c r="GZ230" s="26">
        <f t="shared" si="550"/>
        <v>0</v>
      </c>
      <c r="HA230" s="26">
        <f t="shared" si="551"/>
        <v>0</v>
      </c>
      <c r="HB230" s="31">
        <f t="shared" si="552"/>
        <v>1</v>
      </c>
      <c r="HC230" s="31">
        <f t="shared" si="553"/>
        <v>0</v>
      </c>
      <c r="HD230" s="31">
        <f t="shared" si="554"/>
        <v>0</v>
      </c>
    </row>
    <row r="231" spans="1:212">
      <c r="A231" s="6">
        <v>43</v>
      </c>
      <c r="B231" s="6">
        <v>68</v>
      </c>
      <c r="C231" s="6">
        <v>81</v>
      </c>
      <c r="D231" s="7">
        <v>17.47809436</v>
      </c>
      <c r="E231" s="8">
        <f t="shared" si="501"/>
        <v>17</v>
      </c>
      <c r="F231" s="7">
        <v>17.93253975</v>
      </c>
      <c r="G231" s="8">
        <f t="shared" si="502"/>
        <v>18</v>
      </c>
      <c r="H231" s="9">
        <v>6.7615997060000002</v>
      </c>
      <c r="I231" s="8">
        <f t="shared" si="503"/>
        <v>7</v>
      </c>
      <c r="J231" s="10">
        <v>78.920602340000002</v>
      </c>
      <c r="K231" s="8">
        <f t="shared" si="504"/>
        <v>79</v>
      </c>
      <c r="L231" s="5" t="s">
        <v>47</v>
      </c>
      <c r="S231"/>
      <c r="AP231"/>
      <c r="AQ231"/>
      <c r="AR231"/>
      <c r="GE231" s="27">
        <v>249</v>
      </c>
      <c r="GF231" s="26">
        <f t="shared" si="530"/>
        <v>1</v>
      </c>
      <c r="GG231" s="26">
        <f t="shared" si="531"/>
        <v>0</v>
      </c>
      <c r="GH231" s="26">
        <f t="shared" si="532"/>
        <v>0</v>
      </c>
      <c r="GI231" s="26">
        <f t="shared" si="533"/>
        <v>0</v>
      </c>
      <c r="GJ231" s="26">
        <f t="shared" si="534"/>
        <v>0</v>
      </c>
      <c r="GK231" s="26">
        <f t="shared" si="535"/>
        <v>0</v>
      </c>
      <c r="GL231" s="26">
        <f t="shared" si="536"/>
        <v>0</v>
      </c>
      <c r="GM231" s="26">
        <f t="shared" si="537"/>
        <v>0</v>
      </c>
      <c r="GN231" s="26">
        <f t="shared" si="538"/>
        <v>0</v>
      </c>
      <c r="GO231" s="26">
        <f t="shared" si="539"/>
        <v>0</v>
      </c>
      <c r="GP231" s="26">
        <f t="shared" si="540"/>
        <v>0</v>
      </c>
      <c r="GQ231" s="26">
        <f t="shared" si="541"/>
        <v>0</v>
      </c>
      <c r="GR231" s="26">
        <f t="shared" si="542"/>
        <v>0</v>
      </c>
      <c r="GS231" s="26">
        <f t="shared" si="543"/>
        <v>0</v>
      </c>
      <c r="GT231" s="26">
        <f t="shared" si="544"/>
        <v>0</v>
      </c>
      <c r="GU231" s="26">
        <f t="shared" si="545"/>
        <v>0</v>
      </c>
      <c r="GV231" s="26">
        <f t="shared" si="546"/>
        <v>0</v>
      </c>
      <c r="GW231" s="26">
        <f t="shared" si="547"/>
        <v>1</v>
      </c>
      <c r="GX231" s="26">
        <f t="shared" si="548"/>
        <v>0</v>
      </c>
      <c r="GY231" s="26">
        <f t="shared" si="549"/>
        <v>0</v>
      </c>
      <c r="GZ231" s="26">
        <f t="shared" si="550"/>
        <v>0</v>
      </c>
      <c r="HA231" s="26">
        <f t="shared" si="551"/>
        <v>0</v>
      </c>
      <c r="HB231" s="31">
        <f t="shared" si="552"/>
        <v>2</v>
      </c>
      <c r="HC231" s="31">
        <f t="shared" si="553"/>
        <v>0.5</v>
      </c>
      <c r="HD231" s="31">
        <f t="shared" si="554"/>
        <v>4.5454545454545455E-4</v>
      </c>
    </row>
    <row r="232" spans="1:212">
      <c r="A232" s="6">
        <v>28</v>
      </c>
      <c r="B232" s="6">
        <v>76</v>
      </c>
      <c r="C232" s="6">
        <v>82</v>
      </c>
      <c r="D232" s="7">
        <v>20.566018740000001</v>
      </c>
      <c r="E232" s="8">
        <f t="shared" si="501"/>
        <v>21</v>
      </c>
      <c r="F232" s="7">
        <v>14.25803981</v>
      </c>
      <c r="G232" s="8">
        <f t="shared" si="502"/>
        <v>14</v>
      </c>
      <c r="H232" s="9">
        <v>6.6544253150000001</v>
      </c>
      <c r="I232" s="8">
        <f t="shared" si="503"/>
        <v>7</v>
      </c>
      <c r="J232" s="10">
        <v>83.759371349999995</v>
      </c>
      <c r="K232" s="8">
        <f t="shared" si="504"/>
        <v>84</v>
      </c>
      <c r="L232" s="5" t="s">
        <v>47</v>
      </c>
      <c r="S232"/>
      <c r="AP232"/>
      <c r="AQ232"/>
      <c r="AR232"/>
      <c r="GE232" s="27">
        <v>250</v>
      </c>
      <c r="GF232" s="26">
        <f t="shared" si="530"/>
        <v>1</v>
      </c>
      <c r="GG232" s="26">
        <f t="shared" si="531"/>
        <v>0</v>
      </c>
      <c r="GH232" s="26">
        <f t="shared" si="532"/>
        <v>0</v>
      </c>
      <c r="GI232" s="26">
        <f t="shared" si="533"/>
        <v>0</v>
      </c>
      <c r="GJ232" s="26">
        <f t="shared" si="534"/>
        <v>0</v>
      </c>
      <c r="GK232" s="26">
        <f t="shared" si="535"/>
        <v>0</v>
      </c>
      <c r="GL232" s="26">
        <f t="shared" si="536"/>
        <v>0</v>
      </c>
      <c r="GM232" s="26">
        <f t="shared" si="537"/>
        <v>0</v>
      </c>
      <c r="GN232" s="26">
        <f t="shared" si="538"/>
        <v>0</v>
      </c>
      <c r="GO232" s="26">
        <f t="shared" si="539"/>
        <v>0</v>
      </c>
      <c r="GP232" s="26">
        <f t="shared" si="540"/>
        <v>0</v>
      </c>
      <c r="GQ232" s="26">
        <f t="shared" si="541"/>
        <v>0</v>
      </c>
      <c r="GR232" s="26">
        <f t="shared" si="542"/>
        <v>0</v>
      </c>
      <c r="GS232" s="26">
        <f t="shared" si="543"/>
        <v>0</v>
      </c>
      <c r="GT232" s="26">
        <f t="shared" si="544"/>
        <v>0</v>
      </c>
      <c r="GU232" s="26">
        <f t="shared" si="545"/>
        <v>0</v>
      </c>
      <c r="GV232" s="26">
        <f t="shared" si="546"/>
        <v>0</v>
      </c>
      <c r="GW232" s="26">
        <f t="shared" si="547"/>
        <v>0</v>
      </c>
      <c r="GX232" s="26">
        <f t="shared" si="548"/>
        <v>0</v>
      </c>
      <c r="GY232" s="26">
        <f t="shared" si="549"/>
        <v>0</v>
      </c>
      <c r="GZ232" s="26">
        <f t="shared" si="550"/>
        <v>0</v>
      </c>
      <c r="HA232" s="26">
        <f t="shared" si="551"/>
        <v>0</v>
      </c>
      <c r="HB232" s="31">
        <f t="shared" si="552"/>
        <v>1</v>
      </c>
      <c r="HC232" s="31">
        <f t="shared" si="553"/>
        <v>0</v>
      </c>
      <c r="HD232" s="31">
        <f t="shared" si="554"/>
        <v>0</v>
      </c>
    </row>
    <row r="233" spans="1:212">
      <c r="A233" s="6">
        <v>42</v>
      </c>
      <c r="B233" s="6">
        <v>79</v>
      </c>
      <c r="C233" s="6">
        <v>85</v>
      </c>
      <c r="D233" s="7">
        <v>17.223852239999999</v>
      </c>
      <c r="E233" s="8">
        <f t="shared" si="501"/>
        <v>17</v>
      </c>
      <c r="F233" s="7">
        <v>15.820692680000001</v>
      </c>
      <c r="G233" s="8">
        <f t="shared" si="502"/>
        <v>16</v>
      </c>
      <c r="H233" s="9">
        <v>6.1295338770000001</v>
      </c>
      <c r="I233" s="8">
        <f t="shared" si="503"/>
        <v>6</v>
      </c>
      <c r="J233" s="10">
        <v>76.575809539999995</v>
      </c>
      <c r="K233" s="8">
        <f t="shared" si="504"/>
        <v>77</v>
      </c>
      <c r="L233" s="5" t="s">
        <v>47</v>
      </c>
      <c r="S233"/>
      <c r="AP233"/>
      <c r="AQ233"/>
      <c r="AR233"/>
      <c r="GE233" s="27">
        <v>251</v>
      </c>
      <c r="GF233" s="26">
        <f t="shared" si="530"/>
        <v>1</v>
      </c>
      <c r="GG233" s="26">
        <f t="shared" si="531"/>
        <v>0</v>
      </c>
      <c r="GH233" s="26">
        <f t="shared" si="532"/>
        <v>0</v>
      </c>
      <c r="GI233" s="26">
        <f t="shared" si="533"/>
        <v>0</v>
      </c>
      <c r="GJ233" s="26">
        <f t="shared" si="534"/>
        <v>0</v>
      </c>
      <c r="GK233" s="26">
        <f t="shared" si="535"/>
        <v>0</v>
      </c>
      <c r="GL233" s="26">
        <f t="shared" si="536"/>
        <v>0</v>
      </c>
      <c r="GM233" s="26">
        <f t="shared" si="537"/>
        <v>0</v>
      </c>
      <c r="GN233" s="26">
        <f t="shared" si="538"/>
        <v>0</v>
      </c>
      <c r="GO233" s="26">
        <f t="shared" si="539"/>
        <v>0</v>
      </c>
      <c r="GP233" s="26">
        <f t="shared" si="540"/>
        <v>0</v>
      </c>
      <c r="GQ233" s="26">
        <f t="shared" si="541"/>
        <v>0</v>
      </c>
      <c r="GR233" s="26">
        <f t="shared" si="542"/>
        <v>0</v>
      </c>
      <c r="GS233" s="26">
        <f t="shared" si="543"/>
        <v>0</v>
      </c>
      <c r="GT233" s="26">
        <f t="shared" si="544"/>
        <v>0</v>
      </c>
      <c r="GU233" s="26">
        <f t="shared" si="545"/>
        <v>0</v>
      </c>
      <c r="GV233" s="26">
        <f t="shared" si="546"/>
        <v>0</v>
      </c>
      <c r="GW233" s="26">
        <f t="shared" si="547"/>
        <v>0</v>
      </c>
      <c r="GX233" s="26">
        <f t="shared" si="548"/>
        <v>0</v>
      </c>
      <c r="GY233" s="26">
        <f t="shared" si="549"/>
        <v>0</v>
      </c>
      <c r="GZ233" s="26">
        <f t="shared" si="550"/>
        <v>0</v>
      </c>
      <c r="HA233" s="26">
        <f t="shared" si="551"/>
        <v>0</v>
      </c>
      <c r="HB233" s="31">
        <f t="shared" si="552"/>
        <v>1</v>
      </c>
      <c r="HC233" s="31">
        <f t="shared" si="553"/>
        <v>0</v>
      </c>
      <c r="HD233" s="31">
        <f t="shared" si="554"/>
        <v>0</v>
      </c>
    </row>
    <row r="234" spans="1:212">
      <c r="A234" s="6">
        <v>32</v>
      </c>
      <c r="B234" s="6">
        <v>60</v>
      </c>
      <c r="C234" s="6">
        <v>83</v>
      </c>
      <c r="D234" s="7">
        <v>19.691417130000001</v>
      </c>
      <c r="E234" s="8">
        <f t="shared" si="501"/>
        <v>20</v>
      </c>
      <c r="F234" s="7">
        <v>19.442254380000001</v>
      </c>
      <c r="G234" s="8">
        <f t="shared" si="502"/>
        <v>19</v>
      </c>
      <c r="H234" s="9">
        <v>8.8292733279999993</v>
      </c>
      <c r="I234" s="8">
        <f t="shared" si="503"/>
        <v>9</v>
      </c>
      <c r="J234" s="10">
        <v>91.760716479999999</v>
      </c>
      <c r="K234" s="8">
        <f t="shared" si="504"/>
        <v>92</v>
      </c>
      <c r="L234" s="5" t="s">
        <v>47</v>
      </c>
      <c r="S234"/>
      <c r="AP234"/>
      <c r="AQ234"/>
      <c r="AR234"/>
      <c r="GE234" s="27">
        <v>252</v>
      </c>
      <c r="GF234" s="26">
        <f t="shared" si="530"/>
        <v>0</v>
      </c>
      <c r="GG234" s="26">
        <f t="shared" si="531"/>
        <v>0</v>
      </c>
      <c r="GH234" s="26">
        <f t="shared" si="532"/>
        <v>0</v>
      </c>
      <c r="GI234" s="26">
        <f t="shared" si="533"/>
        <v>0</v>
      </c>
      <c r="GJ234" s="26">
        <f t="shared" si="534"/>
        <v>0</v>
      </c>
      <c r="GK234" s="26">
        <f t="shared" si="535"/>
        <v>0</v>
      </c>
      <c r="GL234" s="26">
        <f t="shared" si="536"/>
        <v>0</v>
      </c>
      <c r="GM234" s="26">
        <f t="shared" si="537"/>
        <v>0</v>
      </c>
      <c r="GN234" s="26">
        <f t="shared" si="538"/>
        <v>0</v>
      </c>
      <c r="GO234" s="26">
        <f t="shared" si="539"/>
        <v>0</v>
      </c>
      <c r="GP234" s="26">
        <f t="shared" si="540"/>
        <v>0</v>
      </c>
      <c r="GQ234" s="26">
        <f t="shared" si="541"/>
        <v>0</v>
      </c>
      <c r="GR234" s="26">
        <f t="shared" si="542"/>
        <v>0</v>
      </c>
      <c r="GS234" s="26">
        <f t="shared" si="543"/>
        <v>0</v>
      </c>
      <c r="GT234" s="26">
        <f t="shared" si="544"/>
        <v>0</v>
      </c>
      <c r="GU234" s="26">
        <f t="shared" si="545"/>
        <v>0</v>
      </c>
      <c r="GV234" s="26">
        <f t="shared" si="546"/>
        <v>0</v>
      </c>
      <c r="GW234" s="26">
        <f t="shared" si="547"/>
        <v>0</v>
      </c>
      <c r="GX234" s="26">
        <f t="shared" si="548"/>
        <v>0</v>
      </c>
      <c r="GY234" s="26">
        <f t="shared" si="549"/>
        <v>0</v>
      </c>
      <c r="GZ234" s="26">
        <f t="shared" si="550"/>
        <v>0</v>
      </c>
      <c r="HA234" s="26">
        <f t="shared" si="551"/>
        <v>0</v>
      </c>
      <c r="HB234" s="31">
        <f t="shared" si="552"/>
        <v>0</v>
      </c>
      <c r="HC234" s="31">
        <v>0</v>
      </c>
      <c r="HD234" s="31">
        <f t="shared" si="554"/>
        <v>0</v>
      </c>
    </row>
    <row r="235" spans="1:212">
      <c r="A235" s="6">
        <v>22</v>
      </c>
      <c r="B235" s="6">
        <v>78</v>
      </c>
      <c r="C235" s="6">
        <v>76</v>
      </c>
      <c r="D235" s="7">
        <v>17.848516579999998</v>
      </c>
      <c r="E235" s="8">
        <f t="shared" si="501"/>
        <v>18</v>
      </c>
      <c r="F235" s="7">
        <v>19.09172907</v>
      </c>
      <c r="G235" s="8">
        <f t="shared" si="502"/>
        <v>19</v>
      </c>
      <c r="H235" s="9">
        <v>8.6216629820000001</v>
      </c>
      <c r="I235" s="8">
        <f t="shared" si="503"/>
        <v>9</v>
      </c>
      <c r="J235" s="10">
        <v>76.324707129999993</v>
      </c>
      <c r="K235" s="8">
        <f t="shared" si="504"/>
        <v>76</v>
      </c>
      <c r="L235" s="5" t="s">
        <v>47</v>
      </c>
      <c r="S235"/>
      <c r="AP235"/>
      <c r="AQ235"/>
      <c r="AR235"/>
      <c r="GE235" s="27">
        <v>253</v>
      </c>
      <c r="GF235" s="26">
        <f t="shared" si="530"/>
        <v>0</v>
      </c>
      <c r="GG235" s="26">
        <f t="shared" si="531"/>
        <v>0</v>
      </c>
      <c r="GH235" s="26">
        <f t="shared" si="532"/>
        <v>0</v>
      </c>
      <c r="GI235" s="26">
        <f t="shared" si="533"/>
        <v>0</v>
      </c>
      <c r="GJ235" s="26">
        <f t="shared" si="534"/>
        <v>0</v>
      </c>
      <c r="GK235" s="26">
        <f t="shared" si="535"/>
        <v>0</v>
      </c>
      <c r="GL235" s="26">
        <f t="shared" si="536"/>
        <v>0</v>
      </c>
      <c r="GM235" s="26">
        <f t="shared" si="537"/>
        <v>0</v>
      </c>
      <c r="GN235" s="26">
        <f t="shared" si="538"/>
        <v>0</v>
      </c>
      <c r="GO235" s="26">
        <f t="shared" si="539"/>
        <v>0</v>
      </c>
      <c r="GP235" s="26">
        <f t="shared" si="540"/>
        <v>0</v>
      </c>
      <c r="GQ235" s="26">
        <f t="shared" si="541"/>
        <v>0</v>
      </c>
      <c r="GR235" s="26">
        <f t="shared" si="542"/>
        <v>0</v>
      </c>
      <c r="GS235" s="26">
        <f t="shared" si="543"/>
        <v>0</v>
      </c>
      <c r="GT235" s="26">
        <f t="shared" si="544"/>
        <v>0</v>
      </c>
      <c r="GU235" s="26">
        <f t="shared" si="545"/>
        <v>0</v>
      </c>
      <c r="GV235" s="26">
        <f t="shared" si="546"/>
        <v>0</v>
      </c>
      <c r="GW235" s="26">
        <f t="shared" si="547"/>
        <v>0</v>
      </c>
      <c r="GX235" s="26">
        <f t="shared" si="548"/>
        <v>0</v>
      </c>
      <c r="GY235" s="26">
        <f t="shared" si="549"/>
        <v>0</v>
      </c>
      <c r="GZ235" s="26">
        <f t="shared" si="550"/>
        <v>0</v>
      </c>
      <c r="HA235" s="26">
        <f t="shared" si="551"/>
        <v>0</v>
      </c>
      <c r="HB235" s="31">
        <f t="shared" si="552"/>
        <v>0</v>
      </c>
      <c r="HC235" s="31">
        <v>0</v>
      </c>
      <c r="HD235" s="31">
        <f t="shared" si="554"/>
        <v>0</v>
      </c>
    </row>
    <row r="236" spans="1:212">
      <c r="A236" s="6">
        <v>31</v>
      </c>
      <c r="B236" s="6">
        <v>79</v>
      </c>
      <c r="C236" s="6">
        <v>75</v>
      </c>
      <c r="D236" s="7">
        <v>18.820225099999998</v>
      </c>
      <c r="E236" s="8">
        <f t="shared" si="501"/>
        <v>19</v>
      </c>
      <c r="F236" s="7">
        <v>16.107479300000001</v>
      </c>
      <c r="G236" s="8">
        <f t="shared" si="502"/>
        <v>16</v>
      </c>
      <c r="H236" s="9">
        <v>8.2048620749999994</v>
      </c>
      <c r="I236" s="8">
        <f t="shared" si="503"/>
        <v>8</v>
      </c>
      <c r="J236" s="10">
        <v>89.731193959999999</v>
      </c>
      <c r="K236" s="8">
        <f t="shared" si="504"/>
        <v>90</v>
      </c>
      <c r="L236" s="5" t="s">
        <v>47</v>
      </c>
      <c r="S236"/>
      <c r="AP236"/>
      <c r="AQ236"/>
      <c r="AR236"/>
      <c r="GE236" s="27">
        <v>254</v>
      </c>
      <c r="GF236" s="26">
        <f t="shared" si="530"/>
        <v>1</v>
      </c>
      <c r="GG236" s="26">
        <f t="shared" si="531"/>
        <v>0</v>
      </c>
      <c r="GH236" s="26">
        <f t="shared" si="532"/>
        <v>0</v>
      </c>
      <c r="GI236" s="26">
        <f t="shared" si="533"/>
        <v>0</v>
      </c>
      <c r="GJ236" s="26">
        <f t="shared" si="534"/>
        <v>0</v>
      </c>
      <c r="GK236" s="26">
        <f t="shared" si="535"/>
        <v>0</v>
      </c>
      <c r="GL236" s="26">
        <f t="shared" si="536"/>
        <v>0</v>
      </c>
      <c r="GM236" s="26">
        <f t="shared" si="537"/>
        <v>0</v>
      </c>
      <c r="GN236" s="26">
        <f t="shared" si="538"/>
        <v>0</v>
      </c>
      <c r="GO236" s="26">
        <f t="shared" si="539"/>
        <v>0</v>
      </c>
      <c r="GP236" s="26">
        <f t="shared" si="540"/>
        <v>0</v>
      </c>
      <c r="GQ236" s="26">
        <f t="shared" si="541"/>
        <v>0</v>
      </c>
      <c r="GR236" s="26">
        <f t="shared" si="542"/>
        <v>0</v>
      </c>
      <c r="GS236" s="26">
        <f t="shared" si="543"/>
        <v>0</v>
      </c>
      <c r="GT236" s="26">
        <f t="shared" si="544"/>
        <v>0</v>
      </c>
      <c r="GU236" s="26">
        <f t="shared" si="545"/>
        <v>0</v>
      </c>
      <c r="GV236" s="26">
        <f t="shared" si="546"/>
        <v>0</v>
      </c>
      <c r="GW236" s="26">
        <f t="shared" si="547"/>
        <v>0</v>
      </c>
      <c r="GX236" s="26">
        <f t="shared" si="548"/>
        <v>0</v>
      </c>
      <c r="GY236" s="26">
        <f t="shared" si="549"/>
        <v>0</v>
      </c>
      <c r="GZ236" s="26">
        <f t="shared" si="550"/>
        <v>0</v>
      </c>
      <c r="HA236" s="26">
        <f t="shared" si="551"/>
        <v>0</v>
      </c>
      <c r="HB236" s="31">
        <f t="shared" si="552"/>
        <v>1</v>
      </c>
      <c r="HC236" s="31">
        <f t="shared" si="553"/>
        <v>0</v>
      </c>
      <c r="HD236" s="31">
        <f t="shared" si="554"/>
        <v>0</v>
      </c>
    </row>
    <row r="237" spans="1:212">
      <c r="A237" s="6">
        <v>28</v>
      </c>
      <c r="B237" s="6">
        <v>58</v>
      </c>
      <c r="C237" s="6">
        <v>81</v>
      </c>
      <c r="D237" s="7">
        <v>17.475009839999998</v>
      </c>
      <c r="E237" s="8">
        <f t="shared" si="501"/>
        <v>17</v>
      </c>
      <c r="F237" s="7">
        <v>16.543148290000001</v>
      </c>
      <c r="G237" s="8">
        <f t="shared" si="502"/>
        <v>17</v>
      </c>
      <c r="H237" s="9">
        <v>6.1804274699999997</v>
      </c>
      <c r="I237" s="8">
        <f t="shared" si="503"/>
        <v>6</v>
      </c>
      <c r="J237" s="10">
        <v>93.350342620000006</v>
      </c>
      <c r="K237" s="8">
        <f t="shared" si="504"/>
        <v>93</v>
      </c>
      <c r="L237" s="5" t="s">
        <v>47</v>
      </c>
      <c r="S237"/>
      <c r="AP237"/>
      <c r="AQ237"/>
      <c r="AR237"/>
      <c r="GE237" s="27">
        <v>255</v>
      </c>
      <c r="GF237" s="26">
        <f t="shared" si="530"/>
        <v>0</v>
      </c>
      <c r="GG237" s="26">
        <f t="shared" si="531"/>
        <v>0</v>
      </c>
      <c r="GH237" s="26">
        <f t="shared" si="532"/>
        <v>0</v>
      </c>
      <c r="GI237" s="26">
        <f t="shared" si="533"/>
        <v>0</v>
      </c>
      <c r="GJ237" s="26">
        <f t="shared" si="534"/>
        <v>0</v>
      </c>
      <c r="GK237" s="26">
        <f t="shared" si="535"/>
        <v>0</v>
      </c>
      <c r="GL237" s="26">
        <f t="shared" si="536"/>
        <v>0</v>
      </c>
      <c r="GM237" s="26">
        <f t="shared" si="537"/>
        <v>0</v>
      </c>
      <c r="GN237" s="26">
        <f t="shared" si="538"/>
        <v>0</v>
      </c>
      <c r="GO237" s="26">
        <f t="shared" si="539"/>
        <v>0</v>
      </c>
      <c r="GP237" s="26">
        <f t="shared" si="540"/>
        <v>0</v>
      </c>
      <c r="GQ237" s="26">
        <f t="shared" si="541"/>
        <v>0</v>
      </c>
      <c r="GR237" s="26">
        <f t="shared" si="542"/>
        <v>0</v>
      </c>
      <c r="GS237" s="26">
        <f t="shared" si="543"/>
        <v>0</v>
      </c>
      <c r="GT237" s="26">
        <f t="shared" si="544"/>
        <v>0</v>
      </c>
      <c r="GU237" s="26">
        <f t="shared" si="545"/>
        <v>0</v>
      </c>
      <c r="GV237" s="26">
        <f t="shared" si="546"/>
        <v>0</v>
      </c>
      <c r="GW237" s="26">
        <f t="shared" si="547"/>
        <v>0</v>
      </c>
      <c r="GX237" s="26">
        <f t="shared" si="548"/>
        <v>0</v>
      </c>
      <c r="GY237" s="26">
        <f t="shared" si="549"/>
        <v>0</v>
      </c>
      <c r="GZ237" s="26">
        <f t="shared" si="550"/>
        <v>0</v>
      </c>
      <c r="HA237" s="26">
        <f t="shared" si="551"/>
        <v>0</v>
      </c>
      <c r="HB237" s="31">
        <f t="shared" si="552"/>
        <v>0</v>
      </c>
      <c r="HC237" s="31">
        <v>0</v>
      </c>
      <c r="HD237" s="31">
        <f t="shared" si="554"/>
        <v>0</v>
      </c>
    </row>
    <row r="238" spans="1:212">
      <c r="A238" s="6">
        <v>57</v>
      </c>
      <c r="B238" s="6">
        <v>58</v>
      </c>
      <c r="C238" s="6">
        <v>77</v>
      </c>
      <c r="D238" s="7">
        <v>18.726494249999998</v>
      </c>
      <c r="E238" s="8">
        <f t="shared" si="501"/>
        <v>19</v>
      </c>
      <c r="F238" s="7">
        <v>17.584063650000001</v>
      </c>
      <c r="G238" s="8">
        <f t="shared" si="502"/>
        <v>18</v>
      </c>
      <c r="H238" s="9">
        <v>7.9789967549999998</v>
      </c>
      <c r="I238" s="8">
        <f t="shared" si="503"/>
        <v>8</v>
      </c>
      <c r="J238" s="10">
        <v>81.20176515</v>
      </c>
      <c r="K238" s="8">
        <f t="shared" si="504"/>
        <v>81</v>
      </c>
      <c r="L238" s="5" t="s">
        <v>47</v>
      </c>
      <c r="S238"/>
      <c r="AP238"/>
      <c r="AQ238"/>
      <c r="AR238"/>
      <c r="GE238" s="27">
        <v>256</v>
      </c>
      <c r="GF238" s="26">
        <f t="shared" si="530"/>
        <v>0</v>
      </c>
      <c r="GG238" s="26">
        <f t="shared" si="531"/>
        <v>0</v>
      </c>
      <c r="GH238" s="26">
        <f t="shared" si="532"/>
        <v>0</v>
      </c>
      <c r="GI238" s="26">
        <f t="shared" si="533"/>
        <v>0</v>
      </c>
      <c r="GJ238" s="26">
        <f t="shared" si="534"/>
        <v>0</v>
      </c>
      <c r="GK238" s="26">
        <f t="shared" si="535"/>
        <v>0</v>
      </c>
      <c r="GL238" s="26">
        <f t="shared" si="536"/>
        <v>0</v>
      </c>
      <c r="GM238" s="26">
        <f t="shared" si="537"/>
        <v>0</v>
      </c>
      <c r="GN238" s="26">
        <f t="shared" si="538"/>
        <v>0</v>
      </c>
      <c r="GO238" s="26">
        <f t="shared" si="539"/>
        <v>0</v>
      </c>
      <c r="GP238" s="26">
        <f t="shared" si="540"/>
        <v>0</v>
      </c>
      <c r="GQ238" s="26">
        <f t="shared" si="541"/>
        <v>0</v>
      </c>
      <c r="GR238" s="26">
        <f t="shared" si="542"/>
        <v>0</v>
      </c>
      <c r="GS238" s="26">
        <f t="shared" si="543"/>
        <v>0</v>
      </c>
      <c r="GT238" s="26">
        <f t="shared" si="544"/>
        <v>0</v>
      </c>
      <c r="GU238" s="26">
        <f t="shared" si="545"/>
        <v>0</v>
      </c>
      <c r="GV238" s="26">
        <f t="shared" si="546"/>
        <v>0</v>
      </c>
      <c r="GW238" s="26">
        <f t="shared" si="547"/>
        <v>0</v>
      </c>
      <c r="GX238" s="26">
        <f t="shared" si="548"/>
        <v>0</v>
      </c>
      <c r="GY238" s="26">
        <f t="shared" si="549"/>
        <v>0</v>
      </c>
      <c r="GZ238" s="26">
        <f t="shared" si="550"/>
        <v>0</v>
      </c>
      <c r="HA238" s="26">
        <f t="shared" si="551"/>
        <v>0</v>
      </c>
      <c r="HB238" s="31">
        <f t="shared" si="552"/>
        <v>0</v>
      </c>
      <c r="HC238" s="31">
        <v>0</v>
      </c>
      <c r="HD238" s="31">
        <f t="shared" si="554"/>
        <v>0</v>
      </c>
    </row>
    <row r="239" spans="1:212">
      <c r="A239" s="6">
        <v>49</v>
      </c>
      <c r="B239" s="6">
        <v>55</v>
      </c>
      <c r="C239" s="6">
        <v>78</v>
      </c>
      <c r="D239" s="7">
        <v>18.655801069999999</v>
      </c>
      <c r="E239" s="8">
        <f t="shared" si="501"/>
        <v>19</v>
      </c>
      <c r="F239" s="7">
        <v>16.177726679999999</v>
      </c>
      <c r="G239" s="8">
        <f t="shared" si="502"/>
        <v>16</v>
      </c>
      <c r="H239" s="9">
        <v>7.8631136709999998</v>
      </c>
      <c r="I239" s="8">
        <f t="shared" si="503"/>
        <v>8</v>
      </c>
      <c r="J239" s="10">
        <v>81.707692969999997</v>
      </c>
      <c r="K239" s="8">
        <f t="shared" si="504"/>
        <v>82</v>
      </c>
      <c r="L239" s="5" t="s">
        <v>47</v>
      </c>
      <c r="S239"/>
      <c r="AP239"/>
      <c r="AQ239"/>
      <c r="AR239"/>
      <c r="GE239" s="27">
        <v>257</v>
      </c>
      <c r="GF239" s="26">
        <f t="shared" si="530"/>
        <v>4</v>
      </c>
      <c r="GG239" s="26">
        <f t="shared" si="531"/>
        <v>0</v>
      </c>
      <c r="GH239" s="26">
        <f t="shared" si="532"/>
        <v>0</v>
      </c>
      <c r="GI239" s="26">
        <f t="shared" si="533"/>
        <v>0</v>
      </c>
      <c r="GJ239" s="26">
        <f t="shared" si="534"/>
        <v>0</v>
      </c>
      <c r="GK239" s="26">
        <f t="shared" si="535"/>
        <v>0</v>
      </c>
      <c r="GL239" s="26">
        <f t="shared" si="536"/>
        <v>0</v>
      </c>
      <c r="GM239" s="26">
        <f t="shared" si="537"/>
        <v>0</v>
      </c>
      <c r="GN239" s="26">
        <f t="shared" si="538"/>
        <v>0</v>
      </c>
      <c r="GO239" s="26">
        <f t="shared" si="539"/>
        <v>0</v>
      </c>
      <c r="GP239" s="26">
        <f t="shared" si="540"/>
        <v>0</v>
      </c>
      <c r="GQ239" s="26">
        <f t="shared" si="541"/>
        <v>0</v>
      </c>
      <c r="GR239" s="26">
        <f t="shared" si="542"/>
        <v>0</v>
      </c>
      <c r="GS239" s="26">
        <f t="shared" si="543"/>
        <v>0</v>
      </c>
      <c r="GT239" s="26">
        <f t="shared" si="544"/>
        <v>0</v>
      </c>
      <c r="GU239" s="26">
        <f t="shared" si="545"/>
        <v>0</v>
      </c>
      <c r="GV239" s="26">
        <f t="shared" si="546"/>
        <v>0</v>
      </c>
      <c r="GW239" s="26">
        <f t="shared" si="547"/>
        <v>0</v>
      </c>
      <c r="GX239" s="26">
        <f t="shared" si="548"/>
        <v>0</v>
      </c>
      <c r="GY239" s="26">
        <f t="shared" si="549"/>
        <v>0</v>
      </c>
      <c r="GZ239" s="26">
        <f t="shared" si="550"/>
        <v>0</v>
      </c>
      <c r="HA239" s="26">
        <f t="shared" si="551"/>
        <v>0</v>
      </c>
      <c r="HB239" s="31">
        <f t="shared" si="552"/>
        <v>4</v>
      </c>
      <c r="HC239" s="31">
        <f t="shared" si="553"/>
        <v>0</v>
      </c>
      <c r="HD239" s="31">
        <f t="shared" si="554"/>
        <v>0</v>
      </c>
    </row>
    <row r="240" spans="1:212">
      <c r="A240" s="6">
        <v>46</v>
      </c>
      <c r="B240" s="6">
        <v>76</v>
      </c>
      <c r="C240" s="6">
        <v>77</v>
      </c>
      <c r="D240" s="7">
        <v>18.235675100000002</v>
      </c>
      <c r="E240" s="8">
        <f t="shared" si="501"/>
        <v>18</v>
      </c>
      <c r="F240" s="7">
        <v>19.685385019999998</v>
      </c>
      <c r="G240" s="8">
        <f t="shared" si="502"/>
        <v>20</v>
      </c>
      <c r="H240" s="9">
        <v>6.9678430479999998</v>
      </c>
      <c r="I240" s="8">
        <f t="shared" si="503"/>
        <v>7</v>
      </c>
      <c r="J240" s="10">
        <v>83.74879344</v>
      </c>
      <c r="K240" s="8">
        <f t="shared" si="504"/>
        <v>84</v>
      </c>
      <c r="L240" s="5" t="s">
        <v>47</v>
      </c>
      <c r="S240"/>
      <c r="AP240"/>
      <c r="AQ240"/>
      <c r="AR240"/>
      <c r="GE240" s="27">
        <v>258</v>
      </c>
      <c r="GF240" s="26">
        <f t="shared" si="530"/>
        <v>0</v>
      </c>
      <c r="GG240" s="26">
        <f t="shared" si="531"/>
        <v>0</v>
      </c>
      <c r="GH240" s="26">
        <f t="shared" si="532"/>
        <v>0</v>
      </c>
      <c r="GI240" s="26">
        <f t="shared" si="533"/>
        <v>0</v>
      </c>
      <c r="GJ240" s="26">
        <f t="shared" si="534"/>
        <v>0</v>
      </c>
      <c r="GK240" s="26">
        <f t="shared" si="535"/>
        <v>0</v>
      </c>
      <c r="GL240" s="26">
        <f t="shared" si="536"/>
        <v>0</v>
      </c>
      <c r="GM240" s="26">
        <f t="shared" si="537"/>
        <v>0</v>
      </c>
      <c r="GN240" s="26">
        <f t="shared" si="538"/>
        <v>0</v>
      </c>
      <c r="GO240" s="26">
        <f t="shared" si="539"/>
        <v>0</v>
      </c>
      <c r="GP240" s="26">
        <f t="shared" si="540"/>
        <v>0</v>
      </c>
      <c r="GQ240" s="26">
        <f t="shared" si="541"/>
        <v>0</v>
      </c>
      <c r="GR240" s="26">
        <f t="shared" si="542"/>
        <v>0</v>
      </c>
      <c r="GS240" s="26">
        <f t="shared" si="543"/>
        <v>0</v>
      </c>
      <c r="GT240" s="26">
        <f t="shared" si="544"/>
        <v>0</v>
      </c>
      <c r="GU240" s="26">
        <f t="shared" si="545"/>
        <v>0</v>
      </c>
      <c r="GV240" s="26">
        <f t="shared" si="546"/>
        <v>0</v>
      </c>
      <c r="GW240" s="26">
        <f t="shared" si="547"/>
        <v>0</v>
      </c>
      <c r="GX240" s="26">
        <f t="shared" si="548"/>
        <v>0</v>
      </c>
      <c r="GY240" s="26">
        <f t="shared" si="549"/>
        <v>0</v>
      </c>
      <c r="GZ240" s="26">
        <f t="shared" si="550"/>
        <v>0</v>
      </c>
      <c r="HA240" s="26">
        <f t="shared" si="551"/>
        <v>0</v>
      </c>
      <c r="HB240" s="31">
        <f t="shared" si="552"/>
        <v>0</v>
      </c>
      <c r="HC240" s="31">
        <v>0</v>
      </c>
      <c r="HD240" s="31">
        <f t="shared" si="554"/>
        <v>0</v>
      </c>
    </row>
    <row r="241" spans="1:212">
      <c r="A241" s="6">
        <v>54</v>
      </c>
      <c r="B241" s="6">
        <v>61</v>
      </c>
      <c r="C241" s="6">
        <v>77</v>
      </c>
      <c r="D241" s="7">
        <v>18.81198127</v>
      </c>
      <c r="E241" s="8">
        <f t="shared" si="501"/>
        <v>19</v>
      </c>
      <c r="F241" s="7">
        <v>15.216182249999999</v>
      </c>
      <c r="G241" s="8">
        <f t="shared" si="502"/>
        <v>15</v>
      </c>
      <c r="H241" s="9">
        <v>6.206582193</v>
      </c>
      <c r="I241" s="8">
        <f t="shared" si="503"/>
        <v>6</v>
      </c>
      <c r="J241" s="10">
        <v>77.542942400000001</v>
      </c>
      <c r="K241" s="8">
        <f t="shared" si="504"/>
        <v>78</v>
      </c>
      <c r="L241" s="5" t="s">
        <v>47</v>
      </c>
      <c r="S241"/>
      <c r="AP241"/>
      <c r="AQ241"/>
      <c r="AR241"/>
      <c r="GE241" s="27">
        <v>259</v>
      </c>
      <c r="GF241" s="26">
        <f t="shared" si="530"/>
        <v>0</v>
      </c>
      <c r="GG241" s="26">
        <f t="shared" si="531"/>
        <v>0</v>
      </c>
      <c r="GH241" s="26">
        <f t="shared" si="532"/>
        <v>0</v>
      </c>
      <c r="GI241" s="26">
        <f t="shared" si="533"/>
        <v>0</v>
      </c>
      <c r="GJ241" s="26">
        <f t="shared" si="534"/>
        <v>0</v>
      </c>
      <c r="GK241" s="26">
        <f t="shared" si="535"/>
        <v>0</v>
      </c>
      <c r="GL241" s="26">
        <f t="shared" si="536"/>
        <v>0</v>
      </c>
      <c r="GM241" s="26">
        <f t="shared" si="537"/>
        <v>0</v>
      </c>
      <c r="GN241" s="26">
        <f t="shared" si="538"/>
        <v>0</v>
      </c>
      <c r="GO241" s="26">
        <f t="shared" si="539"/>
        <v>0</v>
      </c>
      <c r="GP241" s="26">
        <f t="shared" si="540"/>
        <v>0</v>
      </c>
      <c r="GQ241" s="26">
        <f t="shared" si="541"/>
        <v>0</v>
      </c>
      <c r="GR241" s="26">
        <f t="shared" si="542"/>
        <v>0</v>
      </c>
      <c r="GS241" s="26">
        <f t="shared" si="543"/>
        <v>0</v>
      </c>
      <c r="GT241" s="26">
        <f t="shared" si="544"/>
        <v>0</v>
      </c>
      <c r="GU241" s="26">
        <f t="shared" si="545"/>
        <v>0</v>
      </c>
      <c r="GV241" s="26">
        <f t="shared" si="546"/>
        <v>0</v>
      </c>
      <c r="GW241" s="26">
        <f t="shared" si="547"/>
        <v>0</v>
      </c>
      <c r="GX241" s="26">
        <f t="shared" si="548"/>
        <v>0</v>
      </c>
      <c r="GY241" s="26">
        <f t="shared" si="549"/>
        <v>0</v>
      </c>
      <c r="GZ241" s="26">
        <f t="shared" si="550"/>
        <v>0</v>
      </c>
      <c r="HA241" s="26">
        <f t="shared" si="551"/>
        <v>0</v>
      </c>
      <c r="HB241" s="31">
        <f t="shared" si="552"/>
        <v>0</v>
      </c>
      <c r="HC241" s="31">
        <v>0</v>
      </c>
      <c r="HD241" s="31">
        <f t="shared" si="554"/>
        <v>0</v>
      </c>
    </row>
    <row r="242" spans="1:212">
      <c r="A242" s="6">
        <v>38</v>
      </c>
      <c r="B242" s="6">
        <v>60</v>
      </c>
      <c r="C242" s="6">
        <v>76</v>
      </c>
      <c r="D242" s="7">
        <v>18.65054116</v>
      </c>
      <c r="E242" s="8">
        <f t="shared" si="501"/>
        <v>19</v>
      </c>
      <c r="F242" s="7">
        <v>17.808524309999999</v>
      </c>
      <c r="G242" s="8">
        <f t="shared" si="502"/>
        <v>18</v>
      </c>
      <c r="H242" s="9">
        <v>8.8687414429999993</v>
      </c>
      <c r="I242" s="8">
        <f t="shared" si="503"/>
        <v>9</v>
      </c>
      <c r="J242" s="10">
        <v>77.927986820000001</v>
      </c>
      <c r="K242" s="8">
        <f t="shared" si="504"/>
        <v>78</v>
      </c>
      <c r="L242" s="5" t="s">
        <v>47</v>
      </c>
      <c r="S242"/>
      <c r="AP242"/>
      <c r="AQ242"/>
      <c r="AR242"/>
      <c r="GE242" s="27">
        <v>260</v>
      </c>
      <c r="GF242" s="26">
        <f t="shared" si="530"/>
        <v>1</v>
      </c>
      <c r="GG242" s="26">
        <f t="shared" si="531"/>
        <v>0</v>
      </c>
      <c r="GH242" s="26">
        <f t="shared" si="532"/>
        <v>0</v>
      </c>
      <c r="GI242" s="26">
        <f t="shared" si="533"/>
        <v>0</v>
      </c>
      <c r="GJ242" s="26">
        <f t="shared" si="534"/>
        <v>0</v>
      </c>
      <c r="GK242" s="26">
        <f t="shared" si="535"/>
        <v>0</v>
      </c>
      <c r="GL242" s="26">
        <f t="shared" si="536"/>
        <v>0</v>
      </c>
      <c r="GM242" s="26">
        <f t="shared" si="537"/>
        <v>0</v>
      </c>
      <c r="GN242" s="26">
        <f t="shared" si="538"/>
        <v>0</v>
      </c>
      <c r="GO242" s="26">
        <f t="shared" si="539"/>
        <v>0</v>
      </c>
      <c r="GP242" s="26">
        <f t="shared" si="540"/>
        <v>0</v>
      </c>
      <c r="GQ242" s="26">
        <f t="shared" si="541"/>
        <v>0</v>
      </c>
      <c r="GR242" s="26">
        <f t="shared" si="542"/>
        <v>0</v>
      </c>
      <c r="GS242" s="26">
        <f t="shared" si="543"/>
        <v>0</v>
      </c>
      <c r="GT242" s="26">
        <f t="shared" si="544"/>
        <v>0</v>
      </c>
      <c r="GU242" s="26">
        <f t="shared" si="545"/>
        <v>0</v>
      </c>
      <c r="GV242" s="26">
        <f t="shared" si="546"/>
        <v>0</v>
      </c>
      <c r="GW242" s="26">
        <f t="shared" si="547"/>
        <v>0</v>
      </c>
      <c r="GX242" s="26">
        <f t="shared" si="548"/>
        <v>0</v>
      </c>
      <c r="GY242" s="26">
        <f t="shared" si="549"/>
        <v>0</v>
      </c>
      <c r="GZ242" s="26">
        <f t="shared" si="550"/>
        <v>0</v>
      </c>
      <c r="HA242" s="26">
        <f t="shared" si="551"/>
        <v>0</v>
      </c>
      <c r="HB242" s="31">
        <f t="shared" si="552"/>
        <v>1</v>
      </c>
      <c r="HC242" s="31">
        <f t="shared" si="553"/>
        <v>0</v>
      </c>
      <c r="HD242" s="31">
        <f t="shared" si="554"/>
        <v>0</v>
      </c>
    </row>
    <row r="243" spans="1:212">
      <c r="A243" s="6">
        <v>59</v>
      </c>
      <c r="B243" s="6">
        <v>55</v>
      </c>
      <c r="C243" s="6">
        <v>79</v>
      </c>
      <c r="D243" s="7">
        <v>20.367204009999998</v>
      </c>
      <c r="E243" s="8">
        <f t="shared" si="501"/>
        <v>20</v>
      </c>
      <c r="F243" s="7">
        <v>16.895743110000002</v>
      </c>
      <c r="G243" s="8">
        <f t="shared" si="502"/>
        <v>17</v>
      </c>
      <c r="H243" s="9">
        <v>8.7661286539999992</v>
      </c>
      <c r="I243" s="8">
        <f t="shared" si="503"/>
        <v>9</v>
      </c>
      <c r="J243" s="10">
        <v>82.254557700000007</v>
      </c>
      <c r="K243" s="8">
        <f t="shared" si="504"/>
        <v>82</v>
      </c>
      <c r="L243" s="5" t="s">
        <v>47</v>
      </c>
      <c r="S243"/>
      <c r="AP243"/>
      <c r="AQ243"/>
      <c r="AR243"/>
      <c r="GE243" s="27">
        <v>261</v>
      </c>
      <c r="GF243" s="26">
        <f t="shared" si="530"/>
        <v>1</v>
      </c>
      <c r="GG243" s="26">
        <f t="shared" si="531"/>
        <v>0</v>
      </c>
      <c r="GH243" s="26">
        <f t="shared" si="532"/>
        <v>0</v>
      </c>
      <c r="GI243" s="26">
        <f t="shared" si="533"/>
        <v>0</v>
      </c>
      <c r="GJ243" s="26">
        <f t="shared" si="534"/>
        <v>0</v>
      </c>
      <c r="GK243" s="26">
        <f t="shared" si="535"/>
        <v>0</v>
      </c>
      <c r="GL243" s="26">
        <f t="shared" si="536"/>
        <v>0</v>
      </c>
      <c r="GM243" s="26">
        <f t="shared" si="537"/>
        <v>0</v>
      </c>
      <c r="GN243" s="26">
        <f t="shared" si="538"/>
        <v>0</v>
      </c>
      <c r="GO243" s="26">
        <f t="shared" si="539"/>
        <v>0</v>
      </c>
      <c r="GP243" s="26">
        <f t="shared" si="540"/>
        <v>0</v>
      </c>
      <c r="GQ243" s="26">
        <f t="shared" si="541"/>
        <v>0</v>
      </c>
      <c r="GR243" s="26">
        <f t="shared" si="542"/>
        <v>0</v>
      </c>
      <c r="GS243" s="26">
        <f t="shared" si="543"/>
        <v>0</v>
      </c>
      <c r="GT243" s="26">
        <f t="shared" si="544"/>
        <v>0</v>
      </c>
      <c r="GU243" s="26">
        <f t="shared" si="545"/>
        <v>0</v>
      </c>
      <c r="GV243" s="26">
        <f t="shared" si="546"/>
        <v>0</v>
      </c>
      <c r="GW243" s="26">
        <f t="shared" si="547"/>
        <v>0</v>
      </c>
      <c r="GX243" s="26">
        <f t="shared" si="548"/>
        <v>0</v>
      </c>
      <c r="GY243" s="26">
        <f t="shared" si="549"/>
        <v>0</v>
      </c>
      <c r="GZ243" s="26">
        <f t="shared" si="550"/>
        <v>0</v>
      </c>
      <c r="HA243" s="26">
        <f t="shared" si="551"/>
        <v>0</v>
      </c>
      <c r="HB243" s="31">
        <f t="shared" si="552"/>
        <v>1</v>
      </c>
      <c r="HC243" s="31">
        <f t="shared" si="553"/>
        <v>0</v>
      </c>
      <c r="HD243" s="31">
        <f t="shared" si="554"/>
        <v>0</v>
      </c>
    </row>
    <row r="244" spans="1:212">
      <c r="A244" s="6">
        <v>36</v>
      </c>
      <c r="B244" s="6">
        <v>76</v>
      </c>
      <c r="C244" s="6">
        <v>75</v>
      </c>
      <c r="D244" s="7">
        <v>18.38120357</v>
      </c>
      <c r="E244" s="8">
        <f t="shared" si="501"/>
        <v>18</v>
      </c>
      <c r="F244" s="7">
        <v>16.638051579999999</v>
      </c>
      <c r="G244" s="8">
        <f t="shared" si="502"/>
        <v>17</v>
      </c>
      <c r="H244" s="9">
        <v>8.7363379049999992</v>
      </c>
      <c r="I244" s="8">
        <f t="shared" si="503"/>
        <v>9</v>
      </c>
      <c r="J244" s="10">
        <v>70.520566970000004</v>
      </c>
      <c r="K244" s="8">
        <f t="shared" si="504"/>
        <v>71</v>
      </c>
      <c r="L244" s="5" t="s">
        <v>47</v>
      </c>
      <c r="S244"/>
      <c r="AP244"/>
      <c r="AQ244"/>
      <c r="AR244"/>
      <c r="GE244" s="27">
        <v>262</v>
      </c>
      <c r="GF244" s="26">
        <f t="shared" si="530"/>
        <v>0</v>
      </c>
      <c r="GG244" s="26">
        <f t="shared" si="531"/>
        <v>0</v>
      </c>
      <c r="GH244" s="26">
        <f t="shared" si="532"/>
        <v>0</v>
      </c>
      <c r="GI244" s="26">
        <f t="shared" si="533"/>
        <v>0</v>
      </c>
      <c r="GJ244" s="26">
        <f t="shared" si="534"/>
        <v>0</v>
      </c>
      <c r="GK244" s="26">
        <f t="shared" si="535"/>
        <v>0</v>
      </c>
      <c r="GL244" s="26">
        <f t="shared" si="536"/>
        <v>0</v>
      </c>
      <c r="GM244" s="26">
        <f t="shared" si="537"/>
        <v>0</v>
      </c>
      <c r="GN244" s="26">
        <f t="shared" si="538"/>
        <v>0</v>
      </c>
      <c r="GO244" s="26">
        <f t="shared" si="539"/>
        <v>0</v>
      </c>
      <c r="GP244" s="26">
        <f t="shared" si="540"/>
        <v>0</v>
      </c>
      <c r="GQ244" s="26">
        <f t="shared" si="541"/>
        <v>0</v>
      </c>
      <c r="GR244" s="26">
        <f t="shared" si="542"/>
        <v>0</v>
      </c>
      <c r="GS244" s="26">
        <f t="shared" si="543"/>
        <v>0</v>
      </c>
      <c r="GT244" s="26">
        <f t="shared" si="544"/>
        <v>0</v>
      </c>
      <c r="GU244" s="26">
        <f t="shared" si="545"/>
        <v>0</v>
      </c>
      <c r="GV244" s="26">
        <f t="shared" si="546"/>
        <v>0</v>
      </c>
      <c r="GW244" s="26">
        <f t="shared" si="547"/>
        <v>0</v>
      </c>
      <c r="GX244" s="26">
        <f t="shared" si="548"/>
        <v>0</v>
      </c>
      <c r="GY244" s="26">
        <f t="shared" si="549"/>
        <v>0</v>
      </c>
      <c r="GZ244" s="26">
        <f t="shared" si="550"/>
        <v>0</v>
      </c>
      <c r="HA244" s="26">
        <f t="shared" si="551"/>
        <v>0</v>
      </c>
      <c r="HB244" s="31">
        <f t="shared" si="552"/>
        <v>0</v>
      </c>
      <c r="HC244" s="31">
        <v>0</v>
      </c>
      <c r="HD244" s="31">
        <f t="shared" si="554"/>
        <v>0</v>
      </c>
    </row>
    <row r="245" spans="1:212">
      <c r="A245" s="6">
        <v>57</v>
      </c>
      <c r="B245" s="6">
        <v>68</v>
      </c>
      <c r="C245" s="6">
        <v>81</v>
      </c>
      <c r="D245" s="7">
        <v>17.170125909999999</v>
      </c>
      <c r="E245" s="8">
        <f t="shared" si="501"/>
        <v>17</v>
      </c>
      <c r="F245" s="7">
        <v>17.304577120000001</v>
      </c>
      <c r="G245" s="8">
        <f t="shared" si="502"/>
        <v>17</v>
      </c>
      <c r="H245" s="9">
        <v>8.0810952629999999</v>
      </c>
      <c r="I245" s="8">
        <f t="shared" si="503"/>
        <v>8</v>
      </c>
      <c r="J245" s="10">
        <v>72.786242229999999</v>
      </c>
      <c r="K245" s="8">
        <f t="shared" si="504"/>
        <v>73</v>
      </c>
      <c r="L245" s="5" t="s">
        <v>47</v>
      </c>
      <c r="S245"/>
      <c r="AP245"/>
      <c r="AQ245"/>
      <c r="AR245"/>
      <c r="GE245" s="27">
        <v>263</v>
      </c>
      <c r="GF245" s="26">
        <f t="shared" si="530"/>
        <v>2</v>
      </c>
      <c r="GG245" s="26">
        <f t="shared" si="531"/>
        <v>0</v>
      </c>
      <c r="GH245" s="26">
        <f t="shared" si="532"/>
        <v>0</v>
      </c>
      <c r="GI245" s="26">
        <f t="shared" si="533"/>
        <v>0</v>
      </c>
      <c r="GJ245" s="26">
        <f t="shared" si="534"/>
        <v>0</v>
      </c>
      <c r="GK245" s="26">
        <f t="shared" si="535"/>
        <v>0</v>
      </c>
      <c r="GL245" s="26">
        <f t="shared" si="536"/>
        <v>0</v>
      </c>
      <c r="GM245" s="26">
        <f t="shared" si="537"/>
        <v>0</v>
      </c>
      <c r="GN245" s="26">
        <f t="shared" si="538"/>
        <v>0</v>
      </c>
      <c r="GO245" s="26">
        <f t="shared" si="539"/>
        <v>0</v>
      </c>
      <c r="GP245" s="26">
        <f t="shared" si="540"/>
        <v>0</v>
      </c>
      <c r="GQ245" s="26">
        <f t="shared" si="541"/>
        <v>0</v>
      </c>
      <c r="GR245" s="26">
        <f t="shared" si="542"/>
        <v>0</v>
      </c>
      <c r="GS245" s="26">
        <f t="shared" si="543"/>
        <v>0</v>
      </c>
      <c r="GT245" s="26">
        <f t="shared" si="544"/>
        <v>0</v>
      </c>
      <c r="GU245" s="26">
        <f t="shared" si="545"/>
        <v>0</v>
      </c>
      <c r="GV245" s="26">
        <f t="shared" si="546"/>
        <v>0</v>
      </c>
      <c r="GW245" s="26">
        <f t="shared" si="547"/>
        <v>0</v>
      </c>
      <c r="GX245" s="26">
        <f t="shared" si="548"/>
        <v>0</v>
      </c>
      <c r="GY245" s="26">
        <f t="shared" si="549"/>
        <v>0</v>
      </c>
      <c r="GZ245" s="26">
        <f t="shared" si="550"/>
        <v>0</v>
      </c>
      <c r="HA245" s="26">
        <f t="shared" si="551"/>
        <v>0</v>
      </c>
      <c r="HB245" s="31">
        <f t="shared" si="552"/>
        <v>2</v>
      </c>
      <c r="HC245" s="31">
        <f t="shared" si="553"/>
        <v>0</v>
      </c>
      <c r="HD245" s="31">
        <f t="shared" si="554"/>
        <v>0</v>
      </c>
    </row>
    <row r="246" spans="1:212">
      <c r="A246" s="6">
        <v>35</v>
      </c>
      <c r="B246" s="6">
        <v>66</v>
      </c>
      <c r="C246" s="6">
        <v>81</v>
      </c>
      <c r="D246" s="7">
        <v>19.371011209999999</v>
      </c>
      <c r="E246" s="8">
        <f t="shared" si="501"/>
        <v>19</v>
      </c>
      <c r="F246" s="7">
        <v>15.77458129</v>
      </c>
      <c r="G246" s="8">
        <f t="shared" si="502"/>
        <v>16</v>
      </c>
      <c r="H246" s="9">
        <v>6.1382439729999998</v>
      </c>
      <c r="I246" s="8">
        <f t="shared" si="503"/>
        <v>6</v>
      </c>
      <c r="J246" s="10">
        <v>85.248198509999995</v>
      </c>
      <c r="K246" s="8">
        <f t="shared" si="504"/>
        <v>85</v>
      </c>
      <c r="L246" s="5" t="s">
        <v>47</v>
      </c>
      <c r="S246"/>
      <c r="AP246"/>
      <c r="AQ246"/>
      <c r="AR246"/>
      <c r="GE246" s="27">
        <v>264</v>
      </c>
      <c r="GF246" s="26">
        <f t="shared" si="530"/>
        <v>2</v>
      </c>
      <c r="GG246" s="26">
        <f t="shared" si="531"/>
        <v>0</v>
      </c>
      <c r="GH246" s="26">
        <f t="shared" si="532"/>
        <v>0</v>
      </c>
      <c r="GI246" s="26">
        <f t="shared" si="533"/>
        <v>0</v>
      </c>
      <c r="GJ246" s="26">
        <f t="shared" si="534"/>
        <v>0</v>
      </c>
      <c r="GK246" s="26">
        <f t="shared" si="535"/>
        <v>0</v>
      </c>
      <c r="GL246" s="26">
        <f t="shared" si="536"/>
        <v>0</v>
      </c>
      <c r="GM246" s="26">
        <f t="shared" si="537"/>
        <v>0</v>
      </c>
      <c r="GN246" s="26">
        <f t="shared" si="538"/>
        <v>0</v>
      </c>
      <c r="GO246" s="26">
        <f t="shared" si="539"/>
        <v>0</v>
      </c>
      <c r="GP246" s="26">
        <f t="shared" si="540"/>
        <v>0</v>
      </c>
      <c r="GQ246" s="26">
        <f t="shared" si="541"/>
        <v>0</v>
      </c>
      <c r="GR246" s="26">
        <f t="shared" si="542"/>
        <v>0</v>
      </c>
      <c r="GS246" s="26">
        <f t="shared" si="543"/>
        <v>0</v>
      </c>
      <c r="GT246" s="26">
        <f t="shared" si="544"/>
        <v>0</v>
      </c>
      <c r="GU246" s="26">
        <f t="shared" si="545"/>
        <v>0</v>
      </c>
      <c r="GV246" s="26">
        <f t="shared" si="546"/>
        <v>0</v>
      </c>
      <c r="GW246" s="26">
        <f t="shared" si="547"/>
        <v>0</v>
      </c>
      <c r="GX246" s="26">
        <f t="shared" si="548"/>
        <v>0</v>
      </c>
      <c r="GY246" s="26">
        <f t="shared" si="549"/>
        <v>0</v>
      </c>
      <c r="GZ246" s="26">
        <f t="shared" si="550"/>
        <v>0</v>
      </c>
      <c r="HA246" s="26">
        <f t="shared" si="551"/>
        <v>0</v>
      </c>
      <c r="HB246" s="31">
        <f t="shared" si="552"/>
        <v>2</v>
      </c>
      <c r="HC246" s="31">
        <f t="shared" si="553"/>
        <v>0</v>
      </c>
      <c r="HD246" s="31">
        <f t="shared" si="554"/>
        <v>0</v>
      </c>
    </row>
    <row r="247" spans="1:212">
      <c r="A247" s="6">
        <v>35</v>
      </c>
      <c r="B247" s="6">
        <v>64</v>
      </c>
      <c r="C247" s="6">
        <v>78</v>
      </c>
      <c r="D247" s="7">
        <v>17.928459279999998</v>
      </c>
      <c r="E247" s="8">
        <f t="shared" si="501"/>
        <v>18</v>
      </c>
      <c r="F247" s="7">
        <v>14.27327988</v>
      </c>
      <c r="G247" s="8">
        <f t="shared" si="502"/>
        <v>14</v>
      </c>
      <c r="H247" s="9">
        <v>7.4966452590000001</v>
      </c>
      <c r="I247" s="8">
        <f t="shared" si="503"/>
        <v>7</v>
      </c>
      <c r="J247" s="10">
        <v>85.37378769</v>
      </c>
      <c r="K247" s="8">
        <f t="shared" si="504"/>
        <v>85</v>
      </c>
      <c r="L247" s="5" t="s">
        <v>47</v>
      </c>
      <c r="S247"/>
      <c r="AP247"/>
      <c r="AQ247"/>
      <c r="AR247"/>
      <c r="GE247" s="27">
        <v>265</v>
      </c>
      <c r="GF247" s="26">
        <f t="shared" si="530"/>
        <v>1</v>
      </c>
      <c r="GG247" s="26">
        <f t="shared" si="531"/>
        <v>0</v>
      </c>
      <c r="GH247" s="26">
        <f t="shared" si="532"/>
        <v>0</v>
      </c>
      <c r="GI247" s="26">
        <f t="shared" si="533"/>
        <v>0</v>
      </c>
      <c r="GJ247" s="26">
        <f t="shared" si="534"/>
        <v>0</v>
      </c>
      <c r="GK247" s="26">
        <f t="shared" si="535"/>
        <v>0</v>
      </c>
      <c r="GL247" s="26">
        <f t="shared" si="536"/>
        <v>0</v>
      </c>
      <c r="GM247" s="26">
        <f t="shared" si="537"/>
        <v>0</v>
      </c>
      <c r="GN247" s="26">
        <f t="shared" si="538"/>
        <v>0</v>
      </c>
      <c r="GO247" s="26">
        <f t="shared" si="539"/>
        <v>0</v>
      </c>
      <c r="GP247" s="26">
        <f t="shared" si="540"/>
        <v>0</v>
      </c>
      <c r="GQ247" s="26">
        <f t="shared" si="541"/>
        <v>0</v>
      </c>
      <c r="GR247" s="26">
        <f t="shared" si="542"/>
        <v>0</v>
      </c>
      <c r="GS247" s="26">
        <f t="shared" si="543"/>
        <v>0</v>
      </c>
      <c r="GT247" s="26">
        <f t="shared" si="544"/>
        <v>0</v>
      </c>
      <c r="GU247" s="26">
        <f t="shared" si="545"/>
        <v>0</v>
      </c>
      <c r="GV247" s="26">
        <f t="shared" si="546"/>
        <v>0</v>
      </c>
      <c r="GW247" s="26">
        <f t="shared" si="547"/>
        <v>0</v>
      </c>
      <c r="GX247" s="26">
        <f t="shared" si="548"/>
        <v>0</v>
      </c>
      <c r="GY247" s="26">
        <f t="shared" si="549"/>
        <v>0</v>
      </c>
      <c r="GZ247" s="26">
        <f t="shared" si="550"/>
        <v>0</v>
      </c>
      <c r="HA247" s="26">
        <f t="shared" si="551"/>
        <v>0</v>
      </c>
      <c r="HB247" s="31">
        <f t="shared" si="552"/>
        <v>1</v>
      </c>
      <c r="HC247" s="31">
        <f t="shared" si="553"/>
        <v>0</v>
      </c>
      <c r="HD247" s="31">
        <f t="shared" si="554"/>
        <v>0</v>
      </c>
    </row>
    <row r="248" spans="1:212">
      <c r="A248" s="6">
        <v>52</v>
      </c>
      <c r="B248" s="6">
        <v>60</v>
      </c>
      <c r="C248" s="6">
        <v>79</v>
      </c>
      <c r="D248" s="7">
        <v>19.453399340000001</v>
      </c>
      <c r="E248" s="8">
        <f t="shared" si="501"/>
        <v>19</v>
      </c>
      <c r="F248" s="7">
        <v>18.23490739</v>
      </c>
      <c r="G248" s="8">
        <f t="shared" si="502"/>
        <v>18</v>
      </c>
      <c r="H248" s="9">
        <v>8.3801852710000002</v>
      </c>
      <c r="I248" s="8">
        <f t="shared" si="503"/>
        <v>8</v>
      </c>
      <c r="J248" s="10">
        <v>75.631756600000003</v>
      </c>
      <c r="K248" s="8">
        <f t="shared" si="504"/>
        <v>76</v>
      </c>
      <c r="L248" s="5" t="s">
        <v>47</v>
      </c>
      <c r="S248"/>
      <c r="AP248"/>
      <c r="AQ248"/>
      <c r="AR248"/>
      <c r="GE248" s="27">
        <v>266</v>
      </c>
      <c r="GF248" s="26">
        <f t="shared" si="530"/>
        <v>1</v>
      </c>
      <c r="GG248" s="26">
        <f t="shared" si="531"/>
        <v>0</v>
      </c>
      <c r="GH248" s="26">
        <f t="shared" si="532"/>
        <v>0</v>
      </c>
      <c r="GI248" s="26">
        <f t="shared" si="533"/>
        <v>0</v>
      </c>
      <c r="GJ248" s="26">
        <f t="shared" si="534"/>
        <v>0</v>
      </c>
      <c r="GK248" s="26">
        <f t="shared" si="535"/>
        <v>0</v>
      </c>
      <c r="GL248" s="26">
        <f t="shared" si="536"/>
        <v>0</v>
      </c>
      <c r="GM248" s="26">
        <f t="shared" si="537"/>
        <v>0</v>
      </c>
      <c r="GN248" s="26">
        <f t="shared" si="538"/>
        <v>0</v>
      </c>
      <c r="GO248" s="26">
        <f t="shared" si="539"/>
        <v>0</v>
      </c>
      <c r="GP248" s="26">
        <f t="shared" si="540"/>
        <v>0</v>
      </c>
      <c r="GQ248" s="26">
        <f t="shared" si="541"/>
        <v>0</v>
      </c>
      <c r="GR248" s="26">
        <f t="shared" si="542"/>
        <v>0</v>
      </c>
      <c r="GS248" s="26">
        <f t="shared" si="543"/>
        <v>0</v>
      </c>
      <c r="GT248" s="26">
        <f t="shared" si="544"/>
        <v>0</v>
      </c>
      <c r="GU248" s="26">
        <f t="shared" si="545"/>
        <v>0</v>
      </c>
      <c r="GV248" s="26">
        <f t="shared" si="546"/>
        <v>0</v>
      </c>
      <c r="GW248" s="26">
        <f t="shared" si="547"/>
        <v>0</v>
      </c>
      <c r="GX248" s="26">
        <f t="shared" si="548"/>
        <v>0</v>
      </c>
      <c r="GY248" s="26">
        <f t="shared" si="549"/>
        <v>0</v>
      </c>
      <c r="GZ248" s="26">
        <f t="shared" si="550"/>
        <v>0</v>
      </c>
      <c r="HA248" s="26">
        <f t="shared" si="551"/>
        <v>0</v>
      </c>
      <c r="HB248" s="31">
        <f t="shared" si="552"/>
        <v>1</v>
      </c>
      <c r="HC248" s="31">
        <f t="shared" si="553"/>
        <v>0</v>
      </c>
      <c r="HD248" s="31">
        <f t="shared" si="554"/>
        <v>0</v>
      </c>
    </row>
    <row r="249" spans="1:212">
      <c r="A249" s="6">
        <v>27</v>
      </c>
      <c r="B249" s="6">
        <v>76</v>
      </c>
      <c r="C249" s="6">
        <v>83</v>
      </c>
      <c r="D249" s="7">
        <v>19.128293880000001</v>
      </c>
      <c r="E249" s="8">
        <f t="shared" si="501"/>
        <v>19</v>
      </c>
      <c r="F249" s="7">
        <v>14.922414789999999</v>
      </c>
      <c r="G249" s="8">
        <f t="shared" si="502"/>
        <v>15</v>
      </c>
      <c r="H249" s="9">
        <v>6.2896140159999998</v>
      </c>
      <c r="I249" s="8">
        <f t="shared" si="503"/>
        <v>6</v>
      </c>
      <c r="J249" s="10">
        <v>89.618578260000007</v>
      </c>
      <c r="K249" s="8">
        <f t="shared" si="504"/>
        <v>90</v>
      </c>
      <c r="L249" s="5" t="s">
        <v>47</v>
      </c>
      <c r="S249"/>
      <c r="AP249"/>
      <c r="AQ249"/>
      <c r="AR249"/>
      <c r="GE249" s="27">
        <v>267</v>
      </c>
      <c r="GF249" s="26">
        <f t="shared" si="530"/>
        <v>0</v>
      </c>
      <c r="GG249" s="26">
        <f t="shared" si="531"/>
        <v>0</v>
      </c>
      <c r="GH249" s="26">
        <f t="shared" si="532"/>
        <v>0</v>
      </c>
      <c r="GI249" s="26">
        <f t="shared" si="533"/>
        <v>0</v>
      </c>
      <c r="GJ249" s="26">
        <f t="shared" si="534"/>
        <v>0</v>
      </c>
      <c r="GK249" s="26">
        <f t="shared" si="535"/>
        <v>0</v>
      </c>
      <c r="GL249" s="26">
        <f t="shared" si="536"/>
        <v>0</v>
      </c>
      <c r="GM249" s="26">
        <f t="shared" si="537"/>
        <v>0</v>
      </c>
      <c r="GN249" s="26">
        <f t="shared" si="538"/>
        <v>0</v>
      </c>
      <c r="GO249" s="26">
        <f t="shared" si="539"/>
        <v>0</v>
      </c>
      <c r="GP249" s="26">
        <f t="shared" si="540"/>
        <v>0</v>
      </c>
      <c r="GQ249" s="26">
        <f t="shared" si="541"/>
        <v>0</v>
      </c>
      <c r="GR249" s="26">
        <f t="shared" si="542"/>
        <v>0</v>
      </c>
      <c r="GS249" s="26">
        <f t="shared" si="543"/>
        <v>0</v>
      </c>
      <c r="GT249" s="26">
        <f t="shared" si="544"/>
        <v>0</v>
      </c>
      <c r="GU249" s="26">
        <f t="shared" si="545"/>
        <v>0</v>
      </c>
      <c r="GV249" s="26">
        <f t="shared" si="546"/>
        <v>0</v>
      </c>
      <c r="GW249" s="26">
        <f t="shared" si="547"/>
        <v>0</v>
      </c>
      <c r="GX249" s="26">
        <f t="shared" si="548"/>
        <v>0</v>
      </c>
      <c r="GY249" s="26">
        <f t="shared" si="549"/>
        <v>0</v>
      </c>
      <c r="GZ249" s="26">
        <f t="shared" si="550"/>
        <v>0</v>
      </c>
      <c r="HA249" s="26">
        <f t="shared" si="551"/>
        <v>0</v>
      </c>
      <c r="HB249" s="31">
        <f t="shared" si="552"/>
        <v>0</v>
      </c>
      <c r="HC249" s="31">
        <v>0</v>
      </c>
      <c r="HD249" s="31">
        <f t="shared" si="554"/>
        <v>0</v>
      </c>
    </row>
    <row r="250" spans="1:212">
      <c r="A250" s="6">
        <v>57</v>
      </c>
      <c r="B250" s="6">
        <v>60</v>
      </c>
      <c r="C250" s="6">
        <v>84</v>
      </c>
      <c r="D250" s="7">
        <v>19.103428300000001</v>
      </c>
      <c r="E250" s="8">
        <f t="shared" si="501"/>
        <v>19</v>
      </c>
      <c r="F250" s="7">
        <v>17.261845409999999</v>
      </c>
      <c r="G250" s="8">
        <f t="shared" si="502"/>
        <v>17</v>
      </c>
      <c r="H250" s="9">
        <v>6.5867771890000002</v>
      </c>
      <c r="I250" s="8">
        <f t="shared" si="503"/>
        <v>7</v>
      </c>
      <c r="J250" s="10">
        <v>75.491011670000006</v>
      </c>
      <c r="K250" s="8">
        <f t="shared" si="504"/>
        <v>75</v>
      </c>
      <c r="L250" s="5" t="s">
        <v>47</v>
      </c>
      <c r="S250"/>
      <c r="AP250"/>
      <c r="AQ250"/>
      <c r="AR250"/>
      <c r="GE250" s="27">
        <v>268</v>
      </c>
      <c r="GF250" s="26">
        <f t="shared" si="530"/>
        <v>1</v>
      </c>
      <c r="GG250" s="26">
        <f t="shared" si="531"/>
        <v>0</v>
      </c>
      <c r="GH250" s="26">
        <f t="shared" si="532"/>
        <v>0</v>
      </c>
      <c r="GI250" s="26">
        <f t="shared" si="533"/>
        <v>0</v>
      </c>
      <c r="GJ250" s="26">
        <f t="shared" si="534"/>
        <v>0</v>
      </c>
      <c r="GK250" s="26">
        <f t="shared" si="535"/>
        <v>0</v>
      </c>
      <c r="GL250" s="26">
        <f t="shared" si="536"/>
        <v>0</v>
      </c>
      <c r="GM250" s="26">
        <f t="shared" si="537"/>
        <v>0</v>
      </c>
      <c r="GN250" s="26">
        <f t="shared" si="538"/>
        <v>0</v>
      </c>
      <c r="GO250" s="26">
        <f t="shared" si="539"/>
        <v>0</v>
      </c>
      <c r="GP250" s="26">
        <f t="shared" si="540"/>
        <v>0</v>
      </c>
      <c r="GQ250" s="26">
        <f t="shared" si="541"/>
        <v>0</v>
      </c>
      <c r="GR250" s="26">
        <f t="shared" si="542"/>
        <v>0</v>
      </c>
      <c r="GS250" s="26">
        <f t="shared" si="543"/>
        <v>0</v>
      </c>
      <c r="GT250" s="26">
        <f t="shared" si="544"/>
        <v>0</v>
      </c>
      <c r="GU250" s="26">
        <f t="shared" si="545"/>
        <v>0</v>
      </c>
      <c r="GV250" s="26">
        <f t="shared" si="546"/>
        <v>0</v>
      </c>
      <c r="GW250" s="26">
        <f t="shared" si="547"/>
        <v>0</v>
      </c>
      <c r="GX250" s="26">
        <f t="shared" si="548"/>
        <v>0</v>
      </c>
      <c r="GY250" s="26">
        <f t="shared" si="549"/>
        <v>0</v>
      </c>
      <c r="GZ250" s="26">
        <f t="shared" si="550"/>
        <v>0</v>
      </c>
      <c r="HA250" s="26">
        <f t="shared" si="551"/>
        <v>0</v>
      </c>
      <c r="HB250" s="31">
        <f t="shared" si="552"/>
        <v>1</v>
      </c>
      <c r="HC250" s="31">
        <f t="shared" si="553"/>
        <v>0</v>
      </c>
      <c r="HD250" s="31">
        <f t="shared" si="554"/>
        <v>0</v>
      </c>
    </row>
    <row r="251" spans="1:212">
      <c r="A251" s="6">
        <v>52</v>
      </c>
      <c r="B251" s="6">
        <v>68</v>
      </c>
      <c r="C251" s="6">
        <v>78</v>
      </c>
      <c r="D251" s="7">
        <v>17.48504075</v>
      </c>
      <c r="E251" s="8">
        <f t="shared" si="501"/>
        <v>17</v>
      </c>
      <c r="F251" s="7">
        <v>16.96070581</v>
      </c>
      <c r="G251" s="8">
        <f t="shared" si="502"/>
        <v>17</v>
      </c>
      <c r="H251" s="9">
        <v>6.8965519799999999</v>
      </c>
      <c r="I251" s="8">
        <f t="shared" si="503"/>
        <v>7</v>
      </c>
      <c r="J251" s="10">
        <v>86.050780369999998</v>
      </c>
      <c r="K251" s="8">
        <f t="shared" si="504"/>
        <v>86</v>
      </c>
      <c r="L251" s="5" t="s">
        <v>47</v>
      </c>
      <c r="S251"/>
      <c r="AP251"/>
      <c r="AQ251"/>
      <c r="AR251"/>
      <c r="GE251" s="27">
        <v>269</v>
      </c>
      <c r="GF251" s="26">
        <f t="shared" si="530"/>
        <v>0</v>
      </c>
      <c r="GG251" s="26">
        <f t="shared" si="531"/>
        <v>0</v>
      </c>
      <c r="GH251" s="26">
        <f t="shared" si="532"/>
        <v>0</v>
      </c>
      <c r="GI251" s="26">
        <f t="shared" si="533"/>
        <v>0</v>
      </c>
      <c r="GJ251" s="26">
        <f t="shared" si="534"/>
        <v>0</v>
      </c>
      <c r="GK251" s="26">
        <f t="shared" si="535"/>
        <v>0</v>
      </c>
      <c r="GL251" s="26">
        <f t="shared" si="536"/>
        <v>0</v>
      </c>
      <c r="GM251" s="26">
        <f t="shared" si="537"/>
        <v>0</v>
      </c>
      <c r="GN251" s="26">
        <f t="shared" si="538"/>
        <v>0</v>
      </c>
      <c r="GO251" s="26">
        <f t="shared" si="539"/>
        <v>0</v>
      </c>
      <c r="GP251" s="26">
        <f t="shared" si="540"/>
        <v>0</v>
      </c>
      <c r="GQ251" s="26">
        <f t="shared" si="541"/>
        <v>0</v>
      </c>
      <c r="GR251" s="26">
        <f t="shared" si="542"/>
        <v>0</v>
      </c>
      <c r="GS251" s="26">
        <f t="shared" si="543"/>
        <v>0</v>
      </c>
      <c r="GT251" s="26">
        <f t="shared" si="544"/>
        <v>0</v>
      </c>
      <c r="GU251" s="26">
        <f t="shared" si="545"/>
        <v>0</v>
      </c>
      <c r="GV251" s="26">
        <f t="shared" si="546"/>
        <v>0</v>
      </c>
      <c r="GW251" s="26">
        <f t="shared" si="547"/>
        <v>0</v>
      </c>
      <c r="GX251" s="26">
        <f t="shared" si="548"/>
        <v>0</v>
      </c>
      <c r="GY251" s="26">
        <f t="shared" si="549"/>
        <v>0</v>
      </c>
      <c r="GZ251" s="26">
        <f t="shared" si="550"/>
        <v>0</v>
      </c>
      <c r="HA251" s="26">
        <f t="shared" si="551"/>
        <v>0</v>
      </c>
      <c r="HB251" s="31">
        <f t="shared" si="552"/>
        <v>0</v>
      </c>
      <c r="HC251" s="31">
        <v>0</v>
      </c>
      <c r="HD251" s="31">
        <f t="shared" si="554"/>
        <v>0</v>
      </c>
    </row>
    <row r="252" spans="1:212">
      <c r="A252" s="6">
        <v>43</v>
      </c>
      <c r="B252" s="6">
        <v>79</v>
      </c>
      <c r="C252" s="6">
        <v>79</v>
      </c>
      <c r="D252" s="7">
        <v>19.407517439999999</v>
      </c>
      <c r="E252" s="8">
        <f t="shared" si="501"/>
        <v>19</v>
      </c>
      <c r="F252" s="7">
        <v>18.98030507</v>
      </c>
      <c r="G252" s="8">
        <f t="shared" si="502"/>
        <v>19</v>
      </c>
      <c r="H252" s="9">
        <v>7.8067476559999998</v>
      </c>
      <c r="I252" s="8">
        <f t="shared" si="503"/>
        <v>8</v>
      </c>
      <c r="J252" s="10">
        <v>80.250646369999998</v>
      </c>
      <c r="K252" s="8">
        <f t="shared" si="504"/>
        <v>80</v>
      </c>
      <c r="L252" s="5" t="s">
        <v>47</v>
      </c>
      <c r="S252"/>
      <c r="AP252"/>
      <c r="AQ252"/>
      <c r="AR252"/>
      <c r="GE252" s="27">
        <v>270</v>
      </c>
      <c r="GF252" s="26">
        <f t="shared" si="530"/>
        <v>2</v>
      </c>
      <c r="GG252" s="26">
        <f t="shared" si="531"/>
        <v>0</v>
      </c>
      <c r="GH252" s="26">
        <f t="shared" si="532"/>
        <v>0</v>
      </c>
      <c r="GI252" s="26">
        <f t="shared" si="533"/>
        <v>0</v>
      </c>
      <c r="GJ252" s="26">
        <f t="shared" si="534"/>
        <v>0</v>
      </c>
      <c r="GK252" s="26">
        <f t="shared" si="535"/>
        <v>0</v>
      </c>
      <c r="GL252" s="26">
        <f t="shared" si="536"/>
        <v>0</v>
      </c>
      <c r="GM252" s="26">
        <f t="shared" si="537"/>
        <v>0</v>
      </c>
      <c r="GN252" s="26">
        <f t="shared" si="538"/>
        <v>0</v>
      </c>
      <c r="GO252" s="26">
        <f t="shared" si="539"/>
        <v>0</v>
      </c>
      <c r="GP252" s="26">
        <f t="shared" si="540"/>
        <v>0</v>
      </c>
      <c r="GQ252" s="26">
        <f t="shared" si="541"/>
        <v>0</v>
      </c>
      <c r="GR252" s="26">
        <f t="shared" si="542"/>
        <v>0</v>
      </c>
      <c r="GS252" s="26">
        <f t="shared" si="543"/>
        <v>0</v>
      </c>
      <c r="GT252" s="26">
        <f t="shared" si="544"/>
        <v>0</v>
      </c>
      <c r="GU252" s="26">
        <f t="shared" si="545"/>
        <v>0</v>
      </c>
      <c r="GV252" s="26">
        <f t="shared" si="546"/>
        <v>0</v>
      </c>
      <c r="GW252" s="26">
        <f t="shared" si="547"/>
        <v>0</v>
      </c>
      <c r="GX252" s="26">
        <f t="shared" si="548"/>
        <v>0</v>
      </c>
      <c r="GY252" s="26">
        <f t="shared" si="549"/>
        <v>0</v>
      </c>
      <c r="GZ252" s="26">
        <f t="shared" si="550"/>
        <v>0</v>
      </c>
      <c r="HA252" s="26">
        <f t="shared" si="551"/>
        <v>0</v>
      </c>
      <c r="HB252" s="31">
        <f t="shared" si="552"/>
        <v>2</v>
      </c>
      <c r="HC252" s="31">
        <f t="shared" si="553"/>
        <v>0</v>
      </c>
      <c r="HD252" s="31">
        <f t="shared" si="554"/>
        <v>0</v>
      </c>
    </row>
    <row r="253" spans="1:212">
      <c r="A253" s="6">
        <v>44</v>
      </c>
      <c r="B253" s="6">
        <v>74</v>
      </c>
      <c r="C253" s="6">
        <v>85</v>
      </c>
      <c r="D253" s="7">
        <v>20.18649426</v>
      </c>
      <c r="E253" s="8">
        <f t="shared" si="501"/>
        <v>20</v>
      </c>
      <c r="F253" s="7">
        <v>19.637199949999999</v>
      </c>
      <c r="G253" s="8">
        <f t="shared" si="502"/>
        <v>20</v>
      </c>
      <c r="H253" s="9">
        <v>7.1506813029999998</v>
      </c>
      <c r="I253" s="8">
        <f t="shared" si="503"/>
        <v>7</v>
      </c>
      <c r="J253" s="10">
        <v>78.260395590000002</v>
      </c>
      <c r="K253" s="8">
        <f t="shared" si="504"/>
        <v>78</v>
      </c>
      <c r="L253" s="5" t="s">
        <v>47</v>
      </c>
      <c r="S253"/>
      <c r="AP253"/>
      <c r="AQ253"/>
      <c r="AR253"/>
      <c r="GE253" s="27">
        <v>271</v>
      </c>
      <c r="GF253" s="26">
        <f t="shared" si="530"/>
        <v>2</v>
      </c>
      <c r="GG253" s="26">
        <f t="shared" si="531"/>
        <v>0</v>
      </c>
      <c r="GH253" s="26">
        <f t="shared" si="532"/>
        <v>0</v>
      </c>
      <c r="GI253" s="26">
        <f t="shared" si="533"/>
        <v>0</v>
      </c>
      <c r="GJ253" s="26">
        <f t="shared" si="534"/>
        <v>0</v>
      </c>
      <c r="GK253" s="26">
        <f t="shared" si="535"/>
        <v>0</v>
      </c>
      <c r="GL253" s="26">
        <f t="shared" si="536"/>
        <v>0</v>
      </c>
      <c r="GM253" s="26">
        <f t="shared" si="537"/>
        <v>0</v>
      </c>
      <c r="GN253" s="26">
        <f t="shared" si="538"/>
        <v>0</v>
      </c>
      <c r="GO253" s="26">
        <f t="shared" si="539"/>
        <v>0</v>
      </c>
      <c r="GP253" s="26">
        <f t="shared" si="540"/>
        <v>0</v>
      </c>
      <c r="GQ253" s="26">
        <f t="shared" si="541"/>
        <v>0</v>
      </c>
      <c r="GR253" s="26">
        <f t="shared" si="542"/>
        <v>0</v>
      </c>
      <c r="GS253" s="26">
        <f t="shared" si="543"/>
        <v>0</v>
      </c>
      <c r="GT253" s="26">
        <f t="shared" si="544"/>
        <v>0</v>
      </c>
      <c r="GU253" s="26">
        <f t="shared" si="545"/>
        <v>0</v>
      </c>
      <c r="GV253" s="26">
        <f t="shared" si="546"/>
        <v>0</v>
      </c>
      <c r="GW253" s="26">
        <f t="shared" si="547"/>
        <v>0</v>
      </c>
      <c r="GX253" s="26">
        <f t="shared" si="548"/>
        <v>0</v>
      </c>
      <c r="GY253" s="26">
        <f t="shared" si="549"/>
        <v>0</v>
      </c>
      <c r="GZ253" s="26">
        <f t="shared" si="550"/>
        <v>0</v>
      </c>
      <c r="HA253" s="26">
        <f t="shared" si="551"/>
        <v>0</v>
      </c>
      <c r="HB253" s="31">
        <f t="shared" si="552"/>
        <v>2</v>
      </c>
      <c r="HC253" s="31">
        <f t="shared" si="553"/>
        <v>0</v>
      </c>
      <c r="HD253" s="31">
        <f t="shared" si="554"/>
        <v>0</v>
      </c>
    </row>
    <row r="254" spans="1:212">
      <c r="A254" s="6">
        <v>24</v>
      </c>
      <c r="B254" s="6">
        <v>55</v>
      </c>
      <c r="C254" s="6">
        <v>78</v>
      </c>
      <c r="D254" s="7">
        <v>17.302878849999999</v>
      </c>
      <c r="E254" s="8">
        <f t="shared" si="501"/>
        <v>17</v>
      </c>
      <c r="F254" s="7">
        <v>15.15405941</v>
      </c>
      <c r="G254" s="8">
        <f t="shared" si="502"/>
        <v>15</v>
      </c>
      <c r="H254" s="9">
        <v>6.6491957299999997</v>
      </c>
      <c r="I254" s="8">
        <f t="shared" si="503"/>
        <v>7</v>
      </c>
      <c r="J254" s="10">
        <v>75.577903840000005</v>
      </c>
      <c r="K254" s="8">
        <f t="shared" si="504"/>
        <v>76</v>
      </c>
      <c r="L254" s="5" t="s">
        <v>47</v>
      </c>
      <c r="S254"/>
      <c r="AP254"/>
      <c r="AQ254"/>
      <c r="AR254"/>
      <c r="GE254" s="27">
        <v>272</v>
      </c>
      <c r="GF254" s="26">
        <f t="shared" si="530"/>
        <v>2</v>
      </c>
      <c r="GG254" s="26">
        <f t="shared" si="531"/>
        <v>0</v>
      </c>
      <c r="GH254" s="26">
        <f t="shared" si="532"/>
        <v>0</v>
      </c>
      <c r="GI254" s="26">
        <f t="shared" si="533"/>
        <v>0</v>
      </c>
      <c r="GJ254" s="26">
        <f t="shared" si="534"/>
        <v>0</v>
      </c>
      <c r="GK254" s="26">
        <f t="shared" si="535"/>
        <v>0</v>
      </c>
      <c r="GL254" s="26">
        <f t="shared" si="536"/>
        <v>0</v>
      </c>
      <c r="GM254" s="26">
        <f t="shared" si="537"/>
        <v>0</v>
      </c>
      <c r="GN254" s="26">
        <f t="shared" si="538"/>
        <v>0</v>
      </c>
      <c r="GO254" s="26">
        <f t="shared" si="539"/>
        <v>0</v>
      </c>
      <c r="GP254" s="26">
        <f t="shared" si="540"/>
        <v>0</v>
      </c>
      <c r="GQ254" s="26">
        <f t="shared" si="541"/>
        <v>0</v>
      </c>
      <c r="GR254" s="26">
        <f t="shared" si="542"/>
        <v>0</v>
      </c>
      <c r="GS254" s="26">
        <f t="shared" si="543"/>
        <v>0</v>
      </c>
      <c r="GT254" s="26">
        <f t="shared" si="544"/>
        <v>0</v>
      </c>
      <c r="GU254" s="26">
        <f t="shared" si="545"/>
        <v>0</v>
      </c>
      <c r="GV254" s="26">
        <f t="shared" si="546"/>
        <v>0</v>
      </c>
      <c r="GW254" s="26">
        <f t="shared" si="547"/>
        <v>0</v>
      </c>
      <c r="GX254" s="26">
        <f t="shared" si="548"/>
        <v>0</v>
      </c>
      <c r="GY254" s="26">
        <f t="shared" si="549"/>
        <v>0</v>
      </c>
      <c r="GZ254" s="26">
        <f t="shared" si="550"/>
        <v>0</v>
      </c>
      <c r="HA254" s="26">
        <f t="shared" si="551"/>
        <v>0</v>
      </c>
      <c r="HB254" s="31">
        <f t="shared" si="552"/>
        <v>2</v>
      </c>
      <c r="HC254" s="31">
        <f t="shared" si="553"/>
        <v>0</v>
      </c>
      <c r="HD254" s="31">
        <f t="shared" si="554"/>
        <v>0</v>
      </c>
    </row>
    <row r="255" spans="1:212">
      <c r="A255" s="6">
        <v>29</v>
      </c>
      <c r="B255" s="6">
        <v>77</v>
      </c>
      <c r="C255" s="6">
        <v>75</v>
      </c>
      <c r="D255" s="7">
        <v>17.503611370000002</v>
      </c>
      <c r="E255" s="8">
        <f t="shared" si="501"/>
        <v>18</v>
      </c>
      <c r="F255" s="7">
        <v>15.48083156</v>
      </c>
      <c r="G255" s="8">
        <f t="shared" si="502"/>
        <v>15</v>
      </c>
      <c r="H255" s="9">
        <v>7.7785916180000001</v>
      </c>
      <c r="I255" s="8">
        <f t="shared" si="503"/>
        <v>8</v>
      </c>
      <c r="J255" s="10">
        <v>72.944667100000004</v>
      </c>
      <c r="K255" s="8">
        <f t="shared" si="504"/>
        <v>73</v>
      </c>
      <c r="L255" s="5" t="s">
        <v>47</v>
      </c>
      <c r="S255"/>
      <c r="AP255"/>
      <c r="AQ255"/>
      <c r="AR255"/>
      <c r="GE255" s="27">
        <v>273</v>
      </c>
      <c r="GF255" s="26">
        <f t="shared" si="530"/>
        <v>0</v>
      </c>
      <c r="GG255" s="26">
        <f t="shared" si="531"/>
        <v>0</v>
      </c>
      <c r="GH255" s="26">
        <f t="shared" si="532"/>
        <v>0</v>
      </c>
      <c r="GI255" s="26">
        <f t="shared" si="533"/>
        <v>0</v>
      </c>
      <c r="GJ255" s="26">
        <f t="shared" si="534"/>
        <v>0</v>
      </c>
      <c r="GK255" s="26">
        <f t="shared" si="535"/>
        <v>0</v>
      </c>
      <c r="GL255" s="26">
        <f t="shared" si="536"/>
        <v>0</v>
      </c>
      <c r="GM255" s="26">
        <f t="shared" si="537"/>
        <v>0</v>
      </c>
      <c r="GN255" s="26">
        <f t="shared" si="538"/>
        <v>0</v>
      </c>
      <c r="GO255" s="26">
        <f t="shared" si="539"/>
        <v>0</v>
      </c>
      <c r="GP255" s="26">
        <f t="shared" si="540"/>
        <v>0</v>
      </c>
      <c r="GQ255" s="26">
        <f t="shared" si="541"/>
        <v>0</v>
      </c>
      <c r="GR255" s="26">
        <f t="shared" si="542"/>
        <v>0</v>
      </c>
      <c r="GS255" s="26">
        <f t="shared" si="543"/>
        <v>0</v>
      </c>
      <c r="GT255" s="26">
        <f t="shared" si="544"/>
        <v>0</v>
      </c>
      <c r="GU255" s="26">
        <f t="shared" si="545"/>
        <v>0</v>
      </c>
      <c r="GV255" s="26">
        <f t="shared" si="546"/>
        <v>0</v>
      </c>
      <c r="GW255" s="26">
        <f t="shared" si="547"/>
        <v>0</v>
      </c>
      <c r="GX255" s="26">
        <f t="shared" si="548"/>
        <v>0</v>
      </c>
      <c r="GY255" s="26">
        <f t="shared" si="549"/>
        <v>0</v>
      </c>
      <c r="GZ255" s="26">
        <f t="shared" si="550"/>
        <v>0</v>
      </c>
      <c r="HA255" s="26">
        <f t="shared" si="551"/>
        <v>0</v>
      </c>
      <c r="HB255" s="31">
        <f t="shared" si="552"/>
        <v>0</v>
      </c>
      <c r="HC255" s="31">
        <v>0</v>
      </c>
      <c r="HD255" s="31">
        <f t="shared" si="554"/>
        <v>0</v>
      </c>
    </row>
    <row r="256" spans="1:212">
      <c r="A256" s="6">
        <v>20</v>
      </c>
      <c r="B256" s="6">
        <v>60</v>
      </c>
      <c r="C256" s="6">
        <v>78</v>
      </c>
      <c r="D256" s="7">
        <v>18.172349990000001</v>
      </c>
      <c r="E256" s="8">
        <f t="shared" si="501"/>
        <v>18</v>
      </c>
      <c r="F256" s="7">
        <v>14.70085967</v>
      </c>
      <c r="G256" s="8">
        <f t="shared" si="502"/>
        <v>15</v>
      </c>
      <c r="H256" s="9">
        <v>6.3587403550000001</v>
      </c>
      <c r="I256" s="8">
        <f t="shared" si="503"/>
        <v>6</v>
      </c>
      <c r="J256" s="10">
        <v>90.776070700000005</v>
      </c>
      <c r="K256" s="8">
        <f t="shared" si="504"/>
        <v>91</v>
      </c>
      <c r="L256" s="5" t="s">
        <v>47</v>
      </c>
      <c r="S256"/>
      <c r="AP256"/>
      <c r="AQ256"/>
      <c r="AR256"/>
      <c r="GE256" s="27">
        <v>274</v>
      </c>
      <c r="GF256" s="26">
        <f t="shared" si="530"/>
        <v>0</v>
      </c>
      <c r="GG256" s="26">
        <f t="shared" si="531"/>
        <v>0</v>
      </c>
      <c r="GH256" s="26">
        <f t="shared" si="532"/>
        <v>0</v>
      </c>
      <c r="GI256" s="26">
        <f t="shared" si="533"/>
        <v>0</v>
      </c>
      <c r="GJ256" s="26">
        <f t="shared" si="534"/>
        <v>0</v>
      </c>
      <c r="GK256" s="26">
        <f t="shared" si="535"/>
        <v>0</v>
      </c>
      <c r="GL256" s="26">
        <f t="shared" si="536"/>
        <v>0</v>
      </c>
      <c r="GM256" s="26">
        <f t="shared" si="537"/>
        <v>0</v>
      </c>
      <c r="GN256" s="26">
        <f t="shared" si="538"/>
        <v>0</v>
      </c>
      <c r="GO256" s="26">
        <f t="shared" si="539"/>
        <v>0</v>
      </c>
      <c r="GP256" s="26">
        <f t="shared" si="540"/>
        <v>0</v>
      </c>
      <c r="GQ256" s="26">
        <f t="shared" si="541"/>
        <v>0</v>
      </c>
      <c r="GR256" s="26">
        <f t="shared" si="542"/>
        <v>0</v>
      </c>
      <c r="GS256" s="26">
        <f t="shared" si="543"/>
        <v>0</v>
      </c>
      <c r="GT256" s="26">
        <f t="shared" si="544"/>
        <v>0</v>
      </c>
      <c r="GU256" s="26">
        <f t="shared" si="545"/>
        <v>0</v>
      </c>
      <c r="GV256" s="26">
        <f t="shared" si="546"/>
        <v>0</v>
      </c>
      <c r="GW256" s="26">
        <f t="shared" si="547"/>
        <v>0</v>
      </c>
      <c r="GX256" s="26">
        <f t="shared" si="548"/>
        <v>0</v>
      </c>
      <c r="GY256" s="26">
        <f t="shared" si="549"/>
        <v>0</v>
      </c>
      <c r="GZ256" s="26">
        <f t="shared" si="550"/>
        <v>0</v>
      </c>
      <c r="HA256" s="26">
        <f t="shared" si="551"/>
        <v>0</v>
      </c>
      <c r="HB256" s="31">
        <f t="shared" si="552"/>
        <v>0</v>
      </c>
      <c r="HC256" s="31">
        <v>0</v>
      </c>
      <c r="HD256" s="31">
        <f t="shared" si="554"/>
        <v>0</v>
      </c>
    </row>
    <row r="257" spans="1:212">
      <c r="A257" s="6">
        <v>56</v>
      </c>
      <c r="B257" s="6">
        <v>67</v>
      </c>
      <c r="C257" s="6">
        <v>78</v>
      </c>
      <c r="D257" s="7">
        <v>17.574456179999999</v>
      </c>
      <c r="E257" s="8">
        <f t="shared" si="501"/>
        <v>18</v>
      </c>
      <c r="F257" s="7">
        <v>16.718265720000002</v>
      </c>
      <c r="G257" s="8">
        <f t="shared" si="502"/>
        <v>17</v>
      </c>
      <c r="H257" s="9">
        <v>8.2554507580000003</v>
      </c>
      <c r="I257" s="8">
        <f t="shared" si="503"/>
        <v>8</v>
      </c>
      <c r="J257" s="10">
        <v>77.818914239999998</v>
      </c>
      <c r="K257" s="8">
        <f t="shared" si="504"/>
        <v>78</v>
      </c>
      <c r="L257" s="5" t="s">
        <v>47</v>
      </c>
      <c r="S257"/>
      <c r="AP257"/>
      <c r="AQ257"/>
      <c r="AR257"/>
      <c r="GE257" s="27">
        <v>275</v>
      </c>
      <c r="GF257" s="26">
        <f t="shared" si="530"/>
        <v>0</v>
      </c>
      <c r="GG257" s="26">
        <f t="shared" si="531"/>
        <v>0</v>
      </c>
      <c r="GH257" s="26">
        <f t="shared" si="532"/>
        <v>0</v>
      </c>
      <c r="GI257" s="26">
        <f t="shared" si="533"/>
        <v>0</v>
      </c>
      <c r="GJ257" s="26">
        <f t="shared" si="534"/>
        <v>0</v>
      </c>
      <c r="GK257" s="26">
        <f t="shared" si="535"/>
        <v>0</v>
      </c>
      <c r="GL257" s="26">
        <f t="shared" si="536"/>
        <v>0</v>
      </c>
      <c r="GM257" s="26">
        <f t="shared" si="537"/>
        <v>0</v>
      </c>
      <c r="GN257" s="26">
        <f t="shared" si="538"/>
        <v>0</v>
      </c>
      <c r="GO257" s="26">
        <f t="shared" si="539"/>
        <v>0</v>
      </c>
      <c r="GP257" s="26">
        <f t="shared" si="540"/>
        <v>0</v>
      </c>
      <c r="GQ257" s="26">
        <f t="shared" si="541"/>
        <v>0</v>
      </c>
      <c r="GR257" s="26">
        <f t="shared" si="542"/>
        <v>0</v>
      </c>
      <c r="GS257" s="26">
        <f t="shared" si="543"/>
        <v>0</v>
      </c>
      <c r="GT257" s="26">
        <f t="shared" si="544"/>
        <v>0</v>
      </c>
      <c r="GU257" s="26">
        <f t="shared" si="545"/>
        <v>0</v>
      </c>
      <c r="GV257" s="26">
        <f t="shared" si="546"/>
        <v>0</v>
      </c>
      <c r="GW257" s="26">
        <f t="shared" si="547"/>
        <v>0</v>
      </c>
      <c r="GX257" s="26">
        <f t="shared" si="548"/>
        <v>0</v>
      </c>
      <c r="GY257" s="26">
        <f t="shared" si="549"/>
        <v>0</v>
      </c>
      <c r="GZ257" s="26">
        <f t="shared" si="550"/>
        <v>0</v>
      </c>
      <c r="HA257" s="26">
        <f t="shared" si="551"/>
        <v>0</v>
      </c>
      <c r="HB257" s="31">
        <f t="shared" si="552"/>
        <v>0</v>
      </c>
      <c r="HC257" s="31">
        <v>0</v>
      </c>
      <c r="HD257" s="31">
        <f t="shared" si="554"/>
        <v>0</v>
      </c>
    </row>
    <row r="258" spans="1:212">
      <c r="A258" s="6">
        <v>37</v>
      </c>
      <c r="B258" s="6">
        <v>66</v>
      </c>
      <c r="C258" s="6">
        <v>85</v>
      </c>
      <c r="D258" s="7">
        <v>20.931752549999999</v>
      </c>
      <c r="E258" s="8">
        <f t="shared" si="501"/>
        <v>21</v>
      </c>
      <c r="F258" s="7">
        <v>18.912954030000002</v>
      </c>
      <c r="G258" s="8">
        <f t="shared" si="502"/>
        <v>19</v>
      </c>
      <c r="H258" s="9">
        <v>6.4561484739999999</v>
      </c>
      <c r="I258" s="8">
        <f t="shared" si="503"/>
        <v>6</v>
      </c>
      <c r="J258" s="10">
        <v>78.069107950000003</v>
      </c>
      <c r="K258" s="8">
        <f t="shared" si="504"/>
        <v>78</v>
      </c>
      <c r="L258" s="5" t="s">
        <v>47</v>
      </c>
      <c r="S258"/>
      <c r="AP258"/>
      <c r="AQ258"/>
      <c r="AR258"/>
      <c r="GE258" s="27">
        <v>276</v>
      </c>
      <c r="GF258" s="26">
        <f t="shared" si="530"/>
        <v>0</v>
      </c>
      <c r="GG258" s="26">
        <f t="shared" si="531"/>
        <v>0</v>
      </c>
      <c r="GH258" s="26">
        <f t="shared" si="532"/>
        <v>0</v>
      </c>
      <c r="GI258" s="26">
        <f t="shared" si="533"/>
        <v>0</v>
      </c>
      <c r="GJ258" s="26">
        <f t="shared" si="534"/>
        <v>0</v>
      </c>
      <c r="GK258" s="26">
        <f t="shared" si="535"/>
        <v>0</v>
      </c>
      <c r="GL258" s="26">
        <f t="shared" si="536"/>
        <v>0</v>
      </c>
      <c r="GM258" s="26">
        <f t="shared" si="537"/>
        <v>0</v>
      </c>
      <c r="GN258" s="26">
        <f t="shared" si="538"/>
        <v>0</v>
      </c>
      <c r="GO258" s="26">
        <f t="shared" si="539"/>
        <v>0</v>
      </c>
      <c r="GP258" s="26">
        <f t="shared" si="540"/>
        <v>0</v>
      </c>
      <c r="GQ258" s="26">
        <f t="shared" si="541"/>
        <v>0</v>
      </c>
      <c r="GR258" s="26">
        <f t="shared" si="542"/>
        <v>0</v>
      </c>
      <c r="GS258" s="26">
        <f t="shared" si="543"/>
        <v>0</v>
      </c>
      <c r="GT258" s="26">
        <f t="shared" si="544"/>
        <v>0</v>
      </c>
      <c r="GU258" s="26">
        <f t="shared" si="545"/>
        <v>0</v>
      </c>
      <c r="GV258" s="26">
        <f t="shared" si="546"/>
        <v>0</v>
      </c>
      <c r="GW258" s="26">
        <f t="shared" si="547"/>
        <v>0</v>
      </c>
      <c r="GX258" s="26">
        <f t="shared" si="548"/>
        <v>0</v>
      </c>
      <c r="GY258" s="26">
        <f t="shared" si="549"/>
        <v>0</v>
      </c>
      <c r="GZ258" s="26">
        <f t="shared" si="550"/>
        <v>0</v>
      </c>
      <c r="HA258" s="26">
        <f t="shared" si="551"/>
        <v>0</v>
      </c>
      <c r="HB258" s="31">
        <f t="shared" si="552"/>
        <v>0</v>
      </c>
      <c r="HC258" s="31">
        <v>0</v>
      </c>
      <c r="HD258" s="31">
        <f t="shared" si="554"/>
        <v>0</v>
      </c>
    </row>
    <row r="259" spans="1:212">
      <c r="A259" s="6">
        <v>49</v>
      </c>
      <c r="B259" s="6">
        <v>71</v>
      </c>
      <c r="C259" s="6">
        <v>76</v>
      </c>
      <c r="D259" s="7">
        <v>19.71098332</v>
      </c>
      <c r="E259" s="8">
        <f t="shared" ref="E259:E322" si="555">ROUND(D259, 0)</f>
        <v>20</v>
      </c>
      <c r="F259" s="7">
        <v>17.638794180000001</v>
      </c>
      <c r="G259" s="8">
        <f t="shared" ref="G259:G322" si="556">ROUND(F259, 0)</f>
        <v>18</v>
      </c>
      <c r="H259" s="9">
        <v>6.6130721450000003</v>
      </c>
      <c r="I259" s="8">
        <f t="shared" ref="I259:I322" si="557">ROUND(H259, 0)</f>
        <v>7</v>
      </c>
      <c r="J259" s="10">
        <v>85.579254370000001</v>
      </c>
      <c r="K259" s="8">
        <f t="shared" ref="K259:K322" si="558">ROUND(J259, 0)</f>
        <v>86</v>
      </c>
      <c r="L259" s="5" t="s">
        <v>47</v>
      </c>
      <c r="S259"/>
      <c r="AP259"/>
      <c r="AQ259"/>
      <c r="AR259"/>
      <c r="GE259" s="27">
        <v>277</v>
      </c>
      <c r="GF259" s="26">
        <f t="shared" ref="GF259:GF281" si="559">COUNTIFS($K$2:$K$2201, $GE259, $L$2:$L$2201, $P$2)</f>
        <v>1</v>
      </c>
      <c r="GG259" s="26">
        <f t="shared" ref="GG259:GG281" si="560">COUNTIFS($K$2:$K$2201, $GE259, $L$2:$L$2201, $P$3)</f>
        <v>0</v>
      </c>
      <c r="GH259" s="26">
        <f t="shared" ref="GH259:GH281" si="561">COUNTIFS($K$2:$K$2201, $GE259, $L$2:$L$2201, $P$4)</f>
        <v>0</v>
      </c>
      <c r="GI259" s="26">
        <f t="shared" ref="GI259:GI281" si="562">COUNTIFS($K$2:$K$2201, $GE259, $L$2:$L$2201, $P$5)</f>
        <v>0</v>
      </c>
      <c r="GJ259" s="26">
        <f t="shared" ref="GJ259:GJ281" si="563">COUNTIFS($K$2:$K$2201, $GE259, $L$2:$L$2201, $P$6)</f>
        <v>0</v>
      </c>
      <c r="GK259" s="26">
        <f t="shared" ref="GK259:GK281" si="564">COUNTIFS($K$2:$K$2201, $GE259, $L$2:$L$2201, $P$7)</f>
        <v>0</v>
      </c>
      <c r="GL259" s="26">
        <f t="shared" ref="GL259:GL281" si="565">COUNTIFS($K$2:$K$2201, $GE259, $L$2:$L$2201, $P$8)</f>
        <v>0</v>
      </c>
      <c r="GM259" s="26">
        <f t="shared" ref="GM259:GM281" si="566">COUNTIFS($K$2:$K$2201, $GE259, $L$2:$L$2201, $P$9)</f>
        <v>0</v>
      </c>
      <c r="GN259" s="26">
        <f t="shared" ref="GN259:GN281" si="567">COUNTIFS($K$2:$K$2201, $GE259, $L$2:$L$2201, $P$10)</f>
        <v>0</v>
      </c>
      <c r="GO259" s="26">
        <f t="shared" ref="GO259:GO281" si="568">COUNTIFS($K$2:$K$2201, $GE259, $L$2:$L$2201, $P$11)</f>
        <v>0</v>
      </c>
      <c r="GP259" s="26">
        <f t="shared" ref="GP259:GP281" si="569">COUNTIFS($K$2:$K$2201, $GE259, $L$2:$L$2201, $P$12)</f>
        <v>0</v>
      </c>
      <c r="GQ259" s="26">
        <f t="shared" ref="GQ259:GQ281" si="570">COUNTIFS($K$2:$K$2201, $GE259, $L$2:$L$2201, $P$13)</f>
        <v>0</v>
      </c>
      <c r="GR259" s="26">
        <f t="shared" ref="GR259:GR281" si="571">COUNTIFS($K$2:$K$2201, $GE259, $L$2:$L$2201, $P$14)</f>
        <v>0</v>
      </c>
      <c r="GS259" s="26">
        <f t="shared" ref="GS259:GS281" si="572">COUNTIFS($K$2:$K$2201, $GE259, $L$2:$L$2201, $P$15)</f>
        <v>0</v>
      </c>
      <c r="GT259" s="26">
        <f t="shared" ref="GT259:GT281" si="573">COUNTIFS($K$2:$K$2201, $GE259, $L$2:$L$2201, $P$16)</f>
        <v>0</v>
      </c>
      <c r="GU259" s="26">
        <f t="shared" ref="GU259:GU281" si="574">COUNTIFS($K$2:$K$2201, $GE259, $L$2:$L$2201, $P$17)</f>
        <v>0</v>
      </c>
      <c r="GV259" s="26">
        <f t="shared" ref="GV259:GV281" si="575">COUNTIFS($K$2:$K$2201, $GE259, $L$2:$L$2201, $P$18)</f>
        <v>0</v>
      </c>
      <c r="GW259" s="26">
        <f t="shared" ref="GW259:GW281" si="576">COUNTIFS($K$2:$K$2201, $GE259, $L$2:$L$2201, $P$19)</f>
        <v>0</v>
      </c>
      <c r="GX259" s="26">
        <f t="shared" ref="GX259:GX281" si="577">COUNTIFS($K$2:$K$2201, $GE259, $L$2:$L$2201, $P$20)</f>
        <v>0</v>
      </c>
      <c r="GY259" s="26">
        <f t="shared" ref="GY259:GY281" si="578">COUNTIFS($K$2:$K$2201, $GE259, $L$2:$L$2201, $P$21)</f>
        <v>0</v>
      </c>
      <c r="GZ259" s="26">
        <f t="shared" ref="GZ259:GZ281" si="579">COUNTIFS($K$2:$K$2201, $GE259, $L$2:$L$2201, $P$22)</f>
        <v>0</v>
      </c>
      <c r="HA259" s="26">
        <f t="shared" ref="HA259:HA281" si="580">COUNTIFS($K$2:$K$2201, $GE259, $L$2:$L$2201, $P$23)</f>
        <v>0</v>
      </c>
      <c r="HB259" s="31">
        <f t="shared" ref="HB259:HB281" si="581">SUM($GF259:$HA259)</f>
        <v>1</v>
      </c>
      <c r="HC259" s="31">
        <f t="shared" ref="HC259:HC281" si="582">1-(($GF259/$HB259)^2)-(($GH259/$HB259)^2)-(($GI259/$HB259)^2)-(($GJ259/$HB259)^2)-(($GK259/$HB259)^2)-(($GL259/$HB259)^2)-(($GM259/$HB259)^2)-(($GN259/$HB259)^2)-(($GO259/$HB259)^2)-(($GP259/$HB259)^2)-(($GQ259/$HB259)^2)-(($GR259/$HB259)^2)-(($GS259/$HB259)^2)-(($GT259/$HB259)^2)-(($GU259/$HB259)^2)-(($GV259/$HB259)^2)-(($GW259/$HB259)^2)-(($GX259/$HB259)^2)-(($GY259/$HB259)^2)-(($GZ259/$HB259)^2)-(($HA259/$HB259)^2)-(($GG259/$HB259)^2)</f>
        <v>0</v>
      </c>
      <c r="HD259" s="31">
        <f t="shared" ref="HD259:HD281" si="583">($HB259/$HB$282)*$HC259</f>
        <v>0</v>
      </c>
    </row>
    <row r="260" spans="1:212">
      <c r="A260" s="6">
        <v>59</v>
      </c>
      <c r="B260" s="6">
        <v>69</v>
      </c>
      <c r="C260" s="6">
        <v>80</v>
      </c>
      <c r="D260" s="7">
        <v>19.079376839999998</v>
      </c>
      <c r="E260" s="8">
        <f t="shared" si="555"/>
        <v>19</v>
      </c>
      <c r="F260" s="7">
        <v>17.867549270000001</v>
      </c>
      <c r="G260" s="8">
        <f t="shared" si="556"/>
        <v>18</v>
      </c>
      <c r="H260" s="9">
        <v>8.1653592970000002</v>
      </c>
      <c r="I260" s="8">
        <f t="shared" si="557"/>
        <v>8</v>
      </c>
      <c r="J260" s="10">
        <v>69.406191370000002</v>
      </c>
      <c r="K260" s="8">
        <f t="shared" si="558"/>
        <v>69</v>
      </c>
      <c r="L260" s="5" t="s">
        <v>47</v>
      </c>
      <c r="S260"/>
      <c r="AP260"/>
      <c r="AQ260"/>
      <c r="AR260"/>
      <c r="GE260" s="27">
        <v>278</v>
      </c>
      <c r="GF260" s="26">
        <f t="shared" si="559"/>
        <v>2</v>
      </c>
      <c r="GG260" s="26">
        <f t="shared" si="560"/>
        <v>0</v>
      </c>
      <c r="GH260" s="26">
        <f t="shared" si="561"/>
        <v>0</v>
      </c>
      <c r="GI260" s="26">
        <f t="shared" si="562"/>
        <v>0</v>
      </c>
      <c r="GJ260" s="26">
        <f t="shared" si="563"/>
        <v>0</v>
      </c>
      <c r="GK260" s="26">
        <f t="shared" si="564"/>
        <v>0</v>
      </c>
      <c r="GL260" s="26">
        <f t="shared" si="565"/>
        <v>0</v>
      </c>
      <c r="GM260" s="26">
        <f t="shared" si="566"/>
        <v>0</v>
      </c>
      <c r="GN260" s="26">
        <f t="shared" si="567"/>
        <v>0</v>
      </c>
      <c r="GO260" s="26">
        <f t="shared" si="568"/>
        <v>0</v>
      </c>
      <c r="GP260" s="26">
        <f t="shared" si="569"/>
        <v>0</v>
      </c>
      <c r="GQ260" s="26">
        <f t="shared" si="570"/>
        <v>0</v>
      </c>
      <c r="GR260" s="26">
        <f t="shared" si="571"/>
        <v>0</v>
      </c>
      <c r="GS260" s="26">
        <f t="shared" si="572"/>
        <v>0</v>
      </c>
      <c r="GT260" s="26">
        <f t="shared" si="573"/>
        <v>0</v>
      </c>
      <c r="GU260" s="26">
        <f t="shared" si="574"/>
        <v>0</v>
      </c>
      <c r="GV260" s="26">
        <f t="shared" si="575"/>
        <v>0</v>
      </c>
      <c r="GW260" s="26">
        <f t="shared" si="576"/>
        <v>0</v>
      </c>
      <c r="GX260" s="26">
        <f t="shared" si="577"/>
        <v>0</v>
      </c>
      <c r="GY260" s="26">
        <f t="shared" si="578"/>
        <v>0</v>
      </c>
      <c r="GZ260" s="26">
        <f t="shared" si="579"/>
        <v>0</v>
      </c>
      <c r="HA260" s="26">
        <f t="shared" si="580"/>
        <v>0</v>
      </c>
      <c r="HB260" s="31">
        <f t="shared" si="581"/>
        <v>2</v>
      </c>
      <c r="HC260" s="31">
        <f t="shared" si="582"/>
        <v>0</v>
      </c>
      <c r="HD260" s="31">
        <f t="shared" si="583"/>
        <v>0</v>
      </c>
    </row>
    <row r="261" spans="1:212">
      <c r="A261" s="6">
        <v>20</v>
      </c>
      <c r="B261" s="6">
        <v>79</v>
      </c>
      <c r="C261" s="6">
        <v>77</v>
      </c>
      <c r="D261" s="7">
        <v>18.549886269999998</v>
      </c>
      <c r="E261" s="8">
        <f t="shared" si="555"/>
        <v>19</v>
      </c>
      <c r="F261" s="7">
        <v>16.025426889999999</v>
      </c>
      <c r="G261" s="8">
        <f t="shared" si="556"/>
        <v>16</v>
      </c>
      <c r="H261" s="9">
        <v>7.6486746600000002</v>
      </c>
      <c r="I261" s="8">
        <f t="shared" si="557"/>
        <v>8</v>
      </c>
      <c r="J261" s="10">
        <v>76.325652489999996</v>
      </c>
      <c r="K261" s="8">
        <f t="shared" si="558"/>
        <v>76</v>
      </c>
      <c r="L261" s="5" t="s">
        <v>47</v>
      </c>
      <c r="S261"/>
      <c r="AP261"/>
      <c r="AQ261"/>
      <c r="AR261"/>
      <c r="GE261" s="27">
        <v>279</v>
      </c>
      <c r="GF261" s="26">
        <f t="shared" si="559"/>
        <v>0</v>
      </c>
      <c r="GG261" s="26">
        <f t="shared" si="560"/>
        <v>0</v>
      </c>
      <c r="GH261" s="26">
        <f t="shared" si="561"/>
        <v>0</v>
      </c>
      <c r="GI261" s="26">
        <f t="shared" si="562"/>
        <v>0</v>
      </c>
      <c r="GJ261" s="26">
        <f t="shared" si="563"/>
        <v>0</v>
      </c>
      <c r="GK261" s="26">
        <f t="shared" si="564"/>
        <v>0</v>
      </c>
      <c r="GL261" s="26">
        <f t="shared" si="565"/>
        <v>0</v>
      </c>
      <c r="GM261" s="26">
        <f t="shared" si="566"/>
        <v>0</v>
      </c>
      <c r="GN261" s="26">
        <f t="shared" si="567"/>
        <v>0</v>
      </c>
      <c r="GO261" s="26">
        <f t="shared" si="568"/>
        <v>0</v>
      </c>
      <c r="GP261" s="26">
        <f t="shared" si="569"/>
        <v>0</v>
      </c>
      <c r="GQ261" s="26">
        <f t="shared" si="570"/>
        <v>0</v>
      </c>
      <c r="GR261" s="26">
        <f t="shared" si="571"/>
        <v>0</v>
      </c>
      <c r="GS261" s="26">
        <f t="shared" si="572"/>
        <v>0</v>
      </c>
      <c r="GT261" s="26">
        <f t="shared" si="573"/>
        <v>0</v>
      </c>
      <c r="GU261" s="26">
        <f t="shared" si="574"/>
        <v>0</v>
      </c>
      <c r="GV261" s="26">
        <f t="shared" si="575"/>
        <v>0</v>
      </c>
      <c r="GW261" s="26">
        <f t="shared" si="576"/>
        <v>0</v>
      </c>
      <c r="GX261" s="26">
        <f t="shared" si="577"/>
        <v>0</v>
      </c>
      <c r="GY261" s="26">
        <f t="shared" si="578"/>
        <v>0</v>
      </c>
      <c r="GZ261" s="26">
        <f t="shared" si="579"/>
        <v>0</v>
      </c>
      <c r="HA261" s="26">
        <f t="shared" si="580"/>
        <v>0</v>
      </c>
      <c r="HB261" s="31">
        <f t="shared" si="581"/>
        <v>0</v>
      </c>
      <c r="HC261" s="31">
        <v>0</v>
      </c>
      <c r="HD261" s="31">
        <f t="shared" si="583"/>
        <v>0</v>
      </c>
    </row>
    <row r="262" spans="1:212">
      <c r="A262" s="6">
        <v>24</v>
      </c>
      <c r="B262" s="6">
        <v>56</v>
      </c>
      <c r="C262" s="6">
        <v>85</v>
      </c>
      <c r="D262" s="7">
        <v>18.199036469999999</v>
      </c>
      <c r="E262" s="8">
        <f t="shared" si="555"/>
        <v>18</v>
      </c>
      <c r="F262" s="7">
        <v>17.41333199</v>
      </c>
      <c r="G262" s="8">
        <f t="shared" si="556"/>
        <v>17</v>
      </c>
      <c r="H262" s="9">
        <v>6.5458885579999997</v>
      </c>
      <c r="I262" s="8">
        <f t="shared" si="557"/>
        <v>7</v>
      </c>
      <c r="J262" s="10">
        <v>80.640540299999998</v>
      </c>
      <c r="K262" s="8">
        <f t="shared" si="558"/>
        <v>81</v>
      </c>
      <c r="L262" s="5" t="s">
        <v>47</v>
      </c>
      <c r="S262"/>
      <c r="AP262"/>
      <c r="AQ262"/>
      <c r="AR262"/>
      <c r="GE262" s="27">
        <v>280</v>
      </c>
      <c r="GF262" s="26">
        <f t="shared" si="559"/>
        <v>2</v>
      </c>
      <c r="GG262" s="26">
        <f t="shared" si="560"/>
        <v>0</v>
      </c>
      <c r="GH262" s="26">
        <f t="shared" si="561"/>
        <v>0</v>
      </c>
      <c r="GI262" s="26">
        <f t="shared" si="562"/>
        <v>0</v>
      </c>
      <c r="GJ262" s="26">
        <f t="shared" si="563"/>
        <v>0</v>
      </c>
      <c r="GK262" s="26">
        <f t="shared" si="564"/>
        <v>0</v>
      </c>
      <c r="GL262" s="26">
        <f t="shared" si="565"/>
        <v>0</v>
      </c>
      <c r="GM262" s="26">
        <f t="shared" si="566"/>
        <v>0</v>
      </c>
      <c r="GN262" s="26">
        <f t="shared" si="567"/>
        <v>0</v>
      </c>
      <c r="GO262" s="26">
        <f t="shared" si="568"/>
        <v>0</v>
      </c>
      <c r="GP262" s="26">
        <f t="shared" si="569"/>
        <v>0</v>
      </c>
      <c r="GQ262" s="26">
        <f t="shared" si="570"/>
        <v>0</v>
      </c>
      <c r="GR262" s="26">
        <f t="shared" si="571"/>
        <v>0</v>
      </c>
      <c r="GS262" s="26">
        <f t="shared" si="572"/>
        <v>0</v>
      </c>
      <c r="GT262" s="26">
        <f t="shared" si="573"/>
        <v>0</v>
      </c>
      <c r="GU262" s="26">
        <f t="shared" si="574"/>
        <v>0</v>
      </c>
      <c r="GV262" s="26">
        <f t="shared" si="575"/>
        <v>0</v>
      </c>
      <c r="GW262" s="26">
        <f t="shared" si="576"/>
        <v>0</v>
      </c>
      <c r="GX262" s="26">
        <f t="shared" si="577"/>
        <v>0</v>
      </c>
      <c r="GY262" s="26">
        <f t="shared" si="578"/>
        <v>0</v>
      </c>
      <c r="GZ262" s="26">
        <f t="shared" si="579"/>
        <v>0</v>
      </c>
      <c r="HA262" s="26">
        <f t="shared" si="580"/>
        <v>0</v>
      </c>
      <c r="HB262" s="31">
        <f t="shared" si="581"/>
        <v>2</v>
      </c>
      <c r="HC262" s="31">
        <f t="shared" si="582"/>
        <v>0</v>
      </c>
      <c r="HD262" s="31">
        <f t="shared" si="583"/>
        <v>0</v>
      </c>
    </row>
    <row r="263" spans="1:212">
      <c r="A263" s="6">
        <v>51</v>
      </c>
      <c r="B263" s="6">
        <v>72</v>
      </c>
      <c r="C263" s="6">
        <v>75</v>
      </c>
      <c r="D263" s="7">
        <v>18.88852533</v>
      </c>
      <c r="E263" s="8">
        <f t="shared" si="555"/>
        <v>19</v>
      </c>
      <c r="F263" s="7">
        <v>14.994511449999999</v>
      </c>
      <c r="G263" s="8">
        <f t="shared" si="556"/>
        <v>15</v>
      </c>
      <c r="H263" s="9">
        <v>7.1042247969999996</v>
      </c>
      <c r="I263" s="8">
        <f t="shared" si="557"/>
        <v>7</v>
      </c>
      <c r="J263" s="10">
        <v>80.111338399999994</v>
      </c>
      <c r="K263" s="8">
        <f t="shared" si="558"/>
        <v>80</v>
      </c>
      <c r="L263" s="5" t="s">
        <v>47</v>
      </c>
      <c r="S263"/>
      <c r="AP263"/>
      <c r="AQ263"/>
      <c r="AR263"/>
      <c r="GE263" s="27">
        <v>281</v>
      </c>
      <c r="GF263" s="26">
        <f t="shared" si="559"/>
        <v>0</v>
      </c>
      <c r="GG263" s="26">
        <f t="shared" si="560"/>
        <v>0</v>
      </c>
      <c r="GH263" s="26">
        <f t="shared" si="561"/>
        <v>0</v>
      </c>
      <c r="GI263" s="26">
        <f t="shared" si="562"/>
        <v>0</v>
      </c>
      <c r="GJ263" s="26">
        <f t="shared" si="563"/>
        <v>0</v>
      </c>
      <c r="GK263" s="26">
        <f t="shared" si="564"/>
        <v>0</v>
      </c>
      <c r="GL263" s="26">
        <f t="shared" si="565"/>
        <v>0</v>
      </c>
      <c r="GM263" s="26">
        <f t="shared" si="566"/>
        <v>0</v>
      </c>
      <c r="GN263" s="26">
        <f t="shared" si="567"/>
        <v>0</v>
      </c>
      <c r="GO263" s="26">
        <f t="shared" si="568"/>
        <v>0</v>
      </c>
      <c r="GP263" s="26">
        <f t="shared" si="569"/>
        <v>0</v>
      </c>
      <c r="GQ263" s="26">
        <f t="shared" si="570"/>
        <v>0</v>
      </c>
      <c r="GR263" s="26">
        <f t="shared" si="571"/>
        <v>0</v>
      </c>
      <c r="GS263" s="26">
        <f t="shared" si="572"/>
        <v>0</v>
      </c>
      <c r="GT263" s="26">
        <f t="shared" si="573"/>
        <v>0</v>
      </c>
      <c r="GU263" s="26">
        <f t="shared" si="574"/>
        <v>0</v>
      </c>
      <c r="GV263" s="26">
        <f t="shared" si="575"/>
        <v>0</v>
      </c>
      <c r="GW263" s="26">
        <f t="shared" si="576"/>
        <v>0</v>
      </c>
      <c r="GX263" s="26">
        <f t="shared" si="577"/>
        <v>0</v>
      </c>
      <c r="GY263" s="26">
        <f t="shared" si="578"/>
        <v>0</v>
      </c>
      <c r="GZ263" s="26">
        <f t="shared" si="579"/>
        <v>0</v>
      </c>
      <c r="HA263" s="26">
        <f t="shared" si="580"/>
        <v>0</v>
      </c>
      <c r="HB263" s="31">
        <f t="shared" si="581"/>
        <v>0</v>
      </c>
      <c r="HC263" s="31">
        <v>0</v>
      </c>
      <c r="HD263" s="31">
        <f t="shared" si="583"/>
        <v>0</v>
      </c>
    </row>
    <row r="264" spans="1:212">
      <c r="A264" s="6">
        <v>57</v>
      </c>
      <c r="B264" s="6">
        <v>73</v>
      </c>
      <c r="C264" s="6">
        <v>85</v>
      </c>
      <c r="D264" s="7">
        <v>18.493112050000001</v>
      </c>
      <c r="E264" s="8">
        <f t="shared" si="555"/>
        <v>18</v>
      </c>
      <c r="F264" s="7">
        <v>14.721150440000001</v>
      </c>
      <c r="G264" s="8">
        <f t="shared" si="556"/>
        <v>15</v>
      </c>
      <c r="H264" s="9">
        <v>7.3580996220000001</v>
      </c>
      <c r="I264" s="8">
        <f t="shared" si="557"/>
        <v>7</v>
      </c>
      <c r="J264" s="10">
        <v>91.945953520000003</v>
      </c>
      <c r="K264" s="8">
        <f t="shared" si="558"/>
        <v>92</v>
      </c>
      <c r="L264" s="5" t="s">
        <v>47</v>
      </c>
      <c r="S264"/>
      <c r="AP264"/>
      <c r="AQ264"/>
      <c r="AR264"/>
      <c r="GE264" s="27">
        <v>282</v>
      </c>
      <c r="GF264" s="26">
        <f t="shared" si="559"/>
        <v>0</v>
      </c>
      <c r="GG264" s="26">
        <f t="shared" si="560"/>
        <v>0</v>
      </c>
      <c r="GH264" s="26">
        <f t="shared" si="561"/>
        <v>0</v>
      </c>
      <c r="GI264" s="26">
        <f t="shared" si="562"/>
        <v>0</v>
      </c>
      <c r="GJ264" s="26">
        <f t="shared" si="563"/>
        <v>0</v>
      </c>
      <c r="GK264" s="26">
        <f t="shared" si="564"/>
        <v>0</v>
      </c>
      <c r="GL264" s="26">
        <f t="shared" si="565"/>
        <v>0</v>
      </c>
      <c r="GM264" s="26">
        <f t="shared" si="566"/>
        <v>0</v>
      </c>
      <c r="GN264" s="26">
        <f t="shared" si="567"/>
        <v>0</v>
      </c>
      <c r="GO264" s="26">
        <f t="shared" si="568"/>
        <v>0</v>
      </c>
      <c r="GP264" s="26">
        <f t="shared" si="569"/>
        <v>0</v>
      </c>
      <c r="GQ264" s="26">
        <f t="shared" si="570"/>
        <v>0</v>
      </c>
      <c r="GR264" s="26">
        <f t="shared" si="571"/>
        <v>0</v>
      </c>
      <c r="GS264" s="26">
        <f t="shared" si="572"/>
        <v>0</v>
      </c>
      <c r="GT264" s="26">
        <f t="shared" si="573"/>
        <v>0</v>
      </c>
      <c r="GU264" s="26">
        <f t="shared" si="574"/>
        <v>0</v>
      </c>
      <c r="GV264" s="26">
        <f t="shared" si="575"/>
        <v>0</v>
      </c>
      <c r="GW264" s="26">
        <f t="shared" si="576"/>
        <v>0</v>
      </c>
      <c r="GX264" s="26">
        <f t="shared" si="577"/>
        <v>0</v>
      </c>
      <c r="GY264" s="26">
        <f t="shared" si="578"/>
        <v>0</v>
      </c>
      <c r="GZ264" s="26">
        <f t="shared" si="579"/>
        <v>0</v>
      </c>
      <c r="HA264" s="26">
        <f t="shared" si="580"/>
        <v>0</v>
      </c>
      <c r="HB264" s="31">
        <f t="shared" si="581"/>
        <v>0</v>
      </c>
      <c r="HC264" s="31">
        <v>0</v>
      </c>
      <c r="HD264" s="31">
        <f t="shared" si="583"/>
        <v>0</v>
      </c>
    </row>
    <row r="265" spans="1:212">
      <c r="A265" s="6">
        <v>22</v>
      </c>
      <c r="B265" s="6">
        <v>64</v>
      </c>
      <c r="C265" s="6">
        <v>82</v>
      </c>
      <c r="D265" s="7">
        <v>19.489743369999999</v>
      </c>
      <c r="E265" s="8">
        <f t="shared" si="555"/>
        <v>19</v>
      </c>
      <c r="F265" s="7">
        <v>17.17260319</v>
      </c>
      <c r="G265" s="8">
        <f t="shared" si="556"/>
        <v>17</v>
      </c>
      <c r="H265" s="9">
        <v>6.4740244999999996</v>
      </c>
      <c r="I265" s="8">
        <f t="shared" si="557"/>
        <v>6</v>
      </c>
      <c r="J265" s="10">
        <v>87.513127960000006</v>
      </c>
      <c r="K265" s="8">
        <f t="shared" si="558"/>
        <v>88</v>
      </c>
      <c r="L265" s="5" t="s">
        <v>47</v>
      </c>
      <c r="S265"/>
      <c r="AP265"/>
      <c r="AQ265"/>
      <c r="AR265"/>
      <c r="GE265" s="27">
        <v>283</v>
      </c>
      <c r="GF265" s="26">
        <f t="shared" si="559"/>
        <v>0</v>
      </c>
      <c r="GG265" s="26">
        <f t="shared" si="560"/>
        <v>0</v>
      </c>
      <c r="GH265" s="26">
        <f t="shared" si="561"/>
        <v>0</v>
      </c>
      <c r="GI265" s="26">
        <f t="shared" si="562"/>
        <v>0</v>
      </c>
      <c r="GJ265" s="26">
        <f t="shared" si="563"/>
        <v>0</v>
      </c>
      <c r="GK265" s="26">
        <f t="shared" si="564"/>
        <v>0</v>
      </c>
      <c r="GL265" s="26">
        <f t="shared" si="565"/>
        <v>0</v>
      </c>
      <c r="GM265" s="26">
        <f t="shared" si="566"/>
        <v>0</v>
      </c>
      <c r="GN265" s="26">
        <f t="shared" si="567"/>
        <v>0</v>
      </c>
      <c r="GO265" s="26">
        <f t="shared" si="568"/>
        <v>0</v>
      </c>
      <c r="GP265" s="26">
        <f t="shared" si="569"/>
        <v>0</v>
      </c>
      <c r="GQ265" s="26">
        <f t="shared" si="570"/>
        <v>0</v>
      </c>
      <c r="GR265" s="26">
        <f t="shared" si="571"/>
        <v>0</v>
      </c>
      <c r="GS265" s="26">
        <f t="shared" si="572"/>
        <v>0</v>
      </c>
      <c r="GT265" s="26">
        <f t="shared" si="573"/>
        <v>0</v>
      </c>
      <c r="GU265" s="26">
        <f t="shared" si="574"/>
        <v>0</v>
      </c>
      <c r="GV265" s="26">
        <f t="shared" si="575"/>
        <v>0</v>
      </c>
      <c r="GW265" s="26">
        <f t="shared" si="576"/>
        <v>0</v>
      </c>
      <c r="GX265" s="26">
        <f t="shared" si="577"/>
        <v>0</v>
      </c>
      <c r="GY265" s="26">
        <f t="shared" si="578"/>
        <v>0</v>
      </c>
      <c r="GZ265" s="26">
        <f t="shared" si="579"/>
        <v>0</v>
      </c>
      <c r="HA265" s="26">
        <f t="shared" si="580"/>
        <v>0</v>
      </c>
      <c r="HB265" s="31">
        <f t="shared" si="581"/>
        <v>0</v>
      </c>
      <c r="HC265" s="31">
        <v>0</v>
      </c>
      <c r="HD265" s="31">
        <f t="shared" si="583"/>
        <v>0</v>
      </c>
    </row>
    <row r="266" spans="1:212">
      <c r="A266" s="6">
        <v>52</v>
      </c>
      <c r="B266" s="6">
        <v>73</v>
      </c>
      <c r="C266" s="6">
        <v>79</v>
      </c>
      <c r="D266" s="7">
        <v>17.257694990000001</v>
      </c>
      <c r="E266" s="8">
        <f t="shared" si="555"/>
        <v>17</v>
      </c>
      <c r="F266" s="7">
        <v>18.749439550000002</v>
      </c>
      <c r="G266" s="8">
        <f t="shared" si="556"/>
        <v>19</v>
      </c>
      <c r="H266" s="9">
        <v>7.8403393890000004</v>
      </c>
      <c r="I266" s="8">
        <f t="shared" si="557"/>
        <v>8</v>
      </c>
      <c r="J266" s="10">
        <v>94.002872139999994</v>
      </c>
      <c r="K266" s="8">
        <f t="shared" si="558"/>
        <v>94</v>
      </c>
      <c r="L266" s="5" t="s">
        <v>47</v>
      </c>
      <c r="S266"/>
      <c r="AP266"/>
      <c r="AQ266"/>
      <c r="AR266"/>
      <c r="GE266" s="27">
        <v>284</v>
      </c>
      <c r="GF266" s="26">
        <f t="shared" si="559"/>
        <v>2</v>
      </c>
      <c r="GG266" s="26">
        <f t="shared" si="560"/>
        <v>0</v>
      </c>
      <c r="GH266" s="26">
        <f t="shared" si="561"/>
        <v>0</v>
      </c>
      <c r="GI266" s="26">
        <f t="shared" si="562"/>
        <v>0</v>
      </c>
      <c r="GJ266" s="26">
        <f t="shared" si="563"/>
        <v>0</v>
      </c>
      <c r="GK266" s="26">
        <f t="shared" si="564"/>
        <v>0</v>
      </c>
      <c r="GL266" s="26">
        <f t="shared" si="565"/>
        <v>0</v>
      </c>
      <c r="GM266" s="26">
        <f t="shared" si="566"/>
        <v>0</v>
      </c>
      <c r="GN266" s="26">
        <f t="shared" si="567"/>
        <v>0</v>
      </c>
      <c r="GO266" s="26">
        <f t="shared" si="568"/>
        <v>0</v>
      </c>
      <c r="GP266" s="26">
        <f t="shared" si="569"/>
        <v>0</v>
      </c>
      <c r="GQ266" s="26">
        <f t="shared" si="570"/>
        <v>0</v>
      </c>
      <c r="GR266" s="26">
        <f t="shared" si="571"/>
        <v>0</v>
      </c>
      <c r="GS266" s="26">
        <f t="shared" si="572"/>
        <v>0</v>
      </c>
      <c r="GT266" s="26">
        <f t="shared" si="573"/>
        <v>0</v>
      </c>
      <c r="GU266" s="26">
        <f t="shared" si="574"/>
        <v>0</v>
      </c>
      <c r="GV266" s="26">
        <f t="shared" si="575"/>
        <v>0</v>
      </c>
      <c r="GW266" s="26">
        <f t="shared" si="576"/>
        <v>0</v>
      </c>
      <c r="GX266" s="26">
        <f t="shared" si="577"/>
        <v>0</v>
      </c>
      <c r="GY266" s="26">
        <f t="shared" si="578"/>
        <v>0</v>
      </c>
      <c r="GZ266" s="26">
        <f t="shared" si="579"/>
        <v>0</v>
      </c>
      <c r="HA266" s="26">
        <f t="shared" si="580"/>
        <v>0</v>
      </c>
      <c r="HB266" s="31">
        <f t="shared" si="581"/>
        <v>2</v>
      </c>
      <c r="HC266" s="31">
        <f t="shared" si="582"/>
        <v>0</v>
      </c>
      <c r="HD266" s="31">
        <f t="shared" si="583"/>
        <v>0</v>
      </c>
    </row>
    <row r="267" spans="1:212">
      <c r="A267" s="6">
        <v>29</v>
      </c>
      <c r="B267" s="6">
        <v>75</v>
      </c>
      <c r="C267" s="6">
        <v>75</v>
      </c>
      <c r="D267" s="7">
        <v>19.62416326</v>
      </c>
      <c r="E267" s="8">
        <f t="shared" si="555"/>
        <v>20</v>
      </c>
      <c r="F267" s="7">
        <v>18.71483156</v>
      </c>
      <c r="G267" s="8">
        <f t="shared" si="556"/>
        <v>19</v>
      </c>
      <c r="H267" s="9">
        <v>7.0647903650000003</v>
      </c>
      <c r="I267" s="8">
        <f t="shared" si="557"/>
        <v>7</v>
      </c>
      <c r="J267" s="10">
        <v>88.458569199999999</v>
      </c>
      <c r="K267" s="8">
        <f t="shared" si="558"/>
        <v>88</v>
      </c>
      <c r="L267" s="5" t="s">
        <v>47</v>
      </c>
      <c r="S267"/>
      <c r="AP267"/>
      <c r="AQ267"/>
      <c r="AR267"/>
      <c r="GE267" s="27">
        <v>285</v>
      </c>
      <c r="GF267" s="26">
        <f t="shared" si="559"/>
        <v>1</v>
      </c>
      <c r="GG267" s="26">
        <f t="shared" si="560"/>
        <v>0</v>
      </c>
      <c r="GH267" s="26">
        <f t="shared" si="561"/>
        <v>0</v>
      </c>
      <c r="GI267" s="26">
        <f t="shared" si="562"/>
        <v>0</v>
      </c>
      <c r="GJ267" s="26">
        <f t="shared" si="563"/>
        <v>0</v>
      </c>
      <c r="GK267" s="26">
        <f t="shared" si="564"/>
        <v>0</v>
      </c>
      <c r="GL267" s="26">
        <f t="shared" si="565"/>
        <v>0</v>
      </c>
      <c r="GM267" s="26">
        <f t="shared" si="566"/>
        <v>0</v>
      </c>
      <c r="GN267" s="26">
        <f t="shared" si="567"/>
        <v>0</v>
      </c>
      <c r="GO267" s="26">
        <f t="shared" si="568"/>
        <v>0</v>
      </c>
      <c r="GP267" s="26">
        <f t="shared" si="569"/>
        <v>0</v>
      </c>
      <c r="GQ267" s="26">
        <f t="shared" si="570"/>
        <v>0</v>
      </c>
      <c r="GR267" s="26">
        <f t="shared" si="571"/>
        <v>0</v>
      </c>
      <c r="GS267" s="26">
        <f t="shared" si="572"/>
        <v>0</v>
      </c>
      <c r="GT267" s="26">
        <f t="shared" si="573"/>
        <v>0</v>
      </c>
      <c r="GU267" s="26">
        <f t="shared" si="574"/>
        <v>0</v>
      </c>
      <c r="GV267" s="26">
        <f t="shared" si="575"/>
        <v>0</v>
      </c>
      <c r="GW267" s="26">
        <f t="shared" si="576"/>
        <v>0</v>
      </c>
      <c r="GX267" s="26">
        <f t="shared" si="577"/>
        <v>0</v>
      </c>
      <c r="GY267" s="26">
        <f t="shared" si="578"/>
        <v>0</v>
      </c>
      <c r="GZ267" s="26">
        <f t="shared" si="579"/>
        <v>0</v>
      </c>
      <c r="HA267" s="26">
        <f t="shared" si="580"/>
        <v>0</v>
      </c>
      <c r="HB267" s="31">
        <f t="shared" si="581"/>
        <v>1</v>
      </c>
      <c r="HC267" s="31">
        <f t="shared" si="582"/>
        <v>0</v>
      </c>
      <c r="HD267" s="31">
        <f t="shared" si="583"/>
        <v>0</v>
      </c>
    </row>
    <row r="268" spans="1:212">
      <c r="A268" s="6">
        <v>44</v>
      </c>
      <c r="B268" s="6">
        <v>59</v>
      </c>
      <c r="C268" s="6">
        <v>78</v>
      </c>
      <c r="D268" s="7">
        <v>20.675264729999999</v>
      </c>
      <c r="E268" s="8">
        <f t="shared" si="555"/>
        <v>21</v>
      </c>
      <c r="F268" s="7">
        <v>19.853889840000001</v>
      </c>
      <c r="G268" s="8">
        <f t="shared" si="556"/>
        <v>20</v>
      </c>
      <c r="H268" s="9">
        <v>7.5990334720000003</v>
      </c>
      <c r="I268" s="8">
        <f t="shared" si="557"/>
        <v>8</v>
      </c>
      <c r="J268" s="10">
        <v>84.783440080000005</v>
      </c>
      <c r="K268" s="8">
        <f t="shared" si="558"/>
        <v>85</v>
      </c>
      <c r="L268" s="5" t="s">
        <v>47</v>
      </c>
      <c r="S268"/>
      <c r="AP268"/>
      <c r="AQ268"/>
      <c r="AR268"/>
      <c r="GE268" s="27">
        <v>286</v>
      </c>
      <c r="GF268" s="26">
        <f t="shared" si="559"/>
        <v>0</v>
      </c>
      <c r="GG268" s="26">
        <f t="shared" si="560"/>
        <v>0</v>
      </c>
      <c r="GH268" s="26">
        <f t="shared" si="561"/>
        <v>0</v>
      </c>
      <c r="GI268" s="26">
        <f t="shared" si="562"/>
        <v>0</v>
      </c>
      <c r="GJ268" s="26">
        <f t="shared" si="563"/>
        <v>0</v>
      </c>
      <c r="GK268" s="26">
        <f t="shared" si="564"/>
        <v>0</v>
      </c>
      <c r="GL268" s="26">
        <f t="shared" si="565"/>
        <v>0</v>
      </c>
      <c r="GM268" s="26">
        <f t="shared" si="566"/>
        <v>0</v>
      </c>
      <c r="GN268" s="26">
        <f t="shared" si="567"/>
        <v>0</v>
      </c>
      <c r="GO268" s="26">
        <f t="shared" si="568"/>
        <v>0</v>
      </c>
      <c r="GP268" s="26">
        <f t="shared" si="569"/>
        <v>0</v>
      </c>
      <c r="GQ268" s="26">
        <f t="shared" si="570"/>
        <v>0</v>
      </c>
      <c r="GR268" s="26">
        <f t="shared" si="571"/>
        <v>0</v>
      </c>
      <c r="GS268" s="26">
        <f t="shared" si="572"/>
        <v>0</v>
      </c>
      <c r="GT268" s="26">
        <f t="shared" si="573"/>
        <v>0</v>
      </c>
      <c r="GU268" s="26">
        <f t="shared" si="574"/>
        <v>0</v>
      </c>
      <c r="GV268" s="26">
        <f t="shared" si="575"/>
        <v>0</v>
      </c>
      <c r="GW268" s="26">
        <f t="shared" si="576"/>
        <v>0</v>
      </c>
      <c r="GX268" s="26">
        <f t="shared" si="577"/>
        <v>0</v>
      </c>
      <c r="GY268" s="26">
        <f t="shared" si="578"/>
        <v>0</v>
      </c>
      <c r="GZ268" s="26">
        <f t="shared" si="579"/>
        <v>0</v>
      </c>
      <c r="HA268" s="26">
        <f t="shared" si="580"/>
        <v>0</v>
      </c>
      <c r="HB268" s="31">
        <f t="shared" si="581"/>
        <v>0</v>
      </c>
      <c r="HC268" s="31">
        <v>0</v>
      </c>
      <c r="HD268" s="31">
        <f t="shared" si="583"/>
        <v>0</v>
      </c>
    </row>
    <row r="269" spans="1:212">
      <c r="A269" s="6">
        <v>41</v>
      </c>
      <c r="B269" s="6">
        <v>69</v>
      </c>
      <c r="C269" s="6">
        <v>82</v>
      </c>
      <c r="D269" s="7">
        <v>20.023814890000001</v>
      </c>
      <c r="E269" s="8">
        <f t="shared" si="555"/>
        <v>20</v>
      </c>
      <c r="F269" s="7">
        <v>16.632944550000001</v>
      </c>
      <c r="G269" s="8">
        <f t="shared" si="556"/>
        <v>17</v>
      </c>
      <c r="H269" s="9">
        <v>6.7155872319999999</v>
      </c>
      <c r="I269" s="8">
        <f t="shared" si="557"/>
        <v>7</v>
      </c>
      <c r="J269" s="10">
        <v>68.978065419999993</v>
      </c>
      <c r="K269" s="8">
        <f t="shared" si="558"/>
        <v>69</v>
      </c>
      <c r="L269" s="5" t="s">
        <v>47</v>
      </c>
      <c r="S269"/>
      <c r="AP269"/>
      <c r="AQ269"/>
      <c r="AR269"/>
      <c r="GE269" s="27">
        <v>287</v>
      </c>
      <c r="GF269" s="26">
        <f t="shared" si="559"/>
        <v>1</v>
      </c>
      <c r="GG269" s="26">
        <f t="shared" si="560"/>
        <v>0</v>
      </c>
      <c r="GH269" s="26">
        <f t="shared" si="561"/>
        <v>0</v>
      </c>
      <c r="GI269" s="26">
        <f t="shared" si="562"/>
        <v>0</v>
      </c>
      <c r="GJ269" s="26">
        <f t="shared" si="563"/>
        <v>0</v>
      </c>
      <c r="GK269" s="26">
        <f t="shared" si="564"/>
        <v>0</v>
      </c>
      <c r="GL269" s="26">
        <f t="shared" si="565"/>
        <v>0</v>
      </c>
      <c r="GM269" s="26">
        <f t="shared" si="566"/>
        <v>0</v>
      </c>
      <c r="GN269" s="26">
        <f t="shared" si="567"/>
        <v>0</v>
      </c>
      <c r="GO269" s="26">
        <f t="shared" si="568"/>
        <v>0</v>
      </c>
      <c r="GP269" s="26">
        <f t="shared" si="569"/>
        <v>0</v>
      </c>
      <c r="GQ269" s="26">
        <f t="shared" si="570"/>
        <v>0</v>
      </c>
      <c r="GR269" s="26">
        <f t="shared" si="571"/>
        <v>0</v>
      </c>
      <c r="GS269" s="26">
        <f t="shared" si="572"/>
        <v>0</v>
      </c>
      <c r="GT269" s="26">
        <f t="shared" si="573"/>
        <v>0</v>
      </c>
      <c r="GU269" s="26">
        <f t="shared" si="574"/>
        <v>0</v>
      </c>
      <c r="GV269" s="26">
        <f t="shared" si="575"/>
        <v>0</v>
      </c>
      <c r="GW269" s="26">
        <f t="shared" si="576"/>
        <v>0</v>
      </c>
      <c r="GX269" s="26">
        <f t="shared" si="577"/>
        <v>0</v>
      </c>
      <c r="GY269" s="26">
        <f t="shared" si="578"/>
        <v>0</v>
      </c>
      <c r="GZ269" s="26">
        <f t="shared" si="579"/>
        <v>0</v>
      </c>
      <c r="HA269" s="26">
        <f t="shared" si="580"/>
        <v>0</v>
      </c>
      <c r="HB269" s="31">
        <f t="shared" si="581"/>
        <v>1</v>
      </c>
      <c r="HC269" s="31">
        <f t="shared" si="582"/>
        <v>0</v>
      </c>
      <c r="HD269" s="31">
        <f t="shared" si="583"/>
        <v>0</v>
      </c>
    </row>
    <row r="270" spans="1:212">
      <c r="A270" s="6">
        <v>52</v>
      </c>
      <c r="B270" s="6">
        <v>56</v>
      </c>
      <c r="C270" s="6">
        <v>85</v>
      </c>
      <c r="D270" s="7">
        <v>20.118744599999999</v>
      </c>
      <c r="E270" s="8">
        <f t="shared" si="555"/>
        <v>20</v>
      </c>
      <c r="F270" s="7">
        <v>14.44228303</v>
      </c>
      <c r="G270" s="8">
        <f t="shared" si="556"/>
        <v>14</v>
      </c>
      <c r="H270" s="9">
        <v>6.8171242200000002</v>
      </c>
      <c r="I270" s="8">
        <f t="shared" si="557"/>
        <v>7</v>
      </c>
      <c r="J270" s="10">
        <v>88.681686429999999</v>
      </c>
      <c r="K270" s="8">
        <f t="shared" si="558"/>
        <v>89</v>
      </c>
      <c r="L270" s="5" t="s">
        <v>47</v>
      </c>
      <c r="S270"/>
      <c r="AP270"/>
      <c r="AQ270"/>
      <c r="AR270"/>
      <c r="GE270" s="27">
        <v>288</v>
      </c>
      <c r="GF270" s="26">
        <f t="shared" si="559"/>
        <v>1</v>
      </c>
      <c r="GG270" s="26">
        <f t="shared" si="560"/>
        <v>0</v>
      </c>
      <c r="GH270" s="26">
        <f t="shared" si="561"/>
        <v>0</v>
      </c>
      <c r="GI270" s="26">
        <f t="shared" si="562"/>
        <v>0</v>
      </c>
      <c r="GJ270" s="26">
        <f t="shared" si="563"/>
        <v>0</v>
      </c>
      <c r="GK270" s="26">
        <f t="shared" si="564"/>
        <v>0</v>
      </c>
      <c r="GL270" s="26">
        <f t="shared" si="565"/>
        <v>0</v>
      </c>
      <c r="GM270" s="26">
        <f t="shared" si="566"/>
        <v>0</v>
      </c>
      <c r="GN270" s="26">
        <f t="shared" si="567"/>
        <v>0</v>
      </c>
      <c r="GO270" s="26">
        <f t="shared" si="568"/>
        <v>0</v>
      </c>
      <c r="GP270" s="26">
        <f t="shared" si="569"/>
        <v>0</v>
      </c>
      <c r="GQ270" s="26">
        <f t="shared" si="570"/>
        <v>0</v>
      </c>
      <c r="GR270" s="26">
        <f t="shared" si="571"/>
        <v>0</v>
      </c>
      <c r="GS270" s="26">
        <f t="shared" si="572"/>
        <v>0</v>
      </c>
      <c r="GT270" s="26">
        <f t="shared" si="573"/>
        <v>0</v>
      </c>
      <c r="GU270" s="26">
        <f t="shared" si="574"/>
        <v>0</v>
      </c>
      <c r="GV270" s="26">
        <f t="shared" si="575"/>
        <v>0</v>
      </c>
      <c r="GW270" s="26">
        <f t="shared" si="576"/>
        <v>0</v>
      </c>
      <c r="GX270" s="26">
        <f t="shared" si="577"/>
        <v>0</v>
      </c>
      <c r="GY270" s="26">
        <f t="shared" si="578"/>
        <v>0</v>
      </c>
      <c r="GZ270" s="26">
        <f t="shared" si="579"/>
        <v>0</v>
      </c>
      <c r="HA270" s="26">
        <f t="shared" si="580"/>
        <v>0</v>
      </c>
      <c r="HB270" s="31">
        <f t="shared" si="581"/>
        <v>1</v>
      </c>
      <c r="HC270" s="31">
        <f t="shared" si="582"/>
        <v>0</v>
      </c>
      <c r="HD270" s="31">
        <f t="shared" si="583"/>
        <v>0</v>
      </c>
    </row>
    <row r="271" spans="1:212">
      <c r="A271" s="6">
        <v>34</v>
      </c>
      <c r="B271" s="6">
        <v>76</v>
      </c>
      <c r="C271" s="6">
        <v>80</v>
      </c>
      <c r="D271" s="7">
        <v>20.656917929999999</v>
      </c>
      <c r="E271" s="8">
        <f t="shared" si="555"/>
        <v>21</v>
      </c>
      <c r="F271" s="7">
        <v>15.845725659999999</v>
      </c>
      <c r="G271" s="8">
        <f t="shared" si="556"/>
        <v>16</v>
      </c>
      <c r="H271" s="9">
        <v>7.9854173929999996</v>
      </c>
      <c r="I271" s="8">
        <f t="shared" si="557"/>
        <v>8</v>
      </c>
      <c r="J271" s="10">
        <v>65.238111430000004</v>
      </c>
      <c r="K271" s="8">
        <f t="shared" si="558"/>
        <v>65</v>
      </c>
      <c r="L271" s="5" t="s">
        <v>47</v>
      </c>
      <c r="S271"/>
      <c r="AP271"/>
      <c r="AQ271"/>
      <c r="AR271"/>
      <c r="GE271" s="27">
        <v>289</v>
      </c>
      <c r="GF271" s="26">
        <f t="shared" si="559"/>
        <v>0</v>
      </c>
      <c r="GG271" s="26">
        <f t="shared" si="560"/>
        <v>0</v>
      </c>
      <c r="GH271" s="26">
        <f t="shared" si="561"/>
        <v>0</v>
      </c>
      <c r="GI271" s="26">
        <f t="shared" si="562"/>
        <v>0</v>
      </c>
      <c r="GJ271" s="26">
        <f t="shared" si="563"/>
        <v>0</v>
      </c>
      <c r="GK271" s="26">
        <f t="shared" si="564"/>
        <v>0</v>
      </c>
      <c r="GL271" s="26">
        <f t="shared" si="565"/>
        <v>0</v>
      </c>
      <c r="GM271" s="26">
        <f t="shared" si="566"/>
        <v>0</v>
      </c>
      <c r="GN271" s="26">
        <f t="shared" si="567"/>
        <v>0</v>
      </c>
      <c r="GO271" s="26">
        <f t="shared" si="568"/>
        <v>0</v>
      </c>
      <c r="GP271" s="26">
        <f t="shared" si="569"/>
        <v>0</v>
      </c>
      <c r="GQ271" s="26">
        <f t="shared" si="570"/>
        <v>0</v>
      </c>
      <c r="GR271" s="26">
        <f t="shared" si="571"/>
        <v>0</v>
      </c>
      <c r="GS271" s="26">
        <f t="shared" si="572"/>
        <v>0</v>
      </c>
      <c r="GT271" s="26">
        <f t="shared" si="573"/>
        <v>0</v>
      </c>
      <c r="GU271" s="26">
        <f t="shared" si="574"/>
        <v>0</v>
      </c>
      <c r="GV271" s="26">
        <f t="shared" si="575"/>
        <v>0</v>
      </c>
      <c r="GW271" s="26">
        <f t="shared" si="576"/>
        <v>0</v>
      </c>
      <c r="GX271" s="26">
        <f t="shared" si="577"/>
        <v>0</v>
      </c>
      <c r="GY271" s="26">
        <f t="shared" si="578"/>
        <v>0</v>
      </c>
      <c r="GZ271" s="26">
        <f t="shared" si="579"/>
        <v>0</v>
      </c>
      <c r="HA271" s="26">
        <f t="shared" si="580"/>
        <v>0</v>
      </c>
      <c r="HB271" s="31">
        <f t="shared" si="581"/>
        <v>0</v>
      </c>
      <c r="HC271" s="31">
        <v>0</v>
      </c>
      <c r="HD271" s="31">
        <f t="shared" si="583"/>
        <v>0</v>
      </c>
    </row>
    <row r="272" spans="1:212">
      <c r="A272" s="6">
        <v>42</v>
      </c>
      <c r="B272" s="6">
        <v>74</v>
      </c>
      <c r="C272" s="6">
        <v>83</v>
      </c>
      <c r="D272" s="7">
        <v>19.258255699999999</v>
      </c>
      <c r="E272" s="8">
        <f t="shared" si="555"/>
        <v>19</v>
      </c>
      <c r="F272" s="7">
        <v>14.2804191</v>
      </c>
      <c r="G272" s="8">
        <f t="shared" si="556"/>
        <v>14</v>
      </c>
      <c r="H272" s="9">
        <v>7.545258424</v>
      </c>
      <c r="I272" s="8">
        <f t="shared" si="557"/>
        <v>8</v>
      </c>
      <c r="J272" s="10">
        <v>65.780420320000005</v>
      </c>
      <c r="K272" s="8">
        <f t="shared" si="558"/>
        <v>66</v>
      </c>
      <c r="L272" s="5" t="s">
        <v>47</v>
      </c>
      <c r="S272"/>
      <c r="AP272"/>
      <c r="AQ272"/>
      <c r="AR272"/>
      <c r="GE272" s="27">
        <v>290</v>
      </c>
      <c r="GF272" s="26">
        <f t="shared" si="559"/>
        <v>0</v>
      </c>
      <c r="GG272" s="26">
        <f t="shared" si="560"/>
        <v>0</v>
      </c>
      <c r="GH272" s="26">
        <f t="shared" si="561"/>
        <v>0</v>
      </c>
      <c r="GI272" s="26">
        <f t="shared" si="562"/>
        <v>0</v>
      </c>
      <c r="GJ272" s="26">
        <f t="shared" si="563"/>
        <v>0</v>
      </c>
      <c r="GK272" s="26">
        <f t="shared" si="564"/>
        <v>0</v>
      </c>
      <c r="GL272" s="26">
        <f t="shared" si="565"/>
        <v>0</v>
      </c>
      <c r="GM272" s="26">
        <f t="shared" si="566"/>
        <v>0</v>
      </c>
      <c r="GN272" s="26">
        <f t="shared" si="567"/>
        <v>0</v>
      </c>
      <c r="GO272" s="26">
        <f t="shared" si="568"/>
        <v>0</v>
      </c>
      <c r="GP272" s="26">
        <f t="shared" si="569"/>
        <v>0</v>
      </c>
      <c r="GQ272" s="26">
        <f t="shared" si="570"/>
        <v>0</v>
      </c>
      <c r="GR272" s="26">
        <f t="shared" si="571"/>
        <v>0</v>
      </c>
      <c r="GS272" s="26">
        <f t="shared" si="572"/>
        <v>0</v>
      </c>
      <c r="GT272" s="26">
        <f t="shared" si="573"/>
        <v>0</v>
      </c>
      <c r="GU272" s="26">
        <f t="shared" si="574"/>
        <v>0</v>
      </c>
      <c r="GV272" s="26">
        <f t="shared" si="575"/>
        <v>0</v>
      </c>
      <c r="GW272" s="26">
        <f t="shared" si="576"/>
        <v>0</v>
      </c>
      <c r="GX272" s="26">
        <f t="shared" si="577"/>
        <v>0</v>
      </c>
      <c r="GY272" s="26">
        <f t="shared" si="578"/>
        <v>0</v>
      </c>
      <c r="GZ272" s="26">
        <f t="shared" si="579"/>
        <v>0</v>
      </c>
      <c r="HA272" s="26">
        <f t="shared" si="580"/>
        <v>0</v>
      </c>
      <c r="HB272" s="31">
        <f t="shared" si="581"/>
        <v>0</v>
      </c>
      <c r="HC272" s="31">
        <v>0</v>
      </c>
      <c r="HD272" s="31">
        <f t="shared" si="583"/>
        <v>0</v>
      </c>
    </row>
    <row r="273" spans="1:212">
      <c r="A273" s="6">
        <v>34</v>
      </c>
      <c r="B273" s="6">
        <v>71</v>
      </c>
      <c r="C273" s="6">
        <v>79</v>
      </c>
      <c r="D273" s="7">
        <v>17.927806</v>
      </c>
      <c r="E273" s="8">
        <f t="shared" si="555"/>
        <v>18</v>
      </c>
      <c r="F273" s="7">
        <v>15.85622899</v>
      </c>
      <c r="G273" s="8">
        <f t="shared" si="556"/>
        <v>16</v>
      </c>
      <c r="H273" s="9">
        <v>7.7289981970000001</v>
      </c>
      <c r="I273" s="8">
        <f t="shared" si="557"/>
        <v>8</v>
      </c>
      <c r="J273" s="10">
        <v>74.638727619999997</v>
      </c>
      <c r="K273" s="8">
        <f t="shared" si="558"/>
        <v>75</v>
      </c>
      <c r="L273" s="5" t="s">
        <v>47</v>
      </c>
      <c r="S273"/>
      <c r="AP273"/>
      <c r="AQ273"/>
      <c r="AR273"/>
      <c r="GE273" s="27">
        <v>291</v>
      </c>
      <c r="GF273" s="26">
        <f t="shared" si="559"/>
        <v>2</v>
      </c>
      <c r="GG273" s="26">
        <f t="shared" si="560"/>
        <v>0</v>
      </c>
      <c r="GH273" s="26">
        <f t="shared" si="561"/>
        <v>0</v>
      </c>
      <c r="GI273" s="26">
        <f t="shared" si="562"/>
        <v>0</v>
      </c>
      <c r="GJ273" s="26">
        <f t="shared" si="563"/>
        <v>0</v>
      </c>
      <c r="GK273" s="26">
        <f t="shared" si="564"/>
        <v>0</v>
      </c>
      <c r="GL273" s="26">
        <f t="shared" si="565"/>
        <v>0</v>
      </c>
      <c r="GM273" s="26">
        <f t="shared" si="566"/>
        <v>0</v>
      </c>
      <c r="GN273" s="26">
        <f t="shared" si="567"/>
        <v>0</v>
      </c>
      <c r="GO273" s="26">
        <f t="shared" si="568"/>
        <v>0</v>
      </c>
      <c r="GP273" s="26">
        <f t="shared" si="569"/>
        <v>0</v>
      </c>
      <c r="GQ273" s="26">
        <f t="shared" si="570"/>
        <v>0</v>
      </c>
      <c r="GR273" s="26">
        <f t="shared" si="571"/>
        <v>0</v>
      </c>
      <c r="GS273" s="26">
        <f t="shared" si="572"/>
        <v>0</v>
      </c>
      <c r="GT273" s="26">
        <f t="shared" si="573"/>
        <v>0</v>
      </c>
      <c r="GU273" s="26">
        <f t="shared" si="574"/>
        <v>0</v>
      </c>
      <c r="GV273" s="26">
        <f t="shared" si="575"/>
        <v>0</v>
      </c>
      <c r="GW273" s="26">
        <f t="shared" si="576"/>
        <v>0</v>
      </c>
      <c r="GX273" s="26">
        <f t="shared" si="577"/>
        <v>0</v>
      </c>
      <c r="GY273" s="26">
        <f t="shared" si="578"/>
        <v>0</v>
      </c>
      <c r="GZ273" s="26">
        <f t="shared" si="579"/>
        <v>0</v>
      </c>
      <c r="HA273" s="26">
        <f t="shared" si="580"/>
        <v>0</v>
      </c>
      <c r="HB273" s="31">
        <f t="shared" si="581"/>
        <v>2</v>
      </c>
      <c r="HC273" s="31">
        <f t="shared" si="582"/>
        <v>0</v>
      </c>
      <c r="HD273" s="31">
        <f t="shared" si="583"/>
        <v>0</v>
      </c>
    </row>
    <row r="274" spans="1:212">
      <c r="A274" s="6">
        <v>27</v>
      </c>
      <c r="B274" s="6">
        <v>73</v>
      </c>
      <c r="C274" s="6">
        <v>79</v>
      </c>
      <c r="D274" s="7">
        <v>19.162882679999999</v>
      </c>
      <c r="E274" s="8">
        <f t="shared" si="555"/>
        <v>19</v>
      </c>
      <c r="F274" s="7">
        <v>15.835006549999999</v>
      </c>
      <c r="G274" s="8">
        <f t="shared" si="556"/>
        <v>16</v>
      </c>
      <c r="H274" s="9">
        <v>7.3549734510000002</v>
      </c>
      <c r="I274" s="8">
        <f t="shared" si="557"/>
        <v>7</v>
      </c>
      <c r="J274" s="10">
        <v>82.697668289999996</v>
      </c>
      <c r="K274" s="8">
        <f t="shared" si="558"/>
        <v>83</v>
      </c>
      <c r="L274" s="5" t="s">
        <v>47</v>
      </c>
      <c r="S274"/>
      <c r="AP274"/>
      <c r="AQ274"/>
      <c r="AR274"/>
      <c r="GE274" s="27">
        <v>292</v>
      </c>
      <c r="GF274" s="26">
        <f t="shared" si="559"/>
        <v>0</v>
      </c>
      <c r="GG274" s="26">
        <f t="shared" si="560"/>
        <v>0</v>
      </c>
      <c r="GH274" s="26">
        <f t="shared" si="561"/>
        <v>0</v>
      </c>
      <c r="GI274" s="26">
        <f t="shared" si="562"/>
        <v>0</v>
      </c>
      <c r="GJ274" s="26">
        <f t="shared" si="563"/>
        <v>0</v>
      </c>
      <c r="GK274" s="26">
        <f t="shared" si="564"/>
        <v>0</v>
      </c>
      <c r="GL274" s="26">
        <f t="shared" si="565"/>
        <v>0</v>
      </c>
      <c r="GM274" s="26">
        <f t="shared" si="566"/>
        <v>0</v>
      </c>
      <c r="GN274" s="26">
        <f t="shared" si="567"/>
        <v>0</v>
      </c>
      <c r="GO274" s="26">
        <f t="shared" si="568"/>
        <v>0</v>
      </c>
      <c r="GP274" s="26">
        <f t="shared" si="569"/>
        <v>0</v>
      </c>
      <c r="GQ274" s="26">
        <f t="shared" si="570"/>
        <v>0</v>
      </c>
      <c r="GR274" s="26">
        <f t="shared" si="571"/>
        <v>0</v>
      </c>
      <c r="GS274" s="26">
        <f t="shared" si="572"/>
        <v>0</v>
      </c>
      <c r="GT274" s="26">
        <f t="shared" si="573"/>
        <v>0</v>
      </c>
      <c r="GU274" s="26">
        <f t="shared" si="574"/>
        <v>0</v>
      </c>
      <c r="GV274" s="26">
        <f t="shared" si="575"/>
        <v>0</v>
      </c>
      <c r="GW274" s="26">
        <f t="shared" si="576"/>
        <v>0</v>
      </c>
      <c r="GX274" s="26">
        <f t="shared" si="577"/>
        <v>0</v>
      </c>
      <c r="GY274" s="26">
        <f t="shared" si="578"/>
        <v>0</v>
      </c>
      <c r="GZ274" s="26">
        <f t="shared" si="579"/>
        <v>0</v>
      </c>
      <c r="HA274" s="26">
        <f t="shared" si="580"/>
        <v>0</v>
      </c>
      <c r="HB274" s="31">
        <f t="shared" si="581"/>
        <v>0</v>
      </c>
      <c r="HC274" s="31">
        <v>0</v>
      </c>
      <c r="HD274" s="31">
        <f t="shared" si="583"/>
        <v>0</v>
      </c>
    </row>
    <row r="275" spans="1:212">
      <c r="A275" s="6">
        <v>30</v>
      </c>
      <c r="B275" s="6">
        <v>70</v>
      </c>
      <c r="C275" s="6">
        <v>79</v>
      </c>
      <c r="D275" s="7">
        <v>20.269422710000001</v>
      </c>
      <c r="E275" s="8">
        <f t="shared" si="555"/>
        <v>20</v>
      </c>
      <c r="F275" s="7">
        <v>19.96978871</v>
      </c>
      <c r="G275" s="8">
        <f t="shared" si="556"/>
        <v>20</v>
      </c>
      <c r="H275" s="9">
        <v>7.3131222349999998</v>
      </c>
      <c r="I275" s="8">
        <f t="shared" si="557"/>
        <v>7</v>
      </c>
      <c r="J275" s="10">
        <v>69.644491819999999</v>
      </c>
      <c r="K275" s="8">
        <f t="shared" si="558"/>
        <v>70</v>
      </c>
      <c r="L275" s="5" t="s">
        <v>47</v>
      </c>
      <c r="S275"/>
      <c r="AP275"/>
      <c r="AQ275"/>
      <c r="AR275"/>
      <c r="GE275" s="27">
        <v>293</v>
      </c>
      <c r="GF275" s="26">
        <f t="shared" si="559"/>
        <v>0</v>
      </c>
      <c r="GG275" s="26">
        <f t="shared" si="560"/>
        <v>0</v>
      </c>
      <c r="GH275" s="26">
        <f t="shared" si="561"/>
        <v>0</v>
      </c>
      <c r="GI275" s="26">
        <f t="shared" si="562"/>
        <v>0</v>
      </c>
      <c r="GJ275" s="26">
        <f t="shared" si="563"/>
        <v>0</v>
      </c>
      <c r="GK275" s="26">
        <f t="shared" si="564"/>
        <v>0</v>
      </c>
      <c r="GL275" s="26">
        <f t="shared" si="565"/>
        <v>0</v>
      </c>
      <c r="GM275" s="26">
        <f t="shared" si="566"/>
        <v>0</v>
      </c>
      <c r="GN275" s="26">
        <f t="shared" si="567"/>
        <v>0</v>
      </c>
      <c r="GO275" s="26">
        <f t="shared" si="568"/>
        <v>0</v>
      </c>
      <c r="GP275" s="26">
        <f t="shared" si="569"/>
        <v>0</v>
      </c>
      <c r="GQ275" s="26">
        <f t="shared" si="570"/>
        <v>0</v>
      </c>
      <c r="GR275" s="26">
        <f t="shared" si="571"/>
        <v>0</v>
      </c>
      <c r="GS275" s="26">
        <f t="shared" si="572"/>
        <v>0</v>
      </c>
      <c r="GT275" s="26">
        <f t="shared" si="573"/>
        <v>0</v>
      </c>
      <c r="GU275" s="26">
        <f t="shared" si="574"/>
        <v>0</v>
      </c>
      <c r="GV275" s="26">
        <f t="shared" si="575"/>
        <v>0</v>
      </c>
      <c r="GW275" s="26">
        <f t="shared" si="576"/>
        <v>0</v>
      </c>
      <c r="GX275" s="26">
        <f t="shared" si="577"/>
        <v>0</v>
      </c>
      <c r="GY275" s="26">
        <f t="shared" si="578"/>
        <v>0</v>
      </c>
      <c r="GZ275" s="26">
        <f t="shared" si="579"/>
        <v>0</v>
      </c>
      <c r="HA275" s="26">
        <f t="shared" si="580"/>
        <v>0</v>
      </c>
      <c r="HB275" s="31">
        <f t="shared" si="581"/>
        <v>0</v>
      </c>
      <c r="HC275" s="31">
        <v>0</v>
      </c>
      <c r="HD275" s="31">
        <f t="shared" si="583"/>
        <v>0</v>
      </c>
    </row>
    <row r="276" spans="1:212">
      <c r="A276" s="6">
        <v>57</v>
      </c>
      <c r="B276" s="6">
        <v>57</v>
      </c>
      <c r="C276" s="6">
        <v>75</v>
      </c>
      <c r="D276" s="7">
        <v>17.091042229999999</v>
      </c>
      <c r="E276" s="8">
        <f t="shared" si="555"/>
        <v>17</v>
      </c>
      <c r="F276" s="7">
        <v>18.251420679999999</v>
      </c>
      <c r="G276" s="8">
        <f t="shared" si="556"/>
        <v>18</v>
      </c>
      <c r="H276" s="9">
        <v>7.7850390760000003</v>
      </c>
      <c r="I276" s="8">
        <f t="shared" si="557"/>
        <v>8</v>
      </c>
      <c r="J276" s="10">
        <v>87.274448660000004</v>
      </c>
      <c r="K276" s="8">
        <f t="shared" si="558"/>
        <v>87</v>
      </c>
      <c r="L276" s="5" t="s">
        <v>47</v>
      </c>
      <c r="S276"/>
      <c r="AP276"/>
      <c r="AQ276"/>
      <c r="AR276"/>
      <c r="GE276" s="27">
        <v>294</v>
      </c>
      <c r="GF276" s="26">
        <f t="shared" si="559"/>
        <v>0</v>
      </c>
      <c r="GG276" s="26">
        <f t="shared" si="560"/>
        <v>0</v>
      </c>
      <c r="GH276" s="26">
        <f t="shared" si="561"/>
        <v>0</v>
      </c>
      <c r="GI276" s="26">
        <f t="shared" si="562"/>
        <v>0</v>
      </c>
      <c r="GJ276" s="26">
        <f t="shared" si="563"/>
        <v>0</v>
      </c>
      <c r="GK276" s="26">
        <f t="shared" si="564"/>
        <v>0</v>
      </c>
      <c r="GL276" s="26">
        <f t="shared" si="565"/>
        <v>0</v>
      </c>
      <c r="GM276" s="26">
        <f t="shared" si="566"/>
        <v>0</v>
      </c>
      <c r="GN276" s="26">
        <f t="shared" si="567"/>
        <v>0</v>
      </c>
      <c r="GO276" s="26">
        <f t="shared" si="568"/>
        <v>0</v>
      </c>
      <c r="GP276" s="26">
        <f t="shared" si="569"/>
        <v>0</v>
      </c>
      <c r="GQ276" s="26">
        <f t="shared" si="570"/>
        <v>0</v>
      </c>
      <c r="GR276" s="26">
        <f t="shared" si="571"/>
        <v>0</v>
      </c>
      <c r="GS276" s="26">
        <f t="shared" si="572"/>
        <v>0</v>
      </c>
      <c r="GT276" s="26">
        <f t="shared" si="573"/>
        <v>0</v>
      </c>
      <c r="GU276" s="26">
        <f t="shared" si="574"/>
        <v>0</v>
      </c>
      <c r="GV276" s="26">
        <f t="shared" si="575"/>
        <v>0</v>
      </c>
      <c r="GW276" s="26">
        <f t="shared" si="576"/>
        <v>0</v>
      </c>
      <c r="GX276" s="26">
        <f t="shared" si="577"/>
        <v>0</v>
      </c>
      <c r="GY276" s="26">
        <f t="shared" si="578"/>
        <v>0</v>
      </c>
      <c r="GZ276" s="26">
        <f t="shared" si="579"/>
        <v>0</v>
      </c>
      <c r="HA276" s="26">
        <f t="shared" si="580"/>
        <v>0</v>
      </c>
      <c r="HB276" s="31">
        <f t="shared" si="581"/>
        <v>0</v>
      </c>
      <c r="HC276" s="31">
        <v>0</v>
      </c>
      <c r="HD276" s="31">
        <f t="shared" si="583"/>
        <v>0</v>
      </c>
    </row>
    <row r="277" spans="1:212">
      <c r="A277" s="6">
        <v>27</v>
      </c>
      <c r="B277" s="6">
        <v>79</v>
      </c>
      <c r="C277" s="6">
        <v>82</v>
      </c>
      <c r="D277" s="7">
        <v>17.065792930000001</v>
      </c>
      <c r="E277" s="8">
        <f t="shared" si="555"/>
        <v>17</v>
      </c>
      <c r="F277" s="7">
        <v>17.540240659999998</v>
      </c>
      <c r="G277" s="8">
        <f t="shared" si="556"/>
        <v>18</v>
      </c>
      <c r="H277" s="9">
        <v>6.307004923</v>
      </c>
      <c r="I277" s="8">
        <f t="shared" si="557"/>
        <v>6</v>
      </c>
      <c r="J277" s="10">
        <v>70.871505769999999</v>
      </c>
      <c r="K277" s="8">
        <f t="shared" si="558"/>
        <v>71</v>
      </c>
      <c r="L277" s="5" t="s">
        <v>47</v>
      </c>
      <c r="S277"/>
      <c r="AP277"/>
      <c r="AQ277"/>
      <c r="AR277"/>
      <c r="GE277" s="27">
        <v>295</v>
      </c>
      <c r="GF277" s="26">
        <f t="shared" si="559"/>
        <v>0</v>
      </c>
      <c r="GG277" s="26">
        <f t="shared" si="560"/>
        <v>0</v>
      </c>
      <c r="GH277" s="26">
        <f t="shared" si="561"/>
        <v>0</v>
      </c>
      <c r="GI277" s="26">
        <f t="shared" si="562"/>
        <v>0</v>
      </c>
      <c r="GJ277" s="26">
        <f t="shared" si="563"/>
        <v>0</v>
      </c>
      <c r="GK277" s="26">
        <f t="shared" si="564"/>
        <v>0</v>
      </c>
      <c r="GL277" s="26">
        <f t="shared" si="565"/>
        <v>0</v>
      </c>
      <c r="GM277" s="26">
        <f t="shared" si="566"/>
        <v>0</v>
      </c>
      <c r="GN277" s="26">
        <f t="shared" si="567"/>
        <v>0</v>
      </c>
      <c r="GO277" s="26">
        <f t="shared" si="568"/>
        <v>0</v>
      </c>
      <c r="GP277" s="26">
        <f t="shared" si="569"/>
        <v>0</v>
      </c>
      <c r="GQ277" s="26">
        <f t="shared" si="570"/>
        <v>0</v>
      </c>
      <c r="GR277" s="26">
        <f t="shared" si="571"/>
        <v>0</v>
      </c>
      <c r="GS277" s="26">
        <f t="shared" si="572"/>
        <v>0</v>
      </c>
      <c r="GT277" s="26">
        <f t="shared" si="573"/>
        <v>0</v>
      </c>
      <c r="GU277" s="26">
        <f t="shared" si="574"/>
        <v>0</v>
      </c>
      <c r="GV277" s="26">
        <f t="shared" si="575"/>
        <v>0</v>
      </c>
      <c r="GW277" s="26">
        <f t="shared" si="576"/>
        <v>0</v>
      </c>
      <c r="GX277" s="26">
        <f t="shared" si="577"/>
        <v>0</v>
      </c>
      <c r="GY277" s="26">
        <f t="shared" si="578"/>
        <v>0</v>
      </c>
      <c r="GZ277" s="26">
        <f t="shared" si="579"/>
        <v>0</v>
      </c>
      <c r="HA277" s="26">
        <f t="shared" si="580"/>
        <v>0</v>
      </c>
      <c r="HB277" s="31">
        <f t="shared" si="581"/>
        <v>0</v>
      </c>
      <c r="HC277" s="31">
        <v>0</v>
      </c>
      <c r="HD277" s="31">
        <f t="shared" si="583"/>
        <v>0</v>
      </c>
    </row>
    <row r="278" spans="1:212">
      <c r="A278" s="6">
        <v>32</v>
      </c>
      <c r="B278" s="6">
        <v>71</v>
      </c>
      <c r="C278" s="6">
        <v>85</v>
      </c>
      <c r="D278" s="7">
        <v>20.62767492</v>
      </c>
      <c r="E278" s="8">
        <f t="shared" si="555"/>
        <v>21</v>
      </c>
      <c r="F278" s="7">
        <v>14.440088709999999</v>
      </c>
      <c r="G278" s="8">
        <f t="shared" si="556"/>
        <v>14</v>
      </c>
      <c r="H278" s="9">
        <v>6.4039823159999996</v>
      </c>
      <c r="I278" s="8">
        <f t="shared" si="557"/>
        <v>6</v>
      </c>
      <c r="J278" s="10">
        <v>92.066303059999996</v>
      </c>
      <c r="K278" s="8">
        <f t="shared" si="558"/>
        <v>92</v>
      </c>
      <c r="L278" s="5" t="s">
        <v>47</v>
      </c>
      <c r="S278"/>
      <c r="AP278"/>
      <c r="AQ278"/>
      <c r="AR278"/>
      <c r="GE278" s="27">
        <v>296</v>
      </c>
      <c r="GF278" s="26">
        <f t="shared" si="559"/>
        <v>2</v>
      </c>
      <c r="GG278" s="26">
        <f t="shared" si="560"/>
        <v>0</v>
      </c>
      <c r="GH278" s="26">
        <f t="shared" si="561"/>
        <v>0</v>
      </c>
      <c r="GI278" s="26">
        <f t="shared" si="562"/>
        <v>0</v>
      </c>
      <c r="GJ278" s="26">
        <f t="shared" si="563"/>
        <v>0</v>
      </c>
      <c r="GK278" s="26">
        <f t="shared" si="564"/>
        <v>0</v>
      </c>
      <c r="GL278" s="26">
        <f t="shared" si="565"/>
        <v>0</v>
      </c>
      <c r="GM278" s="26">
        <f t="shared" si="566"/>
        <v>0</v>
      </c>
      <c r="GN278" s="26">
        <f t="shared" si="567"/>
        <v>0</v>
      </c>
      <c r="GO278" s="26">
        <f t="shared" si="568"/>
        <v>0</v>
      </c>
      <c r="GP278" s="26">
        <f t="shared" si="569"/>
        <v>0</v>
      </c>
      <c r="GQ278" s="26">
        <f t="shared" si="570"/>
        <v>0</v>
      </c>
      <c r="GR278" s="26">
        <f t="shared" si="571"/>
        <v>0</v>
      </c>
      <c r="GS278" s="26">
        <f t="shared" si="572"/>
        <v>0</v>
      </c>
      <c r="GT278" s="26">
        <f t="shared" si="573"/>
        <v>0</v>
      </c>
      <c r="GU278" s="26">
        <f t="shared" si="574"/>
        <v>0</v>
      </c>
      <c r="GV278" s="26">
        <f t="shared" si="575"/>
        <v>0</v>
      </c>
      <c r="GW278" s="26">
        <f t="shared" si="576"/>
        <v>0</v>
      </c>
      <c r="GX278" s="26">
        <f t="shared" si="577"/>
        <v>0</v>
      </c>
      <c r="GY278" s="26">
        <f t="shared" si="578"/>
        <v>0</v>
      </c>
      <c r="GZ278" s="26">
        <f t="shared" si="579"/>
        <v>0</v>
      </c>
      <c r="HA278" s="26">
        <f t="shared" si="580"/>
        <v>0</v>
      </c>
      <c r="HB278" s="31">
        <f t="shared" si="581"/>
        <v>2</v>
      </c>
      <c r="HC278" s="31">
        <f t="shared" si="582"/>
        <v>0</v>
      </c>
      <c r="HD278" s="31">
        <f t="shared" si="583"/>
        <v>0</v>
      </c>
    </row>
    <row r="279" spans="1:212">
      <c r="A279" s="6">
        <v>31</v>
      </c>
      <c r="B279" s="6">
        <v>76</v>
      </c>
      <c r="C279" s="6">
        <v>82</v>
      </c>
      <c r="D279" s="7">
        <v>20.824845100000001</v>
      </c>
      <c r="E279" s="8">
        <f t="shared" si="555"/>
        <v>21</v>
      </c>
      <c r="F279" s="7">
        <v>17.850570829999999</v>
      </c>
      <c r="G279" s="8">
        <f t="shared" si="556"/>
        <v>18</v>
      </c>
      <c r="H279" s="9">
        <v>7.5992799910000004</v>
      </c>
      <c r="I279" s="8">
        <f t="shared" si="557"/>
        <v>8</v>
      </c>
      <c r="J279" s="10">
        <v>79.205092120000003</v>
      </c>
      <c r="K279" s="8">
        <f t="shared" si="558"/>
        <v>79</v>
      </c>
      <c r="L279" s="5" t="s">
        <v>47</v>
      </c>
      <c r="S279"/>
      <c r="AP279"/>
      <c r="AQ279"/>
      <c r="AR279"/>
      <c r="GE279" s="27">
        <v>297</v>
      </c>
      <c r="GF279" s="26">
        <f t="shared" si="559"/>
        <v>0</v>
      </c>
      <c r="GG279" s="26">
        <f t="shared" si="560"/>
        <v>0</v>
      </c>
      <c r="GH279" s="26">
        <f t="shared" si="561"/>
        <v>0</v>
      </c>
      <c r="GI279" s="26">
        <f t="shared" si="562"/>
        <v>0</v>
      </c>
      <c r="GJ279" s="26">
        <f t="shared" si="563"/>
        <v>0</v>
      </c>
      <c r="GK279" s="26">
        <f t="shared" si="564"/>
        <v>0</v>
      </c>
      <c r="GL279" s="26">
        <f t="shared" si="565"/>
        <v>0</v>
      </c>
      <c r="GM279" s="26">
        <f t="shared" si="566"/>
        <v>0</v>
      </c>
      <c r="GN279" s="26">
        <f t="shared" si="567"/>
        <v>0</v>
      </c>
      <c r="GO279" s="26">
        <f t="shared" si="568"/>
        <v>0</v>
      </c>
      <c r="GP279" s="26">
        <f t="shared" si="569"/>
        <v>0</v>
      </c>
      <c r="GQ279" s="26">
        <f t="shared" si="570"/>
        <v>0</v>
      </c>
      <c r="GR279" s="26">
        <f t="shared" si="571"/>
        <v>0</v>
      </c>
      <c r="GS279" s="26">
        <f t="shared" si="572"/>
        <v>0</v>
      </c>
      <c r="GT279" s="26">
        <f t="shared" si="573"/>
        <v>0</v>
      </c>
      <c r="GU279" s="26">
        <f t="shared" si="574"/>
        <v>0</v>
      </c>
      <c r="GV279" s="26">
        <f t="shared" si="575"/>
        <v>0</v>
      </c>
      <c r="GW279" s="26">
        <f t="shared" si="576"/>
        <v>0</v>
      </c>
      <c r="GX279" s="26">
        <f t="shared" si="577"/>
        <v>0</v>
      </c>
      <c r="GY279" s="26">
        <f t="shared" si="578"/>
        <v>0</v>
      </c>
      <c r="GZ279" s="26">
        <f t="shared" si="579"/>
        <v>0</v>
      </c>
      <c r="HA279" s="26">
        <f t="shared" si="580"/>
        <v>0</v>
      </c>
      <c r="HB279" s="31">
        <f t="shared" si="581"/>
        <v>0</v>
      </c>
      <c r="HC279" s="31">
        <v>0</v>
      </c>
      <c r="HD279" s="31">
        <f t="shared" si="583"/>
        <v>0</v>
      </c>
    </row>
    <row r="280" spans="1:212">
      <c r="A280" s="6">
        <v>33</v>
      </c>
      <c r="B280" s="6">
        <v>75</v>
      </c>
      <c r="C280" s="6">
        <v>84</v>
      </c>
      <c r="D280" s="7">
        <v>19.462104010000001</v>
      </c>
      <c r="E280" s="8">
        <f t="shared" si="555"/>
        <v>19</v>
      </c>
      <c r="F280" s="7">
        <v>18.728319930000001</v>
      </c>
      <c r="G280" s="8">
        <f t="shared" si="556"/>
        <v>19</v>
      </c>
      <c r="H280" s="9">
        <v>7.2170184590000002</v>
      </c>
      <c r="I280" s="8">
        <f t="shared" si="557"/>
        <v>7</v>
      </c>
      <c r="J280" s="10">
        <v>68.814051489999997</v>
      </c>
      <c r="K280" s="8">
        <f t="shared" si="558"/>
        <v>69</v>
      </c>
      <c r="L280" s="5" t="s">
        <v>47</v>
      </c>
      <c r="S280"/>
      <c r="AP280"/>
      <c r="AQ280"/>
      <c r="AR280"/>
      <c r="GE280" s="27">
        <v>298</v>
      </c>
      <c r="GF280" s="26">
        <f t="shared" si="559"/>
        <v>1</v>
      </c>
      <c r="GG280" s="26">
        <f t="shared" si="560"/>
        <v>0</v>
      </c>
      <c r="GH280" s="26">
        <f t="shared" si="561"/>
        <v>0</v>
      </c>
      <c r="GI280" s="26">
        <f t="shared" si="562"/>
        <v>0</v>
      </c>
      <c r="GJ280" s="26">
        <f t="shared" si="563"/>
        <v>0</v>
      </c>
      <c r="GK280" s="26">
        <f t="shared" si="564"/>
        <v>0</v>
      </c>
      <c r="GL280" s="26">
        <f t="shared" si="565"/>
        <v>0</v>
      </c>
      <c r="GM280" s="26">
        <f t="shared" si="566"/>
        <v>0</v>
      </c>
      <c r="GN280" s="26">
        <f t="shared" si="567"/>
        <v>0</v>
      </c>
      <c r="GO280" s="26">
        <f t="shared" si="568"/>
        <v>0</v>
      </c>
      <c r="GP280" s="26">
        <f t="shared" si="569"/>
        <v>0</v>
      </c>
      <c r="GQ280" s="26">
        <f t="shared" si="570"/>
        <v>0</v>
      </c>
      <c r="GR280" s="26">
        <f t="shared" si="571"/>
        <v>0</v>
      </c>
      <c r="GS280" s="26">
        <f t="shared" si="572"/>
        <v>0</v>
      </c>
      <c r="GT280" s="26">
        <f t="shared" si="573"/>
        <v>0</v>
      </c>
      <c r="GU280" s="26">
        <f t="shared" si="574"/>
        <v>0</v>
      </c>
      <c r="GV280" s="26">
        <f t="shared" si="575"/>
        <v>0</v>
      </c>
      <c r="GW280" s="26">
        <f t="shared" si="576"/>
        <v>0</v>
      </c>
      <c r="GX280" s="26">
        <f t="shared" si="577"/>
        <v>0</v>
      </c>
      <c r="GY280" s="26">
        <f t="shared" si="578"/>
        <v>0</v>
      </c>
      <c r="GZ280" s="26">
        <f t="shared" si="579"/>
        <v>0</v>
      </c>
      <c r="HA280" s="26">
        <f t="shared" si="580"/>
        <v>0</v>
      </c>
      <c r="HB280" s="31">
        <f t="shared" si="581"/>
        <v>1</v>
      </c>
      <c r="HC280" s="31">
        <f t="shared" si="582"/>
        <v>0</v>
      </c>
      <c r="HD280" s="31">
        <f t="shared" si="583"/>
        <v>0</v>
      </c>
    </row>
    <row r="281" spans="1:212">
      <c r="A281" s="6">
        <v>47</v>
      </c>
      <c r="B281" s="6">
        <v>80</v>
      </c>
      <c r="C281" s="6">
        <v>77</v>
      </c>
      <c r="D281" s="7">
        <v>17.18248372</v>
      </c>
      <c r="E281" s="8">
        <f t="shared" si="555"/>
        <v>17</v>
      </c>
      <c r="F281" s="7">
        <v>16.428918339999999</v>
      </c>
      <c r="G281" s="8">
        <f t="shared" si="556"/>
        <v>16</v>
      </c>
      <c r="H281" s="9">
        <v>7.5611080060000004</v>
      </c>
      <c r="I281" s="8">
        <f t="shared" si="557"/>
        <v>8</v>
      </c>
      <c r="J281" s="10">
        <v>72.850173440000006</v>
      </c>
      <c r="K281" s="8">
        <f t="shared" si="558"/>
        <v>73</v>
      </c>
      <c r="L281" s="5" t="s">
        <v>47</v>
      </c>
      <c r="S281"/>
      <c r="AP281"/>
      <c r="AQ281"/>
      <c r="AR281"/>
      <c r="GD281" t="s">
        <v>286</v>
      </c>
      <c r="GE281" s="27">
        <v>299</v>
      </c>
      <c r="GF281" s="26">
        <f t="shared" si="559"/>
        <v>1</v>
      </c>
      <c r="GG281" s="26">
        <f t="shared" si="560"/>
        <v>0</v>
      </c>
      <c r="GH281" s="26">
        <f t="shared" si="561"/>
        <v>0</v>
      </c>
      <c r="GI281" s="26">
        <f t="shared" si="562"/>
        <v>0</v>
      </c>
      <c r="GJ281" s="26">
        <f t="shared" si="563"/>
        <v>0</v>
      </c>
      <c r="GK281" s="26">
        <f t="shared" si="564"/>
        <v>0</v>
      </c>
      <c r="GL281" s="26">
        <f t="shared" si="565"/>
        <v>0</v>
      </c>
      <c r="GM281" s="26">
        <f t="shared" si="566"/>
        <v>0</v>
      </c>
      <c r="GN281" s="26">
        <f t="shared" si="567"/>
        <v>0</v>
      </c>
      <c r="GO281" s="26">
        <f t="shared" si="568"/>
        <v>0</v>
      </c>
      <c r="GP281" s="26">
        <f t="shared" si="569"/>
        <v>0</v>
      </c>
      <c r="GQ281" s="26">
        <f t="shared" si="570"/>
        <v>0</v>
      </c>
      <c r="GR281" s="26">
        <f t="shared" si="571"/>
        <v>0</v>
      </c>
      <c r="GS281" s="26">
        <f t="shared" si="572"/>
        <v>0</v>
      </c>
      <c r="GT281" s="26">
        <f t="shared" si="573"/>
        <v>0</v>
      </c>
      <c r="GU281" s="26">
        <f t="shared" si="574"/>
        <v>0</v>
      </c>
      <c r="GV281" s="26">
        <f t="shared" si="575"/>
        <v>0</v>
      </c>
      <c r="GW281" s="26">
        <f t="shared" si="576"/>
        <v>0</v>
      </c>
      <c r="GX281" s="26">
        <f t="shared" si="577"/>
        <v>0</v>
      </c>
      <c r="GY281" s="26">
        <f t="shared" si="578"/>
        <v>0</v>
      </c>
      <c r="GZ281" s="26">
        <f t="shared" si="579"/>
        <v>0</v>
      </c>
      <c r="HA281" s="26">
        <f t="shared" si="580"/>
        <v>0</v>
      </c>
      <c r="HB281" s="31">
        <f t="shared" si="581"/>
        <v>1</v>
      </c>
      <c r="HC281" s="31">
        <f t="shared" si="582"/>
        <v>0</v>
      </c>
      <c r="HD281" s="31">
        <f t="shared" si="583"/>
        <v>0</v>
      </c>
    </row>
    <row r="282" spans="1:212">
      <c r="A282" s="6">
        <v>54</v>
      </c>
      <c r="B282" s="6">
        <v>62</v>
      </c>
      <c r="C282" s="6">
        <v>80</v>
      </c>
      <c r="D282" s="7">
        <v>17.489116989999999</v>
      </c>
      <c r="E282" s="8">
        <f t="shared" si="555"/>
        <v>17</v>
      </c>
      <c r="F282" s="7">
        <v>16.39055394</v>
      </c>
      <c r="G282" s="8">
        <f t="shared" si="556"/>
        <v>16</v>
      </c>
      <c r="H282" s="9">
        <v>7.4895450739999996</v>
      </c>
      <c r="I282" s="8">
        <f t="shared" si="557"/>
        <v>7</v>
      </c>
      <c r="J282" s="10">
        <v>79.457583330000006</v>
      </c>
      <c r="K282" s="8">
        <f t="shared" si="558"/>
        <v>79</v>
      </c>
      <c r="L282" s="5" t="s">
        <v>47</v>
      </c>
      <c r="S282"/>
      <c r="AP282"/>
      <c r="AQ282"/>
      <c r="AR282"/>
      <c r="HA282" s="34"/>
      <c r="HB282" s="33">
        <f>SUM(HB2:HB281)</f>
        <v>2200</v>
      </c>
      <c r="HC282" s="34"/>
      <c r="HD282" s="33">
        <f>SUM(HD2:HD281)</f>
        <v>0.63890722640598907</v>
      </c>
    </row>
    <row r="283" spans="1:212">
      <c r="A283" s="6">
        <v>47</v>
      </c>
      <c r="B283" s="6">
        <v>79</v>
      </c>
      <c r="C283" s="6">
        <v>78</v>
      </c>
      <c r="D283" s="7">
        <v>17.483953769999999</v>
      </c>
      <c r="E283" s="8">
        <f t="shared" si="555"/>
        <v>17</v>
      </c>
      <c r="F283" s="7">
        <v>14.760145229999999</v>
      </c>
      <c r="G283" s="8">
        <f t="shared" si="556"/>
        <v>15</v>
      </c>
      <c r="H283" s="9">
        <v>6.6096967339999999</v>
      </c>
      <c r="I283" s="8">
        <f t="shared" si="557"/>
        <v>7</v>
      </c>
      <c r="J283" s="10">
        <v>65.113656309999996</v>
      </c>
      <c r="K283" s="8">
        <f t="shared" si="558"/>
        <v>65</v>
      </c>
      <c r="L283" s="5" t="s">
        <v>47</v>
      </c>
      <c r="S283"/>
      <c r="AP283"/>
      <c r="AQ283"/>
      <c r="AR283"/>
    </row>
    <row r="284" spans="1:212">
      <c r="A284" s="6">
        <v>35</v>
      </c>
      <c r="B284" s="6">
        <v>57</v>
      </c>
      <c r="C284" s="6">
        <v>83</v>
      </c>
      <c r="D284" s="7">
        <v>19.483167940000001</v>
      </c>
      <c r="E284" s="8">
        <f t="shared" si="555"/>
        <v>19</v>
      </c>
      <c r="F284" s="7">
        <v>17.445346409999999</v>
      </c>
      <c r="G284" s="8">
        <f t="shared" si="556"/>
        <v>17</v>
      </c>
      <c r="H284" s="9">
        <v>7.4768009429999998</v>
      </c>
      <c r="I284" s="8">
        <f t="shared" si="557"/>
        <v>7</v>
      </c>
      <c r="J284" s="10">
        <v>80.498629100000002</v>
      </c>
      <c r="K284" s="8">
        <f t="shared" si="558"/>
        <v>80</v>
      </c>
      <c r="L284" s="5" t="s">
        <v>47</v>
      </c>
      <c r="S284"/>
      <c r="AP284"/>
      <c r="AQ284"/>
      <c r="AR284"/>
    </row>
    <row r="285" spans="1:212">
      <c r="A285" s="6">
        <v>53</v>
      </c>
      <c r="B285" s="6">
        <v>73</v>
      </c>
      <c r="C285" s="6">
        <v>77</v>
      </c>
      <c r="D285" s="7">
        <v>19.713597329999999</v>
      </c>
      <c r="E285" s="8">
        <f t="shared" si="555"/>
        <v>20</v>
      </c>
      <c r="F285" s="7">
        <v>18.096657390000001</v>
      </c>
      <c r="G285" s="8">
        <f t="shared" si="556"/>
        <v>18</v>
      </c>
      <c r="H285" s="9">
        <v>7.3254512790000001</v>
      </c>
      <c r="I285" s="8">
        <f t="shared" si="557"/>
        <v>7</v>
      </c>
      <c r="J285" s="10">
        <v>73.64476535</v>
      </c>
      <c r="K285" s="8">
        <f t="shared" si="558"/>
        <v>74</v>
      </c>
      <c r="L285" s="5" t="s">
        <v>47</v>
      </c>
      <c r="S285"/>
      <c r="AP285"/>
      <c r="AQ285"/>
      <c r="AR285"/>
    </row>
    <row r="286" spans="1:212">
      <c r="A286" s="6">
        <v>45</v>
      </c>
      <c r="B286" s="6">
        <v>61</v>
      </c>
      <c r="C286" s="6">
        <v>78</v>
      </c>
      <c r="D286" s="7">
        <v>19.48649305</v>
      </c>
      <c r="E286" s="8">
        <f t="shared" si="555"/>
        <v>19</v>
      </c>
      <c r="F286" s="7">
        <v>16.062400740000001</v>
      </c>
      <c r="G286" s="8">
        <f t="shared" si="556"/>
        <v>16</v>
      </c>
      <c r="H286" s="9">
        <v>6.4893892820000003</v>
      </c>
      <c r="I286" s="8">
        <f t="shared" si="557"/>
        <v>6</v>
      </c>
      <c r="J286" s="10">
        <v>81.528426899999999</v>
      </c>
      <c r="K286" s="8">
        <f t="shared" si="558"/>
        <v>82</v>
      </c>
      <c r="L286" s="5" t="s">
        <v>47</v>
      </c>
      <c r="S286"/>
      <c r="AP286"/>
      <c r="AQ286"/>
      <c r="AR286"/>
    </row>
    <row r="287" spans="1:212">
      <c r="A287" s="6">
        <v>37</v>
      </c>
      <c r="B287" s="6">
        <v>78</v>
      </c>
      <c r="C287" s="6">
        <v>79</v>
      </c>
      <c r="D287" s="7">
        <v>19.952648289999999</v>
      </c>
      <c r="E287" s="8">
        <f t="shared" si="555"/>
        <v>20</v>
      </c>
      <c r="F287" s="7">
        <v>14.826330990000001</v>
      </c>
      <c r="G287" s="8">
        <f t="shared" si="556"/>
        <v>15</v>
      </c>
      <c r="H287" s="9">
        <v>7.7863663220000001</v>
      </c>
      <c r="I287" s="8">
        <f t="shared" si="557"/>
        <v>8</v>
      </c>
      <c r="J287" s="10">
        <v>88.681031099999998</v>
      </c>
      <c r="K287" s="8">
        <f t="shared" si="558"/>
        <v>89</v>
      </c>
      <c r="L287" s="5" t="s">
        <v>47</v>
      </c>
      <c r="S287"/>
      <c r="AP287"/>
      <c r="AQ287"/>
      <c r="AR287"/>
    </row>
    <row r="288" spans="1:212">
      <c r="A288" s="6">
        <v>30</v>
      </c>
      <c r="B288" s="6">
        <v>75</v>
      </c>
      <c r="C288" s="6">
        <v>81</v>
      </c>
      <c r="D288" s="7">
        <v>19.417897360000001</v>
      </c>
      <c r="E288" s="8">
        <f t="shared" si="555"/>
        <v>19</v>
      </c>
      <c r="F288" s="7">
        <v>16.804722430000002</v>
      </c>
      <c r="G288" s="8">
        <f t="shared" si="556"/>
        <v>17</v>
      </c>
      <c r="H288" s="9">
        <v>6.4084378859999998</v>
      </c>
      <c r="I288" s="8">
        <f t="shared" si="557"/>
        <v>6</v>
      </c>
      <c r="J288" s="10">
        <v>68.495118899999994</v>
      </c>
      <c r="K288" s="8">
        <f t="shared" si="558"/>
        <v>68</v>
      </c>
      <c r="L288" s="5" t="s">
        <v>47</v>
      </c>
      <c r="S288"/>
      <c r="AP288"/>
      <c r="AQ288"/>
      <c r="AR288"/>
    </row>
    <row r="289" spans="1:44">
      <c r="A289" s="6">
        <v>37</v>
      </c>
      <c r="B289" s="6">
        <v>55</v>
      </c>
      <c r="C289" s="6">
        <v>82</v>
      </c>
      <c r="D289" s="7">
        <v>19.455918480000001</v>
      </c>
      <c r="E289" s="8">
        <f t="shared" si="555"/>
        <v>19</v>
      </c>
      <c r="F289" s="7">
        <v>18.02235902</v>
      </c>
      <c r="G289" s="8">
        <f t="shared" si="556"/>
        <v>18</v>
      </c>
      <c r="H289" s="9">
        <v>8.4238737029999999</v>
      </c>
      <c r="I289" s="8">
        <f t="shared" si="557"/>
        <v>8</v>
      </c>
      <c r="J289" s="10">
        <v>78.449105639999999</v>
      </c>
      <c r="K289" s="8">
        <f t="shared" si="558"/>
        <v>78</v>
      </c>
      <c r="L289" s="5" t="s">
        <v>47</v>
      </c>
      <c r="S289"/>
      <c r="AP289"/>
      <c r="AQ289"/>
      <c r="AR289"/>
    </row>
    <row r="290" spans="1:44">
      <c r="A290" s="6">
        <v>53</v>
      </c>
      <c r="B290" s="6">
        <v>65</v>
      </c>
      <c r="C290" s="6">
        <v>76</v>
      </c>
      <c r="D290" s="7">
        <v>20.191377589999998</v>
      </c>
      <c r="E290" s="8">
        <f t="shared" si="555"/>
        <v>20</v>
      </c>
      <c r="F290" s="7">
        <v>16.419982690000001</v>
      </c>
      <c r="G290" s="8">
        <f t="shared" si="556"/>
        <v>16</v>
      </c>
      <c r="H290" s="9">
        <v>8.7199608929999997</v>
      </c>
      <c r="I290" s="8">
        <f t="shared" si="557"/>
        <v>9</v>
      </c>
      <c r="J290" s="10">
        <v>77.337953560000003</v>
      </c>
      <c r="K290" s="8">
        <f t="shared" si="558"/>
        <v>77</v>
      </c>
      <c r="L290" s="5" t="s">
        <v>47</v>
      </c>
      <c r="S290"/>
      <c r="AP290"/>
      <c r="AQ290"/>
      <c r="AR290"/>
    </row>
    <row r="291" spans="1:44">
      <c r="A291" s="6">
        <v>22</v>
      </c>
      <c r="B291" s="6">
        <v>60</v>
      </c>
      <c r="C291" s="6">
        <v>85</v>
      </c>
      <c r="D291" s="7">
        <v>18.839290800000001</v>
      </c>
      <c r="E291" s="8">
        <f t="shared" si="555"/>
        <v>19</v>
      </c>
      <c r="F291" s="7">
        <v>14.740718559999999</v>
      </c>
      <c r="G291" s="8">
        <f t="shared" si="556"/>
        <v>15</v>
      </c>
      <c r="H291" s="9">
        <v>7.8119979769999999</v>
      </c>
      <c r="I291" s="8">
        <f t="shared" si="557"/>
        <v>8</v>
      </c>
      <c r="J291" s="10">
        <v>94.781895939999998</v>
      </c>
      <c r="K291" s="8">
        <f t="shared" si="558"/>
        <v>95</v>
      </c>
      <c r="L291" s="5" t="s">
        <v>47</v>
      </c>
      <c r="S291"/>
      <c r="AP291"/>
      <c r="AQ291"/>
      <c r="AR291"/>
    </row>
    <row r="292" spans="1:44">
      <c r="A292" s="6">
        <v>60</v>
      </c>
      <c r="B292" s="6">
        <v>61</v>
      </c>
      <c r="C292" s="6">
        <v>78</v>
      </c>
      <c r="D292" s="7">
        <v>20.712192819999999</v>
      </c>
      <c r="E292" s="8">
        <f t="shared" si="555"/>
        <v>21</v>
      </c>
      <c r="F292" s="7">
        <v>19.836433079999999</v>
      </c>
      <c r="G292" s="8">
        <f t="shared" si="556"/>
        <v>20</v>
      </c>
      <c r="H292" s="9">
        <v>6.3171532050000003</v>
      </c>
      <c r="I292" s="8">
        <f t="shared" si="557"/>
        <v>6</v>
      </c>
      <c r="J292" s="10">
        <v>94.036598670000004</v>
      </c>
      <c r="K292" s="8">
        <f t="shared" si="558"/>
        <v>94</v>
      </c>
      <c r="L292" s="5" t="s">
        <v>47</v>
      </c>
      <c r="S292"/>
      <c r="AP292"/>
      <c r="AQ292"/>
      <c r="AR292"/>
    </row>
    <row r="293" spans="1:44">
      <c r="A293" s="6">
        <v>42</v>
      </c>
      <c r="B293" s="6">
        <v>67</v>
      </c>
      <c r="C293" s="6">
        <v>77</v>
      </c>
      <c r="D293" s="7">
        <v>18.994244479999999</v>
      </c>
      <c r="E293" s="8">
        <f t="shared" si="555"/>
        <v>19</v>
      </c>
      <c r="F293" s="7">
        <v>15.9362937</v>
      </c>
      <c r="G293" s="8">
        <f t="shared" si="556"/>
        <v>16</v>
      </c>
      <c r="H293" s="9">
        <v>7.1144052880000004</v>
      </c>
      <c r="I293" s="8">
        <f t="shared" si="557"/>
        <v>7</v>
      </c>
      <c r="J293" s="10">
        <v>78.697071989999998</v>
      </c>
      <c r="K293" s="8">
        <f t="shared" si="558"/>
        <v>79</v>
      </c>
      <c r="L293" s="5" t="s">
        <v>47</v>
      </c>
      <c r="S293"/>
      <c r="AP293"/>
      <c r="AQ293"/>
      <c r="AR293"/>
    </row>
    <row r="294" spans="1:44">
      <c r="A294" s="6">
        <v>39</v>
      </c>
      <c r="B294" s="6">
        <v>76</v>
      </c>
      <c r="C294" s="6">
        <v>76</v>
      </c>
      <c r="D294" s="7">
        <v>19.968374619999999</v>
      </c>
      <c r="E294" s="8">
        <f t="shared" si="555"/>
        <v>20</v>
      </c>
      <c r="F294" s="7">
        <v>15.573243890000001</v>
      </c>
      <c r="G294" s="8">
        <f t="shared" si="556"/>
        <v>16</v>
      </c>
      <c r="H294" s="9">
        <v>8.1359007259999991</v>
      </c>
      <c r="I294" s="8">
        <f t="shared" si="557"/>
        <v>8</v>
      </c>
      <c r="J294" s="10">
        <v>69.157590619999993</v>
      </c>
      <c r="K294" s="8">
        <f t="shared" si="558"/>
        <v>69</v>
      </c>
      <c r="L294" s="5" t="s">
        <v>47</v>
      </c>
      <c r="S294"/>
      <c r="AP294"/>
      <c r="AQ294"/>
      <c r="AR294"/>
    </row>
    <row r="295" spans="1:44">
      <c r="A295" s="6">
        <v>35</v>
      </c>
      <c r="B295" s="6">
        <v>63</v>
      </c>
      <c r="C295" s="6">
        <v>76</v>
      </c>
      <c r="D295" s="7">
        <v>17.815645480000001</v>
      </c>
      <c r="E295" s="8">
        <f t="shared" si="555"/>
        <v>18</v>
      </c>
      <c r="F295" s="7">
        <v>17.607566349999999</v>
      </c>
      <c r="G295" s="8">
        <f t="shared" si="556"/>
        <v>18</v>
      </c>
      <c r="H295" s="9">
        <v>7.7141530380000001</v>
      </c>
      <c r="I295" s="8">
        <f t="shared" si="557"/>
        <v>8</v>
      </c>
      <c r="J295" s="10">
        <v>90.820976009999995</v>
      </c>
      <c r="K295" s="8">
        <f t="shared" si="558"/>
        <v>91</v>
      </c>
      <c r="L295" s="5" t="s">
        <v>47</v>
      </c>
      <c r="S295"/>
      <c r="AP295"/>
      <c r="AQ295"/>
      <c r="AR295"/>
    </row>
    <row r="296" spans="1:44">
      <c r="A296" s="6">
        <v>30</v>
      </c>
      <c r="B296" s="6">
        <v>65</v>
      </c>
      <c r="C296" s="6">
        <v>82</v>
      </c>
      <c r="D296" s="7">
        <v>20.714243840000002</v>
      </c>
      <c r="E296" s="8">
        <f t="shared" si="555"/>
        <v>21</v>
      </c>
      <c r="F296" s="7">
        <v>15.27824066</v>
      </c>
      <c r="G296" s="8">
        <f t="shared" si="556"/>
        <v>15</v>
      </c>
      <c r="H296" s="9">
        <v>7.1037980689999998</v>
      </c>
      <c r="I296" s="8">
        <f t="shared" si="557"/>
        <v>7</v>
      </c>
      <c r="J296" s="10">
        <v>76.778886720000003</v>
      </c>
      <c r="K296" s="8">
        <f t="shared" si="558"/>
        <v>77</v>
      </c>
      <c r="L296" s="5" t="s">
        <v>47</v>
      </c>
      <c r="S296"/>
      <c r="AP296"/>
      <c r="AQ296"/>
      <c r="AR296"/>
    </row>
    <row r="297" spans="1:44">
      <c r="A297" s="6">
        <v>57</v>
      </c>
      <c r="B297" s="6">
        <v>56</v>
      </c>
      <c r="C297" s="6">
        <v>78</v>
      </c>
      <c r="D297" s="7">
        <v>17.341502290000001</v>
      </c>
      <c r="E297" s="8">
        <f t="shared" si="555"/>
        <v>17</v>
      </c>
      <c r="F297" s="7">
        <v>18.756262549999999</v>
      </c>
      <c r="G297" s="8">
        <f t="shared" si="556"/>
        <v>19</v>
      </c>
      <c r="H297" s="9">
        <v>8.8614796679999994</v>
      </c>
      <c r="I297" s="8">
        <f t="shared" si="557"/>
        <v>9</v>
      </c>
      <c r="J297" s="10">
        <v>67.9545435</v>
      </c>
      <c r="K297" s="8">
        <f t="shared" si="558"/>
        <v>68</v>
      </c>
      <c r="L297" s="5" t="s">
        <v>47</v>
      </c>
      <c r="S297"/>
      <c r="AP297"/>
      <c r="AQ297"/>
      <c r="AR297"/>
    </row>
    <row r="298" spans="1:44">
      <c r="A298" s="6">
        <v>48</v>
      </c>
      <c r="B298" s="6">
        <v>65</v>
      </c>
      <c r="C298" s="6">
        <v>78</v>
      </c>
      <c r="D298" s="7">
        <v>17.437327140000001</v>
      </c>
      <c r="E298" s="8">
        <f t="shared" si="555"/>
        <v>17</v>
      </c>
      <c r="F298" s="7">
        <v>14.338474059999999</v>
      </c>
      <c r="G298" s="8">
        <f t="shared" si="556"/>
        <v>14</v>
      </c>
      <c r="H298" s="9">
        <v>7.8611281479999997</v>
      </c>
      <c r="I298" s="8">
        <f t="shared" si="557"/>
        <v>8</v>
      </c>
      <c r="J298" s="10">
        <v>73.092670400000003</v>
      </c>
      <c r="K298" s="8">
        <f t="shared" si="558"/>
        <v>73</v>
      </c>
      <c r="L298" s="5" t="s">
        <v>47</v>
      </c>
      <c r="S298"/>
      <c r="AP298"/>
      <c r="AQ298"/>
      <c r="AR298"/>
    </row>
    <row r="299" spans="1:44">
      <c r="A299" s="6">
        <v>36</v>
      </c>
      <c r="B299" s="6">
        <v>56</v>
      </c>
      <c r="C299" s="6">
        <v>83</v>
      </c>
      <c r="D299" s="7">
        <v>18.89780215</v>
      </c>
      <c r="E299" s="8">
        <f t="shared" si="555"/>
        <v>19</v>
      </c>
      <c r="F299" s="7">
        <v>19.761829460000001</v>
      </c>
      <c r="G299" s="8">
        <f t="shared" si="556"/>
        <v>20</v>
      </c>
      <c r="H299" s="9">
        <v>7.4526709000000002</v>
      </c>
      <c r="I299" s="8">
        <f t="shared" si="557"/>
        <v>7</v>
      </c>
      <c r="J299" s="10">
        <v>69.095124769999998</v>
      </c>
      <c r="K299" s="8">
        <f t="shared" si="558"/>
        <v>69</v>
      </c>
      <c r="L299" s="5" t="s">
        <v>47</v>
      </c>
      <c r="S299"/>
      <c r="AP299"/>
      <c r="AQ299"/>
      <c r="AR299"/>
    </row>
    <row r="300" spans="1:44">
      <c r="A300" s="6">
        <v>40</v>
      </c>
      <c r="B300" s="6">
        <v>58</v>
      </c>
      <c r="C300" s="6">
        <v>75</v>
      </c>
      <c r="D300" s="7">
        <v>18.591907710000001</v>
      </c>
      <c r="E300" s="8">
        <f t="shared" si="555"/>
        <v>19</v>
      </c>
      <c r="F300" s="7">
        <v>14.77959596</v>
      </c>
      <c r="G300" s="8">
        <f t="shared" si="556"/>
        <v>15</v>
      </c>
      <c r="H300" s="9">
        <v>7.1680960550000004</v>
      </c>
      <c r="I300" s="8">
        <f t="shared" si="557"/>
        <v>7</v>
      </c>
      <c r="J300" s="10">
        <v>89.609824509999996</v>
      </c>
      <c r="K300" s="8">
        <f t="shared" si="558"/>
        <v>90</v>
      </c>
      <c r="L300" s="5" t="s">
        <v>47</v>
      </c>
      <c r="S300"/>
      <c r="AP300"/>
      <c r="AQ300"/>
      <c r="AR300"/>
    </row>
    <row r="301" spans="1:44">
      <c r="A301" s="6">
        <v>49</v>
      </c>
      <c r="B301" s="6">
        <v>69</v>
      </c>
      <c r="C301" s="6">
        <v>82</v>
      </c>
      <c r="D301" s="7">
        <v>18.315614929999999</v>
      </c>
      <c r="E301" s="8">
        <f t="shared" si="555"/>
        <v>18</v>
      </c>
      <c r="F301" s="7">
        <v>15.36143547</v>
      </c>
      <c r="G301" s="8">
        <f t="shared" si="556"/>
        <v>15</v>
      </c>
      <c r="H301" s="9">
        <v>7.2631185499999997</v>
      </c>
      <c r="I301" s="8">
        <f t="shared" si="557"/>
        <v>7</v>
      </c>
      <c r="J301" s="10">
        <v>81.787104630000002</v>
      </c>
      <c r="K301" s="8">
        <f t="shared" si="558"/>
        <v>82</v>
      </c>
      <c r="L301" s="5" t="s">
        <v>47</v>
      </c>
      <c r="S301"/>
      <c r="AP301"/>
      <c r="AQ301"/>
      <c r="AR301"/>
    </row>
    <row r="302" spans="1:44">
      <c r="A302" s="6">
        <v>13</v>
      </c>
      <c r="B302" s="6">
        <v>60</v>
      </c>
      <c r="C302" s="6">
        <v>25</v>
      </c>
      <c r="D302" s="7">
        <v>17.136927740000001</v>
      </c>
      <c r="E302" s="8">
        <f t="shared" si="555"/>
        <v>17</v>
      </c>
      <c r="F302" s="7">
        <v>20.595416929999999</v>
      </c>
      <c r="G302" s="8">
        <f t="shared" si="556"/>
        <v>21</v>
      </c>
      <c r="H302" s="9">
        <v>5.6859716599999999</v>
      </c>
      <c r="I302" s="8">
        <f t="shared" si="557"/>
        <v>6</v>
      </c>
      <c r="J302" s="10">
        <v>128.25686200000001</v>
      </c>
      <c r="K302" s="8">
        <f t="shared" si="558"/>
        <v>128</v>
      </c>
      <c r="L302" s="5" t="s">
        <v>57</v>
      </c>
      <c r="S302"/>
      <c r="AP302"/>
      <c r="AQ302"/>
      <c r="AR302"/>
    </row>
    <row r="303" spans="1:44">
      <c r="A303" s="6">
        <v>25</v>
      </c>
      <c r="B303" s="6">
        <v>70</v>
      </c>
      <c r="C303" s="6">
        <v>16</v>
      </c>
      <c r="D303" s="7">
        <v>19.634743319999998</v>
      </c>
      <c r="E303" s="8">
        <f t="shared" si="555"/>
        <v>20</v>
      </c>
      <c r="F303" s="7">
        <v>18.907056390000001</v>
      </c>
      <c r="G303" s="8">
        <f t="shared" si="556"/>
        <v>19</v>
      </c>
      <c r="H303" s="9">
        <v>5.759237003</v>
      </c>
      <c r="I303" s="8">
        <f t="shared" si="557"/>
        <v>6</v>
      </c>
      <c r="J303" s="10">
        <v>106.3598183</v>
      </c>
      <c r="K303" s="8">
        <f t="shared" si="558"/>
        <v>106</v>
      </c>
      <c r="L303" s="5" t="s">
        <v>57</v>
      </c>
      <c r="S303"/>
      <c r="AP303"/>
      <c r="AQ303"/>
      <c r="AR303"/>
    </row>
    <row r="304" spans="1:44">
      <c r="A304" s="6">
        <v>31</v>
      </c>
      <c r="B304" s="6">
        <v>55</v>
      </c>
      <c r="C304" s="6">
        <v>22</v>
      </c>
      <c r="D304" s="7">
        <v>22.913502449999999</v>
      </c>
      <c r="E304" s="8">
        <f t="shared" si="555"/>
        <v>23</v>
      </c>
      <c r="F304" s="7">
        <v>21.339531139999998</v>
      </c>
      <c r="G304" s="8">
        <f t="shared" si="556"/>
        <v>21</v>
      </c>
      <c r="H304" s="9">
        <v>5.8731718940000004</v>
      </c>
      <c r="I304" s="8">
        <f t="shared" si="557"/>
        <v>6</v>
      </c>
      <c r="J304" s="10">
        <v>109.225556</v>
      </c>
      <c r="K304" s="8">
        <f t="shared" si="558"/>
        <v>109</v>
      </c>
      <c r="L304" s="5" t="s">
        <v>57</v>
      </c>
      <c r="S304"/>
      <c r="AP304"/>
      <c r="AQ304"/>
      <c r="AR304"/>
    </row>
    <row r="305" spans="1:44">
      <c r="A305" s="6">
        <v>40</v>
      </c>
      <c r="B305" s="6">
        <v>64</v>
      </c>
      <c r="C305" s="6">
        <v>16</v>
      </c>
      <c r="D305" s="7">
        <v>16.433403420000001</v>
      </c>
      <c r="E305" s="8">
        <f t="shared" si="555"/>
        <v>16</v>
      </c>
      <c r="F305" s="7">
        <v>24.240458749999998</v>
      </c>
      <c r="G305" s="8">
        <f t="shared" si="556"/>
        <v>24</v>
      </c>
      <c r="H305" s="9">
        <v>5.9266769850000003</v>
      </c>
      <c r="I305" s="8">
        <f t="shared" si="557"/>
        <v>6</v>
      </c>
      <c r="J305" s="10">
        <v>140.3717815</v>
      </c>
      <c r="K305" s="8">
        <f t="shared" si="558"/>
        <v>140</v>
      </c>
      <c r="L305" s="5" t="s">
        <v>57</v>
      </c>
      <c r="S305"/>
      <c r="AP305"/>
      <c r="AQ305"/>
      <c r="AR305"/>
    </row>
    <row r="306" spans="1:44">
      <c r="A306" s="6">
        <v>2</v>
      </c>
      <c r="B306" s="6">
        <v>61</v>
      </c>
      <c r="C306" s="6">
        <v>20</v>
      </c>
      <c r="D306" s="7">
        <v>22.13974653</v>
      </c>
      <c r="E306" s="8">
        <f t="shared" si="555"/>
        <v>22</v>
      </c>
      <c r="F306" s="7">
        <v>23.022511170000001</v>
      </c>
      <c r="G306" s="8">
        <f t="shared" si="556"/>
        <v>23</v>
      </c>
      <c r="H306" s="9">
        <v>5.9556166800000003</v>
      </c>
      <c r="I306" s="8">
        <f t="shared" si="557"/>
        <v>6</v>
      </c>
      <c r="J306" s="10">
        <v>76.641282579999995</v>
      </c>
      <c r="K306" s="8">
        <f t="shared" si="558"/>
        <v>77</v>
      </c>
      <c r="L306" s="5" t="s">
        <v>57</v>
      </c>
      <c r="S306"/>
      <c r="AP306"/>
      <c r="AQ306"/>
      <c r="AR306"/>
    </row>
    <row r="307" spans="1:44">
      <c r="A307" s="6">
        <v>26</v>
      </c>
      <c r="B307" s="6">
        <v>65</v>
      </c>
      <c r="C307" s="6">
        <v>22</v>
      </c>
      <c r="D307" s="7">
        <v>17.848065609999999</v>
      </c>
      <c r="E307" s="8">
        <f t="shared" si="555"/>
        <v>18</v>
      </c>
      <c r="F307" s="7">
        <v>18.776219510000001</v>
      </c>
      <c r="G307" s="8">
        <f t="shared" si="556"/>
        <v>19</v>
      </c>
      <c r="H307" s="9">
        <v>5.9499490809999998</v>
      </c>
      <c r="I307" s="8">
        <f t="shared" si="557"/>
        <v>6</v>
      </c>
      <c r="J307" s="10">
        <v>143.09841710000001</v>
      </c>
      <c r="K307" s="8">
        <f t="shared" si="558"/>
        <v>143</v>
      </c>
      <c r="L307" s="5" t="s">
        <v>57</v>
      </c>
      <c r="S307"/>
      <c r="AP307"/>
      <c r="AQ307"/>
      <c r="AR307"/>
    </row>
    <row r="308" spans="1:44">
      <c r="A308" s="6">
        <v>17</v>
      </c>
      <c r="B308" s="6">
        <v>57</v>
      </c>
      <c r="C308" s="6">
        <v>21</v>
      </c>
      <c r="D308" s="7">
        <v>19.883940110000001</v>
      </c>
      <c r="E308" s="8">
        <f t="shared" si="555"/>
        <v>20</v>
      </c>
      <c r="F308" s="7">
        <v>20.31564139</v>
      </c>
      <c r="G308" s="8">
        <f t="shared" si="556"/>
        <v>20</v>
      </c>
      <c r="H308" s="9">
        <v>5.7892142890000002</v>
      </c>
      <c r="I308" s="8">
        <f t="shared" si="557"/>
        <v>6</v>
      </c>
      <c r="J308" s="10">
        <v>60.919747919999999</v>
      </c>
      <c r="K308" s="8">
        <f t="shared" si="558"/>
        <v>61</v>
      </c>
      <c r="L308" s="5" t="s">
        <v>57</v>
      </c>
      <c r="S308"/>
      <c r="AP308"/>
      <c r="AQ308"/>
      <c r="AR308"/>
    </row>
    <row r="309" spans="1:44">
      <c r="A309" s="6">
        <v>26</v>
      </c>
      <c r="B309" s="6">
        <v>80</v>
      </c>
      <c r="C309" s="6">
        <v>18</v>
      </c>
      <c r="D309" s="7">
        <v>19.325096380000002</v>
      </c>
      <c r="E309" s="8">
        <f t="shared" si="555"/>
        <v>19</v>
      </c>
      <c r="F309" s="7">
        <v>23.333478800000002</v>
      </c>
      <c r="G309" s="8">
        <f t="shared" si="556"/>
        <v>23</v>
      </c>
      <c r="H309" s="9">
        <v>5.5810215210000003</v>
      </c>
      <c r="I309" s="8">
        <f t="shared" si="557"/>
        <v>6</v>
      </c>
      <c r="J309" s="10">
        <v>104.77839470000001</v>
      </c>
      <c r="K309" s="8">
        <f t="shared" si="558"/>
        <v>105</v>
      </c>
      <c r="L309" s="5" t="s">
        <v>57</v>
      </c>
      <c r="S309"/>
      <c r="AP309"/>
      <c r="AQ309"/>
      <c r="AR309"/>
    </row>
    <row r="310" spans="1:44">
      <c r="A310" s="6">
        <v>17</v>
      </c>
      <c r="B310" s="6">
        <v>59</v>
      </c>
      <c r="C310" s="6">
        <v>17</v>
      </c>
      <c r="D310" s="7">
        <v>18.4167001</v>
      </c>
      <c r="E310" s="8">
        <f t="shared" si="555"/>
        <v>18</v>
      </c>
      <c r="F310" s="7">
        <v>23.428299379999999</v>
      </c>
      <c r="G310" s="8">
        <f t="shared" si="556"/>
        <v>23</v>
      </c>
      <c r="H310" s="9">
        <v>5.6898581330000004</v>
      </c>
      <c r="I310" s="8">
        <f t="shared" si="557"/>
        <v>6</v>
      </c>
      <c r="J310" s="10">
        <v>132.98010540000001</v>
      </c>
      <c r="K310" s="8">
        <f t="shared" si="558"/>
        <v>133</v>
      </c>
      <c r="L310" s="5" t="s">
        <v>57</v>
      </c>
      <c r="S310"/>
      <c r="AP310"/>
      <c r="AQ310"/>
      <c r="AR310"/>
    </row>
    <row r="311" spans="1:44">
      <c r="A311" s="6">
        <v>27</v>
      </c>
      <c r="B311" s="6">
        <v>59</v>
      </c>
      <c r="C311" s="6">
        <v>22</v>
      </c>
      <c r="D311" s="7">
        <v>21.81167649</v>
      </c>
      <c r="E311" s="8">
        <f t="shared" si="555"/>
        <v>22</v>
      </c>
      <c r="F311" s="7">
        <v>23.20591245</v>
      </c>
      <c r="G311" s="8">
        <f t="shared" si="556"/>
        <v>23</v>
      </c>
      <c r="H311" s="9">
        <v>5.7941585040000003</v>
      </c>
      <c r="I311" s="8">
        <f t="shared" si="557"/>
        <v>6</v>
      </c>
      <c r="J311" s="10">
        <v>130.06080929999999</v>
      </c>
      <c r="K311" s="8">
        <f t="shared" si="558"/>
        <v>130</v>
      </c>
      <c r="L311" s="5" t="s">
        <v>57</v>
      </c>
      <c r="S311"/>
      <c r="AP311"/>
      <c r="AQ311"/>
      <c r="AR311"/>
    </row>
    <row r="312" spans="1:44">
      <c r="A312" s="6">
        <v>28</v>
      </c>
      <c r="B312" s="6">
        <v>58</v>
      </c>
      <c r="C312" s="6">
        <v>24</v>
      </c>
      <c r="D312" s="7">
        <v>19.727025279999999</v>
      </c>
      <c r="E312" s="8">
        <f t="shared" si="555"/>
        <v>20</v>
      </c>
      <c r="F312" s="7">
        <v>18.281730150000001</v>
      </c>
      <c r="G312" s="8">
        <f t="shared" si="556"/>
        <v>18</v>
      </c>
      <c r="H312" s="9">
        <v>5.7481904630000002</v>
      </c>
      <c r="I312" s="8">
        <f t="shared" si="557"/>
        <v>6</v>
      </c>
      <c r="J312" s="10">
        <v>143.76308940000001</v>
      </c>
      <c r="K312" s="8">
        <f t="shared" si="558"/>
        <v>144</v>
      </c>
      <c r="L312" s="5" t="s">
        <v>57</v>
      </c>
      <c r="S312"/>
      <c r="AP312"/>
      <c r="AQ312"/>
      <c r="AR312"/>
    </row>
    <row r="313" spans="1:44">
      <c r="A313" s="6">
        <v>25</v>
      </c>
      <c r="B313" s="6">
        <v>57</v>
      </c>
      <c r="C313" s="6">
        <v>19</v>
      </c>
      <c r="D313" s="7">
        <v>17.154329539999999</v>
      </c>
      <c r="E313" s="8">
        <f t="shared" si="555"/>
        <v>17</v>
      </c>
      <c r="F313" s="7">
        <v>19.870706590000001</v>
      </c>
      <c r="G313" s="8">
        <f t="shared" si="556"/>
        <v>20</v>
      </c>
      <c r="H313" s="9">
        <v>5.5665228960000004</v>
      </c>
      <c r="I313" s="8">
        <f t="shared" si="557"/>
        <v>6</v>
      </c>
      <c r="J313" s="10">
        <v>87.996697310000002</v>
      </c>
      <c r="K313" s="8">
        <f t="shared" si="558"/>
        <v>88</v>
      </c>
      <c r="L313" s="5" t="s">
        <v>57</v>
      </c>
      <c r="S313"/>
      <c r="AP313"/>
      <c r="AQ313"/>
      <c r="AR313"/>
    </row>
    <row r="314" spans="1:44">
      <c r="A314" s="6">
        <v>28</v>
      </c>
      <c r="B314" s="6">
        <v>80</v>
      </c>
      <c r="C314" s="6">
        <v>17</v>
      </c>
      <c r="D314" s="7">
        <v>19.622078259999999</v>
      </c>
      <c r="E314" s="8">
        <f t="shared" si="555"/>
        <v>20</v>
      </c>
      <c r="F314" s="7">
        <v>18.671708540000001</v>
      </c>
      <c r="G314" s="8">
        <f t="shared" si="556"/>
        <v>19</v>
      </c>
      <c r="H314" s="9">
        <v>5.8094195839999996</v>
      </c>
      <c r="I314" s="8">
        <f t="shared" si="557"/>
        <v>6</v>
      </c>
      <c r="J314" s="10">
        <v>144.15674540000001</v>
      </c>
      <c r="K314" s="8">
        <f t="shared" si="558"/>
        <v>144</v>
      </c>
      <c r="L314" s="5" t="s">
        <v>57</v>
      </c>
      <c r="S314"/>
      <c r="AP314"/>
      <c r="AQ314"/>
      <c r="AR314"/>
    </row>
    <row r="315" spans="1:44">
      <c r="A315" s="6">
        <v>25</v>
      </c>
      <c r="B315" s="6">
        <v>60</v>
      </c>
      <c r="C315" s="6">
        <v>22</v>
      </c>
      <c r="D315" s="7">
        <v>21.631491480000001</v>
      </c>
      <c r="E315" s="8">
        <f t="shared" si="555"/>
        <v>22</v>
      </c>
      <c r="F315" s="7">
        <v>21.179197009999999</v>
      </c>
      <c r="G315" s="8">
        <f t="shared" si="556"/>
        <v>21</v>
      </c>
      <c r="H315" s="9">
        <v>5.8872630270000004</v>
      </c>
      <c r="I315" s="8">
        <f t="shared" si="557"/>
        <v>6</v>
      </c>
      <c r="J315" s="10">
        <v>134.36499480000001</v>
      </c>
      <c r="K315" s="8">
        <f t="shared" si="558"/>
        <v>134</v>
      </c>
      <c r="L315" s="5" t="s">
        <v>57</v>
      </c>
      <c r="S315"/>
      <c r="AP315"/>
      <c r="AQ315"/>
      <c r="AR315"/>
    </row>
    <row r="316" spans="1:44">
      <c r="A316" s="6">
        <v>12</v>
      </c>
      <c r="B316" s="6">
        <v>78</v>
      </c>
      <c r="C316" s="6">
        <v>23</v>
      </c>
      <c r="D316" s="7">
        <v>16.065227539999999</v>
      </c>
      <c r="E316" s="8">
        <f t="shared" si="555"/>
        <v>16</v>
      </c>
      <c r="F316" s="7">
        <v>18.724796950000002</v>
      </c>
      <c r="G316" s="8">
        <f t="shared" si="556"/>
        <v>19</v>
      </c>
      <c r="H316" s="9">
        <v>5.9981245300000001</v>
      </c>
      <c r="I316" s="8">
        <f t="shared" si="557"/>
        <v>6</v>
      </c>
      <c r="J316" s="10">
        <v>88.066387750000004</v>
      </c>
      <c r="K316" s="8">
        <f t="shared" si="558"/>
        <v>88</v>
      </c>
      <c r="L316" s="5" t="s">
        <v>57</v>
      </c>
      <c r="S316"/>
      <c r="AP316"/>
      <c r="AQ316"/>
      <c r="AR316"/>
    </row>
    <row r="317" spans="1:44">
      <c r="A317" s="6">
        <v>6</v>
      </c>
      <c r="B317" s="6">
        <v>77</v>
      </c>
      <c r="C317" s="6">
        <v>25</v>
      </c>
      <c r="D317" s="7">
        <v>20.61162204</v>
      </c>
      <c r="E317" s="8">
        <f t="shared" si="555"/>
        <v>21</v>
      </c>
      <c r="F317" s="7">
        <v>24.363141349999999</v>
      </c>
      <c r="G317" s="8">
        <f t="shared" si="556"/>
        <v>24</v>
      </c>
      <c r="H317" s="9">
        <v>5.792744849</v>
      </c>
      <c r="I317" s="8">
        <f t="shared" si="557"/>
        <v>6</v>
      </c>
      <c r="J317" s="10">
        <v>69.63833855</v>
      </c>
      <c r="K317" s="8">
        <f t="shared" si="558"/>
        <v>70</v>
      </c>
      <c r="L317" s="5" t="s">
        <v>57</v>
      </c>
      <c r="S317"/>
      <c r="AP317"/>
      <c r="AQ317"/>
      <c r="AR317"/>
    </row>
    <row r="318" spans="1:44">
      <c r="A318" s="6">
        <v>22</v>
      </c>
      <c r="B318" s="6">
        <v>79</v>
      </c>
      <c r="C318" s="6">
        <v>17</v>
      </c>
      <c r="D318" s="7">
        <v>21.424510990000002</v>
      </c>
      <c r="E318" s="8">
        <f t="shared" si="555"/>
        <v>21</v>
      </c>
      <c r="F318" s="7">
        <v>20.396597140000001</v>
      </c>
      <c r="G318" s="8">
        <f t="shared" si="556"/>
        <v>20</v>
      </c>
      <c r="H318" s="9">
        <v>5.9122898890000002</v>
      </c>
      <c r="I318" s="8">
        <f t="shared" si="557"/>
        <v>6</v>
      </c>
      <c r="J318" s="10">
        <v>116.52069229999999</v>
      </c>
      <c r="K318" s="8">
        <f t="shared" si="558"/>
        <v>117</v>
      </c>
      <c r="L318" s="5" t="s">
        <v>57</v>
      </c>
      <c r="S318"/>
      <c r="AP318"/>
      <c r="AQ318"/>
      <c r="AR318"/>
    </row>
    <row r="319" spans="1:44">
      <c r="A319" s="6">
        <v>27</v>
      </c>
      <c r="B319" s="6">
        <v>80</v>
      </c>
      <c r="C319" s="6">
        <v>15</v>
      </c>
      <c r="D319" s="7">
        <v>19.070961650000001</v>
      </c>
      <c r="E319" s="8">
        <f t="shared" si="555"/>
        <v>19</v>
      </c>
      <c r="F319" s="7">
        <v>21.210922660000001</v>
      </c>
      <c r="G319" s="8">
        <f t="shared" si="556"/>
        <v>21</v>
      </c>
      <c r="H319" s="9">
        <v>5.7883869509999997</v>
      </c>
      <c r="I319" s="8">
        <f t="shared" si="557"/>
        <v>6</v>
      </c>
      <c r="J319" s="10">
        <v>86.21917578</v>
      </c>
      <c r="K319" s="8">
        <f t="shared" si="558"/>
        <v>86</v>
      </c>
      <c r="L319" s="5" t="s">
        <v>57</v>
      </c>
      <c r="S319"/>
      <c r="AP319"/>
      <c r="AQ319"/>
      <c r="AR319"/>
    </row>
    <row r="320" spans="1:44">
      <c r="A320" s="6">
        <v>10</v>
      </c>
      <c r="B320" s="6">
        <v>55</v>
      </c>
      <c r="C320" s="6">
        <v>23</v>
      </c>
      <c r="D320" s="7">
        <v>21.188531780000002</v>
      </c>
      <c r="E320" s="8">
        <f t="shared" si="555"/>
        <v>21</v>
      </c>
      <c r="F320" s="7">
        <v>19.634385989999998</v>
      </c>
      <c r="G320" s="8">
        <f t="shared" si="556"/>
        <v>20</v>
      </c>
      <c r="H320" s="9">
        <v>5.7282330809999999</v>
      </c>
      <c r="I320" s="8">
        <f t="shared" si="557"/>
        <v>6</v>
      </c>
      <c r="J320" s="10">
        <v>137.19486330000001</v>
      </c>
      <c r="K320" s="8">
        <f t="shared" si="558"/>
        <v>137</v>
      </c>
      <c r="L320" s="5" t="s">
        <v>57</v>
      </c>
      <c r="S320"/>
      <c r="AP320"/>
      <c r="AQ320"/>
      <c r="AR320"/>
    </row>
    <row r="321" spans="1:44">
      <c r="A321" s="6">
        <v>23</v>
      </c>
      <c r="B321" s="6">
        <v>65</v>
      </c>
      <c r="C321" s="6">
        <v>20</v>
      </c>
      <c r="D321" s="7">
        <v>23.042909699999999</v>
      </c>
      <c r="E321" s="8">
        <f t="shared" si="555"/>
        <v>23</v>
      </c>
      <c r="F321" s="7">
        <v>22.426109719999999</v>
      </c>
      <c r="G321" s="8">
        <f t="shared" si="556"/>
        <v>22</v>
      </c>
      <c r="H321" s="9">
        <v>5.833940084</v>
      </c>
      <c r="I321" s="8">
        <f t="shared" si="557"/>
        <v>6</v>
      </c>
      <c r="J321" s="10">
        <v>108.36843159999999</v>
      </c>
      <c r="K321" s="8">
        <f t="shared" si="558"/>
        <v>108</v>
      </c>
      <c r="L321" s="5" t="s">
        <v>57</v>
      </c>
      <c r="S321"/>
      <c r="AP321"/>
      <c r="AQ321"/>
      <c r="AR321"/>
    </row>
    <row r="322" spans="1:44">
      <c r="A322" s="6">
        <v>19</v>
      </c>
      <c r="B322" s="6">
        <v>78</v>
      </c>
      <c r="C322" s="6">
        <v>16</v>
      </c>
      <c r="D322" s="7">
        <v>20.653758329999999</v>
      </c>
      <c r="E322" s="8">
        <f t="shared" si="555"/>
        <v>21</v>
      </c>
      <c r="F322" s="7">
        <v>23.105386370000002</v>
      </c>
      <c r="G322" s="8">
        <f t="shared" si="556"/>
        <v>23</v>
      </c>
      <c r="H322" s="9">
        <v>5.9675332360000004</v>
      </c>
      <c r="I322" s="8">
        <f t="shared" si="557"/>
        <v>6</v>
      </c>
      <c r="J322" s="10">
        <v>67.717689469999996</v>
      </c>
      <c r="K322" s="8">
        <f t="shared" si="558"/>
        <v>68</v>
      </c>
      <c r="L322" s="5" t="s">
        <v>57</v>
      </c>
      <c r="S322"/>
      <c r="AP322"/>
      <c r="AQ322"/>
      <c r="AR322"/>
    </row>
    <row r="323" spans="1:44">
      <c r="A323" s="6">
        <v>19</v>
      </c>
      <c r="B323" s="6">
        <v>65</v>
      </c>
      <c r="C323" s="6">
        <v>25</v>
      </c>
      <c r="D323" s="7">
        <v>18.095510139999998</v>
      </c>
      <c r="E323" s="8">
        <f t="shared" ref="E323:E386" si="584">ROUND(D323, 0)</f>
        <v>18</v>
      </c>
      <c r="F323" s="7">
        <v>18.293184360000001</v>
      </c>
      <c r="G323" s="8">
        <f t="shared" ref="G323:G386" si="585">ROUND(F323, 0)</f>
        <v>18</v>
      </c>
      <c r="H323" s="9">
        <v>5.6250964459999997</v>
      </c>
      <c r="I323" s="8">
        <f t="shared" ref="I323:I386" si="586">ROUND(H323, 0)</f>
        <v>6</v>
      </c>
      <c r="J323" s="10">
        <v>144.79023230000001</v>
      </c>
      <c r="K323" s="8">
        <f t="shared" ref="K323:K386" si="587">ROUND(J323, 0)</f>
        <v>145</v>
      </c>
      <c r="L323" s="5" t="s">
        <v>57</v>
      </c>
      <c r="S323"/>
      <c r="AP323"/>
      <c r="AQ323"/>
      <c r="AR323"/>
    </row>
    <row r="324" spans="1:44">
      <c r="A324" s="6">
        <v>22</v>
      </c>
      <c r="B324" s="6">
        <v>70</v>
      </c>
      <c r="C324" s="6">
        <v>19</v>
      </c>
      <c r="D324" s="7">
        <v>18.23775702</v>
      </c>
      <c r="E324" s="8">
        <f t="shared" si="584"/>
        <v>18</v>
      </c>
      <c r="F324" s="7">
        <v>21.076432730000001</v>
      </c>
      <c r="G324" s="8">
        <f t="shared" si="585"/>
        <v>21</v>
      </c>
      <c r="H324" s="9">
        <v>5.5156150229999996</v>
      </c>
      <c r="I324" s="8">
        <f t="shared" si="586"/>
        <v>6</v>
      </c>
      <c r="J324" s="10">
        <v>69.449515849999997</v>
      </c>
      <c r="K324" s="8">
        <f t="shared" si="587"/>
        <v>69</v>
      </c>
      <c r="L324" s="5" t="s">
        <v>57</v>
      </c>
      <c r="S324"/>
      <c r="AP324"/>
      <c r="AQ324"/>
      <c r="AR324"/>
    </row>
    <row r="325" spans="1:44">
      <c r="A325" s="6">
        <v>37</v>
      </c>
      <c r="B325" s="6">
        <v>64</v>
      </c>
      <c r="C325" s="6">
        <v>22</v>
      </c>
      <c r="D325" s="7">
        <v>17.481897350000001</v>
      </c>
      <c r="E325" s="8">
        <f t="shared" si="584"/>
        <v>17</v>
      </c>
      <c r="F325" s="7">
        <v>18.825197299999999</v>
      </c>
      <c r="G325" s="8">
        <f t="shared" si="585"/>
        <v>19</v>
      </c>
      <c r="H325" s="9">
        <v>5.9546653489999999</v>
      </c>
      <c r="I325" s="8">
        <f t="shared" si="586"/>
        <v>6</v>
      </c>
      <c r="J325" s="10">
        <v>121.9401369</v>
      </c>
      <c r="K325" s="8">
        <f t="shared" si="587"/>
        <v>122</v>
      </c>
      <c r="L325" s="5" t="s">
        <v>57</v>
      </c>
      <c r="S325"/>
      <c r="AP325"/>
      <c r="AQ325"/>
      <c r="AR325"/>
    </row>
    <row r="326" spans="1:44">
      <c r="A326" s="6">
        <v>11</v>
      </c>
      <c r="B326" s="6">
        <v>71</v>
      </c>
      <c r="C326" s="6">
        <v>17</v>
      </c>
      <c r="D326" s="7">
        <v>19.919178599999999</v>
      </c>
      <c r="E326" s="8">
        <f t="shared" si="584"/>
        <v>20</v>
      </c>
      <c r="F326" s="7">
        <v>21.47324158</v>
      </c>
      <c r="G326" s="8">
        <f t="shared" si="585"/>
        <v>21</v>
      </c>
      <c r="H326" s="9">
        <v>5.7464477699999996</v>
      </c>
      <c r="I326" s="8">
        <f t="shared" si="586"/>
        <v>6</v>
      </c>
      <c r="J326" s="10">
        <v>82.685543789999997</v>
      </c>
      <c r="K326" s="8">
        <f t="shared" si="587"/>
        <v>83</v>
      </c>
      <c r="L326" s="5" t="s">
        <v>57</v>
      </c>
      <c r="S326"/>
      <c r="AP326"/>
      <c r="AQ326"/>
      <c r="AR326"/>
    </row>
    <row r="327" spans="1:44">
      <c r="A327" s="6">
        <v>18</v>
      </c>
      <c r="B327" s="6">
        <v>79</v>
      </c>
      <c r="C327" s="6">
        <v>20</v>
      </c>
      <c r="D327" s="7">
        <v>20.27514686</v>
      </c>
      <c r="E327" s="8">
        <f t="shared" si="584"/>
        <v>20</v>
      </c>
      <c r="F327" s="7">
        <v>23.235360400000001</v>
      </c>
      <c r="G327" s="8">
        <f t="shared" si="585"/>
        <v>23</v>
      </c>
      <c r="H327" s="9">
        <v>5.8773475150000003</v>
      </c>
      <c r="I327" s="8">
        <f t="shared" si="586"/>
        <v>6</v>
      </c>
      <c r="J327" s="10">
        <v>139.7521543</v>
      </c>
      <c r="K327" s="8">
        <f t="shared" si="587"/>
        <v>140</v>
      </c>
      <c r="L327" s="5" t="s">
        <v>57</v>
      </c>
      <c r="S327"/>
      <c r="AP327"/>
      <c r="AQ327"/>
      <c r="AR327"/>
    </row>
    <row r="328" spans="1:44">
      <c r="A328" s="6">
        <v>21</v>
      </c>
      <c r="B328" s="6">
        <v>63</v>
      </c>
      <c r="C328" s="6">
        <v>17</v>
      </c>
      <c r="D328" s="7">
        <v>15.773702139999999</v>
      </c>
      <c r="E328" s="8">
        <f t="shared" si="584"/>
        <v>16</v>
      </c>
      <c r="F328" s="7">
        <v>19.230316200000001</v>
      </c>
      <c r="G328" s="8">
        <f t="shared" si="585"/>
        <v>19</v>
      </c>
      <c r="H328" s="9">
        <v>5.9799739650000001</v>
      </c>
      <c r="I328" s="8">
        <f t="shared" si="586"/>
        <v>6</v>
      </c>
      <c r="J328" s="10">
        <v>108.3441414</v>
      </c>
      <c r="K328" s="8">
        <f t="shared" si="587"/>
        <v>108</v>
      </c>
      <c r="L328" s="5" t="s">
        <v>57</v>
      </c>
      <c r="S328"/>
      <c r="AP328"/>
      <c r="AQ328"/>
      <c r="AR328"/>
    </row>
    <row r="329" spans="1:44">
      <c r="A329" s="6">
        <v>24</v>
      </c>
      <c r="B329" s="6">
        <v>80</v>
      </c>
      <c r="C329" s="6">
        <v>22</v>
      </c>
      <c r="D329" s="7">
        <v>16.711706419999999</v>
      </c>
      <c r="E329" s="8">
        <f t="shared" si="584"/>
        <v>17</v>
      </c>
      <c r="F329" s="7">
        <v>19.17651433</v>
      </c>
      <c r="G329" s="8">
        <f t="shared" si="585"/>
        <v>19</v>
      </c>
      <c r="H329" s="9">
        <v>5.635993966</v>
      </c>
      <c r="I329" s="8">
        <f t="shared" si="586"/>
        <v>6</v>
      </c>
      <c r="J329" s="10">
        <v>96.772858170000006</v>
      </c>
      <c r="K329" s="8">
        <f t="shared" si="587"/>
        <v>97</v>
      </c>
      <c r="L329" s="5" t="s">
        <v>57</v>
      </c>
      <c r="S329"/>
      <c r="AP329"/>
      <c r="AQ329"/>
      <c r="AR329"/>
    </row>
    <row r="330" spans="1:44">
      <c r="A330" s="6">
        <v>34</v>
      </c>
      <c r="B330" s="6">
        <v>60</v>
      </c>
      <c r="C330" s="6">
        <v>22</v>
      </c>
      <c r="D330" s="7">
        <v>17.66148158</v>
      </c>
      <c r="E330" s="8">
        <f t="shared" si="584"/>
        <v>18</v>
      </c>
      <c r="F330" s="7">
        <v>18.153027529999999</v>
      </c>
      <c r="G330" s="8">
        <f t="shared" si="585"/>
        <v>18</v>
      </c>
      <c r="H330" s="9">
        <v>5.6352317779999996</v>
      </c>
      <c r="I330" s="8">
        <f t="shared" si="586"/>
        <v>6</v>
      </c>
      <c r="J330" s="10">
        <v>100.6711761</v>
      </c>
      <c r="K330" s="8">
        <f t="shared" si="587"/>
        <v>101</v>
      </c>
      <c r="L330" s="5" t="s">
        <v>57</v>
      </c>
      <c r="S330"/>
      <c r="AP330"/>
      <c r="AQ330"/>
      <c r="AR330"/>
    </row>
    <row r="331" spans="1:44">
      <c r="A331" s="6">
        <v>16</v>
      </c>
      <c r="B331" s="6">
        <v>75</v>
      </c>
      <c r="C331" s="6">
        <v>21</v>
      </c>
      <c r="D331" s="7">
        <v>18.506928250000001</v>
      </c>
      <c r="E331" s="8">
        <f t="shared" si="584"/>
        <v>19</v>
      </c>
      <c r="F331" s="7">
        <v>23.616700649999999</v>
      </c>
      <c r="G331" s="8">
        <f t="shared" si="585"/>
        <v>24</v>
      </c>
      <c r="H331" s="9">
        <v>5.6792243459999998</v>
      </c>
      <c r="I331" s="8">
        <f t="shared" si="586"/>
        <v>6</v>
      </c>
      <c r="J331" s="10">
        <v>87.051328900000001</v>
      </c>
      <c r="K331" s="8">
        <f t="shared" si="587"/>
        <v>87</v>
      </c>
      <c r="L331" s="5" t="s">
        <v>57</v>
      </c>
      <c r="S331"/>
      <c r="AP331"/>
      <c r="AQ331"/>
      <c r="AR331"/>
    </row>
    <row r="332" spans="1:44">
      <c r="A332" s="6">
        <v>17</v>
      </c>
      <c r="B332" s="6">
        <v>77</v>
      </c>
      <c r="C332" s="6">
        <v>23</v>
      </c>
      <c r="D332" s="7">
        <v>24.513247870000001</v>
      </c>
      <c r="E332" s="8">
        <f t="shared" si="584"/>
        <v>25</v>
      </c>
      <c r="F332" s="7">
        <v>20.81527638</v>
      </c>
      <c r="G332" s="8">
        <f t="shared" si="585"/>
        <v>21</v>
      </c>
      <c r="H332" s="9">
        <v>5.6700629749999996</v>
      </c>
      <c r="I332" s="8">
        <f t="shared" si="586"/>
        <v>6</v>
      </c>
      <c r="J332" s="10">
        <v>64.194979470000007</v>
      </c>
      <c r="K332" s="8">
        <f t="shared" si="587"/>
        <v>64</v>
      </c>
      <c r="L332" s="5" t="s">
        <v>57</v>
      </c>
      <c r="S332"/>
      <c r="AP332"/>
      <c r="AQ332"/>
      <c r="AR332"/>
    </row>
    <row r="333" spans="1:44">
      <c r="A333" s="6">
        <v>37</v>
      </c>
      <c r="B333" s="6">
        <v>72</v>
      </c>
      <c r="C333" s="6">
        <v>18</v>
      </c>
      <c r="D333" s="7">
        <v>18.876149980000001</v>
      </c>
      <c r="E333" s="8">
        <f t="shared" si="584"/>
        <v>19</v>
      </c>
      <c r="F333" s="7">
        <v>24.540382869999998</v>
      </c>
      <c r="G333" s="8">
        <f t="shared" si="585"/>
        <v>25</v>
      </c>
      <c r="H333" s="9">
        <v>5.7242420650000003</v>
      </c>
      <c r="I333" s="8">
        <f t="shared" si="586"/>
        <v>6</v>
      </c>
      <c r="J333" s="10">
        <v>105.4120514</v>
      </c>
      <c r="K333" s="8">
        <f t="shared" si="587"/>
        <v>105</v>
      </c>
      <c r="L333" s="5" t="s">
        <v>57</v>
      </c>
      <c r="S333"/>
      <c r="AP333"/>
      <c r="AQ333"/>
      <c r="AR333"/>
    </row>
    <row r="334" spans="1:44">
      <c r="A334" s="6">
        <v>40</v>
      </c>
      <c r="B334" s="6">
        <v>73</v>
      </c>
      <c r="C334" s="6">
        <v>20</v>
      </c>
      <c r="D334" s="7">
        <v>21.59343016</v>
      </c>
      <c r="E334" s="8">
        <f t="shared" si="584"/>
        <v>22</v>
      </c>
      <c r="F334" s="7">
        <v>20.318712489999999</v>
      </c>
      <c r="G334" s="8">
        <f t="shared" si="585"/>
        <v>20</v>
      </c>
      <c r="H334" s="9">
        <v>5.811314232</v>
      </c>
      <c r="I334" s="8">
        <f t="shared" si="586"/>
        <v>6</v>
      </c>
      <c r="J334" s="10">
        <v>61.138720360000001</v>
      </c>
      <c r="K334" s="8">
        <f t="shared" si="587"/>
        <v>61</v>
      </c>
      <c r="L334" s="5" t="s">
        <v>57</v>
      </c>
      <c r="S334"/>
      <c r="AP334"/>
      <c r="AQ334"/>
      <c r="AR334"/>
    </row>
    <row r="335" spans="1:44">
      <c r="A335" s="6">
        <v>9</v>
      </c>
      <c r="B335" s="6">
        <v>77</v>
      </c>
      <c r="C335" s="6">
        <v>17</v>
      </c>
      <c r="D335" s="7">
        <v>20.123732839999999</v>
      </c>
      <c r="E335" s="8">
        <f t="shared" si="584"/>
        <v>20</v>
      </c>
      <c r="F335" s="7">
        <v>24.452025519999999</v>
      </c>
      <c r="G335" s="8">
        <f t="shared" si="585"/>
        <v>24</v>
      </c>
      <c r="H335" s="9">
        <v>5.783425416</v>
      </c>
      <c r="I335" s="8">
        <f t="shared" si="586"/>
        <v>6</v>
      </c>
      <c r="J335" s="10">
        <v>106.15820100000001</v>
      </c>
      <c r="K335" s="8">
        <f t="shared" si="587"/>
        <v>106</v>
      </c>
      <c r="L335" s="5" t="s">
        <v>57</v>
      </c>
      <c r="S335"/>
      <c r="AP335"/>
      <c r="AQ335"/>
      <c r="AR335"/>
    </row>
    <row r="336" spans="1:44">
      <c r="A336" s="6">
        <v>1</v>
      </c>
      <c r="B336" s="6">
        <v>62</v>
      </c>
      <c r="C336" s="6">
        <v>23</v>
      </c>
      <c r="D336" s="7">
        <v>15.43546065</v>
      </c>
      <c r="E336" s="8">
        <f t="shared" si="584"/>
        <v>15</v>
      </c>
      <c r="F336" s="7">
        <v>18.374779069999999</v>
      </c>
      <c r="G336" s="8">
        <f t="shared" si="585"/>
        <v>18</v>
      </c>
      <c r="H336" s="9">
        <v>5.6078084319999997</v>
      </c>
      <c r="I336" s="8">
        <f t="shared" si="586"/>
        <v>6</v>
      </c>
      <c r="J336" s="10">
        <v>139.0302034</v>
      </c>
      <c r="K336" s="8">
        <f t="shared" si="587"/>
        <v>139</v>
      </c>
      <c r="L336" s="5" t="s">
        <v>57</v>
      </c>
      <c r="S336"/>
      <c r="AP336"/>
      <c r="AQ336"/>
      <c r="AR336"/>
    </row>
    <row r="337" spans="1:44">
      <c r="A337" s="6">
        <v>33</v>
      </c>
      <c r="B337" s="6">
        <v>59</v>
      </c>
      <c r="C337" s="6">
        <v>22</v>
      </c>
      <c r="D337" s="7">
        <v>22.64236876</v>
      </c>
      <c r="E337" s="8">
        <f t="shared" si="584"/>
        <v>23</v>
      </c>
      <c r="F337" s="7">
        <v>21.593961230000001</v>
      </c>
      <c r="G337" s="8">
        <f t="shared" si="585"/>
        <v>22</v>
      </c>
      <c r="H337" s="9">
        <v>5.9469995290000002</v>
      </c>
      <c r="I337" s="8">
        <f t="shared" si="586"/>
        <v>6</v>
      </c>
      <c r="J337" s="10">
        <v>122.38860149999999</v>
      </c>
      <c r="K337" s="8">
        <f t="shared" si="587"/>
        <v>122</v>
      </c>
      <c r="L337" s="5" t="s">
        <v>57</v>
      </c>
      <c r="S337"/>
      <c r="AP337"/>
      <c r="AQ337"/>
      <c r="AR337"/>
    </row>
    <row r="338" spans="1:44">
      <c r="A338" s="6">
        <v>23</v>
      </c>
      <c r="B338" s="6">
        <v>59</v>
      </c>
      <c r="C338" s="6">
        <v>19</v>
      </c>
      <c r="D338" s="7">
        <v>21.985607989999998</v>
      </c>
      <c r="E338" s="8">
        <f t="shared" si="584"/>
        <v>22</v>
      </c>
      <c r="F338" s="7">
        <v>24.873047880000001</v>
      </c>
      <c r="G338" s="8">
        <f t="shared" si="585"/>
        <v>25</v>
      </c>
      <c r="H338" s="9">
        <v>5.8520469989999997</v>
      </c>
      <c r="I338" s="8">
        <f t="shared" si="586"/>
        <v>6</v>
      </c>
      <c r="J338" s="10">
        <v>129.56506010000001</v>
      </c>
      <c r="K338" s="8">
        <f t="shared" si="587"/>
        <v>130</v>
      </c>
      <c r="L338" s="5" t="s">
        <v>57</v>
      </c>
      <c r="S338"/>
      <c r="AP338"/>
      <c r="AQ338"/>
      <c r="AR338"/>
    </row>
    <row r="339" spans="1:44">
      <c r="A339" s="6">
        <v>6</v>
      </c>
      <c r="B339" s="6">
        <v>62</v>
      </c>
      <c r="C339" s="6">
        <v>22</v>
      </c>
      <c r="D339" s="7">
        <v>20.530526630000001</v>
      </c>
      <c r="E339" s="8">
        <f t="shared" si="584"/>
        <v>21</v>
      </c>
      <c r="F339" s="7">
        <v>18.092240480000001</v>
      </c>
      <c r="G339" s="8">
        <f t="shared" si="585"/>
        <v>18</v>
      </c>
      <c r="H339" s="9">
        <v>5.8240909839999997</v>
      </c>
      <c r="I339" s="8">
        <f t="shared" si="586"/>
        <v>6</v>
      </c>
      <c r="J339" s="10">
        <v>120.4509288</v>
      </c>
      <c r="K339" s="8">
        <f t="shared" si="587"/>
        <v>120</v>
      </c>
      <c r="L339" s="5" t="s">
        <v>57</v>
      </c>
      <c r="S339"/>
      <c r="AP339"/>
      <c r="AQ339"/>
      <c r="AR339"/>
    </row>
    <row r="340" spans="1:44">
      <c r="A340" s="6">
        <v>25</v>
      </c>
      <c r="B340" s="6">
        <v>63</v>
      </c>
      <c r="C340" s="6">
        <v>20</v>
      </c>
      <c r="D340" s="7">
        <v>15.78601387</v>
      </c>
      <c r="E340" s="8">
        <f t="shared" si="584"/>
        <v>16</v>
      </c>
      <c r="F340" s="7">
        <v>21.145440879999999</v>
      </c>
      <c r="G340" s="8">
        <f t="shared" si="585"/>
        <v>21</v>
      </c>
      <c r="H340" s="9">
        <v>5.5029991190000001</v>
      </c>
      <c r="I340" s="8">
        <f t="shared" si="586"/>
        <v>6</v>
      </c>
      <c r="J340" s="10">
        <v>95.170281290000005</v>
      </c>
      <c r="K340" s="8">
        <f t="shared" si="587"/>
        <v>95</v>
      </c>
      <c r="L340" s="5" t="s">
        <v>57</v>
      </c>
      <c r="S340"/>
      <c r="AP340"/>
      <c r="AQ340"/>
      <c r="AR340"/>
    </row>
    <row r="341" spans="1:44">
      <c r="A341" s="6">
        <v>7</v>
      </c>
      <c r="B341" s="6">
        <v>79</v>
      </c>
      <c r="C341" s="6">
        <v>23</v>
      </c>
      <c r="D341" s="7">
        <v>19.636534900000001</v>
      </c>
      <c r="E341" s="8">
        <f t="shared" si="584"/>
        <v>20</v>
      </c>
      <c r="F341" s="7">
        <v>19.687510840000002</v>
      </c>
      <c r="G341" s="8">
        <f t="shared" si="585"/>
        <v>20</v>
      </c>
      <c r="H341" s="9">
        <v>5.821649914</v>
      </c>
      <c r="I341" s="8">
        <f t="shared" si="586"/>
        <v>6</v>
      </c>
      <c r="J341" s="10">
        <v>96.658889329999994</v>
      </c>
      <c r="K341" s="8">
        <f t="shared" si="587"/>
        <v>97</v>
      </c>
      <c r="L341" s="5" t="s">
        <v>57</v>
      </c>
      <c r="S341"/>
      <c r="AP341"/>
      <c r="AQ341"/>
      <c r="AR341"/>
    </row>
    <row r="342" spans="1:44">
      <c r="A342" s="6">
        <v>8</v>
      </c>
      <c r="B342" s="6">
        <v>72</v>
      </c>
      <c r="C342" s="6">
        <v>17</v>
      </c>
      <c r="D342" s="7">
        <v>20.573412439999998</v>
      </c>
      <c r="E342" s="8">
        <f t="shared" si="584"/>
        <v>21</v>
      </c>
      <c r="F342" s="7">
        <v>19.752021800000001</v>
      </c>
      <c r="G342" s="8">
        <f t="shared" si="585"/>
        <v>20</v>
      </c>
      <c r="H342" s="9">
        <v>5.7114392560000002</v>
      </c>
      <c r="I342" s="8">
        <f t="shared" si="586"/>
        <v>6</v>
      </c>
      <c r="J342" s="10">
        <v>87.878691610000004</v>
      </c>
      <c r="K342" s="8">
        <f t="shared" si="587"/>
        <v>88</v>
      </c>
      <c r="L342" s="5" t="s">
        <v>57</v>
      </c>
      <c r="S342"/>
      <c r="AP342"/>
      <c r="AQ342"/>
      <c r="AR342"/>
    </row>
    <row r="343" spans="1:44">
      <c r="A343" s="6">
        <v>27</v>
      </c>
      <c r="B343" s="6">
        <v>64</v>
      </c>
      <c r="C343" s="6">
        <v>15</v>
      </c>
      <c r="D343" s="7">
        <v>20.160805239999998</v>
      </c>
      <c r="E343" s="8">
        <f t="shared" si="584"/>
        <v>20</v>
      </c>
      <c r="F343" s="7">
        <v>24.84207559</v>
      </c>
      <c r="G343" s="8">
        <f t="shared" si="585"/>
        <v>25</v>
      </c>
      <c r="H343" s="9">
        <v>5.5149272639999998</v>
      </c>
      <c r="I343" s="8">
        <f t="shared" si="586"/>
        <v>6</v>
      </c>
      <c r="J343" s="10">
        <v>138.23621220000001</v>
      </c>
      <c r="K343" s="8">
        <f t="shared" si="587"/>
        <v>138</v>
      </c>
      <c r="L343" s="5" t="s">
        <v>57</v>
      </c>
      <c r="S343"/>
      <c r="AP343"/>
      <c r="AQ343"/>
      <c r="AR343"/>
    </row>
    <row r="344" spans="1:44">
      <c r="A344" s="6">
        <v>28</v>
      </c>
      <c r="B344" s="6">
        <v>66</v>
      </c>
      <c r="C344" s="6">
        <v>23</v>
      </c>
      <c r="D344" s="7">
        <v>21.53989176</v>
      </c>
      <c r="E344" s="8">
        <f t="shared" si="584"/>
        <v>22</v>
      </c>
      <c r="F344" s="7">
        <v>24.25386207</v>
      </c>
      <c r="G344" s="8">
        <f t="shared" si="585"/>
        <v>24</v>
      </c>
      <c r="H344" s="9">
        <v>5.9961611899999996</v>
      </c>
      <c r="I344" s="8">
        <f t="shared" si="586"/>
        <v>6</v>
      </c>
      <c r="J344" s="10">
        <v>120.6913038</v>
      </c>
      <c r="K344" s="8">
        <f t="shared" si="587"/>
        <v>121</v>
      </c>
      <c r="L344" s="5" t="s">
        <v>57</v>
      </c>
      <c r="S344"/>
      <c r="AP344"/>
      <c r="AQ344"/>
      <c r="AR344"/>
    </row>
    <row r="345" spans="1:44">
      <c r="A345" s="6">
        <v>32</v>
      </c>
      <c r="B345" s="6">
        <v>57</v>
      </c>
      <c r="C345" s="6">
        <v>18</v>
      </c>
      <c r="D345" s="7">
        <v>15.53834801</v>
      </c>
      <c r="E345" s="8">
        <f t="shared" si="584"/>
        <v>16</v>
      </c>
      <c r="F345" s="7">
        <v>23.755602410000002</v>
      </c>
      <c r="G345" s="8">
        <f t="shared" si="585"/>
        <v>24</v>
      </c>
      <c r="H345" s="9">
        <v>5.6954228630000001</v>
      </c>
      <c r="I345" s="8">
        <f t="shared" si="586"/>
        <v>6</v>
      </c>
      <c r="J345" s="10">
        <v>107.38505929999999</v>
      </c>
      <c r="K345" s="8">
        <f t="shared" si="587"/>
        <v>107</v>
      </c>
      <c r="L345" s="5" t="s">
        <v>57</v>
      </c>
      <c r="S345"/>
      <c r="AP345"/>
      <c r="AQ345"/>
      <c r="AR345"/>
    </row>
    <row r="346" spans="1:44">
      <c r="A346" s="6">
        <v>27</v>
      </c>
      <c r="B346" s="6">
        <v>56</v>
      </c>
      <c r="C346" s="6">
        <v>22</v>
      </c>
      <c r="D346" s="7">
        <v>19.918530919999998</v>
      </c>
      <c r="E346" s="8">
        <f t="shared" si="584"/>
        <v>20</v>
      </c>
      <c r="F346" s="7">
        <v>20.700998040000002</v>
      </c>
      <c r="G346" s="8">
        <f t="shared" si="585"/>
        <v>21</v>
      </c>
      <c r="H346" s="9">
        <v>5.833010958</v>
      </c>
      <c r="I346" s="8">
        <f t="shared" si="586"/>
        <v>6</v>
      </c>
      <c r="J346" s="10">
        <v>108.6434544</v>
      </c>
      <c r="K346" s="8">
        <f t="shared" si="587"/>
        <v>109</v>
      </c>
      <c r="L346" s="5" t="s">
        <v>57</v>
      </c>
      <c r="S346"/>
      <c r="AP346"/>
      <c r="AQ346"/>
      <c r="AR346"/>
    </row>
    <row r="347" spans="1:44">
      <c r="A347" s="6">
        <v>17</v>
      </c>
      <c r="B347" s="6">
        <v>77</v>
      </c>
      <c r="C347" s="6">
        <v>24</v>
      </c>
      <c r="D347" s="7">
        <v>20.769522089999999</v>
      </c>
      <c r="E347" s="8">
        <f t="shared" si="584"/>
        <v>21</v>
      </c>
      <c r="F347" s="7">
        <v>18.931469409999998</v>
      </c>
      <c r="G347" s="8">
        <f t="shared" si="585"/>
        <v>19</v>
      </c>
      <c r="H347" s="9">
        <v>5.5684568990000001</v>
      </c>
      <c r="I347" s="8">
        <f t="shared" si="586"/>
        <v>6</v>
      </c>
      <c r="J347" s="10">
        <v>109.01937119999999</v>
      </c>
      <c r="K347" s="8">
        <f t="shared" si="587"/>
        <v>109</v>
      </c>
      <c r="L347" s="5" t="s">
        <v>57</v>
      </c>
      <c r="S347"/>
      <c r="AP347"/>
      <c r="AQ347"/>
      <c r="AR347"/>
    </row>
    <row r="348" spans="1:44">
      <c r="A348" s="6">
        <v>0</v>
      </c>
      <c r="B348" s="6">
        <v>65</v>
      </c>
      <c r="C348" s="6">
        <v>15</v>
      </c>
      <c r="D348" s="7">
        <v>23.46168338</v>
      </c>
      <c r="E348" s="8">
        <f t="shared" si="584"/>
        <v>23</v>
      </c>
      <c r="F348" s="7">
        <v>23.221976479999999</v>
      </c>
      <c r="G348" s="8">
        <f t="shared" si="585"/>
        <v>23</v>
      </c>
      <c r="H348" s="9">
        <v>5.6454356260000003</v>
      </c>
      <c r="I348" s="8">
        <f t="shared" si="586"/>
        <v>6</v>
      </c>
      <c r="J348" s="10">
        <v>95.842534380000004</v>
      </c>
      <c r="K348" s="8">
        <f t="shared" si="587"/>
        <v>96</v>
      </c>
      <c r="L348" s="5" t="s">
        <v>57</v>
      </c>
      <c r="S348"/>
      <c r="AP348"/>
      <c r="AQ348"/>
      <c r="AR348"/>
    </row>
    <row r="349" spans="1:44">
      <c r="A349" s="6">
        <v>13</v>
      </c>
      <c r="B349" s="6">
        <v>72</v>
      </c>
      <c r="C349" s="6">
        <v>21</v>
      </c>
      <c r="D349" s="7">
        <v>24.321166420000001</v>
      </c>
      <c r="E349" s="8">
        <f t="shared" si="584"/>
        <v>24</v>
      </c>
      <c r="F349" s="7">
        <v>21.027867400000002</v>
      </c>
      <c r="G349" s="8">
        <f t="shared" si="585"/>
        <v>21</v>
      </c>
      <c r="H349" s="9">
        <v>5.8211944859999996</v>
      </c>
      <c r="I349" s="8">
        <f t="shared" si="586"/>
        <v>6</v>
      </c>
      <c r="J349" s="10">
        <v>60.275525279999997</v>
      </c>
      <c r="K349" s="8">
        <f t="shared" si="587"/>
        <v>60</v>
      </c>
      <c r="L349" s="5" t="s">
        <v>57</v>
      </c>
      <c r="S349"/>
      <c r="AP349"/>
      <c r="AQ349"/>
      <c r="AR349"/>
    </row>
    <row r="350" spans="1:44">
      <c r="A350" s="6">
        <v>34</v>
      </c>
      <c r="B350" s="6">
        <v>60</v>
      </c>
      <c r="C350" s="6">
        <v>23</v>
      </c>
      <c r="D350" s="7">
        <v>20.125740530000002</v>
      </c>
      <c r="E350" s="8">
        <f t="shared" si="584"/>
        <v>20</v>
      </c>
      <c r="F350" s="7">
        <v>24.969698579999999</v>
      </c>
      <c r="G350" s="8">
        <f t="shared" si="585"/>
        <v>25</v>
      </c>
      <c r="H350" s="9">
        <v>5.6592549810000001</v>
      </c>
      <c r="I350" s="8">
        <f t="shared" si="586"/>
        <v>6</v>
      </c>
      <c r="J350" s="10">
        <v>100.04971829999999</v>
      </c>
      <c r="K350" s="8">
        <f t="shared" si="587"/>
        <v>100</v>
      </c>
      <c r="L350" s="5" t="s">
        <v>57</v>
      </c>
      <c r="S350"/>
      <c r="AP350"/>
      <c r="AQ350"/>
      <c r="AR350"/>
    </row>
    <row r="351" spans="1:44">
      <c r="A351" s="6">
        <v>9</v>
      </c>
      <c r="B351" s="6">
        <v>80</v>
      </c>
      <c r="C351" s="6">
        <v>19</v>
      </c>
      <c r="D351" s="7">
        <v>21.806195639999999</v>
      </c>
      <c r="E351" s="8">
        <f t="shared" si="584"/>
        <v>22</v>
      </c>
      <c r="F351" s="7">
        <v>18.57086554</v>
      </c>
      <c r="G351" s="8">
        <f t="shared" si="585"/>
        <v>19</v>
      </c>
      <c r="H351" s="9">
        <v>5.9454659489999999</v>
      </c>
      <c r="I351" s="8">
        <f t="shared" si="586"/>
        <v>6</v>
      </c>
      <c r="J351" s="10">
        <v>125.0972687</v>
      </c>
      <c r="K351" s="8">
        <f t="shared" si="587"/>
        <v>125</v>
      </c>
      <c r="L351" s="5" t="s">
        <v>57</v>
      </c>
      <c r="S351"/>
      <c r="AP351"/>
      <c r="AQ351"/>
      <c r="AR351"/>
    </row>
    <row r="352" spans="1:44">
      <c r="A352" s="6">
        <v>11</v>
      </c>
      <c r="B352" s="6">
        <v>72</v>
      </c>
      <c r="C352" s="6">
        <v>20</v>
      </c>
      <c r="D352" s="7">
        <v>19.52226241</v>
      </c>
      <c r="E352" s="8">
        <f t="shared" si="584"/>
        <v>20</v>
      </c>
      <c r="F352" s="7">
        <v>24.926071530000002</v>
      </c>
      <c r="G352" s="8">
        <f t="shared" si="585"/>
        <v>25</v>
      </c>
      <c r="H352" s="9">
        <v>5.9511774519999996</v>
      </c>
      <c r="I352" s="8">
        <f t="shared" si="586"/>
        <v>6</v>
      </c>
      <c r="J352" s="10">
        <v>113.33402599999999</v>
      </c>
      <c r="K352" s="8">
        <f t="shared" si="587"/>
        <v>113</v>
      </c>
      <c r="L352" s="5" t="s">
        <v>57</v>
      </c>
      <c r="S352"/>
      <c r="AP352"/>
      <c r="AQ352"/>
      <c r="AR352"/>
    </row>
    <row r="353" spans="1:44">
      <c r="A353" s="6">
        <v>3</v>
      </c>
      <c r="B353" s="6">
        <v>67</v>
      </c>
      <c r="C353" s="6">
        <v>24</v>
      </c>
      <c r="D353" s="7">
        <v>17.000676250000001</v>
      </c>
      <c r="E353" s="8">
        <f t="shared" si="584"/>
        <v>17</v>
      </c>
      <c r="F353" s="7">
        <v>19.907905459999998</v>
      </c>
      <c r="G353" s="8">
        <f t="shared" si="585"/>
        <v>20</v>
      </c>
      <c r="H353" s="9">
        <v>5.5208800140000003</v>
      </c>
      <c r="I353" s="8">
        <f t="shared" si="586"/>
        <v>6</v>
      </c>
      <c r="J353" s="10">
        <v>103.29264070000001</v>
      </c>
      <c r="K353" s="8">
        <f t="shared" si="587"/>
        <v>103</v>
      </c>
      <c r="L353" s="5" t="s">
        <v>57</v>
      </c>
      <c r="S353"/>
      <c r="AP353"/>
      <c r="AQ353"/>
      <c r="AR353"/>
    </row>
    <row r="354" spans="1:44">
      <c r="A354" s="6">
        <v>35</v>
      </c>
      <c r="B354" s="6">
        <v>69</v>
      </c>
      <c r="C354" s="6">
        <v>23</v>
      </c>
      <c r="D354" s="7">
        <v>16.787915030000001</v>
      </c>
      <c r="E354" s="8">
        <f t="shared" si="584"/>
        <v>17</v>
      </c>
      <c r="F354" s="7">
        <v>24.968817550000001</v>
      </c>
      <c r="G354" s="8">
        <f t="shared" si="585"/>
        <v>25</v>
      </c>
      <c r="H354" s="9">
        <v>5.578410206</v>
      </c>
      <c r="I354" s="8">
        <f t="shared" si="586"/>
        <v>6</v>
      </c>
      <c r="J354" s="10">
        <v>75.453280390000003</v>
      </c>
      <c r="K354" s="8">
        <f t="shared" si="587"/>
        <v>75</v>
      </c>
      <c r="L354" s="5" t="s">
        <v>57</v>
      </c>
      <c r="S354"/>
      <c r="AP354"/>
      <c r="AQ354"/>
      <c r="AR354"/>
    </row>
    <row r="355" spans="1:44">
      <c r="A355" s="6">
        <v>3</v>
      </c>
      <c r="B355" s="6">
        <v>77</v>
      </c>
      <c r="C355" s="6">
        <v>25</v>
      </c>
      <c r="D355" s="7">
        <v>24.849061679999998</v>
      </c>
      <c r="E355" s="8">
        <f t="shared" si="584"/>
        <v>25</v>
      </c>
      <c r="F355" s="7">
        <v>22.894646420000001</v>
      </c>
      <c r="G355" s="8">
        <f t="shared" si="585"/>
        <v>23</v>
      </c>
      <c r="H355" s="9">
        <v>5.6081651949999998</v>
      </c>
      <c r="I355" s="8">
        <f t="shared" si="586"/>
        <v>6</v>
      </c>
      <c r="J355" s="10">
        <v>62.212921860000002</v>
      </c>
      <c r="K355" s="8">
        <f t="shared" si="587"/>
        <v>62</v>
      </c>
      <c r="L355" s="5" t="s">
        <v>57</v>
      </c>
      <c r="S355"/>
      <c r="AP355"/>
      <c r="AQ355"/>
      <c r="AR355"/>
    </row>
    <row r="356" spans="1:44">
      <c r="A356" s="6">
        <v>23</v>
      </c>
      <c r="B356" s="6">
        <v>62</v>
      </c>
      <c r="C356" s="6">
        <v>19</v>
      </c>
      <c r="D356" s="7">
        <v>16.51783455</v>
      </c>
      <c r="E356" s="8">
        <f t="shared" si="584"/>
        <v>17</v>
      </c>
      <c r="F356" s="7">
        <v>20.455559600000001</v>
      </c>
      <c r="G356" s="8">
        <f t="shared" si="585"/>
        <v>20</v>
      </c>
      <c r="H356" s="9">
        <v>5.6094351280000003</v>
      </c>
      <c r="I356" s="8">
        <f t="shared" si="586"/>
        <v>6</v>
      </c>
      <c r="J356" s="10">
        <v>98.777942249999995</v>
      </c>
      <c r="K356" s="8">
        <f t="shared" si="587"/>
        <v>99</v>
      </c>
      <c r="L356" s="5" t="s">
        <v>57</v>
      </c>
      <c r="S356"/>
      <c r="AP356"/>
      <c r="AQ356"/>
      <c r="AR356"/>
    </row>
    <row r="357" spans="1:44">
      <c r="A357" s="6">
        <v>22</v>
      </c>
      <c r="B357" s="6">
        <v>71</v>
      </c>
      <c r="C357" s="6">
        <v>17</v>
      </c>
      <c r="D357" s="7">
        <v>18.153001530000001</v>
      </c>
      <c r="E357" s="8">
        <f t="shared" si="584"/>
        <v>18</v>
      </c>
      <c r="F357" s="7">
        <v>19.386020980000001</v>
      </c>
      <c r="G357" s="8">
        <f t="shared" si="585"/>
        <v>19</v>
      </c>
      <c r="H357" s="9">
        <v>5.5092953790000001</v>
      </c>
      <c r="I357" s="8">
        <f t="shared" si="586"/>
        <v>6</v>
      </c>
      <c r="J357" s="10">
        <v>107.6907964</v>
      </c>
      <c r="K357" s="8">
        <f t="shared" si="587"/>
        <v>108</v>
      </c>
      <c r="L357" s="5" t="s">
        <v>57</v>
      </c>
      <c r="S357"/>
      <c r="AP357"/>
      <c r="AQ357"/>
      <c r="AR357"/>
    </row>
    <row r="358" spans="1:44">
      <c r="A358" s="6">
        <v>31</v>
      </c>
      <c r="B358" s="6">
        <v>79</v>
      </c>
      <c r="C358" s="6">
        <v>25</v>
      </c>
      <c r="D358" s="7">
        <v>23.188643849999998</v>
      </c>
      <c r="E358" s="8">
        <f t="shared" si="584"/>
        <v>23</v>
      </c>
      <c r="F358" s="7">
        <v>22.310455099999999</v>
      </c>
      <c r="G358" s="8">
        <f t="shared" si="585"/>
        <v>22</v>
      </c>
      <c r="H358" s="9">
        <v>5.9020334060000001</v>
      </c>
      <c r="I358" s="8">
        <f t="shared" si="586"/>
        <v>6</v>
      </c>
      <c r="J358" s="10">
        <v>63.38208822</v>
      </c>
      <c r="K358" s="8">
        <f t="shared" si="587"/>
        <v>63</v>
      </c>
      <c r="L358" s="5" t="s">
        <v>57</v>
      </c>
      <c r="S358"/>
      <c r="AP358"/>
      <c r="AQ358"/>
      <c r="AR358"/>
    </row>
    <row r="359" spans="1:44">
      <c r="A359" s="6">
        <v>34</v>
      </c>
      <c r="B359" s="6">
        <v>59</v>
      </c>
      <c r="C359" s="6">
        <v>18</v>
      </c>
      <c r="D359" s="7">
        <v>23.38002569</v>
      </c>
      <c r="E359" s="8">
        <f t="shared" si="584"/>
        <v>23</v>
      </c>
      <c r="F359" s="7">
        <v>21.988794370000001</v>
      </c>
      <c r="G359" s="8">
        <f t="shared" si="585"/>
        <v>22</v>
      </c>
      <c r="H359" s="9">
        <v>5.7441176629999999</v>
      </c>
      <c r="I359" s="8">
        <f t="shared" si="586"/>
        <v>6</v>
      </c>
      <c r="J359" s="10">
        <v>87.66898664</v>
      </c>
      <c r="K359" s="8">
        <f t="shared" si="587"/>
        <v>88</v>
      </c>
      <c r="L359" s="5" t="s">
        <v>57</v>
      </c>
      <c r="S359"/>
      <c r="AP359"/>
      <c r="AQ359"/>
      <c r="AR359"/>
    </row>
    <row r="360" spans="1:44">
      <c r="A360" s="6">
        <v>12</v>
      </c>
      <c r="B360" s="6">
        <v>63</v>
      </c>
      <c r="C360" s="6">
        <v>17</v>
      </c>
      <c r="D360" s="7">
        <v>18.358923000000001</v>
      </c>
      <c r="E360" s="8">
        <f t="shared" si="584"/>
        <v>18</v>
      </c>
      <c r="F360" s="7">
        <v>19.377033959999999</v>
      </c>
      <c r="G360" s="8">
        <f t="shared" si="585"/>
        <v>19</v>
      </c>
      <c r="H360" s="9">
        <v>5.7171433970000001</v>
      </c>
      <c r="I360" s="8">
        <f t="shared" si="586"/>
        <v>6</v>
      </c>
      <c r="J360" s="10">
        <v>138.41476399999999</v>
      </c>
      <c r="K360" s="8">
        <f t="shared" si="587"/>
        <v>138</v>
      </c>
      <c r="L360" s="5" t="s">
        <v>57</v>
      </c>
      <c r="S360"/>
      <c r="AP360"/>
      <c r="AQ360"/>
      <c r="AR360"/>
    </row>
    <row r="361" spans="1:44">
      <c r="A361" s="6">
        <v>27</v>
      </c>
      <c r="B361" s="6">
        <v>56</v>
      </c>
      <c r="C361" s="6">
        <v>20</v>
      </c>
      <c r="D361" s="7">
        <v>19.259753669999998</v>
      </c>
      <c r="E361" s="8">
        <f t="shared" si="584"/>
        <v>19</v>
      </c>
      <c r="F361" s="7">
        <v>20.513469560000001</v>
      </c>
      <c r="G361" s="8">
        <f t="shared" si="585"/>
        <v>21</v>
      </c>
      <c r="H361" s="9">
        <v>5.5426901190000004</v>
      </c>
      <c r="I361" s="8">
        <f t="shared" si="586"/>
        <v>6</v>
      </c>
      <c r="J361" s="10">
        <v>94.953352600000002</v>
      </c>
      <c r="K361" s="8">
        <f t="shared" si="587"/>
        <v>95</v>
      </c>
      <c r="L361" s="5" t="s">
        <v>57</v>
      </c>
      <c r="S361"/>
      <c r="AP361"/>
      <c r="AQ361"/>
      <c r="AR361"/>
    </row>
    <row r="362" spans="1:44">
      <c r="A362" s="6">
        <v>7</v>
      </c>
      <c r="B362" s="6">
        <v>63</v>
      </c>
      <c r="C362" s="6">
        <v>24</v>
      </c>
      <c r="D362" s="7">
        <v>22.954582370000001</v>
      </c>
      <c r="E362" s="8">
        <f t="shared" si="584"/>
        <v>23</v>
      </c>
      <c r="F362" s="7">
        <v>24.035531049999999</v>
      </c>
      <c r="G362" s="8">
        <f t="shared" si="585"/>
        <v>24</v>
      </c>
      <c r="H362" s="9">
        <v>5.8586178670000004</v>
      </c>
      <c r="I362" s="8">
        <f t="shared" si="586"/>
        <v>6</v>
      </c>
      <c r="J362" s="10">
        <v>107.73153859999999</v>
      </c>
      <c r="K362" s="8">
        <f t="shared" si="587"/>
        <v>108</v>
      </c>
      <c r="L362" s="5" t="s">
        <v>57</v>
      </c>
      <c r="S362"/>
      <c r="AP362"/>
      <c r="AQ362"/>
      <c r="AR362"/>
    </row>
    <row r="363" spans="1:44">
      <c r="A363" s="6">
        <v>24</v>
      </c>
      <c r="B363" s="6">
        <v>67</v>
      </c>
      <c r="C363" s="6">
        <v>22</v>
      </c>
      <c r="D363" s="7">
        <v>20.120042999999999</v>
      </c>
      <c r="E363" s="8">
        <f t="shared" si="584"/>
        <v>20</v>
      </c>
      <c r="F363" s="7">
        <v>22.898456070000002</v>
      </c>
      <c r="G363" s="8">
        <f t="shared" si="585"/>
        <v>23</v>
      </c>
      <c r="H363" s="9">
        <v>5.618844277</v>
      </c>
      <c r="I363" s="8">
        <f t="shared" si="586"/>
        <v>6</v>
      </c>
      <c r="J363" s="10">
        <v>104.62521529999999</v>
      </c>
      <c r="K363" s="8">
        <f t="shared" si="587"/>
        <v>105</v>
      </c>
      <c r="L363" s="5" t="s">
        <v>57</v>
      </c>
      <c r="S363"/>
      <c r="AP363"/>
      <c r="AQ363"/>
      <c r="AR363"/>
    </row>
    <row r="364" spans="1:44">
      <c r="A364" s="6">
        <v>11</v>
      </c>
      <c r="B364" s="6">
        <v>71</v>
      </c>
      <c r="C364" s="6">
        <v>24</v>
      </c>
      <c r="D364" s="7">
        <v>21.140114229999998</v>
      </c>
      <c r="E364" s="8">
        <f t="shared" si="584"/>
        <v>21</v>
      </c>
      <c r="F364" s="7">
        <v>22.718235499999999</v>
      </c>
      <c r="G364" s="8">
        <f t="shared" si="585"/>
        <v>23</v>
      </c>
      <c r="H364" s="9">
        <v>5.6066203459999997</v>
      </c>
      <c r="I364" s="8">
        <f t="shared" si="586"/>
        <v>6</v>
      </c>
      <c r="J364" s="10">
        <v>141.60567219999999</v>
      </c>
      <c r="K364" s="8">
        <f t="shared" si="587"/>
        <v>142</v>
      </c>
      <c r="L364" s="5" t="s">
        <v>57</v>
      </c>
      <c r="S364"/>
      <c r="AP364"/>
      <c r="AQ364"/>
      <c r="AR364"/>
    </row>
    <row r="365" spans="1:44">
      <c r="A365" s="6">
        <v>37</v>
      </c>
      <c r="B365" s="6">
        <v>74</v>
      </c>
      <c r="C365" s="6">
        <v>15</v>
      </c>
      <c r="D365" s="7">
        <v>24.923601040000001</v>
      </c>
      <c r="E365" s="8">
        <f t="shared" si="584"/>
        <v>25</v>
      </c>
      <c r="F365" s="7">
        <v>18.22590825</v>
      </c>
      <c r="G365" s="8">
        <f t="shared" si="585"/>
        <v>18</v>
      </c>
      <c r="H365" s="9">
        <v>5.5821784020000003</v>
      </c>
      <c r="I365" s="8">
        <f t="shared" si="586"/>
        <v>6</v>
      </c>
      <c r="J365" s="10">
        <v>62.708916899999998</v>
      </c>
      <c r="K365" s="8">
        <f t="shared" si="587"/>
        <v>63</v>
      </c>
      <c r="L365" s="5" t="s">
        <v>57</v>
      </c>
      <c r="S365"/>
      <c r="AP365"/>
      <c r="AQ365"/>
      <c r="AR365"/>
    </row>
    <row r="366" spans="1:44">
      <c r="A366" s="6">
        <v>25</v>
      </c>
      <c r="B366" s="6">
        <v>76</v>
      </c>
      <c r="C366" s="6">
        <v>24</v>
      </c>
      <c r="D366" s="7">
        <v>15.330426360000001</v>
      </c>
      <c r="E366" s="8">
        <f t="shared" si="584"/>
        <v>15</v>
      </c>
      <c r="F366" s="7">
        <v>24.915067279999999</v>
      </c>
      <c r="G366" s="8">
        <f t="shared" si="585"/>
        <v>25</v>
      </c>
      <c r="H366" s="9">
        <v>5.5650353299999997</v>
      </c>
      <c r="I366" s="8">
        <f t="shared" si="586"/>
        <v>6</v>
      </c>
      <c r="J366" s="10">
        <v>135.33155830000001</v>
      </c>
      <c r="K366" s="8">
        <f t="shared" si="587"/>
        <v>135</v>
      </c>
      <c r="L366" s="5" t="s">
        <v>57</v>
      </c>
      <c r="S366"/>
      <c r="AP366"/>
      <c r="AQ366"/>
      <c r="AR366"/>
    </row>
    <row r="367" spans="1:44">
      <c r="A367" s="6">
        <v>34</v>
      </c>
      <c r="B367" s="6">
        <v>66</v>
      </c>
      <c r="C367" s="6">
        <v>17</v>
      </c>
      <c r="D367" s="7">
        <v>18.810972710000001</v>
      </c>
      <c r="E367" s="8">
        <f t="shared" si="584"/>
        <v>19</v>
      </c>
      <c r="F367" s="7">
        <v>21.278330350000001</v>
      </c>
      <c r="G367" s="8">
        <f t="shared" si="585"/>
        <v>21</v>
      </c>
      <c r="H367" s="9">
        <v>5.8896145769999997</v>
      </c>
      <c r="I367" s="8">
        <f t="shared" si="586"/>
        <v>6</v>
      </c>
      <c r="J367" s="10">
        <v>125.084915</v>
      </c>
      <c r="K367" s="8">
        <f t="shared" si="587"/>
        <v>125</v>
      </c>
      <c r="L367" s="5" t="s">
        <v>57</v>
      </c>
      <c r="S367"/>
      <c r="AP367"/>
      <c r="AQ367"/>
      <c r="AR367"/>
    </row>
    <row r="368" spans="1:44">
      <c r="A368" s="6">
        <v>20</v>
      </c>
      <c r="B368" s="6">
        <v>69</v>
      </c>
      <c r="C368" s="6">
        <v>15</v>
      </c>
      <c r="D368" s="7">
        <v>23.442606680000001</v>
      </c>
      <c r="E368" s="8">
        <f t="shared" si="584"/>
        <v>23</v>
      </c>
      <c r="F368" s="7">
        <v>22.772559170000001</v>
      </c>
      <c r="G368" s="8">
        <f t="shared" si="585"/>
        <v>23</v>
      </c>
      <c r="H368" s="9">
        <v>5.9341363779999998</v>
      </c>
      <c r="I368" s="8">
        <f t="shared" si="586"/>
        <v>6</v>
      </c>
      <c r="J368" s="10">
        <v>107.41372459999999</v>
      </c>
      <c r="K368" s="8">
        <f t="shared" si="587"/>
        <v>107</v>
      </c>
      <c r="L368" s="5" t="s">
        <v>57</v>
      </c>
      <c r="S368"/>
      <c r="AP368"/>
      <c r="AQ368"/>
      <c r="AR368"/>
    </row>
    <row r="369" spans="1:44">
      <c r="A369" s="6">
        <v>37</v>
      </c>
      <c r="B369" s="6">
        <v>65</v>
      </c>
      <c r="C369" s="6">
        <v>16</v>
      </c>
      <c r="D369" s="7">
        <v>22.8352024</v>
      </c>
      <c r="E369" s="8">
        <f t="shared" si="584"/>
        <v>23</v>
      </c>
      <c r="F369" s="7">
        <v>18.97267518</v>
      </c>
      <c r="G369" s="8">
        <f t="shared" si="585"/>
        <v>19</v>
      </c>
      <c r="H369" s="9">
        <v>5.6835483079999998</v>
      </c>
      <c r="I369" s="8">
        <f t="shared" si="586"/>
        <v>6</v>
      </c>
      <c r="J369" s="10">
        <v>63.592766730000001</v>
      </c>
      <c r="K369" s="8">
        <f t="shared" si="587"/>
        <v>64</v>
      </c>
      <c r="L369" s="5" t="s">
        <v>57</v>
      </c>
      <c r="S369"/>
      <c r="AP369"/>
      <c r="AQ369"/>
      <c r="AR369"/>
    </row>
    <row r="370" spans="1:44">
      <c r="A370" s="6">
        <v>18</v>
      </c>
      <c r="B370" s="6">
        <v>74</v>
      </c>
      <c r="C370" s="6">
        <v>15</v>
      </c>
      <c r="D370" s="7">
        <v>24.903581899999999</v>
      </c>
      <c r="E370" s="8">
        <f t="shared" si="584"/>
        <v>25</v>
      </c>
      <c r="F370" s="7">
        <v>22.275127040000001</v>
      </c>
      <c r="G370" s="8">
        <f t="shared" si="585"/>
        <v>22</v>
      </c>
      <c r="H370" s="9">
        <v>5.7083660299999996</v>
      </c>
      <c r="I370" s="8">
        <f t="shared" si="586"/>
        <v>6</v>
      </c>
      <c r="J370" s="10">
        <v>146.47272369999999</v>
      </c>
      <c r="K370" s="8">
        <f t="shared" si="587"/>
        <v>146</v>
      </c>
      <c r="L370" s="5" t="s">
        <v>57</v>
      </c>
      <c r="S370"/>
      <c r="AP370"/>
      <c r="AQ370"/>
      <c r="AR370"/>
    </row>
    <row r="371" spans="1:44">
      <c r="A371" s="6">
        <v>4</v>
      </c>
      <c r="B371" s="6">
        <v>67</v>
      </c>
      <c r="C371" s="6">
        <v>25</v>
      </c>
      <c r="D371" s="7">
        <v>23.787095690000001</v>
      </c>
      <c r="E371" s="8">
        <f t="shared" si="584"/>
        <v>24</v>
      </c>
      <c r="F371" s="7">
        <v>24.35679348</v>
      </c>
      <c r="G371" s="8">
        <f t="shared" si="585"/>
        <v>24</v>
      </c>
      <c r="H371" s="9">
        <v>5.9481644539999996</v>
      </c>
      <c r="I371" s="8">
        <f t="shared" si="586"/>
        <v>6</v>
      </c>
      <c r="J371" s="10">
        <v>119.6404412</v>
      </c>
      <c r="K371" s="8">
        <f t="shared" si="587"/>
        <v>120</v>
      </c>
      <c r="L371" s="5" t="s">
        <v>57</v>
      </c>
      <c r="S371"/>
      <c r="AP371"/>
      <c r="AQ371"/>
      <c r="AR371"/>
    </row>
    <row r="372" spans="1:44">
      <c r="A372" s="6">
        <v>37</v>
      </c>
      <c r="B372" s="6">
        <v>56</v>
      </c>
      <c r="C372" s="6">
        <v>25</v>
      </c>
      <c r="D372" s="7">
        <v>22.05592283</v>
      </c>
      <c r="E372" s="8">
        <f t="shared" si="584"/>
        <v>22</v>
      </c>
      <c r="F372" s="7">
        <v>19.603793039999999</v>
      </c>
      <c r="G372" s="8">
        <f t="shared" si="585"/>
        <v>20</v>
      </c>
      <c r="H372" s="9">
        <v>5.7747551440000002</v>
      </c>
      <c r="I372" s="8">
        <f t="shared" si="586"/>
        <v>6</v>
      </c>
      <c r="J372" s="10">
        <v>126.7265372</v>
      </c>
      <c r="K372" s="8">
        <f t="shared" si="587"/>
        <v>127</v>
      </c>
      <c r="L372" s="5" t="s">
        <v>57</v>
      </c>
      <c r="S372"/>
      <c r="AP372"/>
      <c r="AQ372"/>
      <c r="AR372"/>
    </row>
    <row r="373" spans="1:44">
      <c r="A373" s="6">
        <v>5</v>
      </c>
      <c r="B373" s="6">
        <v>59</v>
      </c>
      <c r="C373" s="6">
        <v>15</v>
      </c>
      <c r="D373" s="7">
        <v>18.87492997</v>
      </c>
      <c r="E373" s="8">
        <f t="shared" si="584"/>
        <v>19</v>
      </c>
      <c r="F373" s="7">
        <v>20.182383479999999</v>
      </c>
      <c r="G373" s="8">
        <f t="shared" si="585"/>
        <v>20</v>
      </c>
      <c r="H373" s="9">
        <v>5.97229163</v>
      </c>
      <c r="I373" s="8">
        <f t="shared" si="586"/>
        <v>6</v>
      </c>
      <c r="J373" s="10">
        <v>134.18117179999999</v>
      </c>
      <c r="K373" s="8">
        <f t="shared" si="587"/>
        <v>134</v>
      </c>
      <c r="L373" s="5" t="s">
        <v>57</v>
      </c>
      <c r="S373"/>
      <c r="AP373"/>
      <c r="AQ373"/>
      <c r="AR373"/>
    </row>
    <row r="374" spans="1:44">
      <c r="A374" s="6">
        <v>11</v>
      </c>
      <c r="B374" s="6">
        <v>61</v>
      </c>
      <c r="C374" s="6">
        <v>21</v>
      </c>
      <c r="D374" s="7">
        <v>18.623287739999999</v>
      </c>
      <c r="E374" s="8">
        <f t="shared" si="584"/>
        <v>19</v>
      </c>
      <c r="F374" s="7">
        <v>23.02410338</v>
      </c>
      <c r="G374" s="8">
        <f t="shared" si="585"/>
        <v>23</v>
      </c>
      <c r="H374" s="9">
        <v>5.5321005540000003</v>
      </c>
      <c r="I374" s="8">
        <f t="shared" si="586"/>
        <v>6</v>
      </c>
      <c r="J374" s="10">
        <v>135.33780329999999</v>
      </c>
      <c r="K374" s="8">
        <f t="shared" si="587"/>
        <v>135</v>
      </c>
      <c r="L374" s="5" t="s">
        <v>57</v>
      </c>
      <c r="S374"/>
      <c r="AP374"/>
      <c r="AQ374"/>
      <c r="AR374"/>
    </row>
    <row r="375" spans="1:44">
      <c r="A375" s="6">
        <v>22</v>
      </c>
      <c r="B375" s="6">
        <v>80</v>
      </c>
      <c r="C375" s="6">
        <v>20</v>
      </c>
      <c r="D375" s="7">
        <v>23.00884744</v>
      </c>
      <c r="E375" s="8">
        <f t="shared" si="584"/>
        <v>23</v>
      </c>
      <c r="F375" s="7">
        <v>18.868809970000001</v>
      </c>
      <c r="G375" s="8">
        <f t="shared" si="585"/>
        <v>19</v>
      </c>
      <c r="H375" s="9">
        <v>5.6695607260000003</v>
      </c>
      <c r="I375" s="8">
        <f t="shared" si="586"/>
        <v>6</v>
      </c>
      <c r="J375" s="10">
        <v>100.118612</v>
      </c>
      <c r="K375" s="8">
        <f t="shared" si="587"/>
        <v>100</v>
      </c>
      <c r="L375" s="5" t="s">
        <v>57</v>
      </c>
      <c r="S375"/>
      <c r="AP375"/>
      <c r="AQ375"/>
      <c r="AR375"/>
    </row>
    <row r="376" spans="1:44">
      <c r="A376" s="6">
        <v>12</v>
      </c>
      <c r="B376" s="6">
        <v>61</v>
      </c>
      <c r="C376" s="6">
        <v>19</v>
      </c>
      <c r="D376" s="7">
        <v>19.331626060000001</v>
      </c>
      <c r="E376" s="8">
        <f t="shared" si="584"/>
        <v>19</v>
      </c>
      <c r="F376" s="7">
        <v>24.139950249999998</v>
      </c>
      <c r="G376" s="8">
        <f t="shared" si="585"/>
        <v>24</v>
      </c>
      <c r="H376" s="9">
        <v>5.6557268169999997</v>
      </c>
      <c r="I376" s="8">
        <f t="shared" si="586"/>
        <v>6</v>
      </c>
      <c r="J376" s="10">
        <v>68.512534270000003</v>
      </c>
      <c r="K376" s="8">
        <f t="shared" si="587"/>
        <v>69</v>
      </c>
      <c r="L376" s="5" t="s">
        <v>57</v>
      </c>
      <c r="S376"/>
      <c r="AP376"/>
      <c r="AQ376"/>
      <c r="AR376"/>
    </row>
    <row r="377" spans="1:44">
      <c r="A377" s="6">
        <v>5</v>
      </c>
      <c r="B377" s="6">
        <v>74</v>
      </c>
      <c r="C377" s="6">
        <v>21</v>
      </c>
      <c r="D377" s="7">
        <v>16.244691929999998</v>
      </c>
      <c r="E377" s="8">
        <f t="shared" si="584"/>
        <v>16</v>
      </c>
      <c r="F377" s="7">
        <v>21.357938910000001</v>
      </c>
      <c r="G377" s="8">
        <f t="shared" si="585"/>
        <v>21</v>
      </c>
      <c r="H377" s="9">
        <v>5.5917040140000003</v>
      </c>
      <c r="I377" s="8">
        <f t="shared" si="586"/>
        <v>6</v>
      </c>
      <c r="J377" s="10">
        <v>66.970532570000003</v>
      </c>
      <c r="K377" s="8">
        <f t="shared" si="587"/>
        <v>67</v>
      </c>
      <c r="L377" s="5" t="s">
        <v>57</v>
      </c>
      <c r="S377"/>
      <c r="AP377"/>
      <c r="AQ377"/>
      <c r="AR377"/>
    </row>
    <row r="378" spans="1:44">
      <c r="A378" s="6">
        <v>27</v>
      </c>
      <c r="B378" s="6">
        <v>69</v>
      </c>
      <c r="C378" s="6">
        <v>22</v>
      </c>
      <c r="D378" s="7">
        <v>17.916522870000001</v>
      </c>
      <c r="E378" s="8">
        <f t="shared" si="584"/>
        <v>18</v>
      </c>
      <c r="F378" s="7">
        <v>24.908146550000001</v>
      </c>
      <c r="G378" s="8">
        <f t="shared" si="585"/>
        <v>25</v>
      </c>
      <c r="H378" s="9">
        <v>5.9323230850000002</v>
      </c>
      <c r="I378" s="8">
        <f t="shared" si="586"/>
        <v>6</v>
      </c>
      <c r="J378" s="10">
        <v>69.146810220000006</v>
      </c>
      <c r="K378" s="8">
        <f t="shared" si="587"/>
        <v>69</v>
      </c>
      <c r="L378" s="5" t="s">
        <v>57</v>
      </c>
      <c r="S378"/>
      <c r="AP378"/>
      <c r="AQ378"/>
      <c r="AR378"/>
    </row>
    <row r="379" spans="1:44">
      <c r="A379" s="6">
        <v>31</v>
      </c>
      <c r="B379" s="6">
        <v>75</v>
      </c>
      <c r="C379" s="6">
        <v>18</v>
      </c>
      <c r="D379" s="7">
        <v>15.46789263</v>
      </c>
      <c r="E379" s="8">
        <f t="shared" si="584"/>
        <v>15</v>
      </c>
      <c r="F379" s="7">
        <v>21.437807020000001</v>
      </c>
      <c r="G379" s="8">
        <f t="shared" si="585"/>
        <v>21</v>
      </c>
      <c r="H379" s="9">
        <v>5.8242083090000003</v>
      </c>
      <c r="I379" s="8">
        <f t="shared" si="586"/>
        <v>6</v>
      </c>
      <c r="J379" s="10">
        <v>88.887961020000006</v>
      </c>
      <c r="K379" s="8">
        <f t="shared" si="587"/>
        <v>89</v>
      </c>
      <c r="L379" s="5" t="s">
        <v>57</v>
      </c>
      <c r="S379"/>
      <c r="AP379"/>
      <c r="AQ379"/>
      <c r="AR379"/>
    </row>
    <row r="380" spans="1:44">
      <c r="A380" s="6">
        <v>36</v>
      </c>
      <c r="B380" s="6">
        <v>68</v>
      </c>
      <c r="C380" s="6">
        <v>20</v>
      </c>
      <c r="D380" s="7">
        <v>17.06104474</v>
      </c>
      <c r="E380" s="8">
        <f t="shared" si="584"/>
        <v>17</v>
      </c>
      <c r="F380" s="7">
        <v>23.772014710000001</v>
      </c>
      <c r="G380" s="8">
        <f t="shared" si="585"/>
        <v>24</v>
      </c>
      <c r="H380" s="9">
        <v>5.8644295299999998</v>
      </c>
      <c r="I380" s="8">
        <f t="shared" si="586"/>
        <v>6</v>
      </c>
      <c r="J380" s="10">
        <v>81.834205220000001</v>
      </c>
      <c r="K380" s="8">
        <f t="shared" si="587"/>
        <v>82</v>
      </c>
      <c r="L380" s="5" t="s">
        <v>57</v>
      </c>
      <c r="S380"/>
      <c r="AP380"/>
      <c r="AQ380"/>
      <c r="AR380"/>
    </row>
    <row r="381" spans="1:44">
      <c r="A381" s="6">
        <v>5</v>
      </c>
      <c r="B381" s="6">
        <v>65</v>
      </c>
      <c r="C381" s="6">
        <v>16</v>
      </c>
      <c r="D381" s="7">
        <v>21.32776028</v>
      </c>
      <c r="E381" s="8">
        <f t="shared" si="584"/>
        <v>21</v>
      </c>
      <c r="F381" s="7">
        <v>18.485229149999999</v>
      </c>
      <c r="G381" s="8">
        <f t="shared" si="585"/>
        <v>18</v>
      </c>
      <c r="H381" s="9">
        <v>5.8667443720000003</v>
      </c>
      <c r="I381" s="8">
        <f t="shared" si="586"/>
        <v>6</v>
      </c>
      <c r="J381" s="10">
        <v>109.10132609999999</v>
      </c>
      <c r="K381" s="8">
        <f t="shared" si="587"/>
        <v>109</v>
      </c>
      <c r="L381" s="5" t="s">
        <v>57</v>
      </c>
      <c r="S381"/>
      <c r="AP381"/>
      <c r="AQ381"/>
      <c r="AR381"/>
    </row>
    <row r="382" spans="1:44">
      <c r="A382" s="6">
        <v>32</v>
      </c>
      <c r="B382" s="6">
        <v>79</v>
      </c>
      <c r="C382" s="6">
        <v>15</v>
      </c>
      <c r="D382" s="7">
        <v>23.909101039999999</v>
      </c>
      <c r="E382" s="8">
        <f t="shared" si="584"/>
        <v>24</v>
      </c>
      <c r="F382" s="7">
        <v>20.746193250000001</v>
      </c>
      <c r="G382" s="8">
        <f t="shared" si="585"/>
        <v>21</v>
      </c>
      <c r="H382" s="9">
        <v>5.7061986210000004</v>
      </c>
      <c r="I382" s="8">
        <f t="shared" si="586"/>
        <v>6</v>
      </c>
      <c r="J382" s="10">
        <v>81.602112430000005</v>
      </c>
      <c r="K382" s="8">
        <f t="shared" si="587"/>
        <v>82</v>
      </c>
      <c r="L382" s="5" t="s">
        <v>57</v>
      </c>
      <c r="S382"/>
      <c r="AP382"/>
      <c r="AQ382"/>
      <c r="AR382"/>
    </row>
    <row r="383" spans="1:44">
      <c r="A383" s="6">
        <v>11</v>
      </c>
      <c r="B383" s="6">
        <v>78</v>
      </c>
      <c r="C383" s="6">
        <v>22</v>
      </c>
      <c r="D383" s="7">
        <v>23.897567909999999</v>
      </c>
      <c r="E383" s="8">
        <f t="shared" si="584"/>
        <v>24</v>
      </c>
      <c r="F383" s="7">
        <v>22.743789769999999</v>
      </c>
      <c r="G383" s="8">
        <f t="shared" si="585"/>
        <v>23</v>
      </c>
      <c r="H383" s="9">
        <v>5.9405468179999996</v>
      </c>
      <c r="I383" s="8">
        <f t="shared" si="586"/>
        <v>6</v>
      </c>
      <c r="J383" s="10">
        <v>112.6616435</v>
      </c>
      <c r="K383" s="8">
        <f t="shared" si="587"/>
        <v>113</v>
      </c>
      <c r="L383" s="5" t="s">
        <v>57</v>
      </c>
      <c r="S383"/>
      <c r="AP383"/>
      <c r="AQ383"/>
      <c r="AR383"/>
    </row>
    <row r="384" spans="1:44">
      <c r="A384" s="6">
        <v>0</v>
      </c>
      <c r="B384" s="6">
        <v>55</v>
      </c>
      <c r="C384" s="6">
        <v>22</v>
      </c>
      <c r="D384" s="7">
        <v>22.986669280000001</v>
      </c>
      <c r="E384" s="8">
        <f t="shared" si="584"/>
        <v>23</v>
      </c>
      <c r="F384" s="7">
        <v>20.579406079999998</v>
      </c>
      <c r="G384" s="8">
        <f t="shared" si="585"/>
        <v>21</v>
      </c>
      <c r="H384" s="9">
        <v>5.9167792889999999</v>
      </c>
      <c r="I384" s="8">
        <f t="shared" si="586"/>
        <v>6</v>
      </c>
      <c r="J384" s="10">
        <v>143.85849379999999</v>
      </c>
      <c r="K384" s="8">
        <f t="shared" si="587"/>
        <v>144</v>
      </c>
      <c r="L384" s="5" t="s">
        <v>57</v>
      </c>
      <c r="S384"/>
      <c r="AP384"/>
      <c r="AQ384"/>
      <c r="AR384"/>
    </row>
    <row r="385" spans="1:44">
      <c r="A385" s="6">
        <v>14</v>
      </c>
      <c r="B385" s="6">
        <v>59</v>
      </c>
      <c r="C385" s="6">
        <v>15</v>
      </c>
      <c r="D385" s="7">
        <v>21.351357289999999</v>
      </c>
      <c r="E385" s="8">
        <f t="shared" si="584"/>
        <v>21</v>
      </c>
      <c r="F385" s="7">
        <v>22.912448829999999</v>
      </c>
      <c r="G385" s="8">
        <f t="shared" si="585"/>
        <v>23</v>
      </c>
      <c r="H385" s="9">
        <v>5.7790904760000004</v>
      </c>
      <c r="I385" s="8">
        <f t="shared" si="586"/>
        <v>6</v>
      </c>
      <c r="J385" s="10">
        <v>146.45486450000001</v>
      </c>
      <c r="K385" s="8">
        <f t="shared" si="587"/>
        <v>146</v>
      </c>
      <c r="L385" s="5" t="s">
        <v>57</v>
      </c>
      <c r="S385"/>
      <c r="AP385"/>
      <c r="AQ385"/>
      <c r="AR385"/>
    </row>
    <row r="386" spans="1:44">
      <c r="A386" s="6">
        <v>29</v>
      </c>
      <c r="B386" s="6">
        <v>68</v>
      </c>
      <c r="C386" s="6">
        <v>23</v>
      </c>
      <c r="D386" s="7">
        <v>24.1638445</v>
      </c>
      <c r="E386" s="8">
        <f t="shared" si="584"/>
        <v>24</v>
      </c>
      <c r="F386" s="7">
        <v>19.27907819</v>
      </c>
      <c r="G386" s="8">
        <f t="shared" si="585"/>
        <v>19</v>
      </c>
      <c r="H386" s="9">
        <v>5.8273802899999998</v>
      </c>
      <c r="I386" s="8">
        <f t="shared" si="586"/>
        <v>6</v>
      </c>
      <c r="J386" s="10">
        <v>116.73243239999999</v>
      </c>
      <c r="K386" s="8">
        <f t="shared" si="587"/>
        <v>117</v>
      </c>
      <c r="L386" s="5" t="s">
        <v>57</v>
      </c>
      <c r="S386"/>
      <c r="AP386"/>
      <c r="AQ386"/>
      <c r="AR386"/>
    </row>
    <row r="387" spans="1:44">
      <c r="A387" s="6">
        <v>32</v>
      </c>
      <c r="B387" s="6">
        <v>68</v>
      </c>
      <c r="C387" s="6">
        <v>19</v>
      </c>
      <c r="D387" s="7">
        <v>24.62835037</v>
      </c>
      <c r="E387" s="8">
        <f t="shared" ref="E387:E450" si="588">ROUND(D387, 0)</f>
        <v>25</v>
      </c>
      <c r="F387" s="7">
        <v>18.183251689999999</v>
      </c>
      <c r="G387" s="8">
        <f t="shared" ref="G387:G450" si="589">ROUND(F387, 0)</f>
        <v>18</v>
      </c>
      <c r="H387" s="9">
        <v>5.514234138</v>
      </c>
      <c r="I387" s="8">
        <f t="shared" ref="I387:I450" si="590">ROUND(H387, 0)</f>
        <v>6</v>
      </c>
      <c r="J387" s="10">
        <v>149.74410280000001</v>
      </c>
      <c r="K387" s="8">
        <f t="shared" ref="K387:K450" si="591">ROUND(J387, 0)</f>
        <v>150</v>
      </c>
      <c r="L387" s="5" t="s">
        <v>57</v>
      </c>
      <c r="S387"/>
      <c r="AP387"/>
      <c r="AQ387"/>
      <c r="AR387"/>
    </row>
    <row r="388" spans="1:44">
      <c r="A388" s="6">
        <v>17</v>
      </c>
      <c r="B388" s="6">
        <v>64</v>
      </c>
      <c r="C388" s="6">
        <v>17</v>
      </c>
      <c r="D388" s="7">
        <v>21.022132089999999</v>
      </c>
      <c r="E388" s="8">
        <f t="shared" si="588"/>
        <v>21</v>
      </c>
      <c r="F388" s="7">
        <v>24.938962549999999</v>
      </c>
      <c r="G388" s="8">
        <f t="shared" si="589"/>
        <v>25</v>
      </c>
      <c r="H388" s="9">
        <v>5.6626991039999997</v>
      </c>
      <c r="I388" s="8">
        <f t="shared" si="590"/>
        <v>6</v>
      </c>
      <c r="J388" s="10">
        <v>124.61184710000001</v>
      </c>
      <c r="K388" s="8">
        <f t="shared" si="591"/>
        <v>125</v>
      </c>
      <c r="L388" s="5" t="s">
        <v>57</v>
      </c>
      <c r="S388"/>
      <c r="AP388"/>
      <c r="AQ388"/>
      <c r="AR388"/>
    </row>
    <row r="389" spans="1:44">
      <c r="A389" s="6">
        <v>13</v>
      </c>
      <c r="B389" s="6">
        <v>69</v>
      </c>
      <c r="C389" s="6">
        <v>19</v>
      </c>
      <c r="D389" s="7">
        <v>17.308445320000001</v>
      </c>
      <c r="E389" s="8">
        <f t="shared" si="588"/>
        <v>17</v>
      </c>
      <c r="F389" s="7">
        <v>20.017309139999998</v>
      </c>
      <c r="G389" s="8">
        <f t="shared" si="589"/>
        <v>20</v>
      </c>
      <c r="H389" s="9">
        <v>5.86390397</v>
      </c>
      <c r="I389" s="8">
        <f t="shared" si="590"/>
        <v>6</v>
      </c>
      <c r="J389" s="10">
        <v>115.199245</v>
      </c>
      <c r="K389" s="8">
        <f t="shared" si="591"/>
        <v>115</v>
      </c>
      <c r="L389" s="5" t="s">
        <v>57</v>
      </c>
      <c r="S389"/>
      <c r="AP389"/>
      <c r="AQ389"/>
      <c r="AR389"/>
    </row>
    <row r="390" spans="1:44">
      <c r="A390" s="6">
        <v>14</v>
      </c>
      <c r="B390" s="6">
        <v>67</v>
      </c>
      <c r="C390" s="6">
        <v>22</v>
      </c>
      <c r="D390" s="7">
        <v>23.825767039999999</v>
      </c>
      <c r="E390" s="8">
        <f t="shared" si="588"/>
        <v>24</v>
      </c>
      <c r="F390" s="7">
        <v>24.754850980000001</v>
      </c>
      <c r="G390" s="8">
        <f t="shared" si="589"/>
        <v>25</v>
      </c>
      <c r="H390" s="9">
        <v>5.6246902480000003</v>
      </c>
      <c r="I390" s="8">
        <f t="shared" si="590"/>
        <v>6</v>
      </c>
      <c r="J390" s="10">
        <v>84.641436319999997</v>
      </c>
      <c r="K390" s="8">
        <f t="shared" si="591"/>
        <v>85</v>
      </c>
      <c r="L390" s="5" t="s">
        <v>57</v>
      </c>
      <c r="S390"/>
      <c r="AP390"/>
      <c r="AQ390"/>
      <c r="AR390"/>
    </row>
    <row r="391" spans="1:44">
      <c r="A391" s="6">
        <v>9</v>
      </c>
      <c r="B391" s="6">
        <v>69</v>
      </c>
      <c r="C391" s="6">
        <v>20</v>
      </c>
      <c r="D391" s="7">
        <v>19.306072780000001</v>
      </c>
      <c r="E391" s="8">
        <f t="shared" si="588"/>
        <v>19</v>
      </c>
      <c r="F391" s="7">
        <v>23.963627989999999</v>
      </c>
      <c r="G391" s="8">
        <f t="shared" si="589"/>
        <v>24</v>
      </c>
      <c r="H391" s="9">
        <v>5.5915609990000004</v>
      </c>
      <c r="I391" s="8">
        <f t="shared" si="590"/>
        <v>6</v>
      </c>
      <c r="J391" s="10">
        <v>129.34493259999999</v>
      </c>
      <c r="K391" s="8">
        <f t="shared" si="591"/>
        <v>129</v>
      </c>
      <c r="L391" s="5" t="s">
        <v>57</v>
      </c>
      <c r="S391"/>
      <c r="AP391"/>
      <c r="AQ391"/>
      <c r="AR391"/>
    </row>
    <row r="392" spans="1:44">
      <c r="A392" s="6">
        <v>20</v>
      </c>
      <c r="B392" s="6">
        <v>73</v>
      </c>
      <c r="C392" s="6">
        <v>22</v>
      </c>
      <c r="D392" s="7">
        <v>16.037686149999999</v>
      </c>
      <c r="E392" s="8">
        <f t="shared" si="588"/>
        <v>16</v>
      </c>
      <c r="F392" s="7">
        <v>22.331958530000001</v>
      </c>
      <c r="G392" s="8">
        <f t="shared" si="589"/>
        <v>22</v>
      </c>
      <c r="H392" s="9">
        <v>5.9763125380000002</v>
      </c>
      <c r="I392" s="8">
        <f t="shared" si="590"/>
        <v>6</v>
      </c>
      <c r="J392" s="10">
        <v>130.3900798</v>
      </c>
      <c r="K392" s="8">
        <f t="shared" si="591"/>
        <v>130</v>
      </c>
      <c r="L392" s="5" t="s">
        <v>57</v>
      </c>
      <c r="S392"/>
      <c r="AP392"/>
      <c r="AQ392"/>
      <c r="AR392"/>
    </row>
    <row r="393" spans="1:44">
      <c r="A393" s="6">
        <v>40</v>
      </c>
      <c r="B393" s="6">
        <v>78</v>
      </c>
      <c r="C393" s="6">
        <v>20</v>
      </c>
      <c r="D393" s="7">
        <v>19.185728090000001</v>
      </c>
      <c r="E393" s="8">
        <f t="shared" si="588"/>
        <v>19</v>
      </c>
      <c r="F393" s="7">
        <v>20.833983409999998</v>
      </c>
      <c r="G393" s="8">
        <f t="shared" si="589"/>
        <v>21</v>
      </c>
      <c r="H393" s="9">
        <v>5.6692362579999998</v>
      </c>
      <c r="I393" s="8">
        <f t="shared" si="590"/>
        <v>6</v>
      </c>
      <c r="J393" s="10">
        <v>80.152934349999995</v>
      </c>
      <c r="K393" s="8">
        <f t="shared" si="591"/>
        <v>80</v>
      </c>
      <c r="L393" s="5" t="s">
        <v>57</v>
      </c>
      <c r="S393"/>
      <c r="AP393"/>
      <c r="AQ393"/>
      <c r="AR393"/>
    </row>
    <row r="394" spans="1:44">
      <c r="A394" s="6">
        <v>27</v>
      </c>
      <c r="B394" s="6">
        <v>72</v>
      </c>
      <c r="C394" s="6">
        <v>23</v>
      </c>
      <c r="D394" s="7">
        <v>19.92889503</v>
      </c>
      <c r="E394" s="8">
        <f t="shared" si="588"/>
        <v>20</v>
      </c>
      <c r="F394" s="7">
        <v>21.799921149999999</v>
      </c>
      <c r="G394" s="8">
        <f t="shared" si="589"/>
        <v>22</v>
      </c>
      <c r="H394" s="9">
        <v>5.9619344810000001</v>
      </c>
      <c r="I394" s="8">
        <f t="shared" si="590"/>
        <v>6</v>
      </c>
      <c r="J394" s="10">
        <v>64.026407969999994</v>
      </c>
      <c r="K394" s="8">
        <f t="shared" si="591"/>
        <v>64</v>
      </c>
      <c r="L394" s="5" t="s">
        <v>57</v>
      </c>
      <c r="S394"/>
      <c r="AP394"/>
      <c r="AQ394"/>
      <c r="AR394"/>
    </row>
    <row r="395" spans="1:44">
      <c r="A395" s="6">
        <v>14</v>
      </c>
      <c r="B395" s="6">
        <v>67</v>
      </c>
      <c r="C395" s="6">
        <v>15</v>
      </c>
      <c r="D395" s="7">
        <v>19.563764679999998</v>
      </c>
      <c r="E395" s="8">
        <f t="shared" si="588"/>
        <v>20</v>
      </c>
      <c r="F395" s="7">
        <v>24.67385131</v>
      </c>
      <c r="G395" s="8">
        <f t="shared" si="589"/>
        <v>25</v>
      </c>
      <c r="H395" s="9">
        <v>5.6900656879999998</v>
      </c>
      <c r="I395" s="8">
        <f t="shared" si="590"/>
        <v>6</v>
      </c>
      <c r="J395" s="10">
        <v>139.29210040000001</v>
      </c>
      <c r="K395" s="8">
        <f t="shared" si="591"/>
        <v>139</v>
      </c>
      <c r="L395" s="5" t="s">
        <v>57</v>
      </c>
      <c r="S395"/>
      <c r="AP395"/>
      <c r="AQ395"/>
      <c r="AR395"/>
    </row>
    <row r="396" spans="1:44">
      <c r="A396" s="6">
        <v>7</v>
      </c>
      <c r="B396" s="6">
        <v>56</v>
      </c>
      <c r="C396" s="6">
        <v>18</v>
      </c>
      <c r="D396" s="7">
        <v>18.31357543</v>
      </c>
      <c r="E396" s="8">
        <f t="shared" si="588"/>
        <v>18</v>
      </c>
      <c r="F396" s="7">
        <v>24.329916489999999</v>
      </c>
      <c r="G396" s="8">
        <f t="shared" si="589"/>
        <v>24</v>
      </c>
      <c r="H396" s="9">
        <v>5.6983713109999998</v>
      </c>
      <c r="I396" s="8">
        <f t="shared" si="590"/>
        <v>6</v>
      </c>
      <c r="J396" s="10">
        <v>76.141539039999998</v>
      </c>
      <c r="K396" s="8">
        <f t="shared" si="591"/>
        <v>76</v>
      </c>
      <c r="L396" s="5" t="s">
        <v>57</v>
      </c>
      <c r="S396"/>
      <c r="AP396"/>
      <c r="AQ396"/>
      <c r="AR396"/>
    </row>
    <row r="397" spans="1:44">
      <c r="A397" s="6">
        <v>27</v>
      </c>
      <c r="B397" s="6">
        <v>65</v>
      </c>
      <c r="C397" s="6">
        <v>18</v>
      </c>
      <c r="D397" s="7">
        <v>20.109937609999999</v>
      </c>
      <c r="E397" s="8">
        <f t="shared" si="588"/>
        <v>20</v>
      </c>
      <c r="F397" s="7">
        <v>23.223237659999999</v>
      </c>
      <c r="G397" s="8">
        <f t="shared" si="589"/>
        <v>23</v>
      </c>
      <c r="H397" s="9">
        <v>5.5950316300000003</v>
      </c>
      <c r="I397" s="8">
        <f t="shared" si="590"/>
        <v>6</v>
      </c>
      <c r="J397" s="10">
        <v>73.363864770000006</v>
      </c>
      <c r="K397" s="8">
        <f t="shared" si="591"/>
        <v>73</v>
      </c>
      <c r="L397" s="5" t="s">
        <v>57</v>
      </c>
      <c r="S397"/>
      <c r="AP397"/>
      <c r="AQ397"/>
      <c r="AR397"/>
    </row>
    <row r="398" spans="1:44">
      <c r="A398" s="6">
        <v>30</v>
      </c>
      <c r="B398" s="6">
        <v>63</v>
      </c>
      <c r="C398" s="6">
        <v>16</v>
      </c>
      <c r="D398" s="7">
        <v>23.605065719999999</v>
      </c>
      <c r="E398" s="8">
        <f t="shared" si="588"/>
        <v>24</v>
      </c>
      <c r="F398" s="7">
        <v>21.905395769999998</v>
      </c>
      <c r="G398" s="8">
        <f t="shared" si="589"/>
        <v>22</v>
      </c>
      <c r="H398" s="9">
        <v>5.5259045259999997</v>
      </c>
      <c r="I398" s="8">
        <f t="shared" si="590"/>
        <v>6</v>
      </c>
      <c r="J398" s="10">
        <v>100.5978728</v>
      </c>
      <c r="K398" s="8">
        <f t="shared" si="591"/>
        <v>101</v>
      </c>
      <c r="L398" s="5" t="s">
        <v>57</v>
      </c>
      <c r="S398"/>
      <c r="AP398"/>
      <c r="AQ398"/>
      <c r="AR398"/>
    </row>
    <row r="399" spans="1:44">
      <c r="A399" s="6">
        <v>37</v>
      </c>
      <c r="B399" s="6">
        <v>70</v>
      </c>
      <c r="C399" s="6">
        <v>25</v>
      </c>
      <c r="D399" s="7">
        <v>19.731369090000001</v>
      </c>
      <c r="E399" s="8">
        <f t="shared" si="588"/>
        <v>20</v>
      </c>
      <c r="F399" s="7">
        <v>24.894873539999999</v>
      </c>
      <c r="G399" s="8">
        <f t="shared" si="589"/>
        <v>25</v>
      </c>
      <c r="H399" s="9">
        <v>5.8194037710000002</v>
      </c>
      <c r="I399" s="8">
        <f t="shared" si="590"/>
        <v>6</v>
      </c>
      <c r="J399" s="10">
        <v>84.063541150000006</v>
      </c>
      <c r="K399" s="8">
        <f t="shared" si="591"/>
        <v>84</v>
      </c>
      <c r="L399" s="5" t="s">
        <v>57</v>
      </c>
      <c r="S399"/>
      <c r="AP399"/>
      <c r="AQ399"/>
      <c r="AR399"/>
    </row>
    <row r="400" spans="1:44">
      <c r="A400" s="6">
        <v>27</v>
      </c>
      <c r="B400" s="6">
        <v>63</v>
      </c>
      <c r="C400" s="6">
        <v>19</v>
      </c>
      <c r="D400" s="7">
        <v>20.934098769999999</v>
      </c>
      <c r="E400" s="8">
        <f t="shared" si="588"/>
        <v>21</v>
      </c>
      <c r="F400" s="7">
        <v>21.1893007</v>
      </c>
      <c r="G400" s="8">
        <f t="shared" si="589"/>
        <v>21</v>
      </c>
      <c r="H400" s="9">
        <v>5.562201934</v>
      </c>
      <c r="I400" s="8">
        <f t="shared" si="590"/>
        <v>6</v>
      </c>
      <c r="J400" s="10">
        <v>133.1914419</v>
      </c>
      <c r="K400" s="8">
        <f t="shared" si="591"/>
        <v>133</v>
      </c>
      <c r="L400" s="5" t="s">
        <v>57</v>
      </c>
      <c r="S400"/>
      <c r="AP400"/>
      <c r="AQ400"/>
      <c r="AR400"/>
    </row>
    <row r="401" spans="1:44">
      <c r="A401" s="6">
        <v>22</v>
      </c>
      <c r="B401" s="6">
        <v>60</v>
      </c>
      <c r="C401" s="6">
        <v>24</v>
      </c>
      <c r="D401" s="7">
        <v>18.78226261</v>
      </c>
      <c r="E401" s="8">
        <f t="shared" si="588"/>
        <v>19</v>
      </c>
      <c r="F401" s="7">
        <v>20.247683139999999</v>
      </c>
      <c r="G401" s="8">
        <f t="shared" si="589"/>
        <v>20</v>
      </c>
      <c r="H401" s="9">
        <v>5.6306647529999996</v>
      </c>
      <c r="I401" s="8">
        <f t="shared" si="590"/>
        <v>6</v>
      </c>
      <c r="J401" s="10">
        <v>104.2570723</v>
      </c>
      <c r="K401" s="8">
        <f t="shared" si="591"/>
        <v>104</v>
      </c>
      <c r="L401" s="5" t="s">
        <v>57</v>
      </c>
      <c r="S401"/>
      <c r="AP401"/>
      <c r="AQ401"/>
      <c r="AR401"/>
    </row>
    <row r="402" spans="1:44">
      <c r="A402" s="6">
        <v>3</v>
      </c>
      <c r="B402" s="6">
        <v>72</v>
      </c>
      <c r="C402" s="6">
        <v>24</v>
      </c>
      <c r="D402" s="7">
        <v>36.512683709999997</v>
      </c>
      <c r="E402" s="8">
        <f t="shared" si="588"/>
        <v>37</v>
      </c>
      <c r="F402" s="7">
        <v>57.928871669999999</v>
      </c>
      <c r="G402" s="8">
        <f t="shared" si="589"/>
        <v>58</v>
      </c>
      <c r="H402" s="9">
        <v>6.0316077799999999</v>
      </c>
      <c r="I402" s="8">
        <f t="shared" si="590"/>
        <v>6</v>
      </c>
      <c r="J402" s="10">
        <v>122.65396939999999</v>
      </c>
      <c r="K402" s="8">
        <f t="shared" si="591"/>
        <v>123</v>
      </c>
      <c r="L402" s="5" t="s">
        <v>67</v>
      </c>
      <c r="S402"/>
      <c r="AP402"/>
      <c r="AQ402"/>
      <c r="AR402"/>
    </row>
    <row r="403" spans="1:44">
      <c r="A403" s="6">
        <v>40</v>
      </c>
      <c r="B403" s="6">
        <v>59</v>
      </c>
      <c r="C403" s="6">
        <v>23</v>
      </c>
      <c r="D403" s="7">
        <v>36.891637209999999</v>
      </c>
      <c r="E403" s="8">
        <f t="shared" si="588"/>
        <v>37</v>
      </c>
      <c r="F403" s="7">
        <v>62.731782240000001</v>
      </c>
      <c r="G403" s="8">
        <f t="shared" si="589"/>
        <v>63</v>
      </c>
      <c r="H403" s="9">
        <v>5.2690846689999997</v>
      </c>
      <c r="I403" s="8">
        <f t="shared" si="590"/>
        <v>5</v>
      </c>
      <c r="J403" s="10">
        <v>163.72665509999999</v>
      </c>
      <c r="K403" s="8">
        <f t="shared" si="591"/>
        <v>164</v>
      </c>
      <c r="L403" s="5" t="s">
        <v>67</v>
      </c>
      <c r="S403"/>
      <c r="AP403"/>
      <c r="AQ403"/>
      <c r="AR403"/>
    </row>
    <row r="404" spans="1:44">
      <c r="A404" s="6">
        <v>33</v>
      </c>
      <c r="B404" s="6">
        <v>73</v>
      </c>
      <c r="C404" s="6">
        <v>23</v>
      </c>
      <c r="D404" s="7">
        <v>29.235405239999999</v>
      </c>
      <c r="E404" s="8">
        <f t="shared" si="588"/>
        <v>29</v>
      </c>
      <c r="F404" s="7">
        <v>59.389675830000002</v>
      </c>
      <c r="G404" s="8">
        <f t="shared" si="589"/>
        <v>59</v>
      </c>
      <c r="H404" s="9">
        <v>5.9857927030000004</v>
      </c>
      <c r="I404" s="8">
        <f t="shared" si="590"/>
        <v>6</v>
      </c>
      <c r="J404" s="10">
        <v>103.33018029999999</v>
      </c>
      <c r="K404" s="8">
        <f t="shared" si="591"/>
        <v>103</v>
      </c>
      <c r="L404" s="5" t="s">
        <v>67</v>
      </c>
      <c r="S404"/>
      <c r="AP404"/>
      <c r="AQ404"/>
      <c r="AR404"/>
    </row>
    <row r="405" spans="1:44">
      <c r="A405" s="6">
        <v>27</v>
      </c>
      <c r="B405" s="6">
        <v>57</v>
      </c>
      <c r="C405" s="6">
        <v>24</v>
      </c>
      <c r="D405" s="7">
        <v>27.335348969999998</v>
      </c>
      <c r="E405" s="8">
        <f t="shared" si="588"/>
        <v>27</v>
      </c>
      <c r="F405" s="7">
        <v>43.357959620000003</v>
      </c>
      <c r="G405" s="8">
        <f t="shared" si="589"/>
        <v>43</v>
      </c>
      <c r="H405" s="9">
        <v>6.0918627499999998</v>
      </c>
      <c r="I405" s="8">
        <f t="shared" si="590"/>
        <v>6</v>
      </c>
      <c r="J405" s="10">
        <v>142.33036770000001</v>
      </c>
      <c r="K405" s="8">
        <f t="shared" si="591"/>
        <v>142</v>
      </c>
      <c r="L405" s="5" t="s">
        <v>67</v>
      </c>
      <c r="S405"/>
      <c r="AP405"/>
      <c r="AQ405"/>
      <c r="AR405"/>
    </row>
    <row r="406" spans="1:44">
      <c r="A406" s="6">
        <v>10</v>
      </c>
      <c r="B406" s="6">
        <v>79</v>
      </c>
      <c r="C406" s="6">
        <v>18</v>
      </c>
      <c r="D406" s="7">
        <v>21.064368399999999</v>
      </c>
      <c r="E406" s="8">
        <f t="shared" si="588"/>
        <v>21</v>
      </c>
      <c r="F406" s="7">
        <v>55.469859380000003</v>
      </c>
      <c r="G406" s="8">
        <f t="shared" si="589"/>
        <v>55</v>
      </c>
      <c r="H406" s="9">
        <v>5.6247313380000001</v>
      </c>
      <c r="I406" s="8">
        <f t="shared" si="590"/>
        <v>6</v>
      </c>
      <c r="J406" s="10">
        <v>184.6226709</v>
      </c>
      <c r="K406" s="8">
        <f t="shared" si="591"/>
        <v>185</v>
      </c>
      <c r="L406" s="5" t="s">
        <v>67</v>
      </c>
      <c r="S406"/>
      <c r="AP406"/>
      <c r="AQ406"/>
      <c r="AR406"/>
    </row>
    <row r="407" spans="1:44">
      <c r="A407" s="6">
        <v>30</v>
      </c>
      <c r="B407" s="6">
        <v>75</v>
      </c>
      <c r="C407" s="6">
        <v>25</v>
      </c>
      <c r="D407" s="7">
        <v>30.332765989999999</v>
      </c>
      <c r="E407" s="8">
        <f t="shared" si="588"/>
        <v>30</v>
      </c>
      <c r="F407" s="7">
        <v>42.352498789999999</v>
      </c>
      <c r="G407" s="8">
        <f t="shared" si="589"/>
        <v>42</v>
      </c>
      <c r="H407" s="9">
        <v>6.4460917589999998</v>
      </c>
      <c r="I407" s="8">
        <f t="shared" si="590"/>
        <v>6</v>
      </c>
      <c r="J407" s="10">
        <v>149.29995199999999</v>
      </c>
      <c r="K407" s="8">
        <f t="shared" si="591"/>
        <v>149</v>
      </c>
      <c r="L407" s="5" t="s">
        <v>67</v>
      </c>
      <c r="S407"/>
      <c r="AP407"/>
      <c r="AQ407"/>
      <c r="AR407"/>
    </row>
    <row r="408" spans="1:44">
      <c r="A408" s="6">
        <v>40</v>
      </c>
      <c r="B408" s="6">
        <v>70</v>
      </c>
      <c r="C408" s="6">
        <v>20</v>
      </c>
      <c r="D408" s="7">
        <v>31.801302719999999</v>
      </c>
      <c r="E408" s="8">
        <f t="shared" si="588"/>
        <v>32</v>
      </c>
      <c r="F408" s="7">
        <v>45.031861730000003</v>
      </c>
      <c r="G408" s="8">
        <f t="shared" si="589"/>
        <v>45</v>
      </c>
      <c r="H408" s="9">
        <v>5.6234900430000003</v>
      </c>
      <c r="I408" s="8">
        <f t="shared" si="590"/>
        <v>6</v>
      </c>
      <c r="J408" s="10">
        <v>147.0361442</v>
      </c>
      <c r="K408" s="8">
        <f t="shared" si="591"/>
        <v>147</v>
      </c>
      <c r="L408" s="5" t="s">
        <v>67</v>
      </c>
      <c r="S408"/>
      <c r="AP408"/>
      <c r="AQ408"/>
      <c r="AR408"/>
    </row>
    <row r="409" spans="1:44">
      <c r="A409" s="6">
        <v>38</v>
      </c>
      <c r="B409" s="6">
        <v>55</v>
      </c>
      <c r="C409" s="6">
        <v>19</v>
      </c>
      <c r="D409" s="7">
        <v>33.181842250000003</v>
      </c>
      <c r="E409" s="8">
        <f t="shared" si="588"/>
        <v>33</v>
      </c>
      <c r="F409" s="7">
        <v>38.231847420000001</v>
      </c>
      <c r="G409" s="8">
        <f t="shared" si="589"/>
        <v>38</v>
      </c>
      <c r="H409" s="9">
        <v>5.8646233519999997</v>
      </c>
      <c r="I409" s="8">
        <f t="shared" si="590"/>
        <v>6</v>
      </c>
      <c r="J409" s="10">
        <v>198.8298806</v>
      </c>
      <c r="K409" s="8">
        <f t="shared" si="591"/>
        <v>199</v>
      </c>
      <c r="L409" s="5" t="s">
        <v>67</v>
      </c>
      <c r="S409"/>
      <c r="AP409"/>
      <c r="AQ409"/>
      <c r="AR409"/>
    </row>
    <row r="410" spans="1:44">
      <c r="A410" s="6">
        <v>35</v>
      </c>
      <c r="B410" s="6">
        <v>58</v>
      </c>
      <c r="C410" s="6">
        <v>20</v>
      </c>
      <c r="D410" s="7">
        <v>29.385385620000001</v>
      </c>
      <c r="E410" s="8">
        <f t="shared" si="588"/>
        <v>29</v>
      </c>
      <c r="F410" s="7">
        <v>63.477420109999997</v>
      </c>
      <c r="G410" s="8">
        <f t="shared" si="589"/>
        <v>63</v>
      </c>
      <c r="H410" s="9">
        <v>5.761702519</v>
      </c>
      <c r="I410" s="8">
        <f t="shared" si="590"/>
        <v>6</v>
      </c>
      <c r="J410" s="10">
        <v>90.054226630000002</v>
      </c>
      <c r="K410" s="8">
        <f t="shared" si="591"/>
        <v>90</v>
      </c>
      <c r="L410" s="5" t="s">
        <v>67</v>
      </c>
      <c r="S410"/>
      <c r="AP410"/>
      <c r="AQ410"/>
      <c r="AR410"/>
    </row>
    <row r="411" spans="1:44">
      <c r="A411" s="6">
        <v>38</v>
      </c>
      <c r="B411" s="6">
        <v>61</v>
      </c>
      <c r="C411" s="6">
        <v>21</v>
      </c>
      <c r="D411" s="7">
        <v>30.273749949999999</v>
      </c>
      <c r="E411" s="8">
        <f t="shared" si="588"/>
        <v>30</v>
      </c>
      <c r="F411" s="7">
        <v>67.38680755</v>
      </c>
      <c r="G411" s="8">
        <f t="shared" si="589"/>
        <v>67</v>
      </c>
      <c r="H411" s="9">
        <v>4.6965186780000003</v>
      </c>
      <c r="I411" s="8">
        <f t="shared" si="590"/>
        <v>5</v>
      </c>
      <c r="J411" s="10">
        <v>127.77671340000001</v>
      </c>
      <c r="K411" s="8">
        <f t="shared" si="591"/>
        <v>128</v>
      </c>
      <c r="L411" s="5" t="s">
        <v>67</v>
      </c>
      <c r="S411"/>
      <c r="AP411"/>
      <c r="AQ411"/>
      <c r="AR411"/>
    </row>
    <row r="412" spans="1:44">
      <c r="A412" s="6">
        <v>33</v>
      </c>
      <c r="B412" s="6">
        <v>58</v>
      </c>
      <c r="C412" s="6">
        <v>24</v>
      </c>
      <c r="D412" s="7">
        <v>35.457904880000001</v>
      </c>
      <c r="E412" s="8">
        <f t="shared" si="588"/>
        <v>35</v>
      </c>
      <c r="F412" s="7">
        <v>68.758105349999994</v>
      </c>
      <c r="G412" s="8">
        <f t="shared" si="589"/>
        <v>69</v>
      </c>
      <c r="H412" s="9">
        <v>5.2695042140000004</v>
      </c>
      <c r="I412" s="8">
        <f t="shared" si="590"/>
        <v>5</v>
      </c>
      <c r="J412" s="10">
        <v>108.6333046</v>
      </c>
      <c r="K412" s="8">
        <f t="shared" si="591"/>
        <v>109</v>
      </c>
      <c r="L412" s="5" t="s">
        <v>67</v>
      </c>
      <c r="S412"/>
      <c r="AP412"/>
      <c r="AQ412"/>
      <c r="AR412"/>
    </row>
    <row r="413" spans="1:44">
      <c r="A413" s="6">
        <v>16</v>
      </c>
      <c r="B413" s="6">
        <v>56</v>
      </c>
      <c r="C413" s="6">
        <v>17</v>
      </c>
      <c r="D413" s="7">
        <v>33.800200390000001</v>
      </c>
      <c r="E413" s="8">
        <f t="shared" si="588"/>
        <v>34</v>
      </c>
      <c r="F413" s="7">
        <v>40.032624179999999</v>
      </c>
      <c r="G413" s="8">
        <f t="shared" si="589"/>
        <v>40</v>
      </c>
      <c r="H413" s="9">
        <v>7.4454448830000004</v>
      </c>
      <c r="I413" s="8">
        <f t="shared" si="590"/>
        <v>7</v>
      </c>
      <c r="J413" s="10">
        <v>176.61658940000001</v>
      </c>
      <c r="K413" s="8">
        <f t="shared" si="591"/>
        <v>177</v>
      </c>
      <c r="L413" s="5" t="s">
        <v>67</v>
      </c>
      <c r="S413"/>
      <c r="AP413"/>
      <c r="AQ413"/>
      <c r="AR413"/>
    </row>
    <row r="414" spans="1:44">
      <c r="A414" s="6">
        <v>31</v>
      </c>
      <c r="B414" s="6">
        <v>72</v>
      </c>
      <c r="C414" s="6">
        <v>17</v>
      </c>
      <c r="D414" s="7">
        <v>28.691804749999999</v>
      </c>
      <c r="E414" s="8">
        <f t="shared" si="588"/>
        <v>29</v>
      </c>
      <c r="F414" s="7">
        <v>49.472253530000003</v>
      </c>
      <c r="G414" s="8">
        <f t="shared" si="589"/>
        <v>49</v>
      </c>
      <c r="H414" s="9">
        <v>5.833031708</v>
      </c>
      <c r="I414" s="8">
        <f t="shared" si="590"/>
        <v>6</v>
      </c>
      <c r="J414" s="10">
        <v>96.362229009999993</v>
      </c>
      <c r="K414" s="8">
        <f t="shared" si="591"/>
        <v>96</v>
      </c>
      <c r="L414" s="5" t="s">
        <v>67</v>
      </c>
      <c r="S414"/>
      <c r="AP414"/>
      <c r="AQ414"/>
      <c r="AR414"/>
    </row>
    <row r="415" spans="1:44">
      <c r="A415" s="6">
        <v>16</v>
      </c>
      <c r="B415" s="6">
        <v>80</v>
      </c>
      <c r="C415" s="6">
        <v>20</v>
      </c>
      <c r="D415" s="7">
        <v>31.240216960000001</v>
      </c>
      <c r="E415" s="8">
        <f t="shared" si="588"/>
        <v>31</v>
      </c>
      <c r="F415" s="7">
        <v>56.673690540000003</v>
      </c>
      <c r="G415" s="8">
        <f t="shared" si="589"/>
        <v>57</v>
      </c>
      <c r="H415" s="9">
        <v>7.3393209290000003</v>
      </c>
      <c r="I415" s="8">
        <f t="shared" si="590"/>
        <v>7</v>
      </c>
      <c r="J415" s="10">
        <v>122.0146733</v>
      </c>
      <c r="K415" s="8">
        <f t="shared" si="591"/>
        <v>122</v>
      </c>
      <c r="L415" s="5" t="s">
        <v>67</v>
      </c>
      <c r="S415"/>
      <c r="AP415"/>
      <c r="AQ415"/>
      <c r="AR415"/>
    </row>
    <row r="416" spans="1:44">
      <c r="A416" s="6">
        <v>27</v>
      </c>
      <c r="B416" s="6">
        <v>72</v>
      </c>
      <c r="C416" s="6">
        <v>17</v>
      </c>
      <c r="D416" s="7">
        <v>28.98039357</v>
      </c>
      <c r="E416" s="8">
        <f t="shared" si="588"/>
        <v>29</v>
      </c>
      <c r="F416" s="7">
        <v>57.232651509999997</v>
      </c>
      <c r="G416" s="8">
        <f t="shared" si="589"/>
        <v>57</v>
      </c>
      <c r="H416" s="9">
        <v>6.3479293529999996</v>
      </c>
      <c r="I416" s="8">
        <f t="shared" si="590"/>
        <v>6</v>
      </c>
      <c r="J416" s="10">
        <v>120.74356640000001</v>
      </c>
      <c r="K416" s="8">
        <f t="shared" si="591"/>
        <v>121</v>
      </c>
      <c r="L416" s="5" t="s">
        <v>67</v>
      </c>
      <c r="S416"/>
      <c r="AP416"/>
      <c r="AQ416"/>
      <c r="AR416"/>
    </row>
    <row r="417" spans="1:44">
      <c r="A417" s="6">
        <v>40</v>
      </c>
      <c r="B417" s="6">
        <v>62</v>
      </c>
      <c r="C417" s="6">
        <v>19</v>
      </c>
      <c r="D417" s="7">
        <v>27.32198928</v>
      </c>
      <c r="E417" s="8">
        <f t="shared" si="588"/>
        <v>27</v>
      </c>
      <c r="F417" s="7">
        <v>34.137371270000003</v>
      </c>
      <c r="G417" s="8">
        <f t="shared" si="589"/>
        <v>34</v>
      </c>
      <c r="H417" s="9">
        <v>4.6977507039999997</v>
      </c>
      <c r="I417" s="8">
        <f t="shared" si="590"/>
        <v>5</v>
      </c>
      <c r="J417" s="10">
        <v>96.51524028</v>
      </c>
      <c r="K417" s="8">
        <f t="shared" si="591"/>
        <v>97</v>
      </c>
      <c r="L417" s="5" t="s">
        <v>67</v>
      </c>
      <c r="S417"/>
      <c r="AP417"/>
      <c r="AQ417"/>
      <c r="AR417"/>
    </row>
    <row r="418" spans="1:44">
      <c r="A418" s="6">
        <v>18</v>
      </c>
      <c r="B418" s="6">
        <v>58</v>
      </c>
      <c r="C418" s="6">
        <v>16</v>
      </c>
      <c r="D418" s="7">
        <v>21.47607807</v>
      </c>
      <c r="E418" s="8">
        <f t="shared" si="588"/>
        <v>21</v>
      </c>
      <c r="F418" s="7">
        <v>38.80023714</v>
      </c>
      <c r="G418" s="8">
        <f t="shared" si="589"/>
        <v>39</v>
      </c>
      <c r="H418" s="9">
        <v>4.962661422</v>
      </c>
      <c r="I418" s="8">
        <f t="shared" si="590"/>
        <v>5</v>
      </c>
      <c r="J418" s="10">
        <v>180.38223400000001</v>
      </c>
      <c r="K418" s="8">
        <f t="shared" si="591"/>
        <v>180</v>
      </c>
      <c r="L418" s="5" t="s">
        <v>67</v>
      </c>
      <c r="S418"/>
      <c r="AP418"/>
      <c r="AQ418"/>
      <c r="AR418"/>
    </row>
    <row r="419" spans="1:44">
      <c r="A419" s="6">
        <v>3</v>
      </c>
      <c r="B419" s="6">
        <v>68</v>
      </c>
      <c r="C419" s="6">
        <v>16</v>
      </c>
      <c r="D419" s="7">
        <v>18.31910448</v>
      </c>
      <c r="E419" s="8">
        <f t="shared" si="588"/>
        <v>18</v>
      </c>
      <c r="F419" s="7">
        <v>34.697766389999998</v>
      </c>
      <c r="G419" s="8">
        <f t="shared" si="589"/>
        <v>35</v>
      </c>
      <c r="H419" s="9">
        <v>4.9648878569999999</v>
      </c>
      <c r="I419" s="8">
        <f t="shared" si="590"/>
        <v>5</v>
      </c>
      <c r="J419" s="10">
        <v>107.4721605</v>
      </c>
      <c r="K419" s="8">
        <f t="shared" si="591"/>
        <v>107</v>
      </c>
      <c r="L419" s="5" t="s">
        <v>67</v>
      </c>
      <c r="S419"/>
      <c r="AP419"/>
      <c r="AQ419"/>
      <c r="AR419"/>
    </row>
    <row r="420" spans="1:44">
      <c r="A420" s="6">
        <v>26</v>
      </c>
      <c r="B420" s="6">
        <v>67</v>
      </c>
      <c r="C420" s="6">
        <v>24</v>
      </c>
      <c r="D420" s="7">
        <v>36.977943840000002</v>
      </c>
      <c r="E420" s="8">
        <f t="shared" si="588"/>
        <v>37</v>
      </c>
      <c r="F420" s="7">
        <v>37.739929029999999</v>
      </c>
      <c r="G420" s="8">
        <f t="shared" si="589"/>
        <v>38</v>
      </c>
      <c r="H420" s="9">
        <v>5.6428131160000001</v>
      </c>
      <c r="I420" s="8">
        <f t="shared" si="590"/>
        <v>6</v>
      </c>
      <c r="J420" s="10">
        <v>161.4812963</v>
      </c>
      <c r="K420" s="8">
        <f t="shared" si="591"/>
        <v>161</v>
      </c>
      <c r="L420" s="5" t="s">
        <v>67</v>
      </c>
      <c r="S420"/>
      <c r="AP420"/>
      <c r="AQ420"/>
      <c r="AR420"/>
    </row>
    <row r="421" spans="1:44">
      <c r="A421" s="6">
        <v>16</v>
      </c>
      <c r="B421" s="6">
        <v>70</v>
      </c>
      <c r="C421" s="6">
        <v>20</v>
      </c>
      <c r="D421" s="7">
        <v>24.804675920000001</v>
      </c>
      <c r="E421" s="8">
        <f t="shared" si="588"/>
        <v>25</v>
      </c>
      <c r="F421" s="7">
        <v>40.124274700000001</v>
      </c>
      <c r="G421" s="8">
        <f t="shared" si="589"/>
        <v>40</v>
      </c>
      <c r="H421" s="9">
        <v>5.6093956</v>
      </c>
      <c r="I421" s="8">
        <f t="shared" si="590"/>
        <v>6</v>
      </c>
      <c r="J421" s="10">
        <v>121.5639121</v>
      </c>
      <c r="K421" s="8">
        <f t="shared" si="591"/>
        <v>122</v>
      </c>
      <c r="L421" s="5" t="s">
        <v>67</v>
      </c>
      <c r="S421"/>
      <c r="AP421"/>
      <c r="AQ421"/>
      <c r="AR421"/>
    </row>
    <row r="422" spans="1:44">
      <c r="A422" s="6">
        <v>24</v>
      </c>
      <c r="B422" s="6">
        <v>63</v>
      </c>
      <c r="C422" s="6">
        <v>19</v>
      </c>
      <c r="D422" s="7">
        <v>19.347944300000002</v>
      </c>
      <c r="E422" s="8">
        <f t="shared" si="588"/>
        <v>19</v>
      </c>
      <c r="F422" s="7">
        <v>55.968054889999998</v>
      </c>
      <c r="G422" s="8">
        <f t="shared" si="589"/>
        <v>56</v>
      </c>
      <c r="H422" s="9">
        <v>4.6815760429999997</v>
      </c>
      <c r="I422" s="8">
        <f t="shared" si="590"/>
        <v>5</v>
      </c>
      <c r="J422" s="10">
        <v>194.59211479999999</v>
      </c>
      <c r="K422" s="8">
        <f t="shared" si="591"/>
        <v>195</v>
      </c>
      <c r="L422" s="5" t="s">
        <v>67</v>
      </c>
      <c r="S422"/>
      <c r="AP422"/>
      <c r="AQ422"/>
      <c r="AR422"/>
    </row>
    <row r="423" spans="1:44">
      <c r="A423" s="6">
        <v>9</v>
      </c>
      <c r="B423" s="6">
        <v>76</v>
      </c>
      <c r="C423" s="6">
        <v>25</v>
      </c>
      <c r="D423" s="7">
        <v>28.883021419999999</v>
      </c>
      <c r="E423" s="8">
        <f t="shared" si="588"/>
        <v>29</v>
      </c>
      <c r="F423" s="7">
        <v>50.123238010000001</v>
      </c>
      <c r="G423" s="8">
        <f t="shared" si="589"/>
        <v>50</v>
      </c>
      <c r="H423" s="9">
        <v>5.7095122399999996</v>
      </c>
      <c r="I423" s="8">
        <f t="shared" si="590"/>
        <v>6</v>
      </c>
      <c r="J423" s="10">
        <v>179.2155874</v>
      </c>
      <c r="K423" s="8">
        <f t="shared" si="591"/>
        <v>179</v>
      </c>
      <c r="L423" s="5" t="s">
        <v>67</v>
      </c>
      <c r="S423"/>
      <c r="AP423"/>
      <c r="AQ423"/>
      <c r="AR423"/>
    </row>
    <row r="424" spans="1:44">
      <c r="A424" s="6">
        <v>16</v>
      </c>
      <c r="B424" s="6">
        <v>55</v>
      </c>
      <c r="C424" s="6">
        <v>19</v>
      </c>
      <c r="D424" s="7">
        <v>19.54314136</v>
      </c>
      <c r="E424" s="8">
        <f t="shared" si="588"/>
        <v>20</v>
      </c>
      <c r="F424" s="7">
        <v>47.191882790000001</v>
      </c>
      <c r="G424" s="8">
        <f t="shared" si="589"/>
        <v>47</v>
      </c>
      <c r="H424" s="9">
        <v>6.4135437810000004</v>
      </c>
      <c r="I424" s="8">
        <f t="shared" si="590"/>
        <v>6</v>
      </c>
      <c r="J424" s="10">
        <v>192.4372194</v>
      </c>
      <c r="K424" s="8">
        <f t="shared" si="591"/>
        <v>192</v>
      </c>
      <c r="L424" s="5" t="s">
        <v>67</v>
      </c>
      <c r="S424"/>
      <c r="AP424"/>
      <c r="AQ424"/>
      <c r="AR424"/>
    </row>
    <row r="425" spans="1:44">
      <c r="A425" s="6">
        <v>28</v>
      </c>
      <c r="B425" s="6">
        <v>75</v>
      </c>
      <c r="C425" s="6">
        <v>21</v>
      </c>
      <c r="D425" s="7">
        <v>24.774194900000001</v>
      </c>
      <c r="E425" s="8">
        <f t="shared" si="588"/>
        <v>25</v>
      </c>
      <c r="F425" s="7">
        <v>50.546210940000002</v>
      </c>
      <c r="G425" s="8">
        <f t="shared" si="589"/>
        <v>51</v>
      </c>
      <c r="H425" s="9">
        <v>6.0075081629999998</v>
      </c>
      <c r="I425" s="8">
        <f t="shared" si="590"/>
        <v>6</v>
      </c>
      <c r="J425" s="10">
        <v>114.2821387</v>
      </c>
      <c r="K425" s="8">
        <f t="shared" si="591"/>
        <v>114</v>
      </c>
      <c r="L425" s="5" t="s">
        <v>67</v>
      </c>
      <c r="S425"/>
      <c r="AP425"/>
      <c r="AQ425"/>
      <c r="AR425"/>
    </row>
    <row r="426" spans="1:44">
      <c r="A426" s="6">
        <v>16</v>
      </c>
      <c r="B426" s="6">
        <v>71</v>
      </c>
      <c r="C426" s="6">
        <v>24</v>
      </c>
      <c r="D426" s="7">
        <v>18.331248240000001</v>
      </c>
      <c r="E426" s="8">
        <f t="shared" si="588"/>
        <v>18</v>
      </c>
      <c r="F426" s="7">
        <v>38.409754820000003</v>
      </c>
      <c r="G426" s="8">
        <f t="shared" si="589"/>
        <v>38</v>
      </c>
      <c r="H426" s="9">
        <v>4.9463698740000002</v>
      </c>
      <c r="I426" s="8">
        <f t="shared" si="590"/>
        <v>5</v>
      </c>
      <c r="J426" s="10">
        <v>139.6483317</v>
      </c>
      <c r="K426" s="8">
        <f t="shared" si="591"/>
        <v>140</v>
      </c>
      <c r="L426" s="5" t="s">
        <v>67</v>
      </c>
      <c r="S426"/>
      <c r="AP426"/>
      <c r="AQ426"/>
      <c r="AR426"/>
    </row>
    <row r="427" spans="1:44">
      <c r="A427" s="6">
        <v>24</v>
      </c>
      <c r="B427" s="6">
        <v>70</v>
      </c>
      <c r="C427" s="6">
        <v>21</v>
      </c>
      <c r="D427" s="7">
        <v>19.147290380000001</v>
      </c>
      <c r="E427" s="8">
        <f t="shared" si="588"/>
        <v>19</v>
      </c>
      <c r="F427" s="7">
        <v>45.373375699999997</v>
      </c>
      <c r="G427" s="8">
        <f t="shared" si="589"/>
        <v>45</v>
      </c>
      <c r="H427" s="9">
        <v>5.5172080780000003</v>
      </c>
      <c r="I427" s="8">
        <f t="shared" si="590"/>
        <v>6</v>
      </c>
      <c r="J427" s="10">
        <v>132.7748215</v>
      </c>
      <c r="K427" s="8">
        <f t="shared" si="591"/>
        <v>133</v>
      </c>
      <c r="L427" s="5" t="s">
        <v>67</v>
      </c>
      <c r="S427"/>
      <c r="AP427"/>
      <c r="AQ427"/>
      <c r="AR427"/>
    </row>
    <row r="428" spans="1:44">
      <c r="A428" s="6">
        <v>38</v>
      </c>
      <c r="B428" s="6">
        <v>72</v>
      </c>
      <c r="C428" s="6">
        <v>21</v>
      </c>
      <c r="D428" s="7">
        <v>28.23416057</v>
      </c>
      <c r="E428" s="8">
        <f t="shared" si="588"/>
        <v>28</v>
      </c>
      <c r="F428" s="7">
        <v>49.442134500000002</v>
      </c>
      <c r="G428" s="8">
        <f t="shared" si="589"/>
        <v>49</v>
      </c>
      <c r="H428" s="9">
        <v>5.9021031720000003</v>
      </c>
      <c r="I428" s="8">
        <f t="shared" si="590"/>
        <v>6</v>
      </c>
      <c r="J428" s="10">
        <v>186.50085809999999</v>
      </c>
      <c r="K428" s="8">
        <f t="shared" si="591"/>
        <v>187</v>
      </c>
      <c r="L428" s="5" t="s">
        <v>67</v>
      </c>
      <c r="S428"/>
      <c r="AP428"/>
      <c r="AQ428"/>
      <c r="AR428"/>
    </row>
    <row r="429" spans="1:44">
      <c r="A429" s="6">
        <v>9</v>
      </c>
      <c r="B429" s="6">
        <v>66</v>
      </c>
      <c r="C429" s="6">
        <v>21</v>
      </c>
      <c r="D429" s="7">
        <v>30.11812084</v>
      </c>
      <c r="E429" s="8">
        <f t="shared" si="588"/>
        <v>30</v>
      </c>
      <c r="F429" s="7">
        <v>34.133078429999998</v>
      </c>
      <c r="G429" s="8">
        <f t="shared" si="589"/>
        <v>34</v>
      </c>
      <c r="H429" s="9">
        <v>5.7198898759999999</v>
      </c>
      <c r="I429" s="8">
        <f t="shared" si="590"/>
        <v>6</v>
      </c>
      <c r="J429" s="10">
        <v>157.08582319999999</v>
      </c>
      <c r="K429" s="8">
        <f t="shared" si="591"/>
        <v>157</v>
      </c>
      <c r="L429" s="5" t="s">
        <v>67</v>
      </c>
      <c r="S429"/>
      <c r="AP429"/>
      <c r="AQ429"/>
      <c r="AR429"/>
    </row>
    <row r="430" spans="1:44">
      <c r="A430" s="6">
        <v>34</v>
      </c>
      <c r="B430" s="6">
        <v>56</v>
      </c>
      <c r="C430" s="6">
        <v>17</v>
      </c>
      <c r="D430" s="7">
        <v>33.412686399999998</v>
      </c>
      <c r="E430" s="8">
        <f t="shared" si="588"/>
        <v>33</v>
      </c>
      <c r="F430" s="7">
        <v>35.42910045</v>
      </c>
      <c r="G430" s="8">
        <f t="shared" si="589"/>
        <v>35</v>
      </c>
      <c r="H430" s="9">
        <v>4.548202098</v>
      </c>
      <c r="I430" s="8">
        <f t="shared" si="590"/>
        <v>5</v>
      </c>
      <c r="J430" s="10">
        <v>139.67025409999999</v>
      </c>
      <c r="K430" s="8">
        <f t="shared" si="591"/>
        <v>140</v>
      </c>
      <c r="L430" s="5" t="s">
        <v>67</v>
      </c>
      <c r="S430"/>
      <c r="AP430"/>
      <c r="AQ430"/>
      <c r="AR430"/>
    </row>
    <row r="431" spans="1:44">
      <c r="A431" s="6">
        <v>1</v>
      </c>
      <c r="B431" s="6">
        <v>76</v>
      </c>
      <c r="C431" s="6">
        <v>19</v>
      </c>
      <c r="D431" s="7">
        <v>24.18553163</v>
      </c>
      <c r="E431" s="8">
        <f t="shared" si="588"/>
        <v>24</v>
      </c>
      <c r="F431" s="7">
        <v>46.687468469999999</v>
      </c>
      <c r="G431" s="8">
        <f t="shared" si="589"/>
        <v>47</v>
      </c>
      <c r="H431" s="9">
        <v>6.6695294159999996</v>
      </c>
      <c r="I431" s="8">
        <f t="shared" si="590"/>
        <v>7</v>
      </c>
      <c r="J431" s="10">
        <v>177.33779960000001</v>
      </c>
      <c r="K431" s="8">
        <f t="shared" si="591"/>
        <v>177</v>
      </c>
      <c r="L431" s="5" t="s">
        <v>67</v>
      </c>
      <c r="S431"/>
      <c r="AP431"/>
      <c r="AQ431"/>
      <c r="AR431"/>
    </row>
    <row r="432" spans="1:44">
      <c r="A432" s="6">
        <v>6</v>
      </c>
      <c r="B432" s="6">
        <v>69</v>
      </c>
      <c r="C432" s="6">
        <v>19</v>
      </c>
      <c r="D432" s="7">
        <v>26.886306749999999</v>
      </c>
      <c r="E432" s="8">
        <f t="shared" si="588"/>
        <v>27</v>
      </c>
      <c r="F432" s="7">
        <v>41.696179149999999</v>
      </c>
      <c r="G432" s="8">
        <f t="shared" si="589"/>
        <v>42</v>
      </c>
      <c r="H432" s="9">
        <v>4.7509292179999996</v>
      </c>
      <c r="I432" s="8">
        <f t="shared" si="590"/>
        <v>5</v>
      </c>
      <c r="J432" s="10">
        <v>94.467480080000001</v>
      </c>
      <c r="K432" s="8">
        <f t="shared" si="591"/>
        <v>94</v>
      </c>
      <c r="L432" s="5" t="s">
        <v>67</v>
      </c>
      <c r="S432"/>
      <c r="AP432"/>
      <c r="AQ432"/>
      <c r="AR432"/>
    </row>
    <row r="433" spans="1:44">
      <c r="A433" s="6">
        <v>26</v>
      </c>
      <c r="B433" s="6">
        <v>73</v>
      </c>
      <c r="C433" s="6">
        <v>21</v>
      </c>
      <c r="D433" s="7">
        <v>31.331708290000002</v>
      </c>
      <c r="E433" s="8">
        <f t="shared" si="588"/>
        <v>31</v>
      </c>
      <c r="F433" s="7">
        <v>57.974291710000003</v>
      </c>
      <c r="G433" s="8">
        <f t="shared" si="589"/>
        <v>58</v>
      </c>
      <c r="H433" s="9">
        <v>4.9462638879999998</v>
      </c>
      <c r="I433" s="8">
        <f t="shared" si="590"/>
        <v>5</v>
      </c>
      <c r="J433" s="10">
        <v>161.7820226</v>
      </c>
      <c r="K433" s="8">
        <f t="shared" si="591"/>
        <v>162</v>
      </c>
      <c r="L433" s="5" t="s">
        <v>67</v>
      </c>
      <c r="S433"/>
      <c r="AP433"/>
      <c r="AQ433"/>
      <c r="AR433"/>
    </row>
    <row r="434" spans="1:44">
      <c r="A434" s="6">
        <v>27</v>
      </c>
      <c r="B434" s="6">
        <v>61</v>
      </c>
      <c r="C434" s="6">
        <v>18</v>
      </c>
      <c r="D434" s="7">
        <v>33.307118180000003</v>
      </c>
      <c r="E434" s="8">
        <f t="shared" si="588"/>
        <v>33</v>
      </c>
      <c r="F434" s="7">
        <v>67.077808160000004</v>
      </c>
      <c r="G434" s="8">
        <f t="shared" si="589"/>
        <v>67</v>
      </c>
      <c r="H434" s="9">
        <v>5.2662270319999998</v>
      </c>
      <c r="I434" s="8">
        <f t="shared" si="590"/>
        <v>5</v>
      </c>
      <c r="J434" s="10">
        <v>108.5090168</v>
      </c>
      <c r="K434" s="8">
        <f t="shared" si="591"/>
        <v>109</v>
      </c>
      <c r="L434" s="5" t="s">
        <v>67</v>
      </c>
      <c r="S434"/>
      <c r="AP434"/>
      <c r="AQ434"/>
      <c r="AR434"/>
    </row>
    <row r="435" spans="1:44">
      <c r="A435" s="6">
        <v>27</v>
      </c>
      <c r="B435" s="6">
        <v>71</v>
      </c>
      <c r="C435" s="6">
        <v>23</v>
      </c>
      <c r="D435" s="7">
        <v>23.453790179999999</v>
      </c>
      <c r="E435" s="8">
        <f t="shared" si="588"/>
        <v>23</v>
      </c>
      <c r="F435" s="7">
        <v>46.487147589999999</v>
      </c>
      <c r="G435" s="8">
        <f t="shared" si="589"/>
        <v>46</v>
      </c>
      <c r="H435" s="9">
        <v>7.1095977299999999</v>
      </c>
      <c r="I435" s="8">
        <f t="shared" si="590"/>
        <v>7</v>
      </c>
      <c r="J435" s="10">
        <v>150.87122020000001</v>
      </c>
      <c r="K435" s="8">
        <f t="shared" si="591"/>
        <v>151</v>
      </c>
      <c r="L435" s="5" t="s">
        <v>67</v>
      </c>
      <c r="S435"/>
      <c r="AP435"/>
      <c r="AQ435"/>
      <c r="AR435"/>
    </row>
    <row r="436" spans="1:44">
      <c r="A436" s="6">
        <v>36</v>
      </c>
      <c r="B436" s="6">
        <v>61</v>
      </c>
      <c r="C436" s="6">
        <v>21</v>
      </c>
      <c r="D436" s="7">
        <v>34.538238890000002</v>
      </c>
      <c r="E436" s="8">
        <f t="shared" si="588"/>
        <v>35</v>
      </c>
      <c r="F436" s="7">
        <v>39.044689130000002</v>
      </c>
      <c r="G436" s="8">
        <f t="shared" si="589"/>
        <v>39</v>
      </c>
      <c r="H436" s="9">
        <v>5.617008201</v>
      </c>
      <c r="I436" s="8">
        <f t="shared" si="590"/>
        <v>6</v>
      </c>
      <c r="J436" s="10">
        <v>168.59483180000001</v>
      </c>
      <c r="K436" s="8">
        <f t="shared" si="591"/>
        <v>169</v>
      </c>
      <c r="L436" s="5" t="s">
        <v>67</v>
      </c>
      <c r="S436"/>
      <c r="AP436"/>
      <c r="AQ436"/>
      <c r="AR436"/>
    </row>
    <row r="437" spans="1:44">
      <c r="A437" s="6">
        <v>17</v>
      </c>
      <c r="B437" s="6">
        <v>73</v>
      </c>
      <c r="C437" s="6">
        <v>18</v>
      </c>
      <c r="D437" s="7">
        <v>19.501122240000001</v>
      </c>
      <c r="E437" s="8">
        <f t="shared" si="588"/>
        <v>20</v>
      </c>
      <c r="F437" s="7">
        <v>34.510866110000002</v>
      </c>
      <c r="G437" s="8">
        <f t="shared" si="589"/>
        <v>35</v>
      </c>
      <c r="H437" s="9">
        <v>5.6323531129999997</v>
      </c>
      <c r="I437" s="8">
        <f t="shared" si="590"/>
        <v>6</v>
      </c>
      <c r="J437" s="10">
        <v>197.37526489999999</v>
      </c>
      <c r="K437" s="8">
        <f t="shared" si="591"/>
        <v>197</v>
      </c>
      <c r="L437" s="5" t="s">
        <v>67</v>
      </c>
      <c r="S437"/>
      <c r="AP437"/>
      <c r="AQ437"/>
      <c r="AR437"/>
    </row>
    <row r="438" spans="1:44">
      <c r="A438" s="6">
        <v>26</v>
      </c>
      <c r="B438" s="6">
        <v>72</v>
      </c>
      <c r="C438" s="6">
        <v>22</v>
      </c>
      <c r="D438" s="7">
        <v>28.767949040000001</v>
      </c>
      <c r="E438" s="8">
        <f t="shared" si="588"/>
        <v>29</v>
      </c>
      <c r="F438" s="7">
        <v>37.577921320000002</v>
      </c>
      <c r="G438" s="8">
        <f t="shared" si="589"/>
        <v>38</v>
      </c>
      <c r="H438" s="9">
        <v>4.6749415489999997</v>
      </c>
      <c r="I438" s="8">
        <f t="shared" si="590"/>
        <v>5</v>
      </c>
      <c r="J438" s="10">
        <v>91.720848689999997</v>
      </c>
      <c r="K438" s="8">
        <f t="shared" si="591"/>
        <v>92</v>
      </c>
      <c r="L438" s="5" t="s">
        <v>67</v>
      </c>
      <c r="S438"/>
      <c r="AP438"/>
      <c r="AQ438"/>
      <c r="AR438"/>
    </row>
    <row r="439" spans="1:44">
      <c r="A439" s="6">
        <v>17</v>
      </c>
      <c r="B439" s="6">
        <v>64</v>
      </c>
      <c r="C439" s="6">
        <v>16</v>
      </c>
      <c r="D439" s="7">
        <v>30.977587159999999</v>
      </c>
      <c r="E439" s="8">
        <f t="shared" si="588"/>
        <v>31</v>
      </c>
      <c r="F439" s="7">
        <v>32.24914235</v>
      </c>
      <c r="G439" s="8">
        <f t="shared" si="589"/>
        <v>32</v>
      </c>
      <c r="H439" s="9">
        <v>7.1617976429999999</v>
      </c>
      <c r="I439" s="8">
        <f t="shared" si="590"/>
        <v>7</v>
      </c>
      <c r="J439" s="10">
        <v>180.71682799999999</v>
      </c>
      <c r="K439" s="8">
        <f t="shared" si="591"/>
        <v>181</v>
      </c>
      <c r="L439" s="5" t="s">
        <v>67</v>
      </c>
      <c r="S439"/>
      <c r="AP439"/>
      <c r="AQ439"/>
      <c r="AR439"/>
    </row>
    <row r="440" spans="1:44">
      <c r="A440" s="6">
        <v>14</v>
      </c>
      <c r="B440" s="6">
        <v>74</v>
      </c>
      <c r="C440" s="6">
        <v>19</v>
      </c>
      <c r="D440" s="7">
        <v>18.397591469999998</v>
      </c>
      <c r="E440" s="8">
        <f t="shared" si="588"/>
        <v>18</v>
      </c>
      <c r="F440" s="7">
        <v>36.826393090000003</v>
      </c>
      <c r="G440" s="8">
        <f t="shared" si="589"/>
        <v>37</v>
      </c>
      <c r="H440" s="9">
        <v>6.6249661309999999</v>
      </c>
      <c r="I440" s="8">
        <f t="shared" si="590"/>
        <v>7</v>
      </c>
      <c r="J440" s="10">
        <v>93.123306439999993</v>
      </c>
      <c r="K440" s="8">
        <f t="shared" si="591"/>
        <v>93</v>
      </c>
      <c r="L440" s="5" t="s">
        <v>67</v>
      </c>
      <c r="S440"/>
      <c r="AP440"/>
      <c r="AQ440"/>
      <c r="AR440"/>
    </row>
    <row r="441" spans="1:44">
      <c r="A441" s="6">
        <v>39</v>
      </c>
      <c r="B441" s="6">
        <v>60</v>
      </c>
      <c r="C441" s="6">
        <v>15</v>
      </c>
      <c r="D441" s="7">
        <v>35.093574189999998</v>
      </c>
      <c r="E441" s="8">
        <f t="shared" si="588"/>
        <v>35</v>
      </c>
      <c r="F441" s="7">
        <v>30.986854560000001</v>
      </c>
      <c r="G441" s="8">
        <f t="shared" si="589"/>
        <v>31</v>
      </c>
      <c r="H441" s="9">
        <v>5.0040746240000002</v>
      </c>
      <c r="I441" s="8">
        <f t="shared" si="590"/>
        <v>5</v>
      </c>
      <c r="J441" s="10">
        <v>116.9106908</v>
      </c>
      <c r="K441" s="8">
        <f t="shared" si="591"/>
        <v>117</v>
      </c>
      <c r="L441" s="5" t="s">
        <v>67</v>
      </c>
      <c r="S441"/>
      <c r="AP441"/>
      <c r="AQ441"/>
      <c r="AR441"/>
    </row>
    <row r="442" spans="1:44">
      <c r="A442" s="6">
        <v>6</v>
      </c>
      <c r="B442" s="6">
        <v>66</v>
      </c>
      <c r="C442" s="6">
        <v>15</v>
      </c>
      <c r="D442" s="7">
        <v>34.931742229999998</v>
      </c>
      <c r="E442" s="8">
        <f t="shared" si="588"/>
        <v>35</v>
      </c>
      <c r="F442" s="7">
        <v>30.400467689999999</v>
      </c>
      <c r="G442" s="8">
        <f t="shared" si="589"/>
        <v>30</v>
      </c>
      <c r="H442" s="9">
        <v>6.3458060109999996</v>
      </c>
      <c r="I442" s="8">
        <f t="shared" si="590"/>
        <v>6</v>
      </c>
      <c r="J442" s="10">
        <v>159.26498269999999</v>
      </c>
      <c r="K442" s="8">
        <f t="shared" si="591"/>
        <v>159</v>
      </c>
      <c r="L442" s="5" t="s">
        <v>67</v>
      </c>
      <c r="S442"/>
      <c r="AP442"/>
      <c r="AQ442"/>
      <c r="AR442"/>
    </row>
    <row r="443" spans="1:44">
      <c r="A443" s="6">
        <v>8</v>
      </c>
      <c r="B443" s="6">
        <v>59</v>
      </c>
      <c r="C443" s="6">
        <v>18</v>
      </c>
      <c r="D443" s="7">
        <v>29.505230359999999</v>
      </c>
      <c r="E443" s="8">
        <f t="shared" si="588"/>
        <v>30</v>
      </c>
      <c r="F443" s="7">
        <v>35.720324980000001</v>
      </c>
      <c r="G443" s="8">
        <f t="shared" si="589"/>
        <v>36</v>
      </c>
      <c r="H443" s="9">
        <v>6.2168144529999996</v>
      </c>
      <c r="I443" s="8">
        <f t="shared" si="590"/>
        <v>6</v>
      </c>
      <c r="J443" s="10">
        <v>187.8961851</v>
      </c>
      <c r="K443" s="8">
        <f t="shared" si="591"/>
        <v>188</v>
      </c>
      <c r="L443" s="5" t="s">
        <v>67</v>
      </c>
      <c r="S443"/>
      <c r="AP443"/>
      <c r="AQ443"/>
      <c r="AR443"/>
    </row>
    <row r="444" spans="1:44">
      <c r="A444" s="6">
        <v>2</v>
      </c>
      <c r="B444" s="6">
        <v>67</v>
      </c>
      <c r="C444" s="6">
        <v>18</v>
      </c>
      <c r="D444" s="7">
        <v>34.519347750000001</v>
      </c>
      <c r="E444" s="8">
        <f t="shared" si="588"/>
        <v>35</v>
      </c>
      <c r="F444" s="7">
        <v>47.529800270000003</v>
      </c>
      <c r="G444" s="8">
        <f t="shared" si="589"/>
        <v>48</v>
      </c>
      <c r="H444" s="9">
        <v>5.9216667579999998</v>
      </c>
      <c r="I444" s="8">
        <f t="shared" si="590"/>
        <v>6</v>
      </c>
      <c r="J444" s="10">
        <v>129.00646119999999</v>
      </c>
      <c r="K444" s="8">
        <f t="shared" si="591"/>
        <v>129</v>
      </c>
      <c r="L444" s="5" t="s">
        <v>67</v>
      </c>
      <c r="S444"/>
      <c r="AP444"/>
      <c r="AQ444"/>
      <c r="AR444"/>
    </row>
    <row r="445" spans="1:44">
      <c r="A445" s="6">
        <v>1</v>
      </c>
      <c r="B445" s="6">
        <v>76</v>
      </c>
      <c r="C445" s="6">
        <v>17</v>
      </c>
      <c r="D445" s="7">
        <v>28.434307260000001</v>
      </c>
      <c r="E445" s="8">
        <f t="shared" si="588"/>
        <v>28</v>
      </c>
      <c r="F445" s="7">
        <v>52.10010827</v>
      </c>
      <c r="G445" s="8">
        <f t="shared" si="589"/>
        <v>52</v>
      </c>
      <c r="H445" s="9">
        <v>6.0127191179999997</v>
      </c>
      <c r="I445" s="8">
        <f t="shared" si="590"/>
        <v>6</v>
      </c>
      <c r="J445" s="10">
        <v>147.04148240000001</v>
      </c>
      <c r="K445" s="8">
        <f t="shared" si="591"/>
        <v>147</v>
      </c>
      <c r="L445" s="5" t="s">
        <v>67</v>
      </c>
      <c r="S445"/>
      <c r="AP445"/>
      <c r="AQ445"/>
      <c r="AR445"/>
    </row>
    <row r="446" spans="1:44">
      <c r="A446" s="6">
        <v>16</v>
      </c>
      <c r="B446" s="6">
        <v>73</v>
      </c>
      <c r="C446" s="6">
        <v>19</v>
      </c>
      <c r="D446" s="7">
        <v>18.416456289999999</v>
      </c>
      <c r="E446" s="8">
        <f t="shared" si="588"/>
        <v>18</v>
      </c>
      <c r="F446" s="7">
        <v>34.805410389999999</v>
      </c>
      <c r="G446" s="8">
        <f t="shared" si="589"/>
        <v>35</v>
      </c>
      <c r="H446" s="9">
        <v>4.6840792489999998</v>
      </c>
      <c r="I446" s="8">
        <f t="shared" si="590"/>
        <v>5</v>
      </c>
      <c r="J446" s="10">
        <v>163.2747473</v>
      </c>
      <c r="K446" s="8">
        <f t="shared" si="591"/>
        <v>163</v>
      </c>
      <c r="L446" s="5" t="s">
        <v>67</v>
      </c>
      <c r="S446"/>
      <c r="AP446"/>
      <c r="AQ446"/>
      <c r="AR446"/>
    </row>
    <row r="447" spans="1:44">
      <c r="A447" s="6">
        <v>23</v>
      </c>
      <c r="B447" s="6">
        <v>75</v>
      </c>
      <c r="C447" s="6">
        <v>25</v>
      </c>
      <c r="D447" s="7">
        <v>31.075089729999998</v>
      </c>
      <c r="E447" s="8">
        <f t="shared" si="588"/>
        <v>31</v>
      </c>
      <c r="F447" s="7">
        <v>47.198476829999997</v>
      </c>
      <c r="G447" s="8">
        <f t="shared" si="589"/>
        <v>47</v>
      </c>
      <c r="H447" s="9">
        <v>7.0771700019999999</v>
      </c>
      <c r="I447" s="8">
        <f t="shared" si="590"/>
        <v>7</v>
      </c>
      <c r="J447" s="10">
        <v>91.312564120000005</v>
      </c>
      <c r="K447" s="8">
        <f t="shared" si="591"/>
        <v>91</v>
      </c>
      <c r="L447" s="5" t="s">
        <v>67</v>
      </c>
      <c r="S447"/>
      <c r="AP447"/>
      <c r="AQ447"/>
      <c r="AR447"/>
    </row>
    <row r="448" spans="1:44">
      <c r="A448" s="6">
        <v>32</v>
      </c>
      <c r="B448" s="6">
        <v>70</v>
      </c>
      <c r="C448" s="6">
        <v>20</v>
      </c>
      <c r="D448" s="7">
        <v>20.893427490000001</v>
      </c>
      <c r="E448" s="8">
        <f t="shared" si="588"/>
        <v>21</v>
      </c>
      <c r="F448" s="7">
        <v>46.248565229999997</v>
      </c>
      <c r="G448" s="8">
        <f t="shared" si="589"/>
        <v>46</v>
      </c>
      <c r="H448" s="9">
        <v>6.2088432149999999</v>
      </c>
      <c r="I448" s="8">
        <f t="shared" si="590"/>
        <v>6</v>
      </c>
      <c r="J448" s="10">
        <v>195.56978749999999</v>
      </c>
      <c r="K448" s="8">
        <f t="shared" si="591"/>
        <v>196</v>
      </c>
      <c r="L448" s="5" t="s">
        <v>67</v>
      </c>
      <c r="S448"/>
      <c r="AP448"/>
      <c r="AQ448"/>
      <c r="AR448"/>
    </row>
    <row r="449" spans="1:44">
      <c r="A449" s="6">
        <v>28</v>
      </c>
      <c r="B449" s="6">
        <v>59</v>
      </c>
      <c r="C449" s="6">
        <v>22</v>
      </c>
      <c r="D449" s="7">
        <v>30.90607799</v>
      </c>
      <c r="E449" s="8">
        <f t="shared" si="588"/>
        <v>31</v>
      </c>
      <c r="F449" s="7">
        <v>52.799130390000002</v>
      </c>
      <c r="G449" s="8">
        <f t="shared" si="589"/>
        <v>53</v>
      </c>
      <c r="H449" s="9">
        <v>7.0518162899999997</v>
      </c>
      <c r="I449" s="8">
        <f t="shared" si="590"/>
        <v>7</v>
      </c>
      <c r="J449" s="10">
        <v>170.99198279999999</v>
      </c>
      <c r="K449" s="8">
        <f t="shared" si="591"/>
        <v>171</v>
      </c>
      <c r="L449" s="5" t="s">
        <v>67</v>
      </c>
      <c r="S449"/>
      <c r="AP449"/>
      <c r="AQ449"/>
      <c r="AR449"/>
    </row>
    <row r="450" spans="1:44">
      <c r="A450" s="6">
        <v>5</v>
      </c>
      <c r="B450" s="6">
        <v>62</v>
      </c>
      <c r="C450" s="6">
        <v>23</v>
      </c>
      <c r="D450" s="7">
        <v>27.934827899999998</v>
      </c>
      <c r="E450" s="8">
        <f t="shared" si="588"/>
        <v>28</v>
      </c>
      <c r="F450" s="7">
        <v>66.454571220000005</v>
      </c>
      <c r="G450" s="8">
        <f t="shared" si="589"/>
        <v>66</v>
      </c>
      <c r="H450" s="9">
        <v>4.7222224539999997</v>
      </c>
      <c r="I450" s="8">
        <f t="shared" si="590"/>
        <v>5</v>
      </c>
      <c r="J450" s="10">
        <v>145.3728801</v>
      </c>
      <c r="K450" s="8">
        <f t="shared" si="591"/>
        <v>145</v>
      </c>
      <c r="L450" s="5" t="s">
        <v>67</v>
      </c>
      <c r="S450"/>
      <c r="AP450"/>
      <c r="AQ450"/>
      <c r="AR450"/>
    </row>
    <row r="451" spans="1:44">
      <c r="A451" s="6">
        <v>36</v>
      </c>
      <c r="B451" s="6">
        <v>67</v>
      </c>
      <c r="C451" s="6">
        <v>25</v>
      </c>
      <c r="D451" s="7">
        <v>35.951766419999998</v>
      </c>
      <c r="E451" s="8">
        <f t="shared" ref="E451:E514" si="592">ROUND(D451, 0)</f>
        <v>36</v>
      </c>
      <c r="F451" s="7">
        <v>36.527807760000002</v>
      </c>
      <c r="G451" s="8">
        <f t="shared" ref="G451:G514" si="593">ROUND(F451, 0)</f>
        <v>37</v>
      </c>
      <c r="H451" s="9">
        <v>6.4180626519999997</v>
      </c>
      <c r="I451" s="8">
        <f t="shared" ref="I451:I514" si="594">ROUND(H451, 0)</f>
        <v>6</v>
      </c>
      <c r="J451" s="10">
        <v>136.0456753</v>
      </c>
      <c r="K451" s="8">
        <f t="shared" ref="K451:K514" si="595">ROUND(J451, 0)</f>
        <v>136</v>
      </c>
      <c r="L451" s="5" t="s">
        <v>67</v>
      </c>
      <c r="S451"/>
      <c r="AP451"/>
      <c r="AQ451"/>
      <c r="AR451"/>
    </row>
    <row r="452" spans="1:44">
      <c r="A452" s="6">
        <v>1</v>
      </c>
      <c r="B452" s="6">
        <v>66</v>
      </c>
      <c r="C452" s="6">
        <v>23</v>
      </c>
      <c r="D452" s="7">
        <v>19.54317155</v>
      </c>
      <c r="E452" s="8">
        <f t="shared" si="592"/>
        <v>20</v>
      </c>
      <c r="F452" s="7">
        <v>56.928313989999999</v>
      </c>
      <c r="G452" s="8">
        <f t="shared" si="593"/>
        <v>57</v>
      </c>
      <c r="H452" s="9">
        <v>4.8035644680000003</v>
      </c>
      <c r="I452" s="8">
        <f t="shared" si="594"/>
        <v>5</v>
      </c>
      <c r="J452" s="10">
        <v>173.1686574</v>
      </c>
      <c r="K452" s="8">
        <f t="shared" si="595"/>
        <v>173</v>
      </c>
      <c r="L452" s="5" t="s">
        <v>67</v>
      </c>
      <c r="S452"/>
      <c r="AP452"/>
      <c r="AQ452"/>
      <c r="AR452"/>
    </row>
    <row r="453" spans="1:44">
      <c r="A453" s="6">
        <v>24</v>
      </c>
      <c r="B453" s="6">
        <v>73</v>
      </c>
      <c r="C453" s="6">
        <v>20</v>
      </c>
      <c r="D453" s="7">
        <v>19.637362079999999</v>
      </c>
      <c r="E453" s="8">
        <f t="shared" si="592"/>
        <v>20</v>
      </c>
      <c r="F453" s="7">
        <v>32.31528909</v>
      </c>
      <c r="G453" s="8">
        <f t="shared" si="593"/>
        <v>32</v>
      </c>
      <c r="H453" s="9">
        <v>4.608695247</v>
      </c>
      <c r="I453" s="8">
        <f t="shared" si="594"/>
        <v>5</v>
      </c>
      <c r="J453" s="10">
        <v>176.41340919999999</v>
      </c>
      <c r="K453" s="8">
        <f t="shared" si="595"/>
        <v>176</v>
      </c>
      <c r="L453" s="5" t="s">
        <v>67</v>
      </c>
      <c r="S453"/>
      <c r="AP453"/>
      <c r="AQ453"/>
      <c r="AR453"/>
    </row>
    <row r="454" spans="1:44">
      <c r="A454" s="6">
        <v>17</v>
      </c>
      <c r="B454" s="6">
        <v>67</v>
      </c>
      <c r="C454" s="6">
        <v>18</v>
      </c>
      <c r="D454" s="7">
        <v>31.219275199999998</v>
      </c>
      <c r="E454" s="8">
        <f t="shared" si="592"/>
        <v>31</v>
      </c>
      <c r="F454" s="7">
        <v>56.468688739999997</v>
      </c>
      <c r="G454" s="8">
        <f t="shared" si="593"/>
        <v>56</v>
      </c>
      <c r="H454" s="9">
        <v>5.611510977</v>
      </c>
      <c r="I454" s="8">
        <f t="shared" si="594"/>
        <v>6</v>
      </c>
      <c r="J454" s="10">
        <v>129.20286530000001</v>
      </c>
      <c r="K454" s="8">
        <f t="shared" si="595"/>
        <v>129</v>
      </c>
      <c r="L454" s="5" t="s">
        <v>67</v>
      </c>
      <c r="S454"/>
      <c r="AP454"/>
      <c r="AQ454"/>
      <c r="AR454"/>
    </row>
    <row r="455" spans="1:44">
      <c r="A455" s="6">
        <v>5</v>
      </c>
      <c r="B455" s="6">
        <v>55</v>
      </c>
      <c r="C455" s="6">
        <v>18</v>
      </c>
      <c r="D455" s="7">
        <v>33.508763549999998</v>
      </c>
      <c r="E455" s="8">
        <f t="shared" si="592"/>
        <v>34</v>
      </c>
      <c r="F455" s="7">
        <v>45.70976142</v>
      </c>
      <c r="G455" s="8">
        <f t="shared" si="593"/>
        <v>46</v>
      </c>
      <c r="H455" s="9">
        <v>7.3220979719999999</v>
      </c>
      <c r="I455" s="8">
        <f t="shared" si="594"/>
        <v>7</v>
      </c>
      <c r="J455" s="10">
        <v>126.6738117</v>
      </c>
      <c r="K455" s="8">
        <f t="shared" si="595"/>
        <v>127</v>
      </c>
      <c r="L455" s="5" t="s">
        <v>67</v>
      </c>
      <c r="S455"/>
      <c r="AP455"/>
      <c r="AQ455"/>
      <c r="AR455"/>
    </row>
    <row r="456" spans="1:44">
      <c r="A456" s="6">
        <v>5</v>
      </c>
      <c r="B456" s="6">
        <v>56</v>
      </c>
      <c r="C456" s="6">
        <v>24</v>
      </c>
      <c r="D456" s="7">
        <v>24.807101660000001</v>
      </c>
      <c r="E456" s="8">
        <f t="shared" si="592"/>
        <v>25</v>
      </c>
      <c r="F456" s="7">
        <v>45.011100149999997</v>
      </c>
      <c r="G456" s="8">
        <f t="shared" si="593"/>
        <v>45</v>
      </c>
      <c r="H456" s="9">
        <v>5.0231150549999999</v>
      </c>
      <c r="I456" s="8">
        <f t="shared" si="594"/>
        <v>5</v>
      </c>
      <c r="J456" s="10">
        <v>188.49286369999999</v>
      </c>
      <c r="K456" s="8">
        <f t="shared" si="595"/>
        <v>188</v>
      </c>
      <c r="L456" s="5" t="s">
        <v>67</v>
      </c>
      <c r="S456"/>
      <c r="AP456"/>
      <c r="AQ456"/>
      <c r="AR456"/>
    </row>
    <row r="457" spans="1:44">
      <c r="A457" s="6">
        <v>37</v>
      </c>
      <c r="B457" s="6">
        <v>77</v>
      </c>
      <c r="C457" s="6">
        <v>17</v>
      </c>
      <c r="D457" s="7">
        <v>36.209705239999998</v>
      </c>
      <c r="E457" s="8">
        <f t="shared" si="592"/>
        <v>36</v>
      </c>
      <c r="F457" s="7">
        <v>31.945506129999998</v>
      </c>
      <c r="G457" s="8">
        <f t="shared" si="593"/>
        <v>32</v>
      </c>
      <c r="H457" s="9">
        <v>5.6171228009999998</v>
      </c>
      <c r="I457" s="8">
        <f t="shared" si="594"/>
        <v>6</v>
      </c>
      <c r="J457" s="10">
        <v>191.0658531</v>
      </c>
      <c r="K457" s="8">
        <f t="shared" si="595"/>
        <v>191</v>
      </c>
      <c r="L457" s="5" t="s">
        <v>67</v>
      </c>
      <c r="S457"/>
      <c r="AP457"/>
      <c r="AQ457"/>
      <c r="AR457"/>
    </row>
    <row r="458" spans="1:44">
      <c r="A458" s="6">
        <v>13</v>
      </c>
      <c r="B458" s="6">
        <v>73</v>
      </c>
      <c r="C458" s="6">
        <v>20</v>
      </c>
      <c r="D458" s="7">
        <v>30.504208760000001</v>
      </c>
      <c r="E458" s="8">
        <f t="shared" si="592"/>
        <v>31</v>
      </c>
      <c r="F458" s="7">
        <v>35.488859689999998</v>
      </c>
      <c r="G458" s="8">
        <f t="shared" si="593"/>
        <v>35</v>
      </c>
      <c r="H458" s="9">
        <v>5.3915604180000001</v>
      </c>
      <c r="I458" s="8">
        <f t="shared" si="594"/>
        <v>5</v>
      </c>
      <c r="J458" s="10">
        <v>162.59277230000001</v>
      </c>
      <c r="K458" s="8">
        <f t="shared" si="595"/>
        <v>163</v>
      </c>
      <c r="L458" s="5" t="s">
        <v>67</v>
      </c>
      <c r="S458"/>
      <c r="AP458"/>
      <c r="AQ458"/>
      <c r="AR458"/>
    </row>
    <row r="459" spans="1:44">
      <c r="A459" s="6">
        <v>6</v>
      </c>
      <c r="B459" s="6">
        <v>63</v>
      </c>
      <c r="C459" s="6">
        <v>23</v>
      </c>
      <c r="D459" s="7">
        <v>26.016302589999999</v>
      </c>
      <c r="E459" s="8">
        <f t="shared" si="592"/>
        <v>26</v>
      </c>
      <c r="F459" s="7">
        <v>49.947047179999998</v>
      </c>
      <c r="G459" s="8">
        <f t="shared" si="593"/>
        <v>50</v>
      </c>
      <c r="H459" s="9">
        <v>5.9065969049999998</v>
      </c>
      <c r="I459" s="8">
        <f t="shared" si="594"/>
        <v>6</v>
      </c>
      <c r="J459" s="10">
        <v>160.33374470000001</v>
      </c>
      <c r="K459" s="8">
        <f t="shared" si="595"/>
        <v>160</v>
      </c>
      <c r="L459" s="5" t="s">
        <v>67</v>
      </c>
      <c r="S459"/>
      <c r="AP459"/>
      <c r="AQ459"/>
      <c r="AR459"/>
    </row>
    <row r="460" spans="1:44">
      <c r="A460" s="6">
        <v>16</v>
      </c>
      <c r="B460" s="6">
        <v>77</v>
      </c>
      <c r="C460" s="6">
        <v>22</v>
      </c>
      <c r="D460" s="7">
        <v>31.48469278</v>
      </c>
      <c r="E460" s="8">
        <f t="shared" si="592"/>
        <v>31</v>
      </c>
      <c r="F460" s="7">
        <v>35.639561499999999</v>
      </c>
      <c r="G460" s="8">
        <f t="shared" si="593"/>
        <v>36</v>
      </c>
      <c r="H460" s="9">
        <v>6.5742096779999999</v>
      </c>
      <c r="I460" s="8">
        <f t="shared" si="594"/>
        <v>7</v>
      </c>
      <c r="J460" s="10">
        <v>100.54681600000001</v>
      </c>
      <c r="K460" s="8">
        <f t="shared" si="595"/>
        <v>101</v>
      </c>
      <c r="L460" s="5" t="s">
        <v>67</v>
      </c>
      <c r="S460"/>
      <c r="AP460"/>
      <c r="AQ460"/>
      <c r="AR460"/>
    </row>
    <row r="461" spans="1:44">
      <c r="A461" s="6">
        <v>25</v>
      </c>
      <c r="B461" s="6">
        <v>64</v>
      </c>
      <c r="C461" s="6">
        <v>20</v>
      </c>
      <c r="D461" s="7">
        <v>33.15122581</v>
      </c>
      <c r="E461" s="8">
        <f t="shared" si="592"/>
        <v>33</v>
      </c>
      <c r="F461" s="7">
        <v>32.459745390000002</v>
      </c>
      <c r="G461" s="8">
        <f t="shared" si="593"/>
        <v>32</v>
      </c>
      <c r="H461" s="9">
        <v>4.8077767490000003</v>
      </c>
      <c r="I461" s="8">
        <f t="shared" si="594"/>
        <v>5</v>
      </c>
      <c r="J461" s="10">
        <v>105.0380275</v>
      </c>
      <c r="K461" s="8">
        <f t="shared" si="595"/>
        <v>105</v>
      </c>
      <c r="L461" s="5" t="s">
        <v>67</v>
      </c>
      <c r="S461"/>
      <c r="AP461"/>
      <c r="AQ461"/>
      <c r="AR461"/>
    </row>
    <row r="462" spans="1:44">
      <c r="A462" s="6">
        <v>34</v>
      </c>
      <c r="B462" s="6">
        <v>75</v>
      </c>
      <c r="C462" s="6">
        <v>24</v>
      </c>
      <c r="D462" s="7">
        <v>23.502228219999999</v>
      </c>
      <c r="E462" s="8">
        <f t="shared" si="592"/>
        <v>24</v>
      </c>
      <c r="F462" s="7">
        <v>51.290195089999997</v>
      </c>
      <c r="G462" s="8">
        <f t="shared" si="593"/>
        <v>51</v>
      </c>
      <c r="H462" s="9">
        <v>4.7600380390000003</v>
      </c>
      <c r="I462" s="8">
        <f t="shared" si="594"/>
        <v>5</v>
      </c>
      <c r="J462" s="10">
        <v>192.3023991</v>
      </c>
      <c r="K462" s="8">
        <f t="shared" si="595"/>
        <v>192</v>
      </c>
      <c r="L462" s="5" t="s">
        <v>67</v>
      </c>
      <c r="S462"/>
      <c r="AP462"/>
      <c r="AQ462"/>
      <c r="AR462"/>
    </row>
    <row r="463" spans="1:44">
      <c r="A463" s="6">
        <v>20</v>
      </c>
      <c r="B463" s="6">
        <v>77</v>
      </c>
      <c r="C463" s="6">
        <v>23</v>
      </c>
      <c r="D463" s="7">
        <v>34.872486590000001</v>
      </c>
      <c r="E463" s="8">
        <f t="shared" si="592"/>
        <v>35</v>
      </c>
      <c r="F463" s="7">
        <v>38.837860120000002</v>
      </c>
      <c r="G463" s="8">
        <f t="shared" si="593"/>
        <v>39</v>
      </c>
      <c r="H463" s="9">
        <v>5.1802715020000001</v>
      </c>
      <c r="I463" s="8">
        <f t="shared" si="594"/>
        <v>5</v>
      </c>
      <c r="J463" s="10">
        <v>148.2502786</v>
      </c>
      <c r="K463" s="8">
        <f t="shared" si="595"/>
        <v>148</v>
      </c>
      <c r="L463" s="5" t="s">
        <v>67</v>
      </c>
      <c r="S463"/>
      <c r="AP463"/>
      <c r="AQ463"/>
      <c r="AR463"/>
    </row>
    <row r="464" spans="1:44">
      <c r="A464" s="6">
        <v>35</v>
      </c>
      <c r="B464" s="6">
        <v>80</v>
      </c>
      <c r="C464" s="6">
        <v>25</v>
      </c>
      <c r="D464" s="7">
        <v>28.09269012</v>
      </c>
      <c r="E464" s="8">
        <f t="shared" si="592"/>
        <v>28</v>
      </c>
      <c r="F464" s="7">
        <v>44.933220419999998</v>
      </c>
      <c r="G464" s="8">
        <f t="shared" si="593"/>
        <v>45</v>
      </c>
      <c r="H464" s="9">
        <v>4.8959273059999999</v>
      </c>
      <c r="I464" s="8">
        <f t="shared" si="594"/>
        <v>5</v>
      </c>
      <c r="J464" s="10">
        <v>197.11440110000001</v>
      </c>
      <c r="K464" s="8">
        <f t="shared" si="595"/>
        <v>197</v>
      </c>
      <c r="L464" s="5" t="s">
        <v>67</v>
      </c>
      <c r="S464"/>
      <c r="AP464"/>
      <c r="AQ464"/>
      <c r="AR464"/>
    </row>
    <row r="465" spans="1:44">
      <c r="A465" s="6">
        <v>14</v>
      </c>
      <c r="B465" s="6">
        <v>75</v>
      </c>
      <c r="C465" s="6">
        <v>24</v>
      </c>
      <c r="D465" s="7">
        <v>24.547578290000001</v>
      </c>
      <c r="E465" s="8">
        <f t="shared" si="592"/>
        <v>25</v>
      </c>
      <c r="F465" s="7">
        <v>57.341448499999998</v>
      </c>
      <c r="G465" s="8">
        <f t="shared" si="593"/>
        <v>57</v>
      </c>
      <c r="H465" s="9">
        <v>6.4361600440000002</v>
      </c>
      <c r="I465" s="8">
        <f t="shared" si="594"/>
        <v>6</v>
      </c>
      <c r="J465" s="10">
        <v>118.3606557</v>
      </c>
      <c r="K465" s="8">
        <f t="shared" si="595"/>
        <v>118</v>
      </c>
      <c r="L465" s="5" t="s">
        <v>67</v>
      </c>
      <c r="S465"/>
      <c r="AP465"/>
      <c r="AQ465"/>
      <c r="AR465"/>
    </row>
    <row r="466" spans="1:44">
      <c r="A466" s="6">
        <v>36</v>
      </c>
      <c r="B466" s="6">
        <v>80</v>
      </c>
      <c r="C466" s="6">
        <v>21</v>
      </c>
      <c r="D466" s="7">
        <v>33.647696459999999</v>
      </c>
      <c r="E466" s="8">
        <f t="shared" si="592"/>
        <v>34</v>
      </c>
      <c r="F466" s="7">
        <v>48.41490082</v>
      </c>
      <c r="G466" s="8">
        <f t="shared" si="593"/>
        <v>48</v>
      </c>
      <c r="H466" s="9">
        <v>7.0660872609999998</v>
      </c>
      <c r="I466" s="8">
        <f t="shared" si="594"/>
        <v>7</v>
      </c>
      <c r="J466" s="10">
        <v>100.46732780000001</v>
      </c>
      <c r="K466" s="8">
        <f t="shared" si="595"/>
        <v>100</v>
      </c>
      <c r="L466" s="5" t="s">
        <v>67</v>
      </c>
      <c r="S466"/>
      <c r="AP466"/>
      <c r="AQ466"/>
      <c r="AR466"/>
    </row>
    <row r="467" spans="1:44">
      <c r="A467" s="6">
        <v>7</v>
      </c>
      <c r="B467" s="6">
        <v>77</v>
      </c>
      <c r="C467" s="6">
        <v>18</v>
      </c>
      <c r="D467" s="7">
        <v>20.5591255</v>
      </c>
      <c r="E467" s="8">
        <f t="shared" si="592"/>
        <v>21</v>
      </c>
      <c r="F467" s="7">
        <v>60.548806929999998</v>
      </c>
      <c r="G467" s="8">
        <f t="shared" si="593"/>
        <v>61</v>
      </c>
      <c r="H467" s="9">
        <v>6.655918078</v>
      </c>
      <c r="I467" s="8">
        <f t="shared" si="594"/>
        <v>7</v>
      </c>
      <c r="J467" s="10">
        <v>191.08951089999999</v>
      </c>
      <c r="K467" s="8">
        <f t="shared" si="595"/>
        <v>191</v>
      </c>
      <c r="L467" s="5" t="s">
        <v>67</v>
      </c>
      <c r="S467"/>
      <c r="AP467"/>
      <c r="AQ467"/>
      <c r="AR467"/>
    </row>
    <row r="468" spans="1:44">
      <c r="A468" s="6">
        <v>29</v>
      </c>
      <c r="B468" s="6">
        <v>78</v>
      </c>
      <c r="C468" s="6">
        <v>25</v>
      </c>
      <c r="D468" s="7">
        <v>19.959917189999999</v>
      </c>
      <c r="E468" s="8">
        <f t="shared" si="592"/>
        <v>20</v>
      </c>
      <c r="F468" s="7">
        <v>59.33157782</v>
      </c>
      <c r="G468" s="8">
        <f t="shared" si="593"/>
        <v>59</v>
      </c>
      <c r="H468" s="9">
        <v>5.9828545230000003</v>
      </c>
      <c r="I468" s="8">
        <f t="shared" si="594"/>
        <v>6</v>
      </c>
      <c r="J468" s="10">
        <v>195.787103</v>
      </c>
      <c r="K468" s="8">
        <f t="shared" si="595"/>
        <v>196</v>
      </c>
      <c r="L468" s="5" t="s">
        <v>67</v>
      </c>
      <c r="S468"/>
      <c r="AP468"/>
      <c r="AQ468"/>
      <c r="AR468"/>
    </row>
    <row r="469" spans="1:44">
      <c r="A469" s="6">
        <v>30</v>
      </c>
      <c r="B469" s="6">
        <v>60</v>
      </c>
      <c r="C469" s="6">
        <v>21</v>
      </c>
      <c r="D469" s="7">
        <v>28.876675930000001</v>
      </c>
      <c r="E469" s="8">
        <f t="shared" si="592"/>
        <v>29</v>
      </c>
      <c r="F469" s="7">
        <v>62.490120599999997</v>
      </c>
      <c r="G469" s="8">
        <f t="shared" si="593"/>
        <v>62</v>
      </c>
      <c r="H469" s="9">
        <v>5.4578712730000003</v>
      </c>
      <c r="I469" s="8">
        <f t="shared" si="594"/>
        <v>5</v>
      </c>
      <c r="J469" s="10">
        <v>182.26881750000001</v>
      </c>
      <c r="K469" s="8">
        <f t="shared" si="595"/>
        <v>182</v>
      </c>
      <c r="L469" s="5" t="s">
        <v>67</v>
      </c>
      <c r="S469"/>
      <c r="AP469"/>
      <c r="AQ469"/>
      <c r="AR469"/>
    </row>
    <row r="470" spans="1:44">
      <c r="A470" s="6">
        <v>20</v>
      </c>
      <c r="B470" s="6">
        <v>74</v>
      </c>
      <c r="C470" s="6">
        <v>16</v>
      </c>
      <c r="D470" s="7">
        <v>36.04353699</v>
      </c>
      <c r="E470" s="8">
        <f t="shared" si="592"/>
        <v>36</v>
      </c>
      <c r="F470" s="7">
        <v>43.614441210000003</v>
      </c>
      <c r="G470" s="8">
        <f t="shared" si="593"/>
        <v>44</v>
      </c>
      <c r="H470" s="9">
        <v>4.759490199</v>
      </c>
      <c r="I470" s="8">
        <f t="shared" si="594"/>
        <v>5</v>
      </c>
      <c r="J470" s="10">
        <v>159.89386450000001</v>
      </c>
      <c r="K470" s="8">
        <f t="shared" si="595"/>
        <v>160</v>
      </c>
      <c r="L470" s="5" t="s">
        <v>67</v>
      </c>
      <c r="S470"/>
      <c r="AP470"/>
      <c r="AQ470"/>
      <c r="AR470"/>
    </row>
    <row r="471" spans="1:44">
      <c r="A471" s="6">
        <v>19</v>
      </c>
      <c r="B471" s="6">
        <v>57</v>
      </c>
      <c r="C471" s="6">
        <v>23</v>
      </c>
      <c r="D471" s="7">
        <v>23.6734328</v>
      </c>
      <c r="E471" s="8">
        <f t="shared" si="592"/>
        <v>24</v>
      </c>
      <c r="F471" s="7">
        <v>47.287969099999998</v>
      </c>
      <c r="G471" s="8">
        <f t="shared" si="593"/>
        <v>47</v>
      </c>
      <c r="H471" s="9">
        <v>7.3424095549999997</v>
      </c>
      <c r="I471" s="8">
        <f t="shared" si="594"/>
        <v>7</v>
      </c>
      <c r="J471" s="10">
        <v>141.12507220000001</v>
      </c>
      <c r="K471" s="8">
        <f t="shared" si="595"/>
        <v>141</v>
      </c>
      <c r="L471" s="5" t="s">
        <v>67</v>
      </c>
      <c r="S471"/>
      <c r="AP471"/>
      <c r="AQ471"/>
      <c r="AR471"/>
    </row>
    <row r="472" spans="1:44">
      <c r="A472" s="6">
        <v>3</v>
      </c>
      <c r="B472" s="6">
        <v>60</v>
      </c>
      <c r="C472" s="6">
        <v>19</v>
      </c>
      <c r="D472" s="7">
        <v>25.746794430000001</v>
      </c>
      <c r="E472" s="8">
        <f t="shared" si="592"/>
        <v>26</v>
      </c>
      <c r="F472" s="7">
        <v>40.719259399999999</v>
      </c>
      <c r="G472" s="8">
        <f t="shared" si="593"/>
        <v>41</v>
      </c>
      <c r="H472" s="9">
        <v>4.8207881859999997</v>
      </c>
      <c r="I472" s="8">
        <f t="shared" si="594"/>
        <v>5</v>
      </c>
      <c r="J472" s="10">
        <v>100.77916329999999</v>
      </c>
      <c r="K472" s="8">
        <f t="shared" si="595"/>
        <v>101</v>
      </c>
      <c r="L472" s="5" t="s">
        <v>67</v>
      </c>
      <c r="S472"/>
      <c r="AP472"/>
      <c r="AQ472"/>
      <c r="AR472"/>
    </row>
    <row r="473" spans="1:44">
      <c r="A473" s="6">
        <v>5</v>
      </c>
      <c r="B473" s="6">
        <v>77</v>
      </c>
      <c r="C473" s="6">
        <v>19</v>
      </c>
      <c r="D473" s="7">
        <v>31.08564994</v>
      </c>
      <c r="E473" s="8">
        <f t="shared" si="592"/>
        <v>31</v>
      </c>
      <c r="F473" s="7">
        <v>66.688329809999999</v>
      </c>
      <c r="G473" s="8">
        <f t="shared" si="593"/>
        <v>67</v>
      </c>
      <c r="H473" s="9">
        <v>6.2420520130000003</v>
      </c>
      <c r="I473" s="8">
        <f t="shared" si="594"/>
        <v>6</v>
      </c>
      <c r="J473" s="10">
        <v>175.9303271</v>
      </c>
      <c r="K473" s="8">
        <f t="shared" si="595"/>
        <v>176</v>
      </c>
      <c r="L473" s="5" t="s">
        <v>67</v>
      </c>
      <c r="S473"/>
      <c r="AP473"/>
      <c r="AQ473"/>
      <c r="AR473"/>
    </row>
    <row r="474" spans="1:44">
      <c r="A474" s="6">
        <v>5</v>
      </c>
      <c r="B474" s="6">
        <v>68</v>
      </c>
      <c r="C474" s="6">
        <v>20</v>
      </c>
      <c r="D474" s="7">
        <v>18.72987676</v>
      </c>
      <c r="E474" s="8">
        <f t="shared" si="592"/>
        <v>19</v>
      </c>
      <c r="F474" s="7">
        <v>61.331862489999999</v>
      </c>
      <c r="G474" s="8">
        <f t="shared" si="593"/>
        <v>61</v>
      </c>
      <c r="H474" s="9">
        <v>5.001038726</v>
      </c>
      <c r="I474" s="8">
        <f t="shared" si="594"/>
        <v>5</v>
      </c>
      <c r="J474" s="10">
        <v>139.87100409999999</v>
      </c>
      <c r="K474" s="8">
        <f t="shared" si="595"/>
        <v>140</v>
      </c>
      <c r="L474" s="5" t="s">
        <v>67</v>
      </c>
      <c r="S474"/>
      <c r="AP474"/>
      <c r="AQ474"/>
      <c r="AR474"/>
    </row>
    <row r="475" spans="1:44">
      <c r="A475" s="6">
        <v>37</v>
      </c>
      <c r="B475" s="6">
        <v>73</v>
      </c>
      <c r="C475" s="6">
        <v>21</v>
      </c>
      <c r="D475" s="7">
        <v>29.503048069999998</v>
      </c>
      <c r="E475" s="8">
        <f t="shared" si="592"/>
        <v>30</v>
      </c>
      <c r="F475" s="7">
        <v>63.465134140000004</v>
      </c>
      <c r="G475" s="8">
        <f t="shared" si="593"/>
        <v>63</v>
      </c>
      <c r="H475" s="9">
        <v>5.5602245830000001</v>
      </c>
      <c r="I475" s="8">
        <f t="shared" si="594"/>
        <v>6</v>
      </c>
      <c r="J475" s="10">
        <v>189.5208915</v>
      </c>
      <c r="K475" s="8">
        <f t="shared" si="595"/>
        <v>190</v>
      </c>
      <c r="L475" s="5" t="s">
        <v>67</v>
      </c>
      <c r="S475"/>
      <c r="AP475"/>
      <c r="AQ475"/>
      <c r="AR475"/>
    </row>
    <row r="476" spans="1:44">
      <c r="A476" s="6">
        <v>9</v>
      </c>
      <c r="B476" s="6">
        <v>59</v>
      </c>
      <c r="C476" s="6">
        <v>24</v>
      </c>
      <c r="D476" s="7">
        <v>20.435177719999999</v>
      </c>
      <c r="E476" s="8">
        <f t="shared" si="592"/>
        <v>20</v>
      </c>
      <c r="F476" s="7">
        <v>39.37252634</v>
      </c>
      <c r="G476" s="8">
        <f t="shared" si="593"/>
        <v>39</v>
      </c>
      <c r="H476" s="9">
        <v>4.7473524579999999</v>
      </c>
      <c r="I476" s="8">
        <f t="shared" si="594"/>
        <v>5</v>
      </c>
      <c r="J476" s="10">
        <v>137.2279662</v>
      </c>
      <c r="K476" s="8">
        <f t="shared" si="595"/>
        <v>137</v>
      </c>
      <c r="L476" s="5" t="s">
        <v>67</v>
      </c>
      <c r="S476"/>
      <c r="AP476"/>
      <c r="AQ476"/>
      <c r="AR476"/>
    </row>
    <row r="477" spans="1:44">
      <c r="A477" s="6">
        <v>20</v>
      </c>
      <c r="B477" s="6">
        <v>72</v>
      </c>
      <c r="C477" s="6">
        <v>15</v>
      </c>
      <c r="D477" s="7">
        <v>36.00415838</v>
      </c>
      <c r="E477" s="8">
        <f t="shared" si="592"/>
        <v>36</v>
      </c>
      <c r="F477" s="7">
        <v>56.013344160000003</v>
      </c>
      <c r="G477" s="8">
        <f t="shared" si="593"/>
        <v>56</v>
      </c>
      <c r="H477" s="9">
        <v>7.3135173079999998</v>
      </c>
      <c r="I477" s="8">
        <f t="shared" si="594"/>
        <v>7</v>
      </c>
      <c r="J477" s="10">
        <v>134.85964659999999</v>
      </c>
      <c r="K477" s="8">
        <f t="shared" si="595"/>
        <v>135</v>
      </c>
      <c r="L477" s="5" t="s">
        <v>67</v>
      </c>
      <c r="S477"/>
      <c r="AP477"/>
      <c r="AQ477"/>
      <c r="AR477"/>
    </row>
    <row r="478" spans="1:44">
      <c r="A478" s="6">
        <v>31</v>
      </c>
      <c r="B478" s="6">
        <v>56</v>
      </c>
      <c r="C478" s="6">
        <v>23</v>
      </c>
      <c r="D478" s="7">
        <v>31.468462410000001</v>
      </c>
      <c r="E478" s="8">
        <f t="shared" si="592"/>
        <v>31</v>
      </c>
      <c r="F478" s="7">
        <v>35.394540020000001</v>
      </c>
      <c r="G478" s="8">
        <f t="shared" si="593"/>
        <v>35</v>
      </c>
      <c r="H478" s="9">
        <v>5.6618263979999996</v>
      </c>
      <c r="I478" s="8">
        <f t="shared" si="594"/>
        <v>6</v>
      </c>
      <c r="J478" s="10">
        <v>174.57239989999999</v>
      </c>
      <c r="K478" s="8">
        <f t="shared" si="595"/>
        <v>175</v>
      </c>
      <c r="L478" s="5" t="s">
        <v>67</v>
      </c>
      <c r="S478"/>
      <c r="AP478"/>
      <c r="AQ478"/>
      <c r="AR478"/>
    </row>
    <row r="479" spans="1:44">
      <c r="A479" s="6">
        <v>0</v>
      </c>
      <c r="B479" s="6">
        <v>70</v>
      </c>
      <c r="C479" s="6">
        <v>21</v>
      </c>
      <c r="D479" s="7">
        <v>36.300497020000002</v>
      </c>
      <c r="E479" s="8">
        <f t="shared" si="592"/>
        <v>36</v>
      </c>
      <c r="F479" s="7">
        <v>56.03021253</v>
      </c>
      <c r="G479" s="8">
        <f t="shared" si="593"/>
        <v>56</v>
      </c>
      <c r="H479" s="9">
        <v>4.6724370540000004</v>
      </c>
      <c r="I479" s="8">
        <f t="shared" si="594"/>
        <v>5</v>
      </c>
      <c r="J479" s="10">
        <v>101.6073988</v>
      </c>
      <c r="K479" s="8">
        <f t="shared" si="595"/>
        <v>102</v>
      </c>
      <c r="L479" s="5" t="s">
        <v>67</v>
      </c>
      <c r="S479"/>
      <c r="AP479"/>
      <c r="AQ479"/>
      <c r="AR479"/>
    </row>
    <row r="480" spans="1:44">
      <c r="A480" s="6">
        <v>21</v>
      </c>
      <c r="B480" s="6">
        <v>74</v>
      </c>
      <c r="C480" s="6">
        <v>15</v>
      </c>
      <c r="D480" s="7">
        <v>29.490967260000001</v>
      </c>
      <c r="E480" s="8">
        <f t="shared" si="592"/>
        <v>29</v>
      </c>
      <c r="F480" s="7">
        <v>67.106043880000001</v>
      </c>
      <c r="G480" s="8">
        <f t="shared" si="593"/>
        <v>67</v>
      </c>
      <c r="H480" s="9">
        <v>6.4718621179999998</v>
      </c>
      <c r="I480" s="8">
        <f t="shared" si="594"/>
        <v>6</v>
      </c>
      <c r="J480" s="10">
        <v>153.25045059999999</v>
      </c>
      <c r="K480" s="8">
        <f t="shared" si="595"/>
        <v>153</v>
      </c>
      <c r="L480" s="5" t="s">
        <v>67</v>
      </c>
      <c r="S480"/>
      <c r="AP480"/>
      <c r="AQ480"/>
      <c r="AR480"/>
    </row>
    <row r="481" spans="1:44">
      <c r="A481" s="6">
        <v>13</v>
      </c>
      <c r="B481" s="6">
        <v>67</v>
      </c>
      <c r="C481" s="6">
        <v>18</v>
      </c>
      <c r="D481" s="7">
        <v>30.5753044</v>
      </c>
      <c r="E481" s="8">
        <f t="shared" si="592"/>
        <v>31</v>
      </c>
      <c r="F481" s="7">
        <v>34.75591197</v>
      </c>
      <c r="G481" s="8">
        <f t="shared" si="593"/>
        <v>35</v>
      </c>
      <c r="H481" s="9">
        <v>5.3847629269999997</v>
      </c>
      <c r="I481" s="8">
        <f t="shared" si="594"/>
        <v>5</v>
      </c>
      <c r="J481" s="10">
        <v>177.57643039999999</v>
      </c>
      <c r="K481" s="8">
        <f t="shared" si="595"/>
        <v>178</v>
      </c>
      <c r="L481" s="5" t="s">
        <v>67</v>
      </c>
      <c r="S481"/>
      <c r="AP481"/>
      <c r="AQ481"/>
      <c r="AR481"/>
    </row>
    <row r="482" spans="1:44">
      <c r="A482" s="6">
        <v>27</v>
      </c>
      <c r="B482" s="6">
        <v>74</v>
      </c>
      <c r="C482" s="6">
        <v>20</v>
      </c>
      <c r="D482" s="7">
        <v>24.694876730000001</v>
      </c>
      <c r="E482" s="8">
        <f t="shared" si="592"/>
        <v>25</v>
      </c>
      <c r="F482" s="7">
        <v>59.96669215</v>
      </c>
      <c r="G482" s="8">
        <f t="shared" si="593"/>
        <v>60</v>
      </c>
      <c r="H482" s="9">
        <v>5.8598134159999997</v>
      </c>
      <c r="I482" s="8">
        <f t="shared" si="594"/>
        <v>6</v>
      </c>
      <c r="J482" s="10">
        <v>91.957924340000005</v>
      </c>
      <c r="K482" s="8">
        <f t="shared" si="595"/>
        <v>92</v>
      </c>
      <c r="L482" s="5" t="s">
        <v>67</v>
      </c>
      <c r="S482"/>
      <c r="AP482"/>
      <c r="AQ482"/>
      <c r="AR482"/>
    </row>
    <row r="483" spans="1:44">
      <c r="A483" s="6">
        <v>29</v>
      </c>
      <c r="B483" s="6">
        <v>72</v>
      </c>
      <c r="C483" s="6">
        <v>24</v>
      </c>
      <c r="D483" s="7">
        <v>23.174095560000001</v>
      </c>
      <c r="E483" s="8">
        <f t="shared" si="592"/>
        <v>23</v>
      </c>
      <c r="F483" s="7">
        <v>36.678470519999998</v>
      </c>
      <c r="G483" s="8">
        <f t="shared" si="593"/>
        <v>37</v>
      </c>
      <c r="H483" s="9">
        <v>6.9623864949999996</v>
      </c>
      <c r="I483" s="8">
        <f t="shared" si="594"/>
        <v>7</v>
      </c>
      <c r="J483" s="10">
        <v>162.59312639999999</v>
      </c>
      <c r="K483" s="8">
        <f t="shared" si="595"/>
        <v>163</v>
      </c>
      <c r="L483" s="5" t="s">
        <v>67</v>
      </c>
      <c r="S483"/>
      <c r="AP483"/>
      <c r="AQ483"/>
      <c r="AR483"/>
    </row>
    <row r="484" spans="1:44">
      <c r="A484" s="6">
        <v>5</v>
      </c>
      <c r="B484" s="6">
        <v>68</v>
      </c>
      <c r="C484" s="6">
        <v>20</v>
      </c>
      <c r="D484" s="7">
        <v>19.04380471</v>
      </c>
      <c r="E484" s="8">
        <f t="shared" si="592"/>
        <v>19</v>
      </c>
      <c r="F484" s="7">
        <v>33.106951440000003</v>
      </c>
      <c r="G484" s="8">
        <f t="shared" si="593"/>
        <v>33</v>
      </c>
      <c r="H484" s="9">
        <v>6.1216667100000004</v>
      </c>
      <c r="I484" s="8">
        <f t="shared" si="594"/>
        <v>6</v>
      </c>
      <c r="J484" s="10">
        <v>155.37056240000001</v>
      </c>
      <c r="K484" s="8">
        <f t="shared" si="595"/>
        <v>155</v>
      </c>
      <c r="L484" s="5" t="s">
        <v>67</v>
      </c>
      <c r="S484"/>
      <c r="AP484"/>
      <c r="AQ484"/>
      <c r="AR484"/>
    </row>
    <row r="485" spans="1:44">
      <c r="A485" s="6">
        <v>39</v>
      </c>
      <c r="B485" s="6">
        <v>57</v>
      </c>
      <c r="C485" s="6">
        <v>19</v>
      </c>
      <c r="D485" s="7">
        <v>29.323796040000001</v>
      </c>
      <c r="E485" s="8">
        <f t="shared" si="592"/>
        <v>29</v>
      </c>
      <c r="F485" s="7">
        <v>45.932483740000002</v>
      </c>
      <c r="G485" s="8">
        <f t="shared" si="593"/>
        <v>46</v>
      </c>
      <c r="H485" s="9">
        <v>6.4217484870000003</v>
      </c>
      <c r="I485" s="8">
        <f t="shared" si="594"/>
        <v>6</v>
      </c>
      <c r="J485" s="10">
        <v>165.4113371</v>
      </c>
      <c r="K485" s="8">
        <f t="shared" si="595"/>
        <v>165</v>
      </c>
      <c r="L485" s="5" t="s">
        <v>67</v>
      </c>
      <c r="S485"/>
      <c r="AP485"/>
      <c r="AQ485"/>
      <c r="AR485"/>
    </row>
    <row r="486" spans="1:44">
      <c r="A486" s="6">
        <v>22</v>
      </c>
      <c r="B486" s="6">
        <v>62</v>
      </c>
      <c r="C486" s="6">
        <v>16</v>
      </c>
      <c r="D486" s="7">
        <v>34.645540799999999</v>
      </c>
      <c r="E486" s="8">
        <f t="shared" si="592"/>
        <v>35</v>
      </c>
      <c r="F486" s="7">
        <v>54.32342534</v>
      </c>
      <c r="G486" s="8">
        <f t="shared" si="593"/>
        <v>54</v>
      </c>
      <c r="H486" s="9">
        <v>4.8289361189999997</v>
      </c>
      <c r="I486" s="8">
        <f t="shared" si="594"/>
        <v>5</v>
      </c>
      <c r="J486" s="10">
        <v>180.90099979999999</v>
      </c>
      <c r="K486" s="8">
        <f t="shared" si="595"/>
        <v>181</v>
      </c>
      <c r="L486" s="5" t="s">
        <v>67</v>
      </c>
      <c r="S486"/>
      <c r="AP486"/>
      <c r="AQ486"/>
      <c r="AR486"/>
    </row>
    <row r="487" spans="1:44">
      <c r="A487" s="6">
        <v>18</v>
      </c>
      <c r="B487" s="6">
        <v>55</v>
      </c>
      <c r="C487" s="6">
        <v>23</v>
      </c>
      <c r="D487" s="7">
        <v>21.998982600000001</v>
      </c>
      <c r="E487" s="8">
        <f t="shared" si="592"/>
        <v>22</v>
      </c>
      <c r="F487" s="7">
        <v>56.310067549999999</v>
      </c>
      <c r="G487" s="8">
        <f t="shared" si="593"/>
        <v>56</v>
      </c>
      <c r="H487" s="9">
        <v>6.9857196699999999</v>
      </c>
      <c r="I487" s="8">
        <f t="shared" si="594"/>
        <v>7</v>
      </c>
      <c r="J487" s="10">
        <v>136.82743120000001</v>
      </c>
      <c r="K487" s="8">
        <f t="shared" si="595"/>
        <v>137</v>
      </c>
      <c r="L487" s="5" t="s">
        <v>67</v>
      </c>
      <c r="S487"/>
      <c r="AP487"/>
      <c r="AQ487"/>
      <c r="AR487"/>
    </row>
    <row r="488" spans="1:44">
      <c r="A488" s="6">
        <v>39</v>
      </c>
      <c r="B488" s="6">
        <v>77</v>
      </c>
      <c r="C488" s="6">
        <v>21</v>
      </c>
      <c r="D488" s="7">
        <v>22.997744440000002</v>
      </c>
      <c r="E488" s="8">
        <f t="shared" si="592"/>
        <v>23</v>
      </c>
      <c r="F488" s="7">
        <v>60.242185720000002</v>
      </c>
      <c r="G488" s="8">
        <f t="shared" si="593"/>
        <v>60</v>
      </c>
      <c r="H488" s="9">
        <v>4.6035631160000001</v>
      </c>
      <c r="I488" s="8">
        <f t="shared" si="594"/>
        <v>5</v>
      </c>
      <c r="J488" s="10">
        <v>159.68933899999999</v>
      </c>
      <c r="K488" s="8">
        <f t="shared" si="595"/>
        <v>160</v>
      </c>
      <c r="L488" s="5" t="s">
        <v>67</v>
      </c>
      <c r="S488"/>
      <c r="AP488"/>
      <c r="AQ488"/>
      <c r="AR488"/>
    </row>
    <row r="489" spans="1:44">
      <c r="A489" s="6">
        <v>13</v>
      </c>
      <c r="B489" s="6">
        <v>75</v>
      </c>
      <c r="C489" s="6">
        <v>20</v>
      </c>
      <c r="D489" s="7">
        <v>30.559923940000001</v>
      </c>
      <c r="E489" s="8">
        <f t="shared" si="592"/>
        <v>31</v>
      </c>
      <c r="F489" s="7">
        <v>35.29006485</v>
      </c>
      <c r="G489" s="8">
        <f t="shared" si="593"/>
        <v>35</v>
      </c>
      <c r="H489" s="9">
        <v>6.9795400609999998</v>
      </c>
      <c r="I489" s="8">
        <f t="shared" si="594"/>
        <v>7</v>
      </c>
      <c r="J489" s="10">
        <v>178.89986110000001</v>
      </c>
      <c r="K489" s="8">
        <f t="shared" si="595"/>
        <v>179</v>
      </c>
      <c r="L489" s="5" t="s">
        <v>67</v>
      </c>
      <c r="S489"/>
      <c r="AP489"/>
      <c r="AQ489"/>
      <c r="AR489"/>
    </row>
    <row r="490" spans="1:44">
      <c r="A490" s="6">
        <v>27</v>
      </c>
      <c r="B490" s="6">
        <v>71</v>
      </c>
      <c r="C490" s="6">
        <v>24</v>
      </c>
      <c r="D490" s="7">
        <v>31.464178660000002</v>
      </c>
      <c r="E490" s="8">
        <f t="shared" si="592"/>
        <v>31</v>
      </c>
      <c r="F490" s="7">
        <v>48.176314609999999</v>
      </c>
      <c r="G490" s="8">
        <f t="shared" si="593"/>
        <v>48</v>
      </c>
      <c r="H490" s="9">
        <v>7.0649734190000002</v>
      </c>
      <c r="I490" s="8">
        <f t="shared" si="594"/>
        <v>7</v>
      </c>
      <c r="J490" s="10">
        <v>165.40535399999999</v>
      </c>
      <c r="K490" s="8">
        <f t="shared" si="595"/>
        <v>165</v>
      </c>
      <c r="L490" s="5" t="s">
        <v>67</v>
      </c>
      <c r="S490"/>
      <c r="AP490"/>
      <c r="AQ490"/>
      <c r="AR490"/>
    </row>
    <row r="491" spans="1:44">
      <c r="A491" s="6">
        <v>26</v>
      </c>
      <c r="B491" s="6">
        <v>64</v>
      </c>
      <c r="C491" s="6">
        <v>22</v>
      </c>
      <c r="D491" s="7">
        <v>25.950585950000001</v>
      </c>
      <c r="E491" s="8">
        <f t="shared" si="592"/>
        <v>26</v>
      </c>
      <c r="F491" s="7">
        <v>40.582272609999997</v>
      </c>
      <c r="G491" s="8">
        <f t="shared" si="593"/>
        <v>41</v>
      </c>
      <c r="H491" s="9">
        <v>5.1651645899999998</v>
      </c>
      <c r="I491" s="8">
        <f t="shared" si="594"/>
        <v>5</v>
      </c>
      <c r="J491" s="10">
        <v>109.1821183</v>
      </c>
      <c r="K491" s="8">
        <f t="shared" si="595"/>
        <v>109</v>
      </c>
      <c r="L491" s="5" t="s">
        <v>67</v>
      </c>
      <c r="S491"/>
      <c r="AP491"/>
      <c r="AQ491"/>
      <c r="AR491"/>
    </row>
    <row r="492" spans="1:44">
      <c r="A492" s="6">
        <v>23</v>
      </c>
      <c r="B492" s="6">
        <v>55</v>
      </c>
      <c r="C492" s="6">
        <v>16</v>
      </c>
      <c r="D492" s="7">
        <v>21.011423929999999</v>
      </c>
      <c r="E492" s="8">
        <f t="shared" si="592"/>
        <v>21</v>
      </c>
      <c r="F492" s="7">
        <v>69.691413019999999</v>
      </c>
      <c r="G492" s="8">
        <f t="shared" si="593"/>
        <v>70</v>
      </c>
      <c r="H492" s="9">
        <v>5.111488821</v>
      </c>
      <c r="I492" s="8">
        <f t="shared" si="594"/>
        <v>5</v>
      </c>
      <c r="J492" s="10">
        <v>185.20391140000001</v>
      </c>
      <c r="K492" s="8">
        <f t="shared" si="595"/>
        <v>185</v>
      </c>
      <c r="L492" s="5" t="s">
        <v>67</v>
      </c>
      <c r="S492"/>
      <c r="AP492"/>
      <c r="AQ492"/>
      <c r="AR492"/>
    </row>
    <row r="493" spans="1:44">
      <c r="A493" s="6">
        <v>4</v>
      </c>
      <c r="B493" s="6">
        <v>69</v>
      </c>
      <c r="C493" s="6">
        <v>19</v>
      </c>
      <c r="D493" s="7">
        <v>19.251000560000001</v>
      </c>
      <c r="E493" s="8">
        <f t="shared" si="592"/>
        <v>19</v>
      </c>
      <c r="F493" s="7">
        <v>47.703517580000003</v>
      </c>
      <c r="G493" s="8">
        <f t="shared" si="593"/>
        <v>48</v>
      </c>
      <c r="H493" s="9">
        <v>5.3743588689999999</v>
      </c>
      <c r="I493" s="8">
        <f t="shared" si="594"/>
        <v>5</v>
      </c>
      <c r="J493" s="10">
        <v>149.063196</v>
      </c>
      <c r="K493" s="8">
        <f t="shared" si="595"/>
        <v>149</v>
      </c>
      <c r="L493" s="5" t="s">
        <v>67</v>
      </c>
      <c r="S493"/>
      <c r="AP493"/>
      <c r="AQ493"/>
      <c r="AR493"/>
    </row>
    <row r="494" spans="1:44">
      <c r="A494" s="6">
        <v>20</v>
      </c>
      <c r="B494" s="6">
        <v>67</v>
      </c>
      <c r="C494" s="6">
        <v>19</v>
      </c>
      <c r="D494" s="7">
        <v>19.244627550000001</v>
      </c>
      <c r="E494" s="8">
        <f t="shared" si="592"/>
        <v>19</v>
      </c>
      <c r="F494" s="7">
        <v>50.544953020000001</v>
      </c>
      <c r="G494" s="8">
        <f t="shared" si="593"/>
        <v>51</v>
      </c>
      <c r="H494" s="9">
        <v>5.6714190840000001</v>
      </c>
      <c r="I494" s="8">
        <f t="shared" si="594"/>
        <v>6</v>
      </c>
      <c r="J494" s="10">
        <v>180.64652820000001</v>
      </c>
      <c r="K494" s="8">
        <f t="shared" si="595"/>
        <v>181</v>
      </c>
      <c r="L494" s="5" t="s">
        <v>67</v>
      </c>
      <c r="S494"/>
      <c r="AP494"/>
      <c r="AQ494"/>
      <c r="AR494"/>
    </row>
    <row r="495" spans="1:44">
      <c r="A495" s="6">
        <v>7</v>
      </c>
      <c r="B495" s="6">
        <v>74</v>
      </c>
      <c r="C495" s="6">
        <v>17</v>
      </c>
      <c r="D495" s="7">
        <v>22.472532080000001</v>
      </c>
      <c r="E495" s="8">
        <f t="shared" si="592"/>
        <v>22</v>
      </c>
      <c r="F495" s="7">
        <v>62.565324709999999</v>
      </c>
      <c r="G495" s="8">
        <f t="shared" si="593"/>
        <v>63</v>
      </c>
      <c r="H495" s="9">
        <v>5.6674196969999997</v>
      </c>
      <c r="I495" s="8">
        <f t="shared" si="594"/>
        <v>6</v>
      </c>
      <c r="J495" s="10">
        <v>96.74706956</v>
      </c>
      <c r="K495" s="8">
        <f t="shared" si="595"/>
        <v>97</v>
      </c>
      <c r="L495" s="5" t="s">
        <v>67</v>
      </c>
      <c r="S495"/>
      <c r="AP495"/>
      <c r="AQ495"/>
      <c r="AR495"/>
    </row>
    <row r="496" spans="1:44">
      <c r="A496" s="6">
        <v>17</v>
      </c>
      <c r="B496" s="6">
        <v>64</v>
      </c>
      <c r="C496" s="6">
        <v>18</v>
      </c>
      <c r="D496" s="7">
        <v>36.750874869999997</v>
      </c>
      <c r="E496" s="8">
        <f t="shared" si="592"/>
        <v>37</v>
      </c>
      <c r="F496" s="7">
        <v>58.257991449999999</v>
      </c>
      <c r="G496" s="8">
        <f t="shared" si="593"/>
        <v>58</v>
      </c>
      <c r="H496" s="9">
        <v>6.0793845199999996</v>
      </c>
      <c r="I496" s="8">
        <f t="shared" si="594"/>
        <v>6</v>
      </c>
      <c r="J496" s="10">
        <v>124.6028153</v>
      </c>
      <c r="K496" s="8">
        <f t="shared" si="595"/>
        <v>125</v>
      </c>
      <c r="L496" s="5" t="s">
        <v>67</v>
      </c>
      <c r="S496"/>
      <c r="AP496"/>
      <c r="AQ496"/>
      <c r="AR496"/>
    </row>
    <row r="497" spans="1:44">
      <c r="A497" s="6">
        <v>35</v>
      </c>
      <c r="B497" s="6">
        <v>71</v>
      </c>
      <c r="C497" s="6">
        <v>17</v>
      </c>
      <c r="D497" s="7">
        <v>29.892866290000001</v>
      </c>
      <c r="E497" s="8">
        <f t="shared" si="592"/>
        <v>30</v>
      </c>
      <c r="F497" s="7">
        <v>66.353751270000004</v>
      </c>
      <c r="G497" s="8">
        <f t="shared" si="593"/>
        <v>66</v>
      </c>
      <c r="H497" s="9">
        <v>6.9319249630000002</v>
      </c>
      <c r="I497" s="8">
        <f t="shared" si="594"/>
        <v>7</v>
      </c>
      <c r="J497" s="10">
        <v>198.14030030000001</v>
      </c>
      <c r="K497" s="8">
        <f t="shared" si="595"/>
        <v>198</v>
      </c>
      <c r="L497" s="5" t="s">
        <v>67</v>
      </c>
      <c r="S497"/>
      <c r="AP497"/>
      <c r="AQ497"/>
      <c r="AR497"/>
    </row>
    <row r="498" spans="1:44">
      <c r="A498" s="6">
        <v>11</v>
      </c>
      <c r="B498" s="6">
        <v>72</v>
      </c>
      <c r="C498" s="6">
        <v>22</v>
      </c>
      <c r="D498" s="7">
        <v>29.377355860000002</v>
      </c>
      <c r="E498" s="8">
        <f t="shared" si="592"/>
        <v>29</v>
      </c>
      <c r="F498" s="7">
        <v>44.822945840000003</v>
      </c>
      <c r="G498" s="8">
        <f t="shared" si="593"/>
        <v>45</v>
      </c>
      <c r="H498" s="9">
        <v>6.8427443739999996</v>
      </c>
      <c r="I498" s="8">
        <f t="shared" si="594"/>
        <v>7</v>
      </c>
      <c r="J498" s="10">
        <v>172.40168</v>
      </c>
      <c r="K498" s="8">
        <f t="shared" si="595"/>
        <v>172</v>
      </c>
      <c r="L498" s="5" t="s">
        <v>67</v>
      </c>
      <c r="S498"/>
      <c r="AP498"/>
      <c r="AQ498"/>
      <c r="AR498"/>
    </row>
    <row r="499" spans="1:44">
      <c r="A499" s="6">
        <v>20</v>
      </c>
      <c r="B499" s="6">
        <v>60</v>
      </c>
      <c r="C499" s="6">
        <v>22</v>
      </c>
      <c r="D499" s="7">
        <v>29.650529469999999</v>
      </c>
      <c r="E499" s="8">
        <f t="shared" si="592"/>
        <v>30</v>
      </c>
      <c r="F499" s="7">
        <v>42.898332349999997</v>
      </c>
      <c r="G499" s="8">
        <f t="shared" si="593"/>
        <v>43</v>
      </c>
      <c r="H499" s="9">
        <v>6.8765725030000002</v>
      </c>
      <c r="I499" s="8">
        <f t="shared" si="594"/>
        <v>7</v>
      </c>
      <c r="J499" s="10">
        <v>186.92260519999999</v>
      </c>
      <c r="K499" s="8">
        <f t="shared" si="595"/>
        <v>187</v>
      </c>
      <c r="L499" s="5" t="s">
        <v>67</v>
      </c>
      <c r="S499"/>
      <c r="AP499"/>
      <c r="AQ499"/>
      <c r="AR499"/>
    </row>
    <row r="500" spans="1:44">
      <c r="A500" s="6">
        <v>10</v>
      </c>
      <c r="B500" s="6">
        <v>71</v>
      </c>
      <c r="C500" s="6">
        <v>18</v>
      </c>
      <c r="D500" s="7">
        <v>19.542848889999998</v>
      </c>
      <c r="E500" s="8">
        <f t="shared" si="592"/>
        <v>20</v>
      </c>
      <c r="F500" s="7">
        <v>66.347772649999996</v>
      </c>
      <c r="G500" s="8">
        <f t="shared" si="593"/>
        <v>66</v>
      </c>
      <c r="H500" s="9">
        <v>6.1510292959999999</v>
      </c>
      <c r="I500" s="8">
        <f t="shared" si="594"/>
        <v>6</v>
      </c>
      <c r="J500" s="10">
        <v>173.1106982</v>
      </c>
      <c r="K500" s="8">
        <f t="shared" si="595"/>
        <v>173</v>
      </c>
      <c r="L500" s="5" t="s">
        <v>67</v>
      </c>
      <c r="S500"/>
      <c r="AP500"/>
      <c r="AQ500"/>
      <c r="AR500"/>
    </row>
    <row r="501" spans="1:44">
      <c r="A501" s="6">
        <v>33</v>
      </c>
      <c r="B501" s="6">
        <v>61</v>
      </c>
      <c r="C501" s="6">
        <v>24</v>
      </c>
      <c r="D501" s="7">
        <v>20.04611791</v>
      </c>
      <c r="E501" s="8">
        <f t="shared" si="592"/>
        <v>20</v>
      </c>
      <c r="F501" s="7">
        <v>48.939056239999999</v>
      </c>
      <c r="G501" s="8">
        <f t="shared" si="593"/>
        <v>49</v>
      </c>
      <c r="H501" s="9">
        <v>4.5674464989999999</v>
      </c>
      <c r="I501" s="8">
        <f t="shared" si="594"/>
        <v>5</v>
      </c>
      <c r="J501" s="10">
        <v>122.4564203</v>
      </c>
      <c r="K501" s="8">
        <f t="shared" si="595"/>
        <v>122</v>
      </c>
      <c r="L501" s="5" t="s">
        <v>67</v>
      </c>
      <c r="S501"/>
      <c r="AP501"/>
      <c r="AQ501"/>
      <c r="AR501"/>
    </row>
    <row r="502" spans="1:44">
      <c r="A502" s="6">
        <v>3</v>
      </c>
      <c r="B502" s="6">
        <v>49</v>
      </c>
      <c r="C502" s="6">
        <v>18</v>
      </c>
      <c r="D502" s="7">
        <v>27.910952089999999</v>
      </c>
      <c r="E502" s="8">
        <f t="shared" si="592"/>
        <v>28</v>
      </c>
      <c r="F502" s="7">
        <v>64.709306060000003</v>
      </c>
      <c r="G502" s="8">
        <f t="shared" si="593"/>
        <v>65</v>
      </c>
      <c r="H502" s="9">
        <v>3.692863601</v>
      </c>
      <c r="I502" s="8">
        <f t="shared" si="594"/>
        <v>4</v>
      </c>
      <c r="J502" s="10">
        <v>32.678918660000001</v>
      </c>
      <c r="K502" s="8">
        <f t="shared" si="595"/>
        <v>33</v>
      </c>
      <c r="L502" s="5" t="s">
        <v>77</v>
      </c>
      <c r="S502"/>
      <c r="AP502"/>
      <c r="AQ502"/>
      <c r="AR502"/>
    </row>
    <row r="503" spans="1:44">
      <c r="A503" s="6">
        <v>22</v>
      </c>
      <c r="B503" s="6">
        <v>59</v>
      </c>
      <c r="C503" s="6">
        <v>23</v>
      </c>
      <c r="D503" s="7">
        <v>27.322206189999999</v>
      </c>
      <c r="E503" s="8">
        <f t="shared" si="592"/>
        <v>27</v>
      </c>
      <c r="F503" s="7">
        <v>51.278687810000001</v>
      </c>
      <c r="G503" s="8">
        <f t="shared" si="593"/>
        <v>51</v>
      </c>
      <c r="H503" s="9">
        <v>4.3717455750000003</v>
      </c>
      <c r="I503" s="8">
        <f t="shared" si="594"/>
        <v>4</v>
      </c>
      <c r="J503" s="10">
        <v>36.503791399999997</v>
      </c>
      <c r="K503" s="8">
        <f t="shared" si="595"/>
        <v>37</v>
      </c>
      <c r="L503" s="5" t="s">
        <v>77</v>
      </c>
      <c r="S503"/>
      <c r="AP503"/>
      <c r="AQ503"/>
      <c r="AR503"/>
    </row>
    <row r="504" spans="1:44">
      <c r="A504" s="6">
        <v>36</v>
      </c>
      <c r="B504" s="6">
        <v>58</v>
      </c>
      <c r="C504" s="6">
        <v>25</v>
      </c>
      <c r="D504" s="7">
        <v>28.66024187</v>
      </c>
      <c r="E504" s="8">
        <f t="shared" si="592"/>
        <v>29</v>
      </c>
      <c r="F504" s="7">
        <v>59.318911800000002</v>
      </c>
      <c r="G504" s="8">
        <f t="shared" si="593"/>
        <v>59</v>
      </c>
      <c r="H504" s="9">
        <v>8.3991359580000005</v>
      </c>
      <c r="I504" s="8">
        <f t="shared" si="594"/>
        <v>8</v>
      </c>
      <c r="J504" s="10">
        <v>36.926296780000001</v>
      </c>
      <c r="K504" s="8">
        <f t="shared" si="595"/>
        <v>37</v>
      </c>
      <c r="L504" s="5" t="s">
        <v>77</v>
      </c>
      <c r="S504"/>
      <c r="AP504"/>
      <c r="AQ504"/>
      <c r="AR504"/>
    </row>
    <row r="505" spans="1:44">
      <c r="A505" s="6">
        <v>4</v>
      </c>
      <c r="B505" s="6">
        <v>43</v>
      </c>
      <c r="C505" s="6">
        <v>18</v>
      </c>
      <c r="D505" s="7">
        <v>29.029553440000001</v>
      </c>
      <c r="E505" s="8">
        <f t="shared" si="592"/>
        <v>29</v>
      </c>
      <c r="F505" s="7">
        <v>61.09387478</v>
      </c>
      <c r="G505" s="8">
        <f t="shared" si="593"/>
        <v>61</v>
      </c>
      <c r="H505" s="9">
        <v>8.8406562560000008</v>
      </c>
      <c r="I505" s="8">
        <f t="shared" si="594"/>
        <v>9</v>
      </c>
      <c r="J505" s="10">
        <v>72.980165990000003</v>
      </c>
      <c r="K505" s="8">
        <f t="shared" si="595"/>
        <v>73</v>
      </c>
      <c r="L505" s="5" t="s">
        <v>77</v>
      </c>
      <c r="S505"/>
      <c r="AP505"/>
      <c r="AQ505"/>
      <c r="AR505"/>
    </row>
    <row r="506" spans="1:44">
      <c r="A506" s="6">
        <v>29</v>
      </c>
      <c r="B506" s="6">
        <v>54</v>
      </c>
      <c r="C506" s="6">
        <v>16</v>
      </c>
      <c r="D506" s="7">
        <v>27.78031515</v>
      </c>
      <c r="E506" s="8">
        <f t="shared" si="592"/>
        <v>28</v>
      </c>
      <c r="F506" s="7">
        <v>54.65030015</v>
      </c>
      <c r="G506" s="8">
        <f t="shared" si="593"/>
        <v>55</v>
      </c>
      <c r="H506" s="9">
        <v>8.1530229030000001</v>
      </c>
      <c r="I506" s="8">
        <f t="shared" si="594"/>
        <v>8</v>
      </c>
      <c r="J506" s="10">
        <v>32.050253230000003</v>
      </c>
      <c r="K506" s="8">
        <f t="shared" si="595"/>
        <v>32</v>
      </c>
      <c r="L506" s="5" t="s">
        <v>77</v>
      </c>
      <c r="S506"/>
      <c r="AP506"/>
      <c r="AQ506"/>
      <c r="AR506"/>
    </row>
    <row r="507" spans="1:44">
      <c r="A507" s="6">
        <v>32</v>
      </c>
      <c r="B507" s="6">
        <v>43</v>
      </c>
      <c r="C507" s="6">
        <v>22</v>
      </c>
      <c r="D507" s="7">
        <v>31.999285789999998</v>
      </c>
      <c r="E507" s="8">
        <f t="shared" si="592"/>
        <v>32</v>
      </c>
      <c r="F507" s="7">
        <v>54.1077461</v>
      </c>
      <c r="G507" s="8">
        <f t="shared" si="593"/>
        <v>54</v>
      </c>
      <c r="H507" s="9">
        <v>5.2707494410000004</v>
      </c>
      <c r="I507" s="8">
        <f t="shared" si="594"/>
        <v>5</v>
      </c>
      <c r="J507" s="10">
        <v>71.6266696</v>
      </c>
      <c r="K507" s="8">
        <f t="shared" si="595"/>
        <v>72</v>
      </c>
      <c r="L507" s="5" t="s">
        <v>77</v>
      </c>
      <c r="S507"/>
      <c r="AP507"/>
      <c r="AQ507"/>
      <c r="AR507"/>
    </row>
    <row r="508" spans="1:44">
      <c r="A508" s="6">
        <v>14</v>
      </c>
      <c r="B508" s="6">
        <v>55</v>
      </c>
      <c r="C508" s="6">
        <v>15</v>
      </c>
      <c r="D508" s="7">
        <v>27.33580911</v>
      </c>
      <c r="E508" s="8">
        <f t="shared" si="592"/>
        <v>27</v>
      </c>
      <c r="F508" s="7">
        <v>55.277559330000003</v>
      </c>
      <c r="G508" s="8">
        <f t="shared" si="593"/>
        <v>55</v>
      </c>
      <c r="H508" s="9">
        <v>8.0503043949999995</v>
      </c>
      <c r="I508" s="8">
        <f t="shared" si="594"/>
        <v>8</v>
      </c>
      <c r="J508" s="10">
        <v>73.447752870000002</v>
      </c>
      <c r="K508" s="8">
        <f t="shared" si="595"/>
        <v>73</v>
      </c>
      <c r="L508" s="5" t="s">
        <v>77</v>
      </c>
      <c r="S508"/>
      <c r="AP508"/>
      <c r="AQ508"/>
      <c r="AR508"/>
    </row>
    <row r="509" spans="1:44">
      <c r="A509" s="6">
        <v>5</v>
      </c>
      <c r="B509" s="6">
        <v>35</v>
      </c>
      <c r="C509" s="6">
        <v>20</v>
      </c>
      <c r="D509" s="7">
        <v>28.92952635</v>
      </c>
      <c r="E509" s="8">
        <f t="shared" si="592"/>
        <v>29</v>
      </c>
      <c r="F509" s="7">
        <v>53.570147089999999</v>
      </c>
      <c r="G509" s="8">
        <f t="shared" si="593"/>
        <v>54</v>
      </c>
      <c r="H509" s="9">
        <v>9.6792408729999995</v>
      </c>
      <c r="I509" s="8">
        <f t="shared" si="594"/>
        <v>10</v>
      </c>
      <c r="J509" s="10">
        <v>66.356341040000004</v>
      </c>
      <c r="K509" s="8">
        <f t="shared" si="595"/>
        <v>66</v>
      </c>
      <c r="L509" s="5" t="s">
        <v>77</v>
      </c>
      <c r="S509"/>
      <c r="AP509"/>
      <c r="AQ509"/>
      <c r="AR509"/>
    </row>
    <row r="510" spans="1:44">
      <c r="A510" s="6">
        <v>25</v>
      </c>
      <c r="B510" s="6">
        <v>57</v>
      </c>
      <c r="C510" s="6">
        <v>24</v>
      </c>
      <c r="D510" s="7">
        <v>27.654721559999999</v>
      </c>
      <c r="E510" s="8">
        <f t="shared" si="592"/>
        <v>28</v>
      </c>
      <c r="F510" s="7">
        <v>58.599862790000003</v>
      </c>
      <c r="G510" s="8">
        <f t="shared" si="593"/>
        <v>59</v>
      </c>
      <c r="H510" s="9">
        <v>6.9749783860000001</v>
      </c>
      <c r="I510" s="8">
        <f t="shared" si="594"/>
        <v>7</v>
      </c>
      <c r="J510" s="10">
        <v>36.94255012</v>
      </c>
      <c r="K510" s="8">
        <f t="shared" si="595"/>
        <v>37</v>
      </c>
      <c r="L510" s="5" t="s">
        <v>77</v>
      </c>
      <c r="S510"/>
      <c r="AP510"/>
      <c r="AQ510"/>
      <c r="AR510"/>
    </row>
    <row r="511" spans="1:44">
      <c r="A511" s="6">
        <v>11</v>
      </c>
      <c r="B511" s="6">
        <v>53</v>
      </c>
      <c r="C511" s="6">
        <v>24</v>
      </c>
      <c r="D511" s="7">
        <v>28.523966659999999</v>
      </c>
      <c r="E511" s="8">
        <f t="shared" si="592"/>
        <v>29</v>
      </c>
      <c r="F511" s="7">
        <v>55.772643510000002</v>
      </c>
      <c r="G511" s="8">
        <f t="shared" si="593"/>
        <v>56</v>
      </c>
      <c r="H511" s="9">
        <v>7.39389918</v>
      </c>
      <c r="I511" s="8">
        <f t="shared" si="594"/>
        <v>7</v>
      </c>
      <c r="J511" s="10">
        <v>61.329356109999999</v>
      </c>
      <c r="K511" s="8">
        <f t="shared" si="595"/>
        <v>61</v>
      </c>
      <c r="L511" s="5" t="s">
        <v>77</v>
      </c>
      <c r="S511"/>
      <c r="AP511"/>
      <c r="AQ511"/>
      <c r="AR511"/>
    </row>
    <row r="512" spans="1:44">
      <c r="A512" s="6">
        <v>40</v>
      </c>
      <c r="B512" s="6">
        <v>49</v>
      </c>
      <c r="C512" s="6">
        <v>17</v>
      </c>
      <c r="D512" s="7">
        <v>31.02215872</v>
      </c>
      <c r="E512" s="8">
        <f t="shared" si="592"/>
        <v>31</v>
      </c>
      <c r="F512" s="7">
        <v>45.89239456</v>
      </c>
      <c r="G512" s="8">
        <f t="shared" si="593"/>
        <v>46</v>
      </c>
      <c r="H512" s="9">
        <v>6.68727523</v>
      </c>
      <c r="I512" s="8">
        <f t="shared" si="594"/>
        <v>7</v>
      </c>
      <c r="J512" s="10">
        <v>53.567833139999998</v>
      </c>
      <c r="K512" s="8">
        <f t="shared" si="595"/>
        <v>54</v>
      </c>
      <c r="L512" s="5" t="s">
        <v>77</v>
      </c>
      <c r="S512"/>
      <c r="AP512"/>
      <c r="AQ512"/>
      <c r="AR512"/>
    </row>
    <row r="513" spans="1:44">
      <c r="A513" s="6">
        <v>38</v>
      </c>
      <c r="B513" s="6">
        <v>56</v>
      </c>
      <c r="C513" s="6">
        <v>25</v>
      </c>
      <c r="D513" s="7">
        <v>25.740953210000001</v>
      </c>
      <c r="E513" s="8">
        <f t="shared" si="592"/>
        <v>26</v>
      </c>
      <c r="F513" s="7">
        <v>45.384970510000002</v>
      </c>
      <c r="G513" s="8">
        <f t="shared" si="593"/>
        <v>45</v>
      </c>
      <c r="H513" s="9">
        <v>7.8811864500000004</v>
      </c>
      <c r="I513" s="8">
        <f t="shared" si="594"/>
        <v>8</v>
      </c>
      <c r="J513" s="10">
        <v>67.434882349999995</v>
      </c>
      <c r="K513" s="8">
        <f t="shared" si="595"/>
        <v>67</v>
      </c>
      <c r="L513" s="5" t="s">
        <v>77</v>
      </c>
      <c r="S513"/>
      <c r="AP513"/>
      <c r="AQ513"/>
      <c r="AR513"/>
    </row>
    <row r="514" spans="1:44">
      <c r="A514" s="6">
        <v>27</v>
      </c>
      <c r="B514" s="6">
        <v>43</v>
      </c>
      <c r="C514" s="6">
        <v>23</v>
      </c>
      <c r="D514" s="7">
        <v>31.704474820000002</v>
      </c>
      <c r="E514" s="8">
        <f t="shared" si="592"/>
        <v>32</v>
      </c>
      <c r="F514" s="7">
        <v>56.854200990000002</v>
      </c>
      <c r="G514" s="8">
        <f t="shared" si="593"/>
        <v>57</v>
      </c>
      <c r="H514" s="9">
        <v>5.8753337779999999</v>
      </c>
      <c r="I514" s="8">
        <f t="shared" si="594"/>
        <v>6</v>
      </c>
      <c r="J514" s="10">
        <v>44.943174319999997</v>
      </c>
      <c r="K514" s="8">
        <f t="shared" si="595"/>
        <v>45</v>
      </c>
      <c r="L514" s="5" t="s">
        <v>77</v>
      </c>
      <c r="S514"/>
      <c r="AP514"/>
      <c r="AQ514"/>
      <c r="AR514"/>
    </row>
    <row r="515" spans="1:44">
      <c r="A515" s="6">
        <v>24</v>
      </c>
      <c r="B515" s="6">
        <v>38</v>
      </c>
      <c r="C515" s="6">
        <v>22</v>
      </c>
      <c r="D515" s="7">
        <v>24.478764510000001</v>
      </c>
      <c r="E515" s="8">
        <f t="shared" ref="E515:E578" si="596">ROUND(D515, 0)</f>
        <v>24</v>
      </c>
      <c r="F515" s="7">
        <v>58.516639269999999</v>
      </c>
      <c r="G515" s="8">
        <f t="shared" ref="G515:G578" si="597">ROUND(F515, 0)</f>
        <v>59</v>
      </c>
      <c r="H515" s="9">
        <v>8.2027060150000004</v>
      </c>
      <c r="I515" s="8">
        <f t="shared" ref="I515:I578" si="598">ROUND(H515, 0)</f>
        <v>8</v>
      </c>
      <c r="J515" s="10">
        <v>34.969332950000002</v>
      </c>
      <c r="K515" s="8">
        <f t="shared" ref="K515:K578" si="599">ROUND(J515, 0)</f>
        <v>35</v>
      </c>
      <c r="L515" s="5" t="s">
        <v>77</v>
      </c>
      <c r="S515"/>
      <c r="AP515"/>
      <c r="AQ515"/>
      <c r="AR515"/>
    </row>
    <row r="516" spans="1:44">
      <c r="A516" s="6">
        <v>23</v>
      </c>
      <c r="B516" s="6">
        <v>45</v>
      </c>
      <c r="C516" s="6">
        <v>21</v>
      </c>
      <c r="D516" s="7">
        <v>31.465112560000001</v>
      </c>
      <c r="E516" s="8">
        <f t="shared" si="596"/>
        <v>31</v>
      </c>
      <c r="F516" s="7">
        <v>51.799394370000002</v>
      </c>
      <c r="G516" s="8">
        <f t="shared" si="597"/>
        <v>52</v>
      </c>
      <c r="H516" s="9">
        <v>8.9853481930000001</v>
      </c>
      <c r="I516" s="8">
        <f t="shared" si="598"/>
        <v>9</v>
      </c>
      <c r="J516" s="10">
        <v>74.443306539999995</v>
      </c>
      <c r="K516" s="8">
        <f t="shared" si="599"/>
        <v>74</v>
      </c>
      <c r="L516" s="5" t="s">
        <v>77</v>
      </c>
      <c r="S516"/>
      <c r="AP516"/>
      <c r="AQ516"/>
      <c r="AR516"/>
    </row>
    <row r="517" spans="1:44">
      <c r="A517" s="6">
        <v>29</v>
      </c>
      <c r="B517" s="6">
        <v>57</v>
      </c>
      <c r="C517" s="6">
        <v>20</v>
      </c>
      <c r="D517" s="7">
        <v>25.609734469999999</v>
      </c>
      <c r="E517" s="8">
        <f t="shared" si="596"/>
        <v>26</v>
      </c>
      <c r="F517" s="7">
        <v>50.733006899999999</v>
      </c>
      <c r="G517" s="8">
        <f t="shared" si="597"/>
        <v>51</v>
      </c>
      <c r="H517" s="9">
        <v>5.8770751900000002</v>
      </c>
      <c r="I517" s="8">
        <f t="shared" si="598"/>
        <v>6</v>
      </c>
      <c r="J517" s="10">
        <v>53.392495169999997</v>
      </c>
      <c r="K517" s="8">
        <f t="shared" si="599"/>
        <v>53</v>
      </c>
      <c r="L517" s="5" t="s">
        <v>77</v>
      </c>
      <c r="S517"/>
      <c r="AP517"/>
      <c r="AQ517"/>
      <c r="AR517"/>
    </row>
    <row r="518" spans="1:44">
      <c r="A518" s="6">
        <v>31</v>
      </c>
      <c r="B518" s="6">
        <v>35</v>
      </c>
      <c r="C518" s="6">
        <v>23</v>
      </c>
      <c r="D518" s="7">
        <v>30.30260453</v>
      </c>
      <c r="E518" s="8">
        <f t="shared" si="596"/>
        <v>30</v>
      </c>
      <c r="F518" s="7">
        <v>47.182836309999999</v>
      </c>
      <c r="G518" s="8">
        <f t="shared" si="597"/>
        <v>47</v>
      </c>
      <c r="H518" s="9">
        <v>7.7075950549999996</v>
      </c>
      <c r="I518" s="8">
        <f t="shared" si="598"/>
        <v>8</v>
      </c>
      <c r="J518" s="10">
        <v>68.04039813</v>
      </c>
      <c r="K518" s="8">
        <f t="shared" si="599"/>
        <v>68</v>
      </c>
      <c r="L518" s="5" t="s">
        <v>77</v>
      </c>
      <c r="S518"/>
      <c r="AP518"/>
      <c r="AQ518"/>
      <c r="AR518"/>
    </row>
    <row r="519" spans="1:44">
      <c r="A519" s="6">
        <v>0</v>
      </c>
      <c r="B519" s="6">
        <v>55</v>
      </c>
      <c r="C519" s="6">
        <v>25</v>
      </c>
      <c r="D519" s="7">
        <v>28.174894370000001</v>
      </c>
      <c r="E519" s="8">
        <f t="shared" si="596"/>
        <v>28</v>
      </c>
      <c r="F519" s="7">
        <v>43.667229900000002</v>
      </c>
      <c r="G519" s="8">
        <f t="shared" si="597"/>
        <v>44</v>
      </c>
      <c r="H519" s="9">
        <v>4.5241715620000003</v>
      </c>
      <c r="I519" s="8">
        <f t="shared" si="598"/>
        <v>5</v>
      </c>
      <c r="J519" s="10">
        <v>45.781727619999998</v>
      </c>
      <c r="K519" s="8">
        <f t="shared" si="599"/>
        <v>46</v>
      </c>
      <c r="L519" s="5" t="s">
        <v>77</v>
      </c>
      <c r="S519"/>
      <c r="AP519"/>
      <c r="AQ519"/>
      <c r="AR519"/>
    </row>
    <row r="520" spans="1:44">
      <c r="A520" s="6">
        <v>7</v>
      </c>
      <c r="B520" s="6">
        <v>45</v>
      </c>
      <c r="C520" s="6">
        <v>22</v>
      </c>
      <c r="D520" s="7">
        <v>25.506345570000001</v>
      </c>
      <c r="E520" s="8">
        <f t="shared" si="596"/>
        <v>26</v>
      </c>
      <c r="F520" s="7">
        <v>44.830255100000002</v>
      </c>
      <c r="G520" s="8">
        <f t="shared" si="597"/>
        <v>45</v>
      </c>
      <c r="H520" s="9">
        <v>9.9262122910000006</v>
      </c>
      <c r="I520" s="8">
        <f t="shared" si="598"/>
        <v>10</v>
      </c>
      <c r="J520" s="10">
        <v>74.32635105</v>
      </c>
      <c r="K520" s="8">
        <f t="shared" si="599"/>
        <v>74</v>
      </c>
      <c r="L520" s="5" t="s">
        <v>77</v>
      </c>
      <c r="S520"/>
      <c r="AP520"/>
      <c r="AQ520"/>
      <c r="AR520"/>
    </row>
    <row r="521" spans="1:44">
      <c r="A521" s="6">
        <v>17</v>
      </c>
      <c r="B521" s="6">
        <v>58</v>
      </c>
      <c r="C521" s="6">
        <v>25</v>
      </c>
      <c r="D521" s="7">
        <v>31.128967660000001</v>
      </c>
      <c r="E521" s="8">
        <f t="shared" si="596"/>
        <v>31</v>
      </c>
      <c r="F521" s="7">
        <v>43.587887619999997</v>
      </c>
      <c r="G521" s="8">
        <f t="shared" si="597"/>
        <v>44</v>
      </c>
      <c r="H521" s="9">
        <v>6.4555926960000001</v>
      </c>
      <c r="I521" s="8">
        <f t="shared" si="598"/>
        <v>6</v>
      </c>
      <c r="J521" s="10">
        <v>32.767428940000002</v>
      </c>
      <c r="K521" s="8">
        <f t="shared" si="599"/>
        <v>33</v>
      </c>
      <c r="L521" s="5" t="s">
        <v>77</v>
      </c>
      <c r="S521"/>
      <c r="AP521"/>
      <c r="AQ521"/>
      <c r="AR521"/>
    </row>
    <row r="522" spans="1:44">
      <c r="A522" s="6">
        <v>11</v>
      </c>
      <c r="B522" s="6">
        <v>44</v>
      </c>
      <c r="C522" s="6">
        <v>17</v>
      </c>
      <c r="D522" s="7">
        <v>26.340432679999999</v>
      </c>
      <c r="E522" s="8">
        <f t="shared" si="596"/>
        <v>26</v>
      </c>
      <c r="F522" s="7">
        <v>55.591603910000003</v>
      </c>
      <c r="G522" s="8">
        <f t="shared" si="597"/>
        <v>56</v>
      </c>
      <c r="H522" s="9">
        <v>8.0162107819999999</v>
      </c>
      <c r="I522" s="8">
        <f t="shared" si="598"/>
        <v>8</v>
      </c>
      <c r="J522" s="10">
        <v>35.105119700000003</v>
      </c>
      <c r="K522" s="8">
        <f t="shared" si="599"/>
        <v>35</v>
      </c>
      <c r="L522" s="5" t="s">
        <v>77</v>
      </c>
      <c r="S522"/>
      <c r="AP522"/>
      <c r="AQ522"/>
      <c r="AR522"/>
    </row>
    <row r="523" spans="1:44">
      <c r="A523" s="6">
        <v>22</v>
      </c>
      <c r="B523" s="6">
        <v>49</v>
      </c>
      <c r="C523" s="6">
        <v>22</v>
      </c>
      <c r="D523" s="7">
        <v>28.23494706</v>
      </c>
      <c r="E523" s="8">
        <f t="shared" si="596"/>
        <v>28</v>
      </c>
      <c r="F523" s="7">
        <v>61.562051699999998</v>
      </c>
      <c r="G523" s="8">
        <f t="shared" si="597"/>
        <v>62</v>
      </c>
      <c r="H523" s="9">
        <v>3.7110591899999998</v>
      </c>
      <c r="I523" s="8">
        <f t="shared" si="598"/>
        <v>4</v>
      </c>
      <c r="J523" s="10">
        <v>72.666664429999997</v>
      </c>
      <c r="K523" s="8">
        <f t="shared" si="599"/>
        <v>73</v>
      </c>
      <c r="L523" s="5" t="s">
        <v>77</v>
      </c>
      <c r="S523"/>
      <c r="AP523"/>
      <c r="AQ523"/>
      <c r="AR523"/>
    </row>
    <row r="524" spans="1:44">
      <c r="A524" s="6">
        <v>9</v>
      </c>
      <c r="B524" s="6">
        <v>51</v>
      </c>
      <c r="C524" s="6">
        <v>19</v>
      </c>
      <c r="D524" s="7">
        <v>27.044534729999999</v>
      </c>
      <c r="E524" s="8">
        <f t="shared" si="596"/>
        <v>27</v>
      </c>
      <c r="F524" s="7">
        <v>49.326096329999999</v>
      </c>
      <c r="G524" s="8">
        <f t="shared" si="597"/>
        <v>49</v>
      </c>
      <c r="H524" s="9">
        <v>5.4909106300000001</v>
      </c>
      <c r="I524" s="8">
        <f t="shared" si="598"/>
        <v>5</v>
      </c>
      <c r="J524" s="10">
        <v>48.252077589999999</v>
      </c>
      <c r="K524" s="8">
        <f t="shared" si="599"/>
        <v>48</v>
      </c>
      <c r="L524" s="5" t="s">
        <v>77</v>
      </c>
      <c r="S524"/>
      <c r="AP524"/>
      <c r="AQ524"/>
      <c r="AR524"/>
    </row>
    <row r="525" spans="1:44">
      <c r="A525" s="6">
        <v>28</v>
      </c>
      <c r="B525" s="6">
        <v>48</v>
      </c>
      <c r="C525" s="6">
        <v>15</v>
      </c>
      <c r="D525" s="7">
        <v>25.161253540000001</v>
      </c>
      <c r="E525" s="8">
        <f t="shared" si="596"/>
        <v>25</v>
      </c>
      <c r="F525" s="7">
        <v>55.254357769999999</v>
      </c>
      <c r="G525" s="8">
        <f t="shared" si="597"/>
        <v>55</v>
      </c>
      <c r="H525" s="9">
        <v>9.2540894379999994</v>
      </c>
      <c r="I525" s="8">
        <f t="shared" si="598"/>
        <v>9</v>
      </c>
      <c r="J525" s="10">
        <v>40.89732789</v>
      </c>
      <c r="K525" s="8">
        <f t="shared" si="599"/>
        <v>41</v>
      </c>
      <c r="L525" s="5" t="s">
        <v>77</v>
      </c>
      <c r="S525"/>
      <c r="AP525"/>
      <c r="AQ525"/>
      <c r="AR525"/>
    </row>
    <row r="526" spans="1:44">
      <c r="A526" s="6">
        <v>26</v>
      </c>
      <c r="B526" s="6">
        <v>50</v>
      </c>
      <c r="C526" s="6">
        <v>19</v>
      </c>
      <c r="D526" s="7">
        <v>27.317912499999998</v>
      </c>
      <c r="E526" s="8">
        <f t="shared" si="596"/>
        <v>27</v>
      </c>
      <c r="F526" s="7">
        <v>51.669210880000001</v>
      </c>
      <c r="G526" s="8">
        <f t="shared" si="597"/>
        <v>52</v>
      </c>
      <c r="H526" s="9">
        <v>6.005242945</v>
      </c>
      <c r="I526" s="8">
        <f t="shared" si="598"/>
        <v>6</v>
      </c>
      <c r="J526" s="10">
        <v>32.559195729999999</v>
      </c>
      <c r="K526" s="8">
        <f t="shared" si="599"/>
        <v>33</v>
      </c>
      <c r="L526" s="5" t="s">
        <v>77</v>
      </c>
      <c r="S526"/>
      <c r="AP526"/>
      <c r="AQ526"/>
      <c r="AR526"/>
    </row>
    <row r="527" spans="1:44">
      <c r="A527" s="6">
        <v>36</v>
      </c>
      <c r="B527" s="6">
        <v>56</v>
      </c>
      <c r="C527" s="6">
        <v>20</v>
      </c>
      <c r="D527" s="7">
        <v>25.412376500000001</v>
      </c>
      <c r="E527" s="8">
        <f t="shared" si="596"/>
        <v>25</v>
      </c>
      <c r="F527" s="7">
        <v>49.664742689999997</v>
      </c>
      <c r="G527" s="8">
        <f t="shared" si="597"/>
        <v>50</v>
      </c>
      <c r="H527" s="9">
        <v>7.4370782359999996</v>
      </c>
      <c r="I527" s="8">
        <f t="shared" si="598"/>
        <v>7</v>
      </c>
      <c r="J527" s="10">
        <v>31.874169819999999</v>
      </c>
      <c r="K527" s="8">
        <f t="shared" si="599"/>
        <v>32</v>
      </c>
      <c r="L527" s="5" t="s">
        <v>77</v>
      </c>
      <c r="S527"/>
      <c r="AP527"/>
      <c r="AQ527"/>
      <c r="AR527"/>
    </row>
    <row r="528" spans="1:44">
      <c r="A528" s="6">
        <v>8</v>
      </c>
      <c r="B528" s="6">
        <v>60</v>
      </c>
      <c r="C528" s="6">
        <v>18</v>
      </c>
      <c r="D528" s="7">
        <v>31.21629982</v>
      </c>
      <c r="E528" s="8">
        <f t="shared" si="596"/>
        <v>31</v>
      </c>
      <c r="F528" s="7">
        <v>46.018681960000002</v>
      </c>
      <c r="G528" s="8">
        <f t="shared" si="597"/>
        <v>46</v>
      </c>
      <c r="H528" s="9">
        <v>3.8084291729999999</v>
      </c>
      <c r="I528" s="8">
        <f t="shared" si="598"/>
        <v>4</v>
      </c>
      <c r="J528" s="10">
        <v>53.120527699999997</v>
      </c>
      <c r="K528" s="8">
        <f t="shared" si="599"/>
        <v>53</v>
      </c>
      <c r="L528" s="5" t="s">
        <v>77</v>
      </c>
      <c r="S528"/>
      <c r="AP528"/>
      <c r="AQ528"/>
      <c r="AR528"/>
    </row>
    <row r="529" spans="1:44">
      <c r="A529" s="6">
        <v>24</v>
      </c>
      <c r="B529" s="6">
        <v>37</v>
      </c>
      <c r="C529" s="6">
        <v>21</v>
      </c>
      <c r="D529" s="7">
        <v>30.573999000000001</v>
      </c>
      <c r="E529" s="8">
        <f t="shared" si="596"/>
        <v>31</v>
      </c>
      <c r="F529" s="7">
        <v>58.226867939999998</v>
      </c>
      <c r="G529" s="8">
        <f t="shared" si="597"/>
        <v>58</v>
      </c>
      <c r="H529" s="9">
        <v>5.8182193849999999</v>
      </c>
      <c r="I529" s="8">
        <f t="shared" si="598"/>
        <v>6</v>
      </c>
      <c r="J529" s="10">
        <v>62.748038260000001</v>
      </c>
      <c r="K529" s="8">
        <f t="shared" si="599"/>
        <v>63</v>
      </c>
      <c r="L529" s="5" t="s">
        <v>77</v>
      </c>
      <c r="S529"/>
      <c r="AP529"/>
      <c r="AQ529"/>
      <c r="AR529"/>
    </row>
    <row r="530" spans="1:44">
      <c r="A530" s="6">
        <v>22</v>
      </c>
      <c r="B530" s="6">
        <v>43</v>
      </c>
      <c r="C530" s="6">
        <v>24</v>
      </c>
      <c r="D530" s="7">
        <v>25.425170359999999</v>
      </c>
      <c r="E530" s="8">
        <f t="shared" si="596"/>
        <v>25</v>
      </c>
      <c r="F530" s="7">
        <v>53.220826600000002</v>
      </c>
      <c r="G530" s="8">
        <f t="shared" si="597"/>
        <v>53</v>
      </c>
      <c r="H530" s="9">
        <v>4.5236355799999997</v>
      </c>
      <c r="I530" s="8">
        <f t="shared" si="598"/>
        <v>5</v>
      </c>
      <c r="J530" s="10">
        <v>46.193745589999999</v>
      </c>
      <c r="K530" s="8">
        <f t="shared" si="599"/>
        <v>46</v>
      </c>
      <c r="L530" s="5" t="s">
        <v>77</v>
      </c>
      <c r="S530"/>
      <c r="AP530"/>
      <c r="AQ530"/>
      <c r="AR530"/>
    </row>
    <row r="531" spans="1:44">
      <c r="A531" s="6">
        <v>36</v>
      </c>
      <c r="B531" s="6">
        <v>43</v>
      </c>
      <c r="C531" s="6">
        <v>24</v>
      </c>
      <c r="D531" s="7">
        <v>27.09400578</v>
      </c>
      <c r="E531" s="8">
        <f t="shared" si="596"/>
        <v>27</v>
      </c>
      <c r="F531" s="7">
        <v>43.65305437</v>
      </c>
      <c r="G531" s="8">
        <f t="shared" si="597"/>
        <v>44</v>
      </c>
      <c r="H531" s="9">
        <v>3.5104043119999999</v>
      </c>
      <c r="I531" s="8">
        <f t="shared" si="598"/>
        <v>4</v>
      </c>
      <c r="J531" s="10">
        <v>41.53749535</v>
      </c>
      <c r="K531" s="8">
        <f t="shared" si="599"/>
        <v>42</v>
      </c>
      <c r="L531" s="5" t="s">
        <v>77</v>
      </c>
      <c r="S531"/>
      <c r="AP531"/>
      <c r="AQ531"/>
      <c r="AR531"/>
    </row>
    <row r="532" spans="1:44">
      <c r="A532" s="6">
        <v>22</v>
      </c>
      <c r="B532" s="6">
        <v>44</v>
      </c>
      <c r="C532" s="6">
        <v>24</v>
      </c>
      <c r="D532" s="7">
        <v>24.309350810000002</v>
      </c>
      <c r="E532" s="8">
        <f t="shared" si="596"/>
        <v>24</v>
      </c>
      <c r="F532" s="7">
        <v>56.32938343</v>
      </c>
      <c r="G532" s="8">
        <f t="shared" si="597"/>
        <v>56</v>
      </c>
      <c r="H532" s="9">
        <v>6.0304472880000004</v>
      </c>
      <c r="I532" s="8">
        <f t="shared" si="598"/>
        <v>6</v>
      </c>
      <c r="J532" s="10">
        <v>58.99536268</v>
      </c>
      <c r="K532" s="8">
        <f t="shared" si="599"/>
        <v>59</v>
      </c>
      <c r="L532" s="5" t="s">
        <v>77</v>
      </c>
      <c r="S532"/>
      <c r="AP532"/>
      <c r="AQ532"/>
      <c r="AR532"/>
    </row>
    <row r="533" spans="1:44">
      <c r="A533" s="6">
        <v>17</v>
      </c>
      <c r="B533" s="6">
        <v>43</v>
      </c>
      <c r="C533" s="6">
        <v>22</v>
      </c>
      <c r="D533" s="7">
        <v>30.061426220000001</v>
      </c>
      <c r="E533" s="8">
        <f t="shared" si="596"/>
        <v>30</v>
      </c>
      <c r="F533" s="7">
        <v>45.90067655</v>
      </c>
      <c r="G533" s="8">
        <f t="shared" si="597"/>
        <v>46</v>
      </c>
      <c r="H533" s="9">
        <v>5.498340808</v>
      </c>
      <c r="I533" s="8">
        <f t="shared" si="598"/>
        <v>5</v>
      </c>
      <c r="J533" s="10">
        <v>41.055091500000003</v>
      </c>
      <c r="K533" s="8">
        <f t="shared" si="599"/>
        <v>41</v>
      </c>
      <c r="L533" s="5" t="s">
        <v>77</v>
      </c>
      <c r="S533"/>
      <c r="AP533"/>
      <c r="AQ533"/>
      <c r="AR533"/>
    </row>
    <row r="534" spans="1:44">
      <c r="A534" s="6">
        <v>8</v>
      </c>
      <c r="B534" s="6">
        <v>45</v>
      </c>
      <c r="C534" s="6">
        <v>15</v>
      </c>
      <c r="D534" s="7">
        <v>28.095689929999999</v>
      </c>
      <c r="E534" s="8">
        <f t="shared" si="596"/>
        <v>28</v>
      </c>
      <c r="F534" s="7">
        <v>60.9835384</v>
      </c>
      <c r="G534" s="8">
        <f t="shared" si="597"/>
        <v>61</v>
      </c>
      <c r="H534" s="9">
        <v>4.6113640800000004</v>
      </c>
      <c r="I534" s="8">
        <f t="shared" si="598"/>
        <v>5</v>
      </c>
      <c r="J534" s="10">
        <v>33.84110759</v>
      </c>
      <c r="K534" s="8">
        <f t="shared" si="599"/>
        <v>34</v>
      </c>
      <c r="L534" s="5" t="s">
        <v>77</v>
      </c>
      <c r="S534"/>
      <c r="AP534"/>
      <c r="AQ534"/>
      <c r="AR534"/>
    </row>
    <row r="535" spans="1:44">
      <c r="A535" s="6">
        <v>7</v>
      </c>
      <c r="B535" s="6">
        <v>56</v>
      </c>
      <c r="C535" s="6">
        <v>23</v>
      </c>
      <c r="D535" s="7">
        <v>26.33908791</v>
      </c>
      <c r="E535" s="8">
        <f t="shared" si="596"/>
        <v>26</v>
      </c>
      <c r="F535" s="7">
        <v>40.009334289999998</v>
      </c>
      <c r="G535" s="8">
        <f t="shared" si="597"/>
        <v>40</v>
      </c>
      <c r="H535" s="9">
        <v>5.545219232</v>
      </c>
      <c r="I535" s="8">
        <f t="shared" si="598"/>
        <v>6</v>
      </c>
      <c r="J535" s="10">
        <v>55.504292270000001</v>
      </c>
      <c r="K535" s="8">
        <f t="shared" si="599"/>
        <v>56</v>
      </c>
      <c r="L535" s="5" t="s">
        <v>77</v>
      </c>
      <c r="S535"/>
      <c r="AP535"/>
      <c r="AQ535"/>
      <c r="AR535"/>
    </row>
    <row r="536" spans="1:44">
      <c r="A536" s="6">
        <v>36</v>
      </c>
      <c r="B536" s="6">
        <v>57</v>
      </c>
      <c r="C536" s="6">
        <v>16</v>
      </c>
      <c r="D536" s="7">
        <v>28.61409059</v>
      </c>
      <c r="E536" s="8">
        <f t="shared" si="596"/>
        <v>29</v>
      </c>
      <c r="F536" s="7">
        <v>57.142187919999998</v>
      </c>
      <c r="G536" s="8">
        <f t="shared" si="597"/>
        <v>57</v>
      </c>
      <c r="H536" s="9">
        <v>8.2928757340000008</v>
      </c>
      <c r="I536" s="8">
        <f t="shared" si="598"/>
        <v>8</v>
      </c>
      <c r="J536" s="10">
        <v>57.028916979999998</v>
      </c>
      <c r="K536" s="8">
        <f t="shared" si="599"/>
        <v>57</v>
      </c>
      <c r="L536" s="5" t="s">
        <v>77</v>
      </c>
      <c r="S536"/>
      <c r="AP536"/>
      <c r="AQ536"/>
      <c r="AR536"/>
    </row>
    <row r="537" spans="1:44">
      <c r="A537" s="6">
        <v>11</v>
      </c>
      <c r="B537" s="6">
        <v>45</v>
      </c>
      <c r="C537" s="6">
        <v>19</v>
      </c>
      <c r="D537" s="7">
        <v>28.700121370000002</v>
      </c>
      <c r="E537" s="8">
        <f t="shared" si="596"/>
        <v>29</v>
      </c>
      <c r="F537" s="7">
        <v>44.359648</v>
      </c>
      <c r="G537" s="8">
        <f t="shared" si="597"/>
        <v>44</v>
      </c>
      <c r="H537" s="9">
        <v>3.8280314629999999</v>
      </c>
      <c r="I537" s="8">
        <f t="shared" si="598"/>
        <v>4</v>
      </c>
      <c r="J537" s="10">
        <v>44.116221379999999</v>
      </c>
      <c r="K537" s="8">
        <f t="shared" si="599"/>
        <v>44</v>
      </c>
      <c r="L537" s="5" t="s">
        <v>77</v>
      </c>
      <c r="S537"/>
      <c r="AP537"/>
      <c r="AQ537"/>
      <c r="AR537"/>
    </row>
    <row r="538" spans="1:44">
      <c r="A538" s="6">
        <v>6</v>
      </c>
      <c r="B538" s="6">
        <v>36</v>
      </c>
      <c r="C538" s="6">
        <v>22</v>
      </c>
      <c r="D538" s="7">
        <v>24.21610338</v>
      </c>
      <c r="E538" s="8">
        <f t="shared" si="596"/>
        <v>24</v>
      </c>
      <c r="F538" s="7">
        <v>59.79236306</v>
      </c>
      <c r="G538" s="8">
        <f t="shared" si="597"/>
        <v>60</v>
      </c>
      <c r="H538" s="9">
        <v>8.8695328169999996</v>
      </c>
      <c r="I538" s="8">
        <f t="shared" si="598"/>
        <v>9</v>
      </c>
      <c r="J538" s="10">
        <v>42.247834760000003</v>
      </c>
      <c r="K538" s="8">
        <f t="shared" si="599"/>
        <v>42</v>
      </c>
      <c r="L538" s="5" t="s">
        <v>77</v>
      </c>
      <c r="S538"/>
      <c r="AP538"/>
      <c r="AQ538"/>
      <c r="AR538"/>
    </row>
    <row r="539" spans="1:44">
      <c r="A539" s="6">
        <v>17</v>
      </c>
      <c r="B539" s="6">
        <v>57</v>
      </c>
      <c r="C539" s="6">
        <v>20</v>
      </c>
      <c r="D539" s="7">
        <v>28.506779290000001</v>
      </c>
      <c r="E539" s="8">
        <f t="shared" si="596"/>
        <v>29</v>
      </c>
      <c r="F539" s="7">
        <v>45.200944759999999</v>
      </c>
      <c r="G539" s="8">
        <f t="shared" si="597"/>
        <v>45</v>
      </c>
      <c r="H539" s="9">
        <v>3.7935751849999999</v>
      </c>
      <c r="I539" s="8">
        <f t="shared" si="598"/>
        <v>4</v>
      </c>
      <c r="J539" s="10">
        <v>66.176145599999998</v>
      </c>
      <c r="K539" s="8">
        <f t="shared" si="599"/>
        <v>66</v>
      </c>
      <c r="L539" s="5" t="s">
        <v>77</v>
      </c>
      <c r="S539"/>
      <c r="AP539"/>
      <c r="AQ539"/>
      <c r="AR539"/>
    </row>
    <row r="540" spans="1:44">
      <c r="A540" s="6">
        <v>4</v>
      </c>
      <c r="B540" s="6">
        <v>47</v>
      </c>
      <c r="C540" s="6">
        <v>20</v>
      </c>
      <c r="D540" s="7">
        <v>25.979489910000002</v>
      </c>
      <c r="E540" s="8">
        <f t="shared" si="596"/>
        <v>26</v>
      </c>
      <c r="F540" s="7">
        <v>64.955854239999994</v>
      </c>
      <c r="G540" s="8">
        <f t="shared" si="597"/>
        <v>65</v>
      </c>
      <c r="H540" s="9">
        <v>4.1931891239999999</v>
      </c>
      <c r="I540" s="8">
        <f t="shared" si="598"/>
        <v>4</v>
      </c>
      <c r="J540" s="10">
        <v>72.192458349999995</v>
      </c>
      <c r="K540" s="8">
        <f t="shared" si="599"/>
        <v>72</v>
      </c>
      <c r="L540" s="5" t="s">
        <v>77</v>
      </c>
      <c r="S540"/>
      <c r="AP540"/>
      <c r="AQ540"/>
      <c r="AR540"/>
    </row>
    <row r="541" spans="1:44">
      <c r="A541" s="6">
        <v>9</v>
      </c>
      <c r="B541" s="6">
        <v>49</v>
      </c>
      <c r="C541" s="6">
        <v>16</v>
      </c>
      <c r="D541" s="7">
        <v>30.884827219999998</v>
      </c>
      <c r="E541" s="8">
        <f t="shared" si="596"/>
        <v>31</v>
      </c>
      <c r="F541" s="7">
        <v>41.365618349999998</v>
      </c>
      <c r="G541" s="8">
        <f t="shared" si="597"/>
        <v>41</v>
      </c>
      <c r="H541" s="9">
        <v>7.6615373480000004</v>
      </c>
      <c r="I541" s="8">
        <f t="shared" si="598"/>
        <v>8</v>
      </c>
      <c r="J541" s="10">
        <v>55.053804999999997</v>
      </c>
      <c r="K541" s="8">
        <f t="shared" si="599"/>
        <v>55</v>
      </c>
      <c r="L541" s="5" t="s">
        <v>77</v>
      </c>
      <c r="S541"/>
      <c r="AP541"/>
      <c r="AQ541"/>
      <c r="AR541"/>
    </row>
    <row r="542" spans="1:44">
      <c r="A542" s="6">
        <v>25</v>
      </c>
      <c r="B542" s="6">
        <v>51</v>
      </c>
      <c r="C542" s="6">
        <v>24</v>
      </c>
      <c r="D542" s="7">
        <v>25.5042419</v>
      </c>
      <c r="E542" s="8">
        <f t="shared" si="596"/>
        <v>26</v>
      </c>
      <c r="F542" s="7">
        <v>61.668523720000003</v>
      </c>
      <c r="G542" s="8">
        <f t="shared" si="597"/>
        <v>62</v>
      </c>
      <c r="H542" s="9">
        <v>9.3926946139999998</v>
      </c>
      <c r="I542" s="8">
        <f t="shared" si="598"/>
        <v>9</v>
      </c>
      <c r="J542" s="10">
        <v>65.079815229999994</v>
      </c>
      <c r="K542" s="8">
        <f t="shared" si="599"/>
        <v>65</v>
      </c>
      <c r="L542" s="5" t="s">
        <v>77</v>
      </c>
      <c r="S542"/>
      <c r="AP542"/>
      <c r="AQ542"/>
      <c r="AR542"/>
    </row>
    <row r="543" spans="1:44">
      <c r="A543" s="6">
        <v>36</v>
      </c>
      <c r="B543" s="6">
        <v>44</v>
      </c>
      <c r="C543" s="6">
        <v>21</v>
      </c>
      <c r="D543" s="7">
        <v>25.125289129999999</v>
      </c>
      <c r="E543" s="8">
        <f t="shared" si="596"/>
        <v>25</v>
      </c>
      <c r="F543" s="7">
        <v>51.331894060000003</v>
      </c>
      <c r="G543" s="8">
        <f t="shared" si="597"/>
        <v>51</v>
      </c>
      <c r="H543" s="9">
        <v>4.5161540550000003</v>
      </c>
      <c r="I543" s="8">
        <f t="shared" si="598"/>
        <v>5</v>
      </c>
      <c r="J543" s="10">
        <v>38.486789729999998</v>
      </c>
      <c r="K543" s="8">
        <f t="shared" si="599"/>
        <v>38</v>
      </c>
      <c r="L543" s="5" t="s">
        <v>77</v>
      </c>
      <c r="S543"/>
      <c r="AP543"/>
      <c r="AQ543"/>
      <c r="AR543"/>
    </row>
    <row r="544" spans="1:44">
      <c r="A544" s="6">
        <v>21</v>
      </c>
      <c r="B544" s="6">
        <v>38</v>
      </c>
      <c r="C544" s="6">
        <v>20</v>
      </c>
      <c r="D544" s="7">
        <v>27.105080139999998</v>
      </c>
      <c r="E544" s="8">
        <f t="shared" si="596"/>
        <v>27</v>
      </c>
      <c r="F544" s="7">
        <v>63.56791363</v>
      </c>
      <c r="G544" s="8">
        <f t="shared" si="597"/>
        <v>64</v>
      </c>
      <c r="H544" s="9">
        <v>5.7942897149999997</v>
      </c>
      <c r="I544" s="8">
        <f t="shared" si="598"/>
        <v>6</v>
      </c>
      <c r="J544" s="10">
        <v>62.202796470000003</v>
      </c>
      <c r="K544" s="8">
        <f t="shared" si="599"/>
        <v>62</v>
      </c>
      <c r="L544" s="5" t="s">
        <v>77</v>
      </c>
      <c r="S544"/>
      <c r="AP544"/>
      <c r="AQ544"/>
      <c r="AR544"/>
    </row>
    <row r="545" spans="1:44">
      <c r="A545" s="6">
        <v>37</v>
      </c>
      <c r="B545" s="6">
        <v>57</v>
      </c>
      <c r="C545" s="6">
        <v>20</v>
      </c>
      <c r="D545" s="7">
        <v>31.100624700000001</v>
      </c>
      <c r="E545" s="8">
        <f t="shared" si="596"/>
        <v>31</v>
      </c>
      <c r="F545" s="7">
        <v>44.820691590000003</v>
      </c>
      <c r="G545" s="8">
        <f t="shared" si="597"/>
        <v>45</v>
      </c>
      <c r="H545" s="9">
        <v>7.3542869849999999</v>
      </c>
      <c r="I545" s="8">
        <f t="shared" si="598"/>
        <v>7</v>
      </c>
      <c r="J545" s="10">
        <v>70.799344520000005</v>
      </c>
      <c r="K545" s="8">
        <f t="shared" si="599"/>
        <v>71</v>
      </c>
      <c r="L545" s="5" t="s">
        <v>77</v>
      </c>
      <c r="S545"/>
      <c r="AP545"/>
      <c r="AQ545"/>
      <c r="AR545"/>
    </row>
    <row r="546" spans="1:44">
      <c r="A546" s="6">
        <v>32</v>
      </c>
      <c r="B546" s="6">
        <v>48</v>
      </c>
      <c r="C546" s="6">
        <v>18</v>
      </c>
      <c r="D546" s="7">
        <v>26.457077779999999</v>
      </c>
      <c r="E546" s="8">
        <f t="shared" si="596"/>
        <v>26</v>
      </c>
      <c r="F546" s="7">
        <v>56.40226277</v>
      </c>
      <c r="G546" s="8">
        <f t="shared" si="597"/>
        <v>56</v>
      </c>
      <c r="H546" s="9">
        <v>5.9935135659999998</v>
      </c>
      <c r="I546" s="8">
        <f t="shared" si="598"/>
        <v>6</v>
      </c>
      <c r="J546" s="10">
        <v>64.161676990000004</v>
      </c>
      <c r="K546" s="8">
        <f t="shared" si="599"/>
        <v>64</v>
      </c>
      <c r="L546" s="5" t="s">
        <v>77</v>
      </c>
      <c r="S546"/>
      <c r="AP546"/>
      <c r="AQ546"/>
      <c r="AR546"/>
    </row>
    <row r="547" spans="1:44">
      <c r="A547" s="6">
        <v>29</v>
      </c>
      <c r="B547" s="6">
        <v>44</v>
      </c>
      <c r="C547" s="6">
        <v>20</v>
      </c>
      <c r="D547" s="7">
        <v>30.041323040000002</v>
      </c>
      <c r="E547" s="8">
        <f t="shared" si="596"/>
        <v>30</v>
      </c>
      <c r="F547" s="7">
        <v>63.562229950000003</v>
      </c>
      <c r="G547" s="8">
        <f t="shared" si="597"/>
        <v>64</v>
      </c>
      <c r="H547" s="9">
        <v>8.6201075449999998</v>
      </c>
      <c r="I547" s="8">
        <f t="shared" si="598"/>
        <v>9</v>
      </c>
      <c r="J547" s="10">
        <v>31.831923920000001</v>
      </c>
      <c r="K547" s="8">
        <f t="shared" si="599"/>
        <v>32</v>
      </c>
      <c r="L547" s="5" t="s">
        <v>77</v>
      </c>
      <c r="S547"/>
      <c r="AP547"/>
      <c r="AQ547"/>
      <c r="AR547"/>
    </row>
    <row r="548" spans="1:44">
      <c r="A548" s="6">
        <v>25</v>
      </c>
      <c r="B548" s="6">
        <v>51</v>
      </c>
      <c r="C548" s="6">
        <v>18</v>
      </c>
      <c r="D548" s="7">
        <v>27.777995279999999</v>
      </c>
      <c r="E548" s="8">
        <f t="shared" si="596"/>
        <v>28</v>
      </c>
      <c r="F548" s="7">
        <v>54.821307869999998</v>
      </c>
      <c r="G548" s="8">
        <f t="shared" si="597"/>
        <v>55</v>
      </c>
      <c r="H548" s="9">
        <v>9.4594934399999993</v>
      </c>
      <c r="I548" s="8">
        <f t="shared" si="598"/>
        <v>9</v>
      </c>
      <c r="J548" s="10">
        <v>50.284387289999998</v>
      </c>
      <c r="K548" s="8">
        <f t="shared" si="599"/>
        <v>50</v>
      </c>
      <c r="L548" s="5" t="s">
        <v>77</v>
      </c>
      <c r="S548"/>
      <c r="AP548"/>
      <c r="AQ548"/>
      <c r="AR548"/>
    </row>
    <row r="549" spans="1:44">
      <c r="A549" s="6">
        <v>10</v>
      </c>
      <c r="B549" s="6">
        <v>44</v>
      </c>
      <c r="C549" s="6">
        <v>24</v>
      </c>
      <c r="D549" s="7">
        <v>30.99256944</v>
      </c>
      <c r="E549" s="8">
        <f t="shared" si="596"/>
        <v>31</v>
      </c>
      <c r="F549" s="7">
        <v>43.021513919999997</v>
      </c>
      <c r="G549" s="8">
        <f t="shared" si="597"/>
        <v>43</v>
      </c>
      <c r="H549" s="9">
        <v>8.0344125000000002</v>
      </c>
      <c r="I549" s="8">
        <f t="shared" si="598"/>
        <v>8</v>
      </c>
      <c r="J549" s="10">
        <v>58.276006819999999</v>
      </c>
      <c r="K549" s="8">
        <f t="shared" si="599"/>
        <v>58</v>
      </c>
      <c r="L549" s="5" t="s">
        <v>77</v>
      </c>
      <c r="S549"/>
      <c r="AP549"/>
      <c r="AQ549"/>
      <c r="AR549"/>
    </row>
    <row r="550" spans="1:44">
      <c r="A550" s="6">
        <v>23</v>
      </c>
      <c r="B550" s="6">
        <v>35</v>
      </c>
      <c r="C550" s="6">
        <v>18</v>
      </c>
      <c r="D550" s="7">
        <v>26.490833200000001</v>
      </c>
      <c r="E550" s="8">
        <f t="shared" si="596"/>
        <v>26</v>
      </c>
      <c r="F550" s="7">
        <v>47.365348330000003</v>
      </c>
      <c r="G550" s="8">
        <f t="shared" si="597"/>
        <v>47</v>
      </c>
      <c r="H550" s="9">
        <v>5.4144927770000004</v>
      </c>
      <c r="I550" s="8">
        <f t="shared" si="598"/>
        <v>5</v>
      </c>
      <c r="J550" s="10">
        <v>36.993628309999998</v>
      </c>
      <c r="K550" s="8">
        <f t="shared" si="599"/>
        <v>37</v>
      </c>
      <c r="L550" s="5" t="s">
        <v>77</v>
      </c>
      <c r="S550"/>
      <c r="AP550"/>
      <c r="AQ550"/>
      <c r="AR550"/>
    </row>
    <row r="551" spans="1:44">
      <c r="A551" s="6">
        <v>9</v>
      </c>
      <c r="B551" s="6">
        <v>60</v>
      </c>
      <c r="C551" s="6">
        <v>23</v>
      </c>
      <c r="D551" s="7">
        <v>31.96987867</v>
      </c>
      <c r="E551" s="8">
        <f t="shared" si="596"/>
        <v>32</v>
      </c>
      <c r="F551" s="7">
        <v>57.17377029</v>
      </c>
      <c r="G551" s="8">
        <f t="shared" si="597"/>
        <v>57</v>
      </c>
      <c r="H551" s="9">
        <v>6.2760043359999997</v>
      </c>
      <c r="I551" s="8">
        <f t="shared" si="598"/>
        <v>6</v>
      </c>
      <c r="J551" s="10">
        <v>64.255203570000006</v>
      </c>
      <c r="K551" s="8">
        <f t="shared" si="599"/>
        <v>64</v>
      </c>
      <c r="L551" s="5" t="s">
        <v>77</v>
      </c>
      <c r="S551"/>
      <c r="AP551"/>
      <c r="AQ551"/>
      <c r="AR551"/>
    </row>
    <row r="552" spans="1:44">
      <c r="A552" s="6">
        <v>3</v>
      </c>
      <c r="B552" s="6">
        <v>58</v>
      </c>
      <c r="C552" s="6">
        <v>21</v>
      </c>
      <c r="D552" s="7">
        <v>25.361405260000002</v>
      </c>
      <c r="E552" s="8">
        <f t="shared" si="596"/>
        <v>25</v>
      </c>
      <c r="F552" s="7">
        <v>46.826527849999998</v>
      </c>
      <c r="G552" s="8">
        <f t="shared" si="597"/>
        <v>47</v>
      </c>
      <c r="H552" s="9">
        <v>9.1606917469999996</v>
      </c>
      <c r="I552" s="8">
        <f t="shared" si="598"/>
        <v>9</v>
      </c>
      <c r="J552" s="10">
        <v>55.605231789999998</v>
      </c>
      <c r="K552" s="8">
        <f t="shared" si="599"/>
        <v>56</v>
      </c>
      <c r="L552" s="5" t="s">
        <v>77</v>
      </c>
      <c r="S552"/>
      <c r="AP552"/>
      <c r="AQ552"/>
      <c r="AR552"/>
    </row>
    <row r="553" spans="1:44">
      <c r="A553" s="6">
        <v>22</v>
      </c>
      <c r="B553" s="6">
        <v>42</v>
      </c>
      <c r="C553" s="6">
        <v>22</v>
      </c>
      <c r="D553" s="7">
        <v>25.54249137</v>
      </c>
      <c r="E553" s="8">
        <f t="shared" si="596"/>
        <v>26</v>
      </c>
      <c r="F553" s="7">
        <v>56.966407580000002</v>
      </c>
      <c r="G553" s="8">
        <f t="shared" si="597"/>
        <v>57</v>
      </c>
      <c r="H553" s="9">
        <v>7.8876587110000003</v>
      </c>
      <c r="I553" s="8">
        <f t="shared" si="598"/>
        <v>8</v>
      </c>
      <c r="J553" s="10">
        <v>48.467970440000002</v>
      </c>
      <c r="K553" s="8">
        <f t="shared" si="599"/>
        <v>48</v>
      </c>
      <c r="L553" s="5" t="s">
        <v>77</v>
      </c>
      <c r="S553"/>
      <c r="AP553"/>
      <c r="AQ553"/>
      <c r="AR553"/>
    </row>
    <row r="554" spans="1:44">
      <c r="A554" s="6">
        <v>12</v>
      </c>
      <c r="B554" s="6">
        <v>39</v>
      </c>
      <c r="C554" s="6">
        <v>21</v>
      </c>
      <c r="D554" s="7">
        <v>28.99319096</v>
      </c>
      <c r="E554" s="8">
        <f t="shared" si="596"/>
        <v>29</v>
      </c>
      <c r="F554" s="7">
        <v>62.859482450000002</v>
      </c>
      <c r="G554" s="8">
        <f t="shared" si="597"/>
        <v>63</v>
      </c>
      <c r="H554" s="9">
        <v>8.1838448429999993</v>
      </c>
      <c r="I554" s="8">
        <f t="shared" si="598"/>
        <v>8</v>
      </c>
      <c r="J554" s="10">
        <v>70.4713043</v>
      </c>
      <c r="K554" s="8">
        <f t="shared" si="599"/>
        <v>70</v>
      </c>
      <c r="L554" s="5" t="s">
        <v>77</v>
      </c>
      <c r="S554"/>
      <c r="AP554"/>
      <c r="AQ554"/>
      <c r="AR554"/>
    </row>
    <row r="555" spans="1:44">
      <c r="A555" s="6">
        <v>39</v>
      </c>
      <c r="B555" s="6">
        <v>36</v>
      </c>
      <c r="C555" s="6">
        <v>22</v>
      </c>
      <c r="D555" s="7">
        <v>29.343174220000002</v>
      </c>
      <c r="E555" s="8">
        <f t="shared" si="596"/>
        <v>29</v>
      </c>
      <c r="F555" s="7">
        <v>60.50320928</v>
      </c>
      <c r="G555" s="8">
        <f t="shared" si="597"/>
        <v>61</v>
      </c>
      <c r="H555" s="9">
        <v>9.0720114120000002</v>
      </c>
      <c r="I555" s="8">
        <f t="shared" si="598"/>
        <v>9</v>
      </c>
      <c r="J555" s="10">
        <v>34.033354719999998</v>
      </c>
      <c r="K555" s="8">
        <f t="shared" si="599"/>
        <v>34</v>
      </c>
      <c r="L555" s="5" t="s">
        <v>77</v>
      </c>
      <c r="S555"/>
      <c r="AP555"/>
      <c r="AQ555"/>
      <c r="AR555"/>
    </row>
    <row r="556" spans="1:44">
      <c r="A556" s="6">
        <v>32</v>
      </c>
      <c r="B556" s="6">
        <v>41</v>
      </c>
      <c r="C556" s="6">
        <v>16</v>
      </c>
      <c r="D556" s="7">
        <v>28.636189210000001</v>
      </c>
      <c r="E556" s="8">
        <f t="shared" si="596"/>
        <v>29</v>
      </c>
      <c r="F556" s="7">
        <v>61.394513070000002</v>
      </c>
      <c r="G556" s="8">
        <f t="shared" si="597"/>
        <v>61</v>
      </c>
      <c r="H556" s="9">
        <v>7.7022872360000001</v>
      </c>
      <c r="I556" s="8">
        <f t="shared" si="598"/>
        <v>8</v>
      </c>
      <c r="J556" s="10">
        <v>68.548778760000005</v>
      </c>
      <c r="K556" s="8">
        <f t="shared" si="599"/>
        <v>69</v>
      </c>
      <c r="L556" s="5" t="s">
        <v>77</v>
      </c>
      <c r="S556"/>
      <c r="AP556"/>
      <c r="AQ556"/>
      <c r="AR556"/>
    </row>
    <row r="557" spans="1:44">
      <c r="A557" s="6">
        <v>30</v>
      </c>
      <c r="B557" s="6">
        <v>41</v>
      </c>
      <c r="C557" s="6">
        <v>15</v>
      </c>
      <c r="D557" s="7">
        <v>24.832066309999998</v>
      </c>
      <c r="E557" s="8">
        <f t="shared" si="596"/>
        <v>25</v>
      </c>
      <c r="F557" s="7">
        <v>44.17085032</v>
      </c>
      <c r="G557" s="8">
        <f t="shared" si="597"/>
        <v>44</v>
      </c>
      <c r="H557" s="9">
        <v>5.8850967699999996</v>
      </c>
      <c r="I557" s="8">
        <f t="shared" si="598"/>
        <v>6</v>
      </c>
      <c r="J557" s="10">
        <v>52.081088600000001</v>
      </c>
      <c r="K557" s="8">
        <f t="shared" si="599"/>
        <v>52</v>
      </c>
      <c r="L557" s="5" t="s">
        <v>77</v>
      </c>
      <c r="S557"/>
      <c r="AP557"/>
      <c r="AQ557"/>
      <c r="AR557"/>
    </row>
    <row r="558" spans="1:44">
      <c r="A558" s="6">
        <v>19</v>
      </c>
      <c r="B558" s="6">
        <v>36</v>
      </c>
      <c r="C558" s="6">
        <v>22</v>
      </c>
      <c r="D558" s="7">
        <v>25.446890750000001</v>
      </c>
      <c r="E558" s="8">
        <f t="shared" si="596"/>
        <v>25</v>
      </c>
      <c r="F558" s="7">
        <v>58.553635730000003</v>
      </c>
      <c r="G558" s="8">
        <f t="shared" si="597"/>
        <v>59</v>
      </c>
      <c r="H558" s="9">
        <v>6.1649628400000003</v>
      </c>
      <c r="I558" s="8">
        <f t="shared" si="598"/>
        <v>6</v>
      </c>
      <c r="J558" s="10">
        <v>57.04826619</v>
      </c>
      <c r="K558" s="8">
        <f t="shared" si="599"/>
        <v>57</v>
      </c>
      <c r="L558" s="5" t="s">
        <v>77</v>
      </c>
      <c r="S558"/>
      <c r="AP558"/>
      <c r="AQ558"/>
      <c r="AR558"/>
    </row>
    <row r="559" spans="1:44">
      <c r="A559" s="6">
        <v>4</v>
      </c>
      <c r="B559" s="6">
        <v>46</v>
      </c>
      <c r="C559" s="6">
        <v>15</v>
      </c>
      <c r="D559" s="7">
        <v>31.01274943</v>
      </c>
      <c r="E559" s="8">
        <f t="shared" si="596"/>
        <v>31</v>
      </c>
      <c r="F559" s="7">
        <v>62.403925190000002</v>
      </c>
      <c r="G559" s="8">
        <f t="shared" si="597"/>
        <v>62</v>
      </c>
      <c r="H559" s="9">
        <v>3.5047523140000001</v>
      </c>
      <c r="I559" s="8">
        <f t="shared" si="598"/>
        <v>4</v>
      </c>
      <c r="J559" s="10">
        <v>63.771923829999999</v>
      </c>
      <c r="K559" s="8">
        <f t="shared" si="599"/>
        <v>64</v>
      </c>
      <c r="L559" s="5" t="s">
        <v>77</v>
      </c>
      <c r="S559"/>
      <c r="AP559"/>
      <c r="AQ559"/>
      <c r="AR559"/>
    </row>
    <row r="560" spans="1:44">
      <c r="A560" s="6">
        <v>21</v>
      </c>
      <c r="B560" s="6">
        <v>39</v>
      </c>
      <c r="C560" s="6">
        <v>20</v>
      </c>
      <c r="D560" s="7">
        <v>27.061796579999999</v>
      </c>
      <c r="E560" s="8">
        <f t="shared" si="596"/>
        <v>27</v>
      </c>
      <c r="F560" s="7">
        <v>52.300317300000003</v>
      </c>
      <c r="G560" s="8">
        <f t="shared" si="597"/>
        <v>52</v>
      </c>
      <c r="H560" s="9">
        <v>7.388007483</v>
      </c>
      <c r="I560" s="8">
        <f t="shared" si="598"/>
        <v>7</v>
      </c>
      <c r="J560" s="10">
        <v>60.745834979999998</v>
      </c>
      <c r="K560" s="8">
        <f t="shared" si="599"/>
        <v>61</v>
      </c>
      <c r="L560" s="5" t="s">
        <v>77</v>
      </c>
      <c r="S560"/>
      <c r="AP560"/>
      <c r="AQ560"/>
      <c r="AR560"/>
    </row>
    <row r="561" spans="1:44">
      <c r="A561" s="6">
        <v>35</v>
      </c>
      <c r="B561" s="6">
        <v>57</v>
      </c>
      <c r="C561" s="6">
        <v>25</v>
      </c>
      <c r="D561" s="7">
        <v>27.0956288</v>
      </c>
      <c r="E561" s="8">
        <f t="shared" si="596"/>
        <v>27</v>
      </c>
      <c r="F561" s="7">
        <v>42.262061610000003</v>
      </c>
      <c r="G561" s="8">
        <f t="shared" si="597"/>
        <v>42</v>
      </c>
      <c r="H561" s="9">
        <v>8.340398059</v>
      </c>
      <c r="I561" s="8">
        <f t="shared" si="598"/>
        <v>8</v>
      </c>
      <c r="J561" s="10">
        <v>71.127103899999994</v>
      </c>
      <c r="K561" s="8">
        <f t="shared" si="599"/>
        <v>71</v>
      </c>
      <c r="L561" s="5" t="s">
        <v>77</v>
      </c>
      <c r="S561"/>
      <c r="AP561"/>
      <c r="AQ561"/>
      <c r="AR561"/>
    </row>
    <row r="562" spans="1:44">
      <c r="A562" s="6">
        <v>22</v>
      </c>
      <c r="B562" s="6">
        <v>55</v>
      </c>
      <c r="C562" s="6">
        <v>24</v>
      </c>
      <c r="D562" s="7">
        <v>28.568005790000001</v>
      </c>
      <c r="E562" s="8">
        <f t="shared" si="596"/>
        <v>29</v>
      </c>
      <c r="F562" s="7">
        <v>57.306360140000002</v>
      </c>
      <c r="G562" s="8">
        <f t="shared" si="597"/>
        <v>57</v>
      </c>
      <c r="H562" s="9">
        <v>8.6607795400000001</v>
      </c>
      <c r="I562" s="8">
        <f t="shared" si="598"/>
        <v>9</v>
      </c>
      <c r="J562" s="10">
        <v>64.530276380000004</v>
      </c>
      <c r="K562" s="8">
        <f t="shared" si="599"/>
        <v>65</v>
      </c>
      <c r="L562" s="5" t="s">
        <v>77</v>
      </c>
      <c r="S562"/>
      <c r="AP562"/>
      <c r="AQ562"/>
      <c r="AR562"/>
    </row>
    <row r="563" spans="1:44">
      <c r="A563" s="6">
        <v>35</v>
      </c>
      <c r="B563" s="6">
        <v>51</v>
      </c>
      <c r="C563" s="6">
        <v>17</v>
      </c>
      <c r="D563" s="7">
        <v>28.799292470000001</v>
      </c>
      <c r="E563" s="8">
        <f t="shared" si="596"/>
        <v>29</v>
      </c>
      <c r="F563" s="7">
        <v>49.842133869999998</v>
      </c>
      <c r="G563" s="8">
        <f t="shared" si="597"/>
        <v>50</v>
      </c>
      <c r="H563" s="9">
        <v>3.558822825</v>
      </c>
      <c r="I563" s="8">
        <f t="shared" si="598"/>
        <v>4</v>
      </c>
      <c r="J563" s="10">
        <v>40.855347180000003</v>
      </c>
      <c r="K563" s="8">
        <f t="shared" si="599"/>
        <v>41</v>
      </c>
      <c r="L563" s="5" t="s">
        <v>77</v>
      </c>
      <c r="S563"/>
      <c r="AP563"/>
      <c r="AQ563"/>
      <c r="AR563"/>
    </row>
    <row r="564" spans="1:44">
      <c r="A564" s="6">
        <v>17</v>
      </c>
      <c r="B564" s="6">
        <v>56</v>
      </c>
      <c r="C564" s="6">
        <v>17</v>
      </c>
      <c r="D564" s="7">
        <v>27.942936920000001</v>
      </c>
      <c r="E564" s="8">
        <f t="shared" si="596"/>
        <v>28</v>
      </c>
      <c r="F564" s="7">
        <v>45.413936360000001</v>
      </c>
      <c r="G564" s="8">
        <f t="shared" si="597"/>
        <v>45</v>
      </c>
      <c r="H564" s="9">
        <v>5.9565850999999999</v>
      </c>
      <c r="I564" s="8">
        <f t="shared" si="598"/>
        <v>6</v>
      </c>
      <c r="J564" s="10">
        <v>69.662899969999998</v>
      </c>
      <c r="K564" s="8">
        <f t="shared" si="599"/>
        <v>70</v>
      </c>
      <c r="L564" s="5" t="s">
        <v>77</v>
      </c>
      <c r="S564"/>
      <c r="AP564"/>
      <c r="AQ564"/>
      <c r="AR564"/>
    </row>
    <row r="565" spans="1:44">
      <c r="A565" s="6">
        <v>28</v>
      </c>
      <c r="B565" s="6">
        <v>57</v>
      </c>
      <c r="C565" s="6">
        <v>17</v>
      </c>
      <c r="D565" s="7">
        <v>30.477576859999999</v>
      </c>
      <c r="E565" s="8">
        <f t="shared" si="596"/>
        <v>30</v>
      </c>
      <c r="F565" s="7">
        <v>61.582453379999997</v>
      </c>
      <c r="G565" s="8">
        <f t="shared" si="597"/>
        <v>62</v>
      </c>
      <c r="H565" s="9">
        <v>9.4160031059999998</v>
      </c>
      <c r="I565" s="8">
        <f t="shared" si="598"/>
        <v>9</v>
      </c>
      <c r="J565" s="10">
        <v>61.866339170000003</v>
      </c>
      <c r="K565" s="8">
        <f t="shared" si="599"/>
        <v>62</v>
      </c>
      <c r="L565" s="5" t="s">
        <v>77</v>
      </c>
      <c r="S565"/>
      <c r="AP565"/>
      <c r="AQ565"/>
      <c r="AR565"/>
    </row>
    <row r="566" spans="1:44">
      <c r="A566" s="6">
        <v>22</v>
      </c>
      <c r="B566" s="6">
        <v>36</v>
      </c>
      <c r="C566" s="6">
        <v>16</v>
      </c>
      <c r="D566" s="7">
        <v>30.581394750000001</v>
      </c>
      <c r="E566" s="8">
        <f t="shared" si="596"/>
        <v>31</v>
      </c>
      <c r="F566" s="7">
        <v>50.771481379999997</v>
      </c>
      <c r="G566" s="8">
        <f t="shared" si="597"/>
        <v>51</v>
      </c>
      <c r="H566" s="9">
        <v>8.1842285500000003</v>
      </c>
      <c r="I566" s="8">
        <f t="shared" si="598"/>
        <v>8</v>
      </c>
      <c r="J566" s="10">
        <v>64.585596390000006</v>
      </c>
      <c r="K566" s="8">
        <f t="shared" si="599"/>
        <v>65</v>
      </c>
      <c r="L566" s="5" t="s">
        <v>77</v>
      </c>
      <c r="S566"/>
      <c r="AP566"/>
      <c r="AQ566"/>
      <c r="AR566"/>
    </row>
    <row r="567" spans="1:44">
      <c r="A567" s="6">
        <v>11</v>
      </c>
      <c r="B567" s="6">
        <v>41</v>
      </c>
      <c r="C567" s="6">
        <v>19</v>
      </c>
      <c r="D567" s="7">
        <v>26.85911286</v>
      </c>
      <c r="E567" s="8">
        <f t="shared" si="596"/>
        <v>27</v>
      </c>
      <c r="F567" s="7">
        <v>41.814208489999999</v>
      </c>
      <c r="G567" s="8">
        <f t="shared" si="597"/>
        <v>42</v>
      </c>
      <c r="H567" s="9">
        <v>5.131779302</v>
      </c>
      <c r="I567" s="8">
        <f t="shared" si="598"/>
        <v>5</v>
      </c>
      <c r="J567" s="10">
        <v>44.138271240000002</v>
      </c>
      <c r="K567" s="8">
        <f t="shared" si="599"/>
        <v>44</v>
      </c>
      <c r="L567" s="5" t="s">
        <v>77</v>
      </c>
      <c r="S567"/>
      <c r="AP567"/>
      <c r="AQ567"/>
      <c r="AR567"/>
    </row>
    <row r="568" spans="1:44">
      <c r="A568" s="6">
        <v>38</v>
      </c>
      <c r="B568" s="6">
        <v>38</v>
      </c>
      <c r="C568" s="6">
        <v>18</v>
      </c>
      <c r="D568" s="7">
        <v>26.31051759</v>
      </c>
      <c r="E568" s="8">
        <f t="shared" si="596"/>
        <v>26</v>
      </c>
      <c r="F568" s="7">
        <v>61.187491260000002</v>
      </c>
      <c r="G568" s="8">
        <f t="shared" si="597"/>
        <v>61</v>
      </c>
      <c r="H568" s="9">
        <v>6.2941303130000001</v>
      </c>
      <c r="I568" s="8">
        <f t="shared" si="598"/>
        <v>6</v>
      </c>
      <c r="J568" s="10">
        <v>35.734038130000002</v>
      </c>
      <c r="K568" s="8">
        <f t="shared" si="599"/>
        <v>36</v>
      </c>
      <c r="L568" s="5" t="s">
        <v>77</v>
      </c>
      <c r="S568"/>
      <c r="AP568"/>
      <c r="AQ568"/>
      <c r="AR568"/>
    </row>
    <row r="569" spans="1:44">
      <c r="A569" s="6">
        <v>23</v>
      </c>
      <c r="B569" s="6">
        <v>37</v>
      </c>
      <c r="C569" s="6">
        <v>24</v>
      </c>
      <c r="D569" s="7">
        <v>28.778334489999999</v>
      </c>
      <c r="E569" s="8">
        <f t="shared" si="596"/>
        <v>29</v>
      </c>
      <c r="F569" s="7">
        <v>44.225260499999997</v>
      </c>
      <c r="G569" s="8">
        <f t="shared" si="597"/>
        <v>44</v>
      </c>
      <c r="H569" s="9">
        <v>7.9919024429999999</v>
      </c>
      <c r="I569" s="8">
        <f t="shared" si="598"/>
        <v>8</v>
      </c>
      <c r="J569" s="10">
        <v>33.958257230000001</v>
      </c>
      <c r="K569" s="8">
        <f t="shared" si="599"/>
        <v>34</v>
      </c>
      <c r="L569" s="5" t="s">
        <v>77</v>
      </c>
      <c r="S569"/>
      <c r="AP569"/>
      <c r="AQ569"/>
      <c r="AR569"/>
    </row>
    <row r="570" spans="1:44">
      <c r="A570" s="6">
        <v>25</v>
      </c>
      <c r="B570" s="6">
        <v>35</v>
      </c>
      <c r="C570" s="6">
        <v>20</v>
      </c>
      <c r="D570" s="7">
        <v>28.902454169999999</v>
      </c>
      <c r="E570" s="8">
        <f t="shared" si="596"/>
        <v>29</v>
      </c>
      <c r="F570" s="7">
        <v>43.353656710000003</v>
      </c>
      <c r="G570" s="8">
        <f t="shared" si="597"/>
        <v>43</v>
      </c>
      <c r="H570" s="9">
        <v>8.9230956950000007</v>
      </c>
      <c r="I570" s="8">
        <f t="shared" si="598"/>
        <v>9</v>
      </c>
      <c r="J570" s="10">
        <v>71.900185660000005</v>
      </c>
      <c r="K570" s="8">
        <f t="shared" si="599"/>
        <v>72</v>
      </c>
      <c r="L570" s="5" t="s">
        <v>77</v>
      </c>
      <c r="S570"/>
      <c r="AP570"/>
      <c r="AQ570"/>
      <c r="AR570"/>
    </row>
    <row r="571" spans="1:44">
      <c r="A571" s="6">
        <v>40</v>
      </c>
      <c r="B571" s="6">
        <v>45</v>
      </c>
      <c r="C571" s="6">
        <v>20</v>
      </c>
      <c r="D571" s="7">
        <v>29.37687468</v>
      </c>
      <c r="E571" s="8">
        <f t="shared" si="596"/>
        <v>29</v>
      </c>
      <c r="F571" s="7">
        <v>57.696229119999998</v>
      </c>
      <c r="G571" s="8">
        <f t="shared" si="597"/>
        <v>58</v>
      </c>
      <c r="H571" s="9">
        <v>6.8784981759999999</v>
      </c>
      <c r="I571" s="8">
        <f t="shared" si="598"/>
        <v>7</v>
      </c>
      <c r="J571" s="10">
        <v>38.343034619999997</v>
      </c>
      <c r="K571" s="8">
        <f t="shared" si="599"/>
        <v>38</v>
      </c>
      <c r="L571" s="5" t="s">
        <v>77</v>
      </c>
      <c r="S571"/>
      <c r="AP571"/>
      <c r="AQ571"/>
      <c r="AR571"/>
    </row>
    <row r="572" spans="1:44">
      <c r="A572" s="6">
        <v>23</v>
      </c>
      <c r="B572" s="6">
        <v>58</v>
      </c>
      <c r="C572" s="6">
        <v>19</v>
      </c>
      <c r="D572" s="7">
        <v>24.170932409999999</v>
      </c>
      <c r="E572" s="8">
        <f t="shared" si="596"/>
        <v>24</v>
      </c>
      <c r="F572" s="7">
        <v>58.25204566</v>
      </c>
      <c r="G572" s="8">
        <f t="shared" si="597"/>
        <v>58</v>
      </c>
      <c r="H572" s="9">
        <v>5.2436348490000002</v>
      </c>
      <c r="I572" s="8">
        <f t="shared" si="598"/>
        <v>5</v>
      </c>
      <c r="J572" s="10">
        <v>59.189534289999997</v>
      </c>
      <c r="K572" s="8">
        <f t="shared" si="599"/>
        <v>59</v>
      </c>
      <c r="L572" s="5" t="s">
        <v>77</v>
      </c>
      <c r="S572"/>
      <c r="AP572"/>
      <c r="AQ572"/>
      <c r="AR572"/>
    </row>
    <row r="573" spans="1:44">
      <c r="A573" s="6">
        <v>2</v>
      </c>
      <c r="B573" s="6">
        <v>56</v>
      </c>
      <c r="C573" s="6">
        <v>23</v>
      </c>
      <c r="D573" s="7">
        <v>26.65333029</v>
      </c>
      <c r="E573" s="8">
        <f t="shared" si="596"/>
        <v>27</v>
      </c>
      <c r="F573" s="7">
        <v>59.790233819999997</v>
      </c>
      <c r="G573" s="8">
        <f t="shared" si="597"/>
        <v>60</v>
      </c>
      <c r="H573" s="9">
        <v>7.5500909409999997</v>
      </c>
      <c r="I573" s="8">
        <f t="shared" si="598"/>
        <v>8</v>
      </c>
      <c r="J573" s="10">
        <v>36.91852635</v>
      </c>
      <c r="K573" s="8">
        <f t="shared" si="599"/>
        <v>37</v>
      </c>
      <c r="L573" s="5" t="s">
        <v>77</v>
      </c>
      <c r="S573"/>
      <c r="AP573"/>
      <c r="AQ573"/>
      <c r="AR573"/>
    </row>
    <row r="574" spans="1:44">
      <c r="A574" s="6">
        <v>3</v>
      </c>
      <c r="B574" s="6">
        <v>56</v>
      </c>
      <c r="C574" s="6">
        <v>17</v>
      </c>
      <c r="D574" s="7">
        <v>28.199121430000002</v>
      </c>
      <c r="E574" s="8">
        <f t="shared" si="596"/>
        <v>28</v>
      </c>
      <c r="F574" s="7">
        <v>53.505676010000002</v>
      </c>
      <c r="G574" s="8">
        <f t="shared" si="597"/>
        <v>54</v>
      </c>
      <c r="H574" s="9">
        <v>8.7092916880000004</v>
      </c>
      <c r="I574" s="8">
        <f t="shared" si="598"/>
        <v>9</v>
      </c>
      <c r="J574" s="10">
        <v>52.13580529</v>
      </c>
      <c r="K574" s="8">
        <f t="shared" si="599"/>
        <v>52</v>
      </c>
      <c r="L574" s="5" t="s">
        <v>77</v>
      </c>
      <c r="S574"/>
      <c r="AP574"/>
      <c r="AQ574"/>
      <c r="AR574"/>
    </row>
    <row r="575" spans="1:44">
      <c r="A575" s="6">
        <v>26</v>
      </c>
      <c r="B575" s="6">
        <v>51</v>
      </c>
      <c r="C575" s="6">
        <v>25</v>
      </c>
      <c r="D575" s="7">
        <v>28.764889539999999</v>
      </c>
      <c r="E575" s="8">
        <f t="shared" si="596"/>
        <v>29</v>
      </c>
      <c r="F575" s="7">
        <v>52.627415290000002</v>
      </c>
      <c r="G575" s="8">
        <f t="shared" si="597"/>
        <v>53</v>
      </c>
      <c r="H575" s="9">
        <v>7.7925080680000001</v>
      </c>
      <c r="I575" s="8">
        <f t="shared" si="598"/>
        <v>8</v>
      </c>
      <c r="J575" s="10">
        <v>55.216067320000001</v>
      </c>
      <c r="K575" s="8">
        <f t="shared" si="599"/>
        <v>55</v>
      </c>
      <c r="L575" s="5" t="s">
        <v>77</v>
      </c>
      <c r="S575"/>
      <c r="AP575"/>
      <c r="AQ575"/>
      <c r="AR575"/>
    </row>
    <row r="576" spans="1:44">
      <c r="A576" s="6">
        <v>39</v>
      </c>
      <c r="B576" s="6">
        <v>42</v>
      </c>
      <c r="C576" s="6">
        <v>20</v>
      </c>
      <c r="D576" s="7">
        <v>29.349970599999999</v>
      </c>
      <c r="E576" s="8">
        <f t="shared" si="596"/>
        <v>29</v>
      </c>
      <c r="F576" s="7">
        <v>61.253538509999998</v>
      </c>
      <c r="G576" s="8">
        <f t="shared" si="597"/>
        <v>61</v>
      </c>
      <c r="H576" s="9">
        <v>8.0559088580000004</v>
      </c>
      <c r="I576" s="8">
        <f t="shared" si="598"/>
        <v>8</v>
      </c>
      <c r="J576" s="10">
        <v>40.828406729999998</v>
      </c>
      <c r="K576" s="8">
        <f t="shared" si="599"/>
        <v>41</v>
      </c>
      <c r="L576" s="5" t="s">
        <v>77</v>
      </c>
      <c r="S576"/>
      <c r="AP576"/>
      <c r="AQ576"/>
      <c r="AR576"/>
    </row>
    <row r="577" spans="1:44">
      <c r="A577" s="6">
        <v>27</v>
      </c>
      <c r="B577" s="6">
        <v>59</v>
      </c>
      <c r="C577" s="6">
        <v>20</v>
      </c>
      <c r="D577" s="7">
        <v>28.009374229999999</v>
      </c>
      <c r="E577" s="8">
        <f t="shared" si="596"/>
        <v>28</v>
      </c>
      <c r="F577" s="7">
        <v>52.609500140000002</v>
      </c>
      <c r="G577" s="8">
        <f t="shared" si="597"/>
        <v>53</v>
      </c>
      <c r="H577" s="9">
        <v>4.3976988060000002</v>
      </c>
      <c r="I577" s="8">
        <f t="shared" si="598"/>
        <v>4</v>
      </c>
      <c r="J577" s="10">
        <v>36.012030250000002</v>
      </c>
      <c r="K577" s="8">
        <f t="shared" si="599"/>
        <v>36</v>
      </c>
      <c r="L577" s="5" t="s">
        <v>77</v>
      </c>
      <c r="S577"/>
      <c r="AP577"/>
      <c r="AQ577"/>
      <c r="AR577"/>
    </row>
    <row r="578" spans="1:44">
      <c r="A578" s="6">
        <v>24</v>
      </c>
      <c r="B578" s="6">
        <v>45</v>
      </c>
      <c r="C578" s="6">
        <v>19</v>
      </c>
      <c r="D578" s="7">
        <v>26.858519269999999</v>
      </c>
      <c r="E578" s="8">
        <f t="shared" si="596"/>
        <v>27</v>
      </c>
      <c r="F578" s="7">
        <v>48.824638700000001</v>
      </c>
      <c r="G578" s="8">
        <f t="shared" si="597"/>
        <v>49</v>
      </c>
      <c r="H578" s="9">
        <v>5.9523849569999996</v>
      </c>
      <c r="I578" s="8">
        <f t="shared" si="598"/>
        <v>6</v>
      </c>
      <c r="J578" s="10">
        <v>34.742645899999999</v>
      </c>
      <c r="K578" s="8">
        <f t="shared" si="599"/>
        <v>35</v>
      </c>
      <c r="L578" s="5" t="s">
        <v>77</v>
      </c>
      <c r="S578"/>
      <c r="AP578"/>
      <c r="AQ578"/>
      <c r="AR578"/>
    </row>
    <row r="579" spans="1:44">
      <c r="A579" s="6">
        <v>7</v>
      </c>
      <c r="B579" s="6">
        <v>40</v>
      </c>
      <c r="C579" s="6">
        <v>17</v>
      </c>
      <c r="D579" s="7">
        <v>31.212394499999998</v>
      </c>
      <c r="E579" s="8">
        <f t="shared" ref="E579:E642" si="600">ROUND(D579, 0)</f>
        <v>31</v>
      </c>
      <c r="F579" s="7">
        <v>40.926049450000001</v>
      </c>
      <c r="G579" s="8">
        <f t="shared" ref="G579:G642" si="601">ROUND(F579, 0)</f>
        <v>41</v>
      </c>
      <c r="H579" s="9">
        <v>8.5320787330000005</v>
      </c>
      <c r="I579" s="8">
        <f t="shared" ref="I579:I642" si="602">ROUND(H579, 0)</f>
        <v>9</v>
      </c>
      <c r="J579" s="10">
        <v>53.787699580000002</v>
      </c>
      <c r="K579" s="8">
        <f t="shared" ref="K579:K642" si="603">ROUND(J579, 0)</f>
        <v>54</v>
      </c>
      <c r="L579" s="5" t="s">
        <v>77</v>
      </c>
      <c r="S579"/>
      <c r="AP579"/>
      <c r="AQ579"/>
      <c r="AR579"/>
    </row>
    <row r="580" spans="1:44">
      <c r="A580" s="6">
        <v>15</v>
      </c>
      <c r="B580" s="6">
        <v>45</v>
      </c>
      <c r="C580" s="6">
        <v>23</v>
      </c>
      <c r="D580" s="7">
        <v>24.20422636</v>
      </c>
      <c r="E580" s="8">
        <f t="shared" si="600"/>
        <v>24</v>
      </c>
      <c r="F580" s="7">
        <v>61.433786740000002</v>
      </c>
      <c r="G580" s="8">
        <f t="shared" si="601"/>
        <v>61</v>
      </c>
      <c r="H580" s="9">
        <v>7.2241936420000004</v>
      </c>
      <c r="I580" s="8">
        <f t="shared" si="602"/>
        <v>7</v>
      </c>
      <c r="J580" s="10">
        <v>46.020395899999997</v>
      </c>
      <c r="K580" s="8">
        <f t="shared" si="603"/>
        <v>46</v>
      </c>
      <c r="L580" s="5" t="s">
        <v>77</v>
      </c>
      <c r="S580"/>
      <c r="AP580"/>
      <c r="AQ580"/>
      <c r="AR580"/>
    </row>
    <row r="581" spans="1:44">
      <c r="A581" s="6">
        <v>26</v>
      </c>
      <c r="B581" s="6">
        <v>52</v>
      </c>
      <c r="C581" s="6">
        <v>23</v>
      </c>
      <c r="D581" s="7">
        <v>29.98835437</v>
      </c>
      <c r="E581" s="8">
        <f t="shared" si="600"/>
        <v>30</v>
      </c>
      <c r="F581" s="7">
        <v>49.603847960000003</v>
      </c>
      <c r="G581" s="8">
        <f t="shared" si="601"/>
        <v>50</v>
      </c>
      <c r="H581" s="9">
        <v>4.9318905060000002</v>
      </c>
      <c r="I581" s="8">
        <f t="shared" si="602"/>
        <v>5</v>
      </c>
      <c r="J581" s="10">
        <v>52.929296360000002</v>
      </c>
      <c r="K581" s="8">
        <f t="shared" si="603"/>
        <v>53</v>
      </c>
      <c r="L581" s="5" t="s">
        <v>77</v>
      </c>
      <c r="S581"/>
      <c r="AP581"/>
      <c r="AQ581"/>
      <c r="AR581"/>
    </row>
    <row r="582" spans="1:44">
      <c r="A582" s="6">
        <v>20</v>
      </c>
      <c r="B582" s="6">
        <v>45</v>
      </c>
      <c r="C582" s="6">
        <v>16</v>
      </c>
      <c r="D582" s="7">
        <v>29.939649070000002</v>
      </c>
      <c r="E582" s="8">
        <f t="shared" si="600"/>
        <v>30</v>
      </c>
      <c r="F582" s="7">
        <v>54.618134640000001</v>
      </c>
      <c r="G582" s="8">
        <f t="shared" si="601"/>
        <v>55</v>
      </c>
      <c r="H582" s="9">
        <v>4.6262124460000003</v>
      </c>
      <c r="I582" s="8">
        <f t="shared" si="602"/>
        <v>5</v>
      </c>
      <c r="J582" s="10">
        <v>45.43669946</v>
      </c>
      <c r="K582" s="8">
        <f t="shared" si="603"/>
        <v>45</v>
      </c>
      <c r="L582" s="5" t="s">
        <v>77</v>
      </c>
      <c r="S582"/>
      <c r="AP582"/>
      <c r="AQ582"/>
      <c r="AR582"/>
    </row>
    <row r="583" spans="1:44">
      <c r="A583" s="6">
        <v>34</v>
      </c>
      <c r="B583" s="6">
        <v>54</v>
      </c>
      <c r="C583" s="6">
        <v>24</v>
      </c>
      <c r="D583" s="7">
        <v>31.2119298</v>
      </c>
      <c r="E583" s="8">
        <f t="shared" si="600"/>
        <v>31</v>
      </c>
      <c r="F583" s="7">
        <v>41.559343589999997</v>
      </c>
      <c r="G583" s="8">
        <f t="shared" si="601"/>
        <v>42</v>
      </c>
      <c r="H583" s="9">
        <v>5.0260036589999997</v>
      </c>
      <c r="I583" s="8">
        <f t="shared" si="602"/>
        <v>5</v>
      </c>
      <c r="J583" s="10">
        <v>68.801417830000005</v>
      </c>
      <c r="K583" s="8">
        <f t="shared" si="603"/>
        <v>69</v>
      </c>
      <c r="L583" s="5" t="s">
        <v>77</v>
      </c>
      <c r="S583"/>
      <c r="AP583"/>
      <c r="AQ583"/>
      <c r="AR583"/>
    </row>
    <row r="584" spans="1:44">
      <c r="A584" s="6">
        <v>19</v>
      </c>
      <c r="B584" s="6">
        <v>51</v>
      </c>
      <c r="C584" s="6">
        <v>25</v>
      </c>
      <c r="D584" s="7">
        <v>26.804744150000001</v>
      </c>
      <c r="E584" s="8">
        <f t="shared" si="600"/>
        <v>27</v>
      </c>
      <c r="F584" s="7">
        <v>48.23991436</v>
      </c>
      <c r="G584" s="8">
        <f t="shared" si="601"/>
        <v>48</v>
      </c>
      <c r="H584" s="9">
        <v>3.5253660999999998</v>
      </c>
      <c r="I584" s="8">
        <f t="shared" si="602"/>
        <v>4</v>
      </c>
      <c r="J584" s="10">
        <v>43.87801983</v>
      </c>
      <c r="K584" s="8">
        <f t="shared" si="603"/>
        <v>44</v>
      </c>
      <c r="L584" s="5" t="s">
        <v>77</v>
      </c>
      <c r="S584"/>
      <c r="AP584"/>
      <c r="AQ584"/>
      <c r="AR584"/>
    </row>
    <row r="585" spans="1:44">
      <c r="A585" s="6">
        <v>29</v>
      </c>
      <c r="B585" s="6">
        <v>41</v>
      </c>
      <c r="C585" s="6">
        <v>21</v>
      </c>
      <c r="D585" s="7">
        <v>31.493980690000001</v>
      </c>
      <c r="E585" s="8">
        <f t="shared" si="600"/>
        <v>31</v>
      </c>
      <c r="F585" s="7">
        <v>62.849168630000001</v>
      </c>
      <c r="G585" s="8">
        <f t="shared" si="601"/>
        <v>63</v>
      </c>
      <c r="H585" s="9">
        <v>8.8697967099999993</v>
      </c>
      <c r="I585" s="8">
        <f t="shared" si="602"/>
        <v>9</v>
      </c>
      <c r="J585" s="10">
        <v>64.568075919999998</v>
      </c>
      <c r="K585" s="8">
        <f t="shared" si="603"/>
        <v>65</v>
      </c>
      <c r="L585" s="5" t="s">
        <v>77</v>
      </c>
      <c r="S585"/>
      <c r="AP585"/>
      <c r="AQ585"/>
      <c r="AR585"/>
    </row>
    <row r="586" spans="1:44">
      <c r="A586" s="6">
        <v>20</v>
      </c>
      <c r="B586" s="6">
        <v>50</v>
      </c>
      <c r="C586" s="6">
        <v>22</v>
      </c>
      <c r="D586" s="7">
        <v>30.99694676</v>
      </c>
      <c r="E586" s="8">
        <f t="shared" si="600"/>
        <v>31</v>
      </c>
      <c r="F586" s="7">
        <v>46.426937350000003</v>
      </c>
      <c r="G586" s="8">
        <f t="shared" si="601"/>
        <v>46</v>
      </c>
      <c r="H586" s="9">
        <v>9.4068875330000008</v>
      </c>
      <c r="I586" s="8">
        <f t="shared" si="602"/>
        <v>9</v>
      </c>
      <c r="J586" s="10">
        <v>38.315978520000002</v>
      </c>
      <c r="K586" s="8">
        <f t="shared" si="603"/>
        <v>38</v>
      </c>
      <c r="L586" s="5" t="s">
        <v>77</v>
      </c>
      <c r="S586"/>
      <c r="AP586"/>
      <c r="AQ586"/>
      <c r="AR586"/>
    </row>
    <row r="587" spans="1:44">
      <c r="A587" s="6">
        <v>11</v>
      </c>
      <c r="B587" s="6">
        <v>40</v>
      </c>
      <c r="C587" s="6">
        <v>23</v>
      </c>
      <c r="D587" s="7">
        <v>29.61253065</v>
      </c>
      <c r="E587" s="8">
        <f t="shared" si="600"/>
        <v>30</v>
      </c>
      <c r="F587" s="7">
        <v>63.047491270000002</v>
      </c>
      <c r="G587" s="8">
        <f t="shared" si="601"/>
        <v>63</v>
      </c>
      <c r="H587" s="9">
        <v>5.8042861099999996</v>
      </c>
      <c r="I587" s="8">
        <f t="shared" si="602"/>
        <v>6</v>
      </c>
      <c r="J587" s="10">
        <v>50.197826900000003</v>
      </c>
      <c r="K587" s="8">
        <f t="shared" si="603"/>
        <v>50</v>
      </c>
      <c r="L587" s="5" t="s">
        <v>77</v>
      </c>
      <c r="S587"/>
      <c r="AP587"/>
      <c r="AQ587"/>
      <c r="AR587"/>
    </row>
    <row r="588" spans="1:44">
      <c r="A588" s="6">
        <v>15</v>
      </c>
      <c r="B588" s="6">
        <v>54</v>
      </c>
      <c r="C588" s="6">
        <v>15</v>
      </c>
      <c r="D588" s="7">
        <v>29.976043220000001</v>
      </c>
      <c r="E588" s="8">
        <f t="shared" si="600"/>
        <v>30</v>
      </c>
      <c r="F588" s="7">
        <v>57.031843559999999</v>
      </c>
      <c r="G588" s="8">
        <f t="shared" si="601"/>
        <v>57</v>
      </c>
      <c r="H588" s="9">
        <v>8.3549581199999992</v>
      </c>
      <c r="I588" s="8">
        <f t="shared" si="602"/>
        <v>8</v>
      </c>
      <c r="J588" s="10">
        <v>44.860529319999998</v>
      </c>
      <c r="K588" s="8">
        <f t="shared" si="603"/>
        <v>45</v>
      </c>
      <c r="L588" s="5" t="s">
        <v>77</v>
      </c>
      <c r="S588"/>
      <c r="AP588"/>
      <c r="AQ588"/>
      <c r="AR588"/>
    </row>
    <row r="589" spans="1:44">
      <c r="A589" s="6">
        <v>35</v>
      </c>
      <c r="B589" s="6">
        <v>55</v>
      </c>
      <c r="C589" s="6">
        <v>22</v>
      </c>
      <c r="D589" s="7">
        <v>30.88883074</v>
      </c>
      <c r="E589" s="8">
        <f t="shared" si="600"/>
        <v>31</v>
      </c>
      <c r="F589" s="7">
        <v>52.626968009999999</v>
      </c>
      <c r="G589" s="8">
        <f t="shared" si="601"/>
        <v>53</v>
      </c>
      <c r="H589" s="9">
        <v>8.6349297390000004</v>
      </c>
      <c r="I589" s="8">
        <f t="shared" si="602"/>
        <v>9</v>
      </c>
      <c r="J589" s="10">
        <v>55.519324140000002</v>
      </c>
      <c r="K589" s="8">
        <f t="shared" si="603"/>
        <v>56</v>
      </c>
      <c r="L589" s="5" t="s">
        <v>77</v>
      </c>
      <c r="S589"/>
      <c r="AP589"/>
      <c r="AQ589"/>
      <c r="AR589"/>
    </row>
    <row r="590" spans="1:44">
      <c r="A590" s="6">
        <v>9</v>
      </c>
      <c r="B590" s="6">
        <v>59</v>
      </c>
      <c r="C590" s="6">
        <v>25</v>
      </c>
      <c r="D590" s="7">
        <v>30.39321309</v>
      </c>
      <c r="E590" s="8">
        <f t="shared" si="600"/>
        <v>30</v>
      </c>
      <c r="F590" s="7">
        <v>60.162994930000004</v>
      </c>
      <c r="G590" s="8">
        <f t="shared" si="601"/>
        <v>60</v>
      </c>
      <c r="H590" s="9">
        <v>7.6992009489999997</v>
      </c>
      <c r="I590" s="8">
        <f t="shared" si="602"/>
        <v>8</v>
      </c>
      <c r="J590" s="10">
        <v>35.374932119999997</v>
      </c>
      <c r="K590" s="8">
        <f t="shared" si="603"/>
        <v>35</v>
      </c>
      <c r="L590" s="5" t="s">
        <v>77</v>
      </c>
      <c r="S590"/>
      <c r="AP590"/>
      <c r="AQ590"/>
      <c r="AR590"/>
    </row>
    <row r="591" spans="1:44">
      <c r="A591" s="6">
        <v>40</v>
      </c>
      <c r="B591" s="6">
        <v>45</v>
      </c>
      <c r="C591" s="6">
        <v>18</v>
      </c>
      <c r="D591" s="7">
        <v>30.43683729</v>
      </c>
      <c r="E591" s="8">
        <f t="shared" si="600"/>
        <v>30</v>
      </c>
      <c r="F591" s="7">
        <v>55.205220369999999</v>
      </c>
      <c r="G591" s="8">
        <f t="shared" si="601"/>
        <v>55</v>
      </c>
      <c r="H591" s="9">
        <v>5.2612859260000002</v>
      </c>
      <c r="I591" s="8">
        <f t="shared" si="602"/>
        <v>5</v>
      </c>
      <c r="J591" s="10">
        <v>30.92014047</v>
      </c>
      <c r="K591" s="8">
        <f t="shared" si="603"/>
        <v>31</v>
      </c>
      <c r="L591" s="5" t="s">
        <v>77</v>
      </c>
      <c r="S591"/>
      <c r="AP591"/>
      <c r="AQ591"/>
      <c r="AR591"/>
    </row>
    <row r="592" spans="1:44">
      <c r="A592" s="6">
        <v>35</v>
      </c>
      <c r="B592" s="6">
        <v>38</v>
      </c>
      <c r="C592" s="6">
        <v>19</v>
      </c>
      <c r="D592" s="7">
        <v>25.326887859999999</v>
      </c>
      <c r="E592" s="8">
        <f t="shared" si="600"/>
        <v>25</v>
      </c>
      <c r="F592" s="7">
        <v>63.181803189999997</v>
      </c>
      <c r="G592" s="8">
        <f t="shared" si="601"/>
        <v>63</v>
      </c>
      <c r="H592" s="9">
        <v>9.112771682</v>
      </c>
      <c r="I592" s="8">
        <f t="shared" si="602"/>
        <v>9</v>
      </c>
      <c r="J592" s="10">
        <v>32.711292810000003</v>
      </c>
      <c r="K592" s="8">
        <f t="shared" si="603"/>
        <v>33</v>
      </c>
      <c r="L592" s="5" t="s">
        <v>77</v>
      </c>
      <c r="S592"/>
      <c r="AP592"/>
      <c r="AQ592"/>
      <c r="AR592"/>
    </row>
    <row r="593" spans="1:44">
      <c r="A593" s="6">
        <v>14</v>
      </c>
      <c r="B593" s="6">
        <v>58</v>
      </c>
      <c r="C593" s="6">
        <v>17</v>
      </c>
      <c r="D593" s="7">
        <v>30.536843080000001</v>
      </c>
      <c r="E593" s="8">
        <f t="shared" si="600"/>
        <v>31</v>
      </c>
      <c r="F593" s="7">
        <v>59.966647309999999</v>
      </c>
      <c r="G593" s="8">
        <f t="shared" si="601"/>
        <v>60</v>
      </c>
      <c r="H593" s="9">
        <v>4.6057005420000001</v>
      </c>
      <c r="I593" s="8">
        <f t="shared" si="602"/>
        <v>5</v>
      </c>
      <c r="J593" s="10">
        <v>33.489190219999998</v>
      </c>
      <c r="K593" s="8">
        <f t="shared" si="603"/>
        <v>33</v>
      </c>
      <c r="L593" s="5" t="s">
        <v>77</v>
      </c>
      <c r="S593"/>
      <c r="AP593"/>
      <c r="AQ593"/>
      <c r="AR593"/>
    </row>
    <row r="594" spans="1:44">
      <c r="A594" s="6">
        <v>40</v>
      </c>
      <c r="B594" s="6">
        <v>55</v>
      </c>
      <c r="C594" s="6">
        <v>18</v>
      </c>
      <c r="D594" s="7">
        <v>30.382578729999999</v>
      </c>
      <c r="E594" s="8">
        <f t="shared" si="600"/>
        <v>30</v>
      </c>
      <c r="F594" s="7">
        <v>40.592607100000002</v>
      </c>
      <c r="G594" s="8">
        <f t="shared" si="601"/>
        <v>41</v>
      </c>
      <c r="H594" s="9">
        <v>7.1159940510000004</v>
      </c>
      <c r="I594" s="8">
        <f t="shared" si="602"/>
        <v>7</v>
      </c>
      <c r="J594" s="10">
        <v>47.954064789999997</v>
      </c>
      <c r="K594" s="8">
        <f t="shared" si="603"/>
        <v>48</v>
      </c>
      <c r="L594" s="5" t="s">
        <v>77</v>
      </c>
      <c r="S594"/>
      <c r="AP594"/>
      <c r="AQ594"/>
      <c r="AR594"/>
    </row>
    <row r="595" spans="1:44">
      <c r="A595" s="6">
        <v>18</v>
      </c>
      <c r="B595" s="6">
        <v>36</v>
      </c>
      <c r="C595" s="6">
        <v>23</v>
      </c>
      <c r="D595" s="7">
        <v>24.018253770000001</v>
      </c>
      <c r="E595" s="8">
        <f t="shared" si="600"/>
        <v>24</v>
      </c>
      <c r="F595" s="7">
        <v>53.76623369</v>
      </c>
      <c r="G595" s="8">
        <f t="shared" si="601"/>
        <v>54</v>
      </c>
      <c r="H595" s="9">
        <v>7.2140786209999996</v>
      </c>
      <c r="I595" s="8">
        <f t="shared" si="602"/>
        <v>7</v>
      </c>
      <c r="J595" s="10">
        <v>35.034044250000001</v>
      </c>
      <c r="K595" s="8">
        <f t="shared" si="603"/>
        <v>35</v>
      </c>
      <c r="L595" s="5" t="s">
        <v>77</v>
      </c>
      <c r="S595"/>
      <c r="AP595"/>
      <c r="AQ595"/>
      <c r="AR595"/>
    </row>
    <row r="596" spans="1:44">
      <c r="A596" s="6">
        <v>35</v>
      </c>
      <c r="B596" s="6">
        <v>52</v>
      </c>
      <c r="C596" s="6">
        <v>15</v>
      </c>
      <c r="D596" s="7">
        <v>28.698412770000001</v>
      </c>
      <c r="E596" s="8">
        <f t="shared" si="600"/>
        <v>29</v>
      </c>
      <c r="F596" s="7">
        <v>61.147543630000001</v>
      </c>
      <c r="G596" s="8">
        <f t="shared" si="601"/>
        <v>61</v>
      </c>
      <c r="H596" s="9">
        <v>9.9350907300000006</v>
      </c>
      <c r="I596" s="8">
        <f t="shared" si="602"/>
        <v>10</v>
      </c>
      <c r="J596" s="10">
        <v>65.675917940000005</v>
      </c>
      <c r="K596" s="8">
        <f t="shared" si="603"/>
        <v>66</v>
      </c>
      <c r="L596" s="5" t="s">
        <v>77</v>
      </c>
      <c r="S596"/>
      <c r="AP596"/>
      <c r="AQ596"/>
      <c r="AR596"/>
    </row>
    <row r="597" spans="1:44">
      <c r="A597" s="6">
        <v>4</v>
      </c>
      <c r="B597" s="6">
        <v>59</v>
      </c>
      <c r="C597" s="6">
        <v>22</v>
      </c>
      <c r="D597" s="7">
        <v>29.337434120000001</v>
      </c>
      <c r="E597" s="8">
        <f t="shared" si="600"/>
        <v>29</v>
      </c>
      <c r="F597" s="7">
        <v>49.003230809999998</v>
      </c>
      <c r="G597" s="8">
        <f t="shared" si="601"/>
        <v>49</v>
      </c>
      <c r="H597" s="9">
        <v>8.914074888</v>
      </c>
      <c r="I597" s="8">
        <f t="shared" si="602"/>
        <v>9</v>
      </c>
      <c r="J597" s="10">
        <v>42.440543150000003</v>
      </c>
      <c r="K597" s="8">
        <f t="shared" si="603"/>
        <v>42</v>
      </c>
      <c r="L597" s="5" t="s">
        <v>77</v>
      </c>
      <c r="S597"/>
      <c r="AP597"/>
      <c r="AQ597"/>
      <c r="AR597"/>
    </row>
    <row r="598" spans="1:44">
      <c r="A598" s="6">
        <v>22</v>
      </c>
      <c r="B598" s="6">
        <v>51</v>
      </c>
      <c r="C598" s="6">
        <v>16</v>
      </c>
      <c r="D598" s="7">
        <v>27.96583691</v>
      </c>
      <c r="E598" s="8">
        <f t="shared" si="600"/>
        <v>28</v>
      </c>
      <c r="F598" s="7">
        <v>61.34900107</v>
      </c>
      <c r="G598" s="8">
        <f t="shared" si="601"/>
        <v>61</v>
      </c>
      <c r="H598" s="9">
        <v>8.639586199</v>
      </c>
      <c r="I598" s="8">
        <f t="shared" si="602"/>
        <v>9</v>
      </c>
      <c r="J598" s="10">
        <v>70.104720760000006</v>
      </c>
      <c r="K598" s="8">
        <f t="shared" si="603"/>
        <v>70</v>
      </c>
      <c r="L598" s="5" t="s">
        <v>77</v>
      </c>
      <c r="S598"/>
      <c r="AP598"/>
      <c r="AQ598"/>
      <c r="AR598"/>
    </row>
    <row r="599" spans="1:44">
      <c r="A599" s="6">
        <v>33</v>
      </c>
      <c r="B599" s="6">
        <v>47</v>
      </c>
      <c r="C599" s="6">
        <v>17</v>
      </c>
      <c r="D599" s="7">
        <v>24.86803974</v>
      </c>
      <c r="E599" s="8">
        <f t="shared" si="600"/>
        <v>25</v>
      </c>
      <c r="F599" s="7">
        <v>48.27531965</v>
      </c>
      <c r="G599" s="8">
        <f t="shared" si="601"/>
        <v>48</v>
      </c>
      <c r="H599" s="9">
        <v>8.6215140730000002</v>
      </c>
      <c r="I599" s="8">
        <f t="shared" si="602"/>
        <v>9</v>
      </c>
      <c r="J599" s="10">
        <v>63.918765399999998</v>
      </c>
      <c r="K599" s="8">
        <f t="shared" si="603"/>
        <v>64</v>
      </c>
      <c r="L599" s="5" t="s">
        <v>77</v>
      </c>
      <c r="S599"/>
      <c r="AP599"/>
      <c r="AQ599"/>
      <c r="AR599"/>
    </row>
    <row r="600" spans="1:44">
      <c r="A600" s="6">
        <v>2</v>
      </c>
      <c r="B600" s="6">
        <v>51</v>
      </c>
      <c r="C600" s="6">
        <v>17</v>
      </c>
      <c r="D600" s="7">
        <v>25.876822610000001</v>
      </c>
      <c r="E600" s="8">
        <f t="shared" si="600"/>
        <v>26</v>
      </c>
      <c r="F600" s="7">
        <v>45.963419330000001</v>
      </c>
      <c r="G600" s="8">
        <f t="shared" si="601"/>
        <v>46</v>
      </c>
      <c r="H600" s="9">
        <v>5.8385086990000001</v>
      </c>
      <c r="I600" s="8">
        <f t="shared" si="602"/>
        <v>6</v>
      </c>
      <c r="J600" s="10">
        <v>38.532546779999997</v>
      </c>
      <c r="K600" s="8">
        <f t="shared" si="603"/>
        <v>39</v>
      </c>
      <c r="L600" s="5" t="s">
        <v>77</v>
      </c>
      <c r="S600"/>
      <c r="AP600"/>
      <c r="AQ600"/>
      <c r="AR600"/>
    </row>
    <row r="601" spans="1:44">
      <c r="A601" s="6">
        <v>16</v>
      </c>
      <c r="B601" s="6">
        <v>51</v>
      </c>
      <c r="C601" s="6">
        <v>21</v>
      </c>
      <c r="D601" s="7">
        <v>31.019636389999999</v>
      </c>
      <c r="E601" s="8">
        <f t="shared" si="600"/>
        <v>31</v>
      </c>
      <c r="F601" s="7">
        <v>49.9767522</v>
      </c>
      <c r="G601" s="8">
        <f t="shared" si="601"/>
        <v>50</v>
      </c>
      <c r="H601" s="9">
        <v>3.532008668</v>
      </c>
      <c r="I601" s="8">
        <f t="shared" si="602"/>
        <v>4</v>
      </c>
      <c r="J601" s="10">
        <v>32.812965480000003</v>
      </c>
      <c r="K601" s="8">
        <f t="shared" si="603"/>
        <v>33</v>
      </c>
      <c r="L601" s="5" t="s">
        <v>77</v>
      </c>
      <c r="S601"/>
      <c r="AP601"/>
      <c r="AQ601"/>
      <c r="AR601"/>
    </row>
    <row r="602" spans="1:44">
      <c r="A602" s="6">
        <v>19</v>
      </c>
      <c r="B602" s="6">
        <v>55</v>
      </c>
      <c r="C602" s="6">
        <v>20</v>
      </c>
      <c r="D602" s="7">
        <v>27.433294050000001</v>
      </c>
      <c r="E602" s="8">
        <f t="shared" si="600"/>
        <v>27</v>
      </c>
      <c r="F602" s="7">
        <v>87.805077319999995</v>
      </c>
      <c r="G602" s="8">
        <f t="shared" si="601"/>
        <v>88</v>
      </c>
      <c r="H602" s="9">
        <v>7.1853014699999997</v>
      </c>
      <c r="I602" s="8">
        <f t="shared" si="602"/>
        <v>7</v>
      </c>
      <c r="J602" s="10">
        <v>54.73367631</v>
      </c>
      <c r="K602" s="8">
        <f t="shared" si="603"/>
        <v>55</v>
      </c>
      <c r="L602" s="5" t="s">
        <v>87</v>
      </c>
      <c r="S602"/>
      <c r="AP602"/>
      <c r="AQ602"/>
      <c r="AR602"/>
    </row>
    <row r="603" spans="1:44">
      <c r="A603" s="6">
        <v>8</v>
      </c>
      <c r="B603" s="6">
        <v>54</v>
      </c>
      <c r="C603" s="6">
        <v>20</v>
      </c>
      <c r="D603" s="7">
        <v>28.3340432</v>
      </c>
      <c r="E603" s="8">
        <f t="shared" si="600"/>
        <v>28</v>
      </c>
      <c r="F603" s="7">
        <v>80.772759739999998</v>
      </c>
      <c r="G603" s="8">
        <f t="shared" si="601"/>
        <v>81</v>
      </c>
      <c r="H603" s="9">
        <v>7.0342142760000002</v>
      </c>
      <c r="I603" s="8">
        <f t="shared" si="602"/>
        <v>7</v>
      </c>
      <c r="J603" s="10">
        <v>38.797640700000002</v>
      </c>
      <c r="K603" s="8">
        <f t="shared" si="603"/>
        <v>39</v>
      </c>
      <c r="L603" s="5" t="s">
        <v>87</v>
      </c>
      <c r="S603"/>
      <c r="AP603"/>
      <c r="AQ603"/>
      <c r="AR603"/>
    </row>
    <row r="604" spans="1:44">
      <c r="A604" s="6">
        <v>36</v>
      </c>
      <c r="B604" s="6">
        <v>55</v>
      </c>
      <c r="C604" s="6">
        <v>20</v>
      </c>
      <c r="D604" s="7">
        <v>27.014703969999999</v>
      </c>
      <c r="E604" s="8">
        <f t="shared" si="600"/>
        <v>27</v>
      </c>
      <c r="F604" s="7">
        <v>84.342627070000006</v>
      </c>
      <c r="G604" s="8">
        <f t="shared" si="601"/>
        <v>84</v>
      </c>
      <c r="H604" s="9">
        <v>6.6359686980000001</v>
      </c>
      <c r="I604" s="8">
        <f t="shared" si="602"/>
        <v>7</v>
      </c>
      <c r="J604" s="10">
        <v>55.296354000000001</v>
      </c>
      <c r="K604" s="8">
        <f t="shared" si="603"/>
        <v>55</v>
      </c>
      <c r="L604" s="5" t="s">
        <v>87</v>
      </c>
      <c r="S604"/>
      <c r="AP604"/>
      <c r="AQ604"/>
      <c r="AR604"/>
    </row>
    <row r="605" spans="1:44">
      <c r="A605" s="6">
        <v>10</v>
      </c>
      <c r="B605" s="6">
        <v>56</v>
      </c>
      <c r="C605" s="6">
        <v>16</v>
      </c>
      <c r="D605" s="7">
        <v>28.174326650000001</v>
      </c>
      <c r="E605" s="8">
        <f t="shared" si="600"/>
        <v>28</v>
      </c>
      <c r="F605" s="7">
        <v>81.045548359999998</v>
      </c>
      <c r="G605" s="8">
        <f t="shared" si="601"/>
        <v>81</v>
      </c>
      <c r="H605" s="9">
        <v>6.8281874990000002</v>
      </c>
      <c r="I605" s="8">
        <f t="shared" si="602"/>
        <v>7</v>
      </c>
      <c r="J605" s="10">
        <v>36.357206519999998</v>
      </c>
      <c r="K605" s="8">
        <f t="shared" si="603"/>
        <v>36</v>
      </c>
      <c r="L605" s="5" t="s">
        <v>87</v>
      </c>
      <c r="S605"/>
      <c r="AP605"/>
      <c r="AQ605"/>
      <c r="AR605"/>
    </row>
    <row r="606" spans="1:44">
      <c r="A606" s="6">
        <v>22</v>
      </c>
      <c r="B606" s="6">
        <v>56</v>
      </c>
      <c r="C606" s="6">
        <v>17</v>
      </c>
      <c r="D606" s="7">
        <v>29.878880630000001</v>
      </c>
      <c r="E606" s="8">
        <f t="shared" si="600"/>
        <v>30</v>
      </c>
      <c r="F606" s="7">
        <v>87.32761241</v>
      </c>
      <c r="G606" s="8">
        <f t="shared" si="601"/>
        <v>87</v>
      </c>
      <c r="H606" s="9">
        <v>6.8907799499999998</v>
      </c>
      <c r="I606" s="8">
        <f t="shared" si="602"/>
        <v>7</v>
      </c>
      <c r="J606" s="10">
        <v>44.752158540000003</v>
      </c>
      <c r="K606" s="8">
        <f t="shared" si="603"/>
        <v>45</v>
      </c>
      <c r="L606" s="5" t="s">
        <v>87</v>
      </c>
      <c r="S606"/>
      <c r="AP606"/>
      <c r="AQ606"/>
      <c r="AR606"/>
    </row>
    <row r="607" spans="1:44">
      <c r="A607" s="6">
        <v>9</v>
      </c>
      <c r="B607" s="6">
        <v>57</v>
      </c>
      <c r="C607" s="6">
        <v>24</v>
      </c>
      <c r="D607" s="7">
        <v>29.892327779999999</v>
      </c>
      <c r="E607" s="8">
        <f t="shared" si="600"/>
        <v>30</v>
      </c>
      <c r="F607" s="7">
        <v>89.715033160000004</v>
      </c>
      <c r="G607" s="8">
        <f t="shared" si="601"/>
        <v>90</v>
      </c>
      <c r="H607" s="9">
        <v>7.1651211090000002</v>
      </c>
      <c r="I607" s="8">
        <f t="shared" si="602"/>
        <v>7</v>
      </c>
      <c r="J607" s="10">
        <v>42.994989779999997</v>
      </c>
      <c r="K607" s="8">
        <f t="shared" si="603"/>
        <v>43</v>
      </c>
      <c r="L607" s="5" t="s">
        <v>87</v>
      </c>
      <c r="S607"/>
      <c r="AP607"/>
      <c r="AQ607"/>
      <c r="AR607"/>
    </row>
    <row r="608" spans="1:44">
      <c r="A608" s="6">
        <v>34</v>
      </c>
      <c r="B608" s="6">
        <v>59</v>
      </c>
      <c r="C608" s="6">
        <v>23</v>
      </c>
      <c r="D608" s="7">
        <v>28.562121579999999</v>
      </c>
      <c r="E608" s="8">
        <f t="shared" si="600"/>
        <v>29</v>
      </c>
      <c r="F608" s="7">
        <v>83.248558549999998</v>
      </c>
      <c r="G608" s="8">
        <f t="shared" si="601"/>
        <v>83</v>
      </c>
      <c r="H608" s="9">
        <v>6.9358042559999999</v>
      </c>
      <c r="I608" s="8">
        <f t="shared" si="602"/>
        <v>7</v>
      </c>
      <c r="J608" s="10">
        <v>56.482651930000003</v>
      </c>
      <c r="K608" s="8">
        <f t="shared" si="603"/>
        <v>56</v>
      </c>
      <c r="L608" s="5" t="s">
        <v>87</v>
      </c>
      <c r="S608"/>
      <c r="AP608"/>
      <c r="AQ608"/>
      <c r="AR608"/>
    </row>
    <row r="609" spans="1:44">
      <c r="A609" s="6">
        <v>31</v>
      </c>
      <c r="B609" s="6">
        <v>51</v>
      </c>
      <c r="C609" s="6">
        <v>25</v>
      </c>
      <c r="D609" s="7">
        <v>27.535929289999999</v>
      </c>
      <c r="E609" s="8">
        <f t="shared" si="600"/>
        <v>28</v>
      </c>
      <c r="F609" s="7">
        <v>85.570190100000005</v>
      </c>
      <c r="G609" s="8">
        <f t="shared" si="601"/>
        <v>86</v>
      </c>
      <c r="H609" s="9">
        <v>7.1967742360000004</v>
      </c>
      <c r="I609" s="8">
        <f t="shared" si="602"/>
        <v>7</v>
      </c>
      <c r="J609" s="10">
        <v>53.018992490000002</v>
      </c>
      <c r="K609" s="8">
        <f t="shared" si="603"/>
        <v>53</v>
      </c>
      <c r="L609" s="5" t="s">
        <v>87</v>
      </c>
      <c r="S609"/>
      <c r="AP609"/>
      <c r="AQ609"/>
      <c r="AR609"/>
    </row>
    <row r="610" spans="1:44">
      <c r="A610" s="6">
        <v>0</v>
      </c>
      <c r="B610" s="6">
        <v>49</v>
      </c>
      <c r="C610" s="6">
        <v>18</v>
      </c>
      <c r="D610" s="7">
        <v>29.683616579999999</v>
      </c>
      <c r="E610" s="8">
        <f t="shared" si="600"/>
        <v>30</v>
      </c>
      <c r="F610" s="7">
        <v>87.935980939999993</v>
      </c>
      <c r="G610" s="8">
        <f t="shared" si="601"/>
        <v>88</v>
      </c>
      <c r="H610" s="9">
        <v>6.9900954520000003</v>
      </c>
      <c r="I610" s="8">
        <f t="shared" si="602"/>
        <v>7</v>
      </c>
      <c r="J610" s="10">
        <v>41.824902360000003</v>
      </c>
      <c r="K610" s="8">
        <f t="shared" si="603"/>
        <v>42</v>
      </c>
      <c r="L610" s="5" t="s">
        <v>87</v>
      </c>
      <c r="S610"/>
      <c r="AP610"/>
      <c r="AQ610"/>
      <c r="AR610"/>
    </row>
    <row r="611" spans="1:44">
      <c r="A611" s="6">
        <v>21</v>
      </c>
      <c r="B611" s="6">
        <v>39</v>
      </c>
      <c r="C611" s="6">
        <v>20</v>
      </c>
      <c r="D611" s="7">
        <v>28.144485459999999</v>
      </c>
      <c r="E611" s="8">
        <f t="shared" si="600"/>
        <v>28</v>
      </c>
      <c r="F611" s="7">
        <v>82.119304700000001</v>
      </c>
      <c r="G611" s="8">
        <f t="shared" si="601"/>
        <v>82</v>
      </c>
      <c r="H611" s="9">
        <v>7.064782138</v>
      </c>
      <c r="I611" s="8">
        <f t="shared" si="602"/>
        <v>7</v>
      </c>
      <c r="J611" s="10">
        <v>46.756900860000002</v>
      </c>
      <c r="K611" s="8">
        <f t="shared" si="603"/>
        <v>47</v>
      </c>
      <c r="L611" s="5" t="s">
        <v>87</v>
      </c>
      <c r="S611"/>
      <c r="AP611"/>
      <c r="AQ611"/>
      <c r="AR611"/>
    </row>
    <row r="612" spans="1:44">
      <c r="A612" s="6">
        <v>28</v>
      </c>
      <c r="B612" s="6">
        <v>35</v>
      </c>
      <c r="C612" s="6">
        <v>22</v>
      </c>
      <c r="D612" s="7">
        <v>29.53037621</v>
      </c>
      <c r="E612" s="8">
        <f t="shared" si="600"/>
        <v>30</v>
      </c>
      <c r="F612" s="7">
        <v>86.733460179999994</v>
      </c>
      <c r="G612" s="8">
        <f t="shared" si="601"/>
        <v>87</v>
      </c>
      <c r="H612" s="9">
        <v>7.156563094</v>
      </c>
      <c r="I612" s="8">
        <f t="shared" si="602"/>
        <v>7</v>
      </c>
      <c r="J612" s="10">
        <v>59.872320709999997</v>
      </c>
      <c r="K612" s="8">
        <f t="shared" si="603"/>
        <v>60</v>
      </c>
      <c r="L612" s="5" t="s">
        <v>87</v>
      </c>
      <c r="S612"/>
      <c r="AP612"/>
      <c r="AQ612"/>
      <c r="AR612"/>
    </row>
    <row r="613" spans="1:44">
      <c r="A613" s="6">
        <v>17</v>
      </c>
      <c r="B613" s="6">
        <v>52</v>
      </c>
      <c r="C613" s="6">
        <v>17</v>
      </c>
      <c r="D613" s="7">
        <v>27.883529459999998</v>
      </c>
      <c r="E613" s="8">
        <f t="shared" si="600"/>
        <v>28</v>
      </c>
      <c r="F613" s="7">
        <v>86.451476310000004</v>
      </c>
      <c r="G613" s="8">
        <f t="shared" si="601"/>
        <v>86</v>
      </c>
      <c r="H613" s="9">
        <v>6.3649671840000002</v>
      </c>
      <c r="I613" s="8">
        <f t="shared" si="602"/>
        <v>6</v>
      </c>
      <c r="J613" s="10">
        <v>44.644071050000001</v>
      </c>
      <c r="K613" s="8">
        <f t="shared" si="603"/>
        <v>45</v>
      </c>
      <c r="L613" s="5" t="s">
        <v>87</v>
      </c>
      <c r="S613"/>
      <c r="AP613"/>
      <c r="AQ613"/>
      <c r="AR613"/>
    </row>
    <row r="614" spans="1:44">
      <c r="A614" s="6">
        <v>24</v>
      </c>
      <c r="B614" s="6">
        <v>42</v>
      </c>
      <c r="C614" s="6">
        <v>23</v>
      </c>
      <c r="D614" s="7">
        <v>28.224712759999999</v>
      </c>
      <c r="E614" s="8">
        <f t="shared" si="600"/>
        <v>28</v>
      </c>
      <c r="F614" s="7">
        <v>82.359162280000007</v>
      </c>
      <c r="G614" s="8">
        <f t="shared" si="601"/>
        <v>82</v>
      </c>
      <c r="H614" s="9">
        <v>6.4280544089999996</v>
      </c>
      <c r="I614" s="8">
        <f t="shared" si="602"/>
        <v>6</v>
      </c>
      <c r="J614" s="10">
        <v>44.012066189999999</v>
      </c>
      <c r="K614" s="8">
        <f t="shared" si="603"/>
        <v>44</v>
      </c>
      <c r="L614" s="5" t="s">
        <v>87</v>
      </c>
      <c r="S614"/>
      <c r="AP614"/>
      <c r="AQ614"/>
      <c r="AR614"/>
    </row>
    <row r="615" spans="1:44">
      <c r="A615" s="6">
        <v>28</v>
      </c>
      <c r="B615" s="6">
        <v>46</v>
      </c>
      <c r="C615" s="6">
        <v>16</v>
      </c>
      <c r="D615" s="7">
        <v>29.008123999999999</v>
      </c>
      <c r="E615" s="8">
        <f t="shared" si="600"/>
        <v>29</v>
      </c>
      <c r="F615" s="7">
        <v>84.960893549999994</v>
      </c>
      <c r="G615" s="8">
        <f t="shared" si="601"/>
        <v>85</v>
      </c>
      <c r="H615" s="9">
        <v>6.6641878090000004</v>
      </c>
      <c r="I615" s="8">
        <f t="shared" si="602"/>
        <v>7</v>
      </c>
      <c r="J615" s="10">
        <v>45.91011391</v>
      </c>
      <c r="K615" s="8">
        <f t="shared" si="603"/>
        <v>46</v>
      </c>
      <c r="L615" s="5" t="s">
        <v>87</v>
      </c>
      <c r="S615"/>
      <c r="AP615"/>
      <c r="AQ615"/>
      <c r="AR615"/>
    </row>
    <row r="616" spans="1:44">
      <c r="A616" s="6">
        <v>21</v>
      </c>
      <c r="B616" s="6">
        <v>38</v>
      </c>
      <c r="C616" s="6">
        <v>21</v>
      </c>
      <c r="D616" s="7">
        <v>29.75538903</v>
      </c>
      <c r="E616" s="8">
        <f t="shared" si="600"/>
        <v>30</v>
      </c>
      <c r="F616" s="7">
        <v>86.451932970000001</v>
      </c>
      <c r="G616" s="8">
        <f t="shared" si="601"/>
        <v>86</v>
      </c>
      <c r="H616" s="9">
        <v>6.6376774889999997</v>
      </c>
      <c r="I616" s="8">
        <f t="shared" si="602"/>
        <v>7</v>
      </c>
      <c r="J616" s="10">
        <v>37.546027189999997</v>
      </c>
      <c r="K616" s="8">
        <f t="shared" si="603"/>
        <v>38</v>
      </c>
      <c r="L616" s="5" t="s">
        <v>87</v>
      </c>
      <c r="S616"/>
      <c r="AP616"/>
      <c r="AQ616"/>
      <c r="AR616"/>
    </row>
    <row r="617" spans="1:44">
      <c r="A617" s="6">
        <v>34</v>
      </c>
      <c r="B617" s="6">
        <v>60</v>
      </c>
      <c r="C617" s="6">
        <v>25</v>
      </c>
      <c r="D617" s="7">
        <v>29.78416743</v>
      </c>
      <c r="E617" s="8">
        <f t="shared" si="600"/>
        <v>30</v>
      </c>
      <c r="F617" s="7">
        <v>85.169069759999999</v>
      </c>
      <c r="G617" s="8">
        <f t="shared" si="601"/>
        <v>85</v>
      </c>
      <c r="H617" s="9">
        <v>6.7938557599999996</v>
      </c>
      <c r="I617" s="8">
        <f t="shared" si="602"/>
        <v>7</v>
      </c>
      <c r="J617" s="10">
        <v>40.778728229999999</v>
      </c>
      <c r="K617" s="8">
        <f t="shared" si="603"/>
        <v>41</v>
      </c>
      <c r="L617" s="5" t="s">
        <v>87</v>
      </c>
      <c r="S617"/>
      <c r="AP617"/>
      <c r="AQ617"/>
      <c r="AR617"/>
    </row>
    <row r="618" spans="1:44">
      <c r="A618" s="6">
        <v>19</v>
      </c>
      <c r="B618" s="6">
        <v>53</v>
      </c>
      <c r="C618" s="6">
        <v>22</v>
      </c>
      <c r="D618" s="7">
        <v>27.864013199999999</v>
      </c>
      <c r="E618" s="8">
        <f t="shared" si="600"/>
        <v>28</v>
      </c>
      <c r="F618" s="7">
        <v>80.451314199999999</v>
      </c>
      <c r="G618" s="8">
        <f t="shared" si="601"/>
        <v>80</v>
      </c>
      <c r="H618" s="9">
        <v>6.8528846430000003</v>
      </c>
      <c r="I618" s="8">
        <f t="shared" si="602"/>
        <v>7</v>
      </c>
      <c r="J618" s="10">
        <v>42.830539020000003</v>
      </c>
      <c r="K618" s="8">
        <f t="shared" si="603"/>
        <v>43</v>
      </c>
      <c r="L618" s="5" t="s">
        <v>87</v>
      </c>
      <c r="S618"/>
      <c r="AP618"/>
      <c r="AQ618"/>
      <c r="AR618"/>
    </row>
    <row r="619" spans="1:44">
      <c r="A619" s="6">
        <v>31</v>
      </c>
      <c r="B619" s="6">
        <v>58</v>
      </c>
      <c r="C619" s="6">
        <v>15</v>
      </c>
      <c r="D619" s="7">
        <v>27.110264829999998</v>
      </c>
      <c r="E619" s="8">
        <f t="shared" si="600"/>
        <v>27</v>
      </c>
      <c r="F619" s="7">
        <v>84.96771717</v>
      </c>
      <c r="G619" s="8">
        <f t="shared" si="601"/>
        <v>85</v>
      </c>
      <c r="H619" s="9">
        <v>7.1215712929999997</v>
      </c>
      <c r="I619" s="8">
        <f t="shared" si="602"/>
        <v>7</v>
      </c>
      <c r="J619" s="10">
        <v>51.526174230000002</v>
      </c>
      <c r="K619" s="8">
        <f t="shared" si="603"/>
        <v>52</v>
      </c>
      <c r="L619" s="5" t="s">
        <v>87</v>
      </c>
      <c r="S619"/>
      <c r="AP619"/>
      <c r="AQ619"/>
      <c r="AR619"/>
    </row>
    <row r="620" spans="1:44">
      <c r="A620" s="6">
        <v>19</v>
      </c>
      <c r="B620" s="6">
        <v>35</v>
      </c>
      <c r="C620" s="6">
        <v>24</v>
      </c>
      <c r="D620" s="7">
        <v>27.110303689999999</v>
      </c>
      <c r="E620" s="8">
        <f t="shared" si="600"/>
        <v>27</v>
      </c>
      <c r="F620" s="7">
        <v>83.64274107</v>
      </c>
      <c r="G620" s="8">
        <f t="shared" si="601"/>
        <v>84</v>
      </c>
      <c r="H620" s="9">
        <v>6.8833080329999996</v>
      </c>
      <c r="I620" s="8">
        <f t="shared" si="602"/>
        <v>7</v>
      </c>
      <c r="J620" s="10">
        <v>49.119645820000002</v>
      </c>
      <c r="K620" s="8">
        <f t="shared" si="603"/>
        <v>49</v>
      </c>
      <c r="L620" s="5" t="s">
        <v>87</v>
      </c>
      <c r="S620"/>
      <c r="AP620"/>
      <c r="AQ620"/>
      <c r="AR620"/>
    </row>
    <row r="621" spans="1:44">
      <c r="A621" s="6">
        <v>24</v>
      </c>
      <c r="B621" s="6">
        <v>53</v>
      </c>
      <c r="C621" s="6">
        <v>17</v>
      </c>
      <c r="D621" s="7">
        <v>28.954512319999999</v>
      </c>
      <c r="E621" s="8">
        <f t="shared" si="600"/>
        <v>29</v>
      </c>
      <c r="F621" s="7">
        <v>89.07866095</v>
      </c>
      <c r="G621" s="8">
        <f t="shared" si="601"/>
        <v>89</v>
      </c>
      <c r="H621" s="9">
        <v>6.4212711779999996</v>
      </c>
      <c r="I621" s="8">
        <f t="shared" si="602"/>
        <v>6</v>
      </c>
      <c r="J621" s="10">
        <v>57.659013690000002</v>
      </c>
      <c r="K621" s="8">
        <f t="shared" si="603"/>
        <v>58</v>
      </c>
      <c r="L621" s="5" t="s">
        <v>87</v>
      </c>
      <c r="S621"/>
      <c r="AP621"/>
      <c r="AQ621"/>
      <c r="AR621"/>
    </row>
    <row r="622" spans="1:44">
      <c r="A622" s="6">
        <v>13</v>
      </c>
      <c r="B622" s="6">
        <v>47</v>
      </c>
      <c r="C622" s="6">
        <v>20</v>
      </c>
      <c r="D622" s="7">
        <v>29.217800350000001</v>
      </c>
      <c r="E622" s="8">
        <f t="shared" si="600"/>
        <v>29</v>
      </c>
      <c r="F622" s="7">
        <v>87.937242190000006</v>
      </c>
      <c r="G622" s="8">
        <f t="shared" si="601"/>
        <v>88</v>
      </c>
      <c r="H622" s="9">
        <v>6.5445021399999996</v>
      </c>
      <c r="I622" s="8">
        <f t="shared" si="602"/>
        <v>7</v>
      </c>
      <c r="J622" s="10">
        <v>43.138663100000002</v>
      </c>
      <c r="K622" s="8">
        <f t="shared" si="603"/>
        <v>43</v>
      </c>
      <c r="L622" s="5" t="s">
        <v>87</v>
      </c>
      <c r="S622"/>
      <c r="AP622"/>
      <c r="AQ622"/>
      <c r="AR622"/>
    </row>
    <row r="623" spans="1:44">
      <c r="A623" s="6">
        <v>31</v>
      </c>
      <c r="B623" s="6">
        <v>53</v>
      </c>
      <c r="C623" s="6">
        <v>16</v>
      </c>
      <c r="D623" s="7">
        <v>28.742009800000002</v>
      </c>
      <c r="E623" s="8">
        <f t="shared" si="600"/>
        <v>29</v>
      </c>
      <c r="F623" s="7">
        <v>85.816759469999994</v>
      </c>
      <c r="G623" s="8">
        <f t="shared" si="601"/>
        <v>86</v>
      </c>
      <c r="H623" s="9">
        <v>6.4520064509999999</v>
      </c>
      <c r="I623" s="8">
        <f t="shared" si="602"/>
        <v>6</v>
      </c>
      <c r="J623" s="10">
        <v>48.54598575</v>
      </c>
      <c r="K623" s="8">
        <f t="shared" si="603"/>
        <v>49</v>
      </c>
      <c r="L623" s="5" t="s">
        <v>87</v>
      </c>
      <c r="S623"/>
      <c r="AP623"/>
      <c r="AQ623"/>
      <c r="AR623"/>
    </row>
    <row r="624" spans="1:44">
      <c r="A624" s="6">
        <v>28</v>
      </c>
      <c r="B624" s="6">
        <v>45</v>
      </c>
      <c r="C624" s="6">
        <v>23</v>
      </c>
      <c r="D624" s="7">
        <v>29.650211840000001</v>
      </c>
      <c r="E624" s="8">
        <f t="shared" si="600"/>
        <v>30</v>
      </c>
      <c r="F624" s="7">
        <v>80.298683209999993</v>
      </c>
      <c r="G624" s="8">
        <f t="shared" si="601"/>
        <v>80</v>
      </c>
      <c r="H624" s="9">
        <v>6.4892591360000003</v>
      </c>
      <c r="I624" s="8">
        <f t="shared" si="602"/>
        <v>6</v>
      </c>
      <c r="J624" s="10">
        <v>56.762783630000001</v>
      </c>
      <c r="K624" s="8">
        <f t="shared" si="603"/>
        <v>57</v>
      </c>
      <c r="L624" s="5" t="s">
        <v>87</v>
      </c>
      <c r="S624"/>
      <c r="AP624"/>
      <c r="AQ624"/>
      <c r="AR624"/>
    </row>
    <row r="625" spans="1:44">
      <c r="A625" s="6">
        <v>31</v>
      </c>
      <c r="B625" s="6">
        <v>37</v>
      </c>
      <c r="C625" s="6">
        <v>21</v>
      </c>
      <c r="D625" s="7">
        <v>27.239249950000001</v>
      </c>
      <c r="E625" s="8">
        <f t="shared" si="600"/>
        <v>27</v>
      </c>
      <c r="F625" s="7">
        <v>86.404240999999999</v>
      </c>
      <c r="G625" s="8">
        <f t="shared" si="601"/>
        <v>86</v>
      </c>
      <c r="H625" s="9">
        <v>6.7134106259999999</v>
      </c>
      <c r="I625" s="8">
        <f t="shared" si="602"/>
        <v>7</v>
      </c>
      <c r="J625" s="10">
        <v>37.31236904</v>
      </c>
      <c r="K625" s="8">
        <f t="shared" si="603"/>
        <v>37</v>
      </c>
      <c r="L625" s="5" t="s">
        <v>87</v>
      </c>
      <c r="S625"/>
      <c r="AP625"/>
      <c r="AQ625"/>
      <c r="AR625"/>
    </row>
    <row r="626" spans="1:44">
      <c r="A626" s="6">
        <v>33</v>
      </c>
      <c r="B626" s="6">
        <v>60</v>
      </c>
      <c r="C626" s="6">
        <v>15</v>
      </c>
      <c r="D626" s="7">
        <v>28.951723510000001</v>
      </c>
      <c r="E626" s="8">
        <f t="shared" si="600"/>
        <v>29</v>
      </c>
      <c r="F626" s="7">
        <v>81.670853230000006</v>
      </c>
      <c r="G626" s="8">
        <f t="shared" si="601"/>
        <v>82</v>
      </c>
      <c r="H626" s="9">
        <v>6.5108409280000004</v>
      </c>
      <c r="I626" s="8">
        <f t="shared" si="602"/>
        <v>7</v>
      </c>
      <c r="J626" s="10">
        <v>56.511032929999999</v>
      </c>
      <c r="K626" s="8">
        <f t="shared" si="603"/>
        <v>57</v>
      </c>
      <c r="L626" s="5" t="s">
        <v>87</v>
      </c>
      <c r="S626"/>
      <c r="AP626"/>
      <c r="AQ626"/>
      <c r="AR626"/>
    </row>
    <row r="627" spans="1:44">
      <c r="A627" s="6">
        <v>34</v>
      </c>
      <c r="B627" s="6">
        <v>45</v>
      </c>
      <c r="C627" s="6">
        <v>21</v>
      </c>
      <c r="D627" s="7">
        <v>28.188371360000001</v>
      </c>
      <c r="E627" s="8">
        <f t="shared" si="600"/>
        <v>28</v>
      </c>
      <c r="F627" s="7">
        <v>82.606296520000001</v>
      </c>
      <c r="G627" s="8">
        <f t="shared" si="601"/>
        <v>83</v>
      </c>
      <c r="H627" s="9">
        <v>6.2873801169999997</v>
      </c>
      <c r="I627" s="8">
        <f t="shared" si="602"/>
        <v>6</v>
      </c>
      <c r="J627" s="10">
        <v>37.011104379999999</v>
      </c>
      <c r="K627" s="8">
        <f t="shared" si="603"/>
        <v>37</v>
      </c>
      <c r="L627" s="5" t="s">
        <v>87</v>
      </c>
      <c r="S627"/>
      <c r="AP627"/>
      <c r="AQ627"/>
      <c r="AR627"/>
    </row>
    <row r="628" spans="1:44">
      <c r="A628" s="6">
        <v>13</v>
      </c>
      <c r="B628" s="6">
        <v>57</v>
      </c>
      <c r="C628" s="6">
        <v>25</v>
      </c>
      <c r="D628" s="7">
        <v>28.300414929999999</v>
      </c>
      <c r="E628" s="8">
        <f t="shared" si="600"/>
        <v>28</v>
      </c>
      <c r="F628" s="7">
        <v>86.206815539999994</v>
      </c>
      <c r="G628" s="8">
        <f t="shared" si="601"/>
        <v>86</v>
      </c>
      <c r="H628" s="9">
        <v>6.8630857599999997</v>
      </c>
      <c r="I628" s="8">
        <f t="shared" si="602"/>
        <v>7</v>
      </c>
      <c r="J628" s="10">
        <v>50.47333854</v>
      </c>
      <c r="K628" s="8">
        <f t="shared" si="603"/>
        <v>50</v>
      </c>
      <c r="L628" s="5" t="s">
        <v>87</v>
      </c>
      <c r="S628"/>
      <c r="AP628"/>
      <c r="AQ628"/>
      <c r="AR628"/>
    </row>
    <row r="629" spans="1:44">
      <c r="A629" s="6">
        <v>33</v>
      </c>
      <c r="B629" s="6">
        <v>57</v>
      </c>
      <c r="C629" s="6">
        <v>17</v>
      </c>
      <c r="D629" s="7">
        <v>27.896361259999999</v>
      </c>
      <c r="E629" s="8">
        <f t="shared" si="600"/>
        <v>28</v>
      </c>
      <c r="F629" s="7">
        <v>88.717822870000006</v>
      </c>
      <c r="G629" s="8">
        <f t="shared" si="601"/>
        <v>89</v>
      </c>
      <c r="H629" s="9">
        <v>6.7841527099999999</v>
      </c>
      <c r="I629" s="8">
        <f t="shared" si="602"/>
        <v>7</v>
      </c>
      <c r="J629" s="10">
        <v>57.798633680000002</v>
      </c>
      <c r="K629" s="8">
        <f t="shared" si="603"/>
        <v>58</v>
      </c>
      <c r="L629" s="5" t="s">
        <v>87</v>
      </c>
      <c r="S629"/>
      <c r="AP629"/>
      <c r="AQ629"/>
      <c r="AR629"/>
    </row>
    <row r="630" spans="1:44">
      <c r="A630" s="6">
        <v>32</v>
      </c>
      <c r="B630" s="6">
        <v>57</v>
      </c>
      <c r="C630" s="6">
        <v>22</v>
      </c>
      <c r="D630" s="7">
        <v>28.689985100000001</v>
      </c>
      <c r="E630" s="8">
        <f t="shared" si="600"/>
        <v>29</v>
      </c>
      <c r="F630" s="7">
        <v>87.504367970000004</v>
      </c>
      <c r="G630" s="8">
        <f t="shared" si="601"/>
        <v>88</v>
      </c>
      <c r="H630" s="9">
        <v>6.7694158880000002</v>
      </c>
      <c r="I630" s="8">
        <f t="shared" si="602"/>
        <v>7</v>
      </c>
      <c r="J630" s="10">
        <v>44.565983520000003</v>
      </c>
      <c r="K630" s="8">
        <f t="shared" si="603"/>
        <v>45</v>
      </c>
      <c r="L630" s="5" t="s">
        <v>87</v>
      </c>
      <c r="S630"/>
      <c r="AP630"/>
      <c r="AQ630"/>
      <c r="AR630"/>
    </row>
    <row r="631" spans="1:44">
      <c r="A631" s="6">
        <v>23</v>
      </c>
      <c r="B631" s="6">
        <v>59</v>
      </c>
      <c r="C631" s="6">
        <v>25</v>
      </c>
      <c r="D631" s="7">
        <v>27.8262623</v>
      </c>
      <c r="E631" s="8">
        <f t="shared" si="600"/>
        <v>28</v>
      </c>
      <c r="F631" s="7">
        <v>88.731002259999997</v>
      </c>
      <c r="G631" s="8">
        <f t="shared" si="601"/>
        <v>89</v>
      </c>
      <c r="H631" s="9">
        <v>6.3207684879999997</v>
      </c>
      <c r="I631" s="8">
        <f t="shared" si="602"/>
        <v>6</v>
      </c>
      <c r="J631" s="10">
        <v>56.688338190000003</v>
      </c>
      <c r="K631" s="8">
        <f t="shared" si="603"/>
        <v>57</v>
      </c>
      <c r="L631" s="5" t="s">
        <v>87</v>
      </c>
      <c r="S631"/>
      <c r="AP631"/>
      <c r="AQ631"/>
      <c r="AR631"/>
    </row>
    <row r="632" spans="1:44">
      <c r="A632" s="6">
        <v>35</v>
      </c>
      <c r="B632" s="6">
        <v>41</v>
      </c>
      <c r="C632" s="6">
        <v>18</v>
      </c>
      <c r="D632" s="7">
        <v>28.705626729999999</v>
      </c>
      <c r="E632" s="8">
        <f t="shared" si="600"/>
        <v>29</v>
      </c>
      <c r="F632" s="7">
        <v>81.592006889999993</v>
      </c>
      <c r="G632" s="8">
        <f t="shared" si="601"/>
        <v>82</v>
      </c>
      <c r="H632" s="9">
        <v>6.7050085040000003</v>
      </c>
      <c r="I632" s="8">
        <f t="shared" si="602"/>
        <v>7</v>
      </c>
      <c r="J632" s="10">
        <v>59.870654389999999</v>
      </c>
      <c r="K632" s="8">
        <f t="shared" si="603"/>
        <v>60</v>
      </c>
      <c r="L632" s="5" t="s">
        <v>87</v>
      </c>
      <c r="S632"/>
      <c r="AP632"/>
      <c r="AQ632"/>
      <c r="AR632"/>
    </row>
    <row r="633" spans="1:44">
      <c r="A633" s="6">
        <v>6</v>
      </c>
      <c r="B633" s="6">
        <v>48</v>
      </c>
      <c r="C633" s="6">
        <v>24</v>
      </c>
      <c r="D633" s="7">
        <v>28.636281199999999</v>
      </c>
      <c r="E633" s="8">
        <f t="shared" si="600"/>
        <v>29</v>
      </c>
      <c r="F633" s="7">
        <v>84.614310759999995</v>
      </c>
      <c r="G633" s="8">
        <f t="shared" si="601"/>
        <v>85</v>
      </c>
      <c r="H633" s="9">
        <v>6.7907363390000004</v>
      </c>
      <c r="I633" s="8">
        <f t="shared" si="602"/>
        <v>7</v>
      </c>
      <c r="J633" s="10">
        <v>48.483193350000001</v>
      </c>
      <c r="K633" s="8">
        <f t="shared" si="603"/>
        <v>48</v>
      </c>
      <c r="L633" s="5" t="s">
        <v>87</v>
      </c>
      <c r="S633"/>
      <c r="AP633"/>
      <c r="AQ633"/>
      <c r="AR633"/>
    </row>
    <row r="634" spans="1:44">
      <c r="A634" s="6">
        <v>29</v>
      </c>
      <c r="B634" s="6">
        <v>36</v>
      </c>
      <c r="C634" s="6">
        <v>25</v>
      </c>
      <c r="D634" s="7">
        <v>28.285115470000001</v>
      </c>
      <c r="E634" s="8">
        <f t="shared" si="600"/>
        <v>28</v>
      </c>
      <c r="F634" s="7">
        <v>88.439397900000003</v>
      </c>
      <c r="G634" s="8">
        <f t="shared" si="601"/>
        <v>88</v>
      </c>
      <c r="H634" s="9">
        <v>7.1302786569999999</v>
      </c>
      <c r="I634" s="8">
        <f t="shared" si="602"/>
        <v>7</v>
      </c>
      <c r="J634" s="10">
        <v>48.566902349999999</v>
      </c>
      <c r="K634" s="8">
        <f t="shared" si="603"/>
        <v>49</v>
      </c>
      <c r="L634" s="5" t="s">
        <v>87</v>
      </c>
      <c r="S634"/>
      <c r="AP634"/>
      <c r="AQ634"/>
      <c r="AR634"/>
    </row>
    <row r="635" spans="1:44">
      <c r="A635" s="6">
        <v>4</v>
      </c>
      <c r="B635" s="6">
        <v>36</v>
      </c>
      <c r="C635" s="6">
        <v>22</v>
      </c>
      <c r="D635" s="7">
        <v>27.608873930000001</v>
      </c>
      <c r="E635" s="8">
        <f t="shared" si="600"/>
        <v>28</v>
      </c>
      <c r="F635" s="7">
        <v>86.13316408</v>
      </c>
      <c r="G635" s="8">
        <f t="shared" si="601"/>
        <v>86</v>
      </c>
      <c r="H635" s="9">
        <v>7.012740397</v>
      </c>
      <c r="I635" s="8">
        <f t="shared" si="602"/>
        <v>7</v>
      </c>
      <c r="J635" s="10">
        <v>43.80041104</v>
      </c>
      <c r="K635" s="8">
        <f t="shared" si="603"/>
        <v>44</v>
      </c>
      <c r="L635" s="5" t="s">
        <v>87</v>
      </c>
      <c r="S635"/>
      <c r="AP635"/>
      <c r="AQ635"/>
      <c r="AR635"/>
    </row>
    <row r="636" spans="1:44">
      <c r="A636" s="6">
        <v>10</v>
      </c>
      <c r="B636" s="6">
        <v>59</v>
      </c>
      <c r="C636" s="6">
        <v>22</v>
      </c>
      <c r="D636" s="7">
        <v>28.609011450000001</v>
      </c>
      <c r="E636" s="8">
        <f t="shared" si="600"/>
        <v>29</v>
      </c>
      <c r="F636" s="7">
        <v>86.994957659999997</v>
      </c>
      <c r="G636" s="8">
        <f t="shared" si="601"/>
        <v>87</v>
      </c>
      <c r="H636" s="9">
        <v>7.1556850159999996</v>
      </c>
      <c r="I636" s="8">
        <f t="shared" si="602"/>
        <v>7</v>
      </c>
      <c r="J636" s="10">
        <v>36.946169650000002</v>
      </c>
      <c r="K636" s="8">
        <f t="shared" si="603"/>
        <v>37</v>
      </c>
      <c r="L636" s="5" t="s">
        <v>87</v>
      </c>
      <c r="S636"/>
      <c r="AP636"/>
      <c r="AQ636"/>
      <c r="AR636"/>
    </row>
    <row r="637" spans="1:44">
      <c r="A637" s="6">
        <v>14</v>
      </c>
      <c r="B637" s="6">
        <v>48</v>
      </c>
      <c r="C637" s="6">
        <v>21</v>
      </c>
      <c r="D637" s="7">
        <v>29.245989760000001</v>
      </c>
      <c r="E637" s="8">
        <f t="shared" si="600"/>
        <v>29</v>
      </c>
      <c r="F637" s="7">
        <v>84.800841050000002</v>
      </c>
      <c r="G637" s="8">
        <f t="shared" si="601"/>
        <v>85</v>
      </c>
      <c r="H637" s="9">
        <v>6.9912423620000004</v>
      </c>
      <c r="I637" s="8">
        <f t="shared" si="602"/>
        <v>7</v>
      </c>
      <c r="J637" s="10">
        <v>53.432289150000003</v>
      </c>
      <c r="K637" s="8">
        <f t="shared" si="603"/>
        <v>53</v>
      </c>
      <c r="L637" s="5" t="s">
        <v>87</v>
      </c>
      <c r="S637"/>
      <c r="AP637"/>
      <c r="AQ637"/>
      <c r="AR637"/>
    </row>
    <row r="638" spans="1:44">
      <c r="A638" s="6">
        <v>8</v>
      </c>
      <c r="B638" s="6">
        <v>50</v>
      </c>
      <c r="C638" s="6">
        <v>21</v>
      </c>
      <c r="D638" s="7">
        <v>28.62911222</v>
      </c>
      <c r="E638" s="8">
        <f t="shared" si="600"/>
        <v>29</v>
      </c>
      <c r="F638" s="7">
        <v>89.114805899999993</v>
      </c>
      <c r="G638" s="8">
        <f t="shared" si="601"/>
        <v>89</v>
      </c>
      <c r="H638" s="9">
        <v>6.2189238930000004</v>
      </c>
      <c r="I638" s="8">
        <f t="shared" si="602"/>
        <v>6</v>
      </c>
      <c r="J638" s="10">
        <v>50.499132410000001</v>
      </c>
      <c r="K638" s="8">
        <f t="shared" si="603"/>
        <v>50</v>
      </c>
      <c r="L638" s="5" t="s">
        <v>87</v>
      </c>
      <c r="S638"/>
      <c r="AP638"/>
      <c r="AQ638"/>
      <c r="AR638"/>
    </row>
    <row r="639" spans="1:44">
      <c r="A639" s="6">
        <v>20</v>
      </c>
      <c r="B639" s="6">
        <v>40</v>
      </c>
      <c r="C639" s="6">
        <v>15</v>
      </c>
      <c r="D639" s="7">
        <v>29.573294789999998</v>
      </c>
      <c r="E639" s="8">
        <f t="shared" si="600"/>
        <v>30</v>
      </c>
      <c r="F639" s="7">
        <v>88.075055239999998</v>
      </c>
      <c r="G639" s="8">
        <f t="shared" si="601"/>
        <v>88</v>
      </c>
      <c r="H639" s="9">
        <v>7.199495368</v>
      </c>
      <c r="I639" s="8">
        <f t="shared" si="602"/>
        <v>7</v>
      </c>
      <c r="J639" s="10">
        <v>45.044670750000002</v>
      </c>
      <c r="K639" s="8">
        <f t="shared" si="603"/>
        <v>45</v>
      </c>
      <c r="L639" s="5" t="s">
        <v>87</v>
      </c>
      <c r="S639"/>
      <c r="AP639"/>
      <c r="AQ639"/>
      <c r="AR639"/>
    </row>
    <row r="640" spans="1:44">
      <c r="A640" s="6">
        <v>36</v>
      </c>
      <c r="B640" s="6">
        <v>43</v>
      </c>
      <c r="C640" s="6">
        <v>22</v>
      </c>
      <c r="D640" s="7">
        <v>27.826842620000001</v>
      </c>
      <c r="E640" s="8">
        <f t="shared" si="600"/>
        <v>28</v>
      </c>
      <c r="F640" s="7">
        <v>87.166791470000007</v>
      </c>
      <c r="G640" s="8">
        <f t="shared" si="601"/>
        <v>87</v>
      </c>
      <c r="H640" s="9">
        <v>6.3898821659999996</v>
      </c>
      <c r="I640" s="8">
        <f t="shared" si="602"/>
        <v>6</v>
      </c>
      <c r="J640" s="10">
        <v>58.372497719999998</v>
      </c>
      <c r="K640" s="8">
        <f t="shared" si="603"/>
        <v>58</v>
      </c>
      <c r="L640" s="5" t="s">
        <v>87</v>
      </c>
      <c r="S640"/>
      <c r="AP640"/>
      <c r="AQ640"/>
      <c r="AR640"/>
    </row>
    <row r="641" spans="1:44">
      <c r="A641" s="6">
        <v>14</v>
      </c>
      <c r="B641" s="6">
        <v>57</v>
      </c>
      <c r="C641" s="6">
        <v>15</v>
      </c>
      <c r="D641" s="7">
        <v>29.875701500000002</v>
      </c>
      <c r="E641" s="8">
        <f t="shared" si="600"/>
        <v>30</v>
      </c>
      <c r="F641" s="7">
        <v>83.147962960000001</v>
      </c>
      <c r="G641" s="8">
        <f t="shared" si="601"/>
        <v>83</v>
      </c>
      <c r="H641" s="9">
        <v>6.6234382820000004</v>
      </c>
      <c r="I641" s="8">
        <f t="shared" si="602"/>
        <v>7</v>
      </c>
      <c r="J641" s="10">
        <v>40.120441579999998</v>
      </c>
      <c r="K641" s="8">
        <f t="shared" si="603"/>
        <v>40</v>
      </c>
      <c r="L641" s="5" t="s">
        <v>87</v>
      </c>
      <c r="S641"/>
      <c r="AP641"/>
      <c r="AQ641"/>
      <c r="AR641"/>
    </row>
    <row r="642" spans="1:44">
      <c r="A642" s="6">
        <v>11</v>
      </c>
      <c r="B642" s="6">
        <v>60</v>
      </c>
      <c r="C642" s="6">
        <v>23</v>
      </c>
      <c r="D642" s="7">
        <v>27.336843859999998</v>
      </c>
      <c r="E642" s="8">
        <f t="shared" si="600"/>
        <v>27</v>
      </c>
      <c r="F642" s="7">
        <v>88.502291020000001</v>
      </c>
      <c r="G642" s="8">
        <f t="shared" si="601"/>
        <v>89</v>
      </c>
      <c r="H642" s="9">
        <v>7.0330127769999997</v>
      </c>
      <c r="I642" s="8">
        <f t="shared" si="602"/>
        <v>7</v>
      </c>
      <c r="J642" s="10">
        <v>51.098026249999997</v>
      </c>
      <c r="K642" s="8">
        <f t="shared" si="603"/>
        <v>51</v>
      </c>
      <c r="L642" s="5" t="s">
        <v>87</v>
      </c>
      <c r="S642"/>
      <c r="AP642"/>
      <c r="AQ642"/>
      <c r="AR642"/>
    </row>
    <row r="643" spans="1:44">
      <c r="A643" s="6">
        <v>10</v>
      </c>
      <c r="B643" s="6">
        <v>59</v>
      </c>
      <c r="C643" s="6">
        <v>15</v>
      </c>
      <c r="D643" s="7">
        <v>29.830403879999999</v>
      </c>
      <c r="E643" s="8">
        <f t="shared" ref="E643:E706" si="604">ROUND(D643, 0)</f>
        <v>30</v>
      </c>
      <c r="F643" s="7">
        <v>89.304283049999995</v>
      </c>
      <c r="G643" s="8">
        <f t="shared" ref="G643:G706" si="605">ROUND(F643, 0)</f>
        <v>89</v>
      </c>
      <c r="H643" s="9">
        <v>6.32400451</v>
      </c>
      <c r="I643" s="8">
        <f t="shared" ref="I643:I706" si="606">ROUND(H643, 0)</f>
        <v>6</v>
      </c>
      <c r="J643" s="10">
        <v>58.866870929999997</v>
      </c>
      <c r="K643" s="8">
        <f t="shared" ref="K643:K706" si="607">ROUND(J643, 0)</f>
        <v>59</v>
      </c>
      <c r="L643" s="5" t="s">
        <v>87</v>
      </c>
      <c r="S643"/>
      <c r="AP643"/>
      <c r="AQ643"/>
      <c r="AR643"/>
    </row>
    <row r="644" spans="1:44">
      <c r="A644" s="6">
        <v>7</v>
      </c>
      <c r="B644" s="6">
        <v>60</v>
      </c>
      <c r="C644" s="6">
        <v>25</v>
      </c>
      <c r="D644" s="7">
        <v>28.275317099999999</v>
      </c>
      <c r="E644" s="8">
        <f t="shared" si="604"/>
        <v>28</v>
      </c>
      <c r="F644" s="7">
        <v>82.760208210000002</v>
      </c>
      <c r="G644" s="8">
        <f t="shared" si="605"/>
        <v>83</v>
      </c>
      <c r="H644" s="9">
        <v>6.3976367090000004</v>
      </c>
      <c r="I644" s="8">
        <f t="shared" si="606"/>
        <v>6</v>
      </c>
      <c r="J644" s="10">
        <v>56.049954229999997</v>
      </c>
      <c r="K644" s="8">
        <f t="shared" si="607"/>
        <v>56</v>
      </c>
      <c r="L644" s="5" t="s">
        <v>87</v>
      </c>
      <c r="S644"/>
      <c r="AP644"/>
      <c r="AQ644"/>
      <c r="AR644"/>
    </row>
    <row r="645" spans="1:44">
      <c r="A645" s="6">
        <v>2</v>
      </c>
      <c r="B645" s="6">
        <v>47</v>
      </c>
      <c r="C645" s="6">
        <v>15</v>
      </c>
      <c r="D645" s="7">
        <v>29.868600650000001</v>
      </c>
      <c r="E645" s="8">
        <f t="shared" si="604"/>
        <v>30</v>
      </c>
      <c r="F645" s="7">
        <v>85.991279340000006</v>
      </c>
      <c r="G645" s="8">
        <f t="shared" si="605"/>
        <v>86</v>
      </c>
      <c r="H645" s="9">
        <v>6.4014557060000001</v>
      </c>
      <c r="I645" s="8">
        <f t="shared" si="606"/>
        <v>6</v>
      </c>
      <c r="J645" s="10">
        <v>58.413941430000001</v>
      </c>
      <c r="K645" s="8">
        <f t="shared" si="607"/>
        <v>58</v>
      </c>
      <c r="L645" s="5" t="s">
        <v>87</v>
      </c>
      <c r="S645"/>
      <c r="AP645"/>
      <c r="AQ645"/>
      <c r="AR645"/>
    </row>
    <row r="646" spans="1:44">
      <c r="A646" s="6">
        <v>20</v>
      </c>
      <c r="B646" s="6">
        <v>45</v>
      </c>
      <c r="C646" s="6">
        <v>22</v>
      </c>
      <c r="D646" s="7">
        <v>29.5888162</v>
      </c>
      <c r="E646" s="8">
        <f t="shared" si="604"/>
        <v>30</v>
      </c>
      <c r="F646" s="7">
        <v>89.993969300000003</v>
      </c>
      <c r="G646" s="8">
        <f t="shared" si="605"/>
        <v>90</v>
      </c>
      <c r="H646" s="9">
        <v>6.9045870159999998</v>
      </c>
      <c r="I646" s="8">
        <f t="shared" si="606"/>
        <v>7</v>
      </c>
      <c r="J646" s="10">
        <v>54.961212619999998</v>
      </c>
      <c r="K646" s="8">
        <f t="shared" si="607"/>
        <v>55</v>
      </c>
      <c r="L646" s="5" t="s">
        <v>87</v>
      </c>
      <c r="S646"/>
      <c r="AP646"/>
      <c r="AQ646"/>
      <c r="AR646"/>
    </row>
    <row r="647" spans="1:44">
      <c r="A647" s="6">
        <v>2</v>
      </c>
      <c r="B647" s="6">
        <v>39</v>
      </c>
      <c r="C647" s="6">
        <v>15</v>
      </c>
      <c r="D647" s="7">
        <v>28.07219563</v>
      </c>
      <c r="E647" s="8">
        <f t="shared" si="604"/>
        <v>28</v>
      </c>
      <c r="F647" s="7">
        <v>82.911647200000004</v>
      </c>
      <c r="G647" s="8">
        <f t="shared" si="605"/>
        <v>83</v>
      </c>
      <c r="H647" s="9">
        <v>6.478557136</v>
      </c>
      <c r="I647" s="8">
        <f t="shared" si="606"/>
        <v>6</v>
      </c>
      <c r="J647" s="10">
        <v>49.618653049999999</v>
      </c>
      <c r="K647" s="8">
        <f t="shared" si="607"/>
        <v>50</v>
      </c>
      <c r="L647" s="5" t="s">
        <v>87</v>
      </c>
      <c r="S647"/>
      <c r="AP647"/>
      <c r="AQ647"/>
      <c r="AR647"/>
    </row>
    <row r="648" spans="1:44">
      <c r="A648" s="6">
        <v>27</v>
      </c>
      <c r="B648" s="6">
        <v>40</v>
      </c>
      <c r="C648" s="6">
        <v>24</v>
      </c>
      <c r="D648" s="7">
        <v>27.840265169999999</v>
      </c>
      <c r="E648" s="8">
        <f t="shared" si="604"/>
        <v>28</v>
      </c>
      <c r="F648" s="7">
        <v>89.996155580000007</v>
      </c>
      <c r="G648" s="8">
        <f t="shared" si="605"/>
        <v>90</v>
      </c>
      <c r="H648" s="9">
        <v>7.063022095</v>
      </c>
      <c r="I648" s="8">
        <f t="shared" si="606"/>
        <v>7</v>
      </c>
      <c r="J648" s="10">
        <v>52.846260090000001</v>
      </c>
      <c r="K648" s="8">
        <f t="shared" si="607"/>
        <v>53</v>
      </c>
      <c r="L648" s="5" t="s">
        <v>87</v>
      </c>
      <c r="S648"/>
      <c r="AP648"/>
      <c r="AQ648"/>
      <c r="AR648"/>
    </row>
    <row r="649" spans="1:44">
      <c r="A649" s="6">
        <v>35</v>
      </c>
      <c r="B649" s="6">
        <v>48</v>
      </c>
      <c r="C649" s="6">
        <v>15</v>
      </c>
      <c r="D649" s="7">
        <v>27.10818093</v>
      </c>
      <c r="E649" s="8">
        <f t="shared" si="604"/>
        <v>27</v>
      </c>
      <c r="F649" s="7">
        <v>87.451266899999993</v>
      </c>
      <c r="G649" s="8">
        <f t="shared" si="605"/>
        <v>87</v>
      </c>
      <c r="H649" s="9">
        <v>6.9817583619999999</v>
      </c>
      <c r="I649" s="8">
        <f t="shared" si="606"/>
        <v>7</v>
      </c>
      <c r="J649" s="10">
        <v>55.037239790000001</v>
      </c>
      <c r="K649" s="8">
        <f t="shared" si="607"/>
        <v>55</v>
      </c>
      <c r="L649" s="5" t="s">
        <v>87</v>
      </c>
      <c r="S649"/>
      <c r="AP649"/>
      <c r="AQ649"/>
      <c r="AR649"/>
    </row>
    <row r="650" spans="1:44">
      <c r="A650" s="6">
        <v>4</v>
      </c>
      <c r="B650" s="6">
        <v>59</v>
      </c>
      <c r="C650" s="6">
        <v>25</v>
      </c>
      <c r="D650" s="7">
        <v>27.685151139999999</v>
      </c>
      <c r="E650" s="8">
        <f t="shared" si="604"/>
        <v>28</v>
      </c>
      <c r="F650" s="7">
        <v>81.942685940000004</v>
      </c>
      <c r="G650" s="8">
        <f t="shared" si="605"/>
        <v>82</v>
      </c>
      <c r="H650" s="9">
        <v>6.2271341390000003</v>
      </c>
      <c r="I650" s="8">
        <f t="shared" si="606"/>
        <v>6</v>
      </c>
      <c r="J650" s="10">
        <v>54.62243308</v>
      </c>
      <c r="K650" s="8">
        <f t="shared" si="607"/>
        <v>55</v>
      </c>
      <c r="L650" s="5" t="s">
        <v>87</v>
      </c>
      <c r="S650"/>
      <c r="AP650"/>
      <c r="AQ650"/>
      <c r="AR650"/>
    </row>
    <row r="651" spans="1:44">
      <c r="A651" s="6">
        <v>1</v>
      </c>
      <c r="B651" s="6">
        <v>48</v>
      </c>
      <c r="C651" s="6">
        <v>24</v>
      </c>
      <c r="D651" s="7">
        <v>29.345946340000001</v>
      </c>
      <c r="E651" s="8">
        <f t="shared" si="604"/>
        <v>29</v>
      </c>
      <c r="F651" s="7">
        <v>85.604725619999996</v>
      </c>
      <c r="G651" s="8">
        <f t="shared" si="605"/>
        <v>86</v>
      </c>
      <c r="H651" s="9">
        <v>6.2328369620000004</v>
      </c>
      <c r="I651" s="8">
        <f t="shared" si="606"/>
        <v>6</v>
      </c>
      <c r="J651" s="10">
        <v>59.036299540000002</v>
      </c>
      <c r="K651" s="8">
        <f t="shared" si="607"/>
        <v>59</v>
      </c>
      <c r="L651" s="5" t="s">
        <v>87</v>
      </c>
      <c r="S651"/>
      <c r="AP651"/>
      <c r="AQ651"/>
      <c r="AR651"/>
    </row>
    <row r="652" spans="1:44">
      <c r="A652" s="6">
        <v>36</v>
      </c>
      <c r="B652" s="6">
        <v>43</v>
      </c>
      <c r="C652" s="6">
        <v>21</v>
      </c>
      <c r="D652" s="7">
        <v>28.36319404</v>
      </c>
      <c r="E652" s="8">
        <f t="shared" si="604"/>
        <v>28</v>
      </c>
      <c r="F652" s="7">
        <v>84.859360800000005</v>
      </c>
      <c r="G652" s="8">
        <f t="shared" si="605"/>
        <v>85</v>
      </c>
      <c r="H652" s="9">
        <v>7.1404378590000004</v>
      </c>
      <c r="I652" s="8">
        <f t="shared" si="606"/>
        <v>7</v>
      </c>
      <c r="J652" s="10">
        <v>52.93031105</v>
      </c>
      <c r="K652" s="8">
        <f t="shared" si="607"/>
        <v>53</v>
      </c>
      <c r="L652" s="5" t="s">
        <v>87</v>
      </c>
      <c r="S652"/>
      <c r="AP652"/>
      <c r="AQ652"/>
      <c r="AR652"/>
    </row>
    <row r="653" spans="1:44">
      <c r="A653" s="6">
        <v>11</v>
      </c>
      <c r="B653" s="6">
        <v>46</v>
      </c>
      <c r="C653" s="6">
        <v>24</v>
      </c>
      <c r="D653" s="7">
        <v>27.652802179999998</v>
      </c>
      <c r="E653" s="8">
        <f t="shared" si="604"/>
        <v>28</v>
      </c>
      <c r="F653" s="7">
        <v>89.806506420000005</v>
      </c>
      <c r="G653" s="8">
        <f t="shared" si="605"/>
        <v>90</v>
      </c>
      <c r="H653" s="9">
        <v>6.4592520230000003</v>
      </c>
      <c r="I653" s="8">
        <f t="shared" si="606"/>
        <v>6</v>
      </c>
      <c r="J653" s="10">
        <v>56.52558045</v>
      </c>
      <c r="K653" s="8">
        <f t="shared" si="607"/>
        <v>57</v>
      </c>
      <c r="L653" s="5" t="s">
        <v>87</v>
      </c>
      <c r="S653"/>
      <c r="AP653"/>
      <c r="AQ653"/>
      <c r="AR653"/>
    </row>
    <row r="654" spans="1:44">
      <c r="A654" s="6">
        <v>34</v>
      </c>
      <c r="B654" s="6">
        <v>47</v>
      </c>
      <c r="C654" s="6">
        <v>19</v>
      </c>
      <c r="D654" s="7">
        <v>27.313727929999999</v>
      </c>
      <c r="E654" s="8">
        <f t="shared" si="604"/>
        <v>27</v>
      </c>
      <c r="F654" s="7">
        <v>85.448152320000005</v>
      </c>
      <c r="G654" s="8">
        <f t="shared" si="605"/>
        <v>85</v>
      </c>
      <c r="H654" s="9">
        <v>6.5687954040000003</v>
      </c>
      <c r="I654" s="8">
        <f t="shared" si="606"/>
        <v>7</v>
      </c>
      <c r="J654" s="10">
        <v>53.152231229999998</v>
      </c>
      <c r="K654" s="8">
        <f t="shared" si="607"/>
        <v>53</v>
      </c>
      <c r="L654" s="5" t="s">
        <v>87</v>
      </c>
      <c r="S654"/>
      <c r="AP654"/>
      <c r="AQ654"/>
      <c r="AR654"/>
    </row>
    <row r="655" spans="1:44">
      <c r="A655" s="6">
        <v>21</v>
      </c>
      <c r="B655" s="6">
        <v>44</v>
      </c>
      <c r="C655" s="6">
        <v>18</v>
      </c>
      <c r="D655" s="7">
        <v>27.06909959</v>
      </c>
      <c r="E655" s="8">
        <f t="shared" si="604"/>
        <v>27</v>
      </c>
      <c r="F655" s="7">
        <v>86.899341079999999</v>
      </c>
      <c r="G655" s="8">
        <f t="shared" si="605"/>
        <v>87</v>
      </c>
      <c r="H655" s="9">
        <v>7.1285108900000003</v>
      </c>
      <c r="I655" s="8">
        <f t="shared" si="606"/>
        <v>7</v>
      </c>
      <c r="J655" s="10">
        <v>50.467461159999999</v>
      </c>
      <c r="K655" s="8">
        <f t="shared" si="607"/>
        <v>50</v>
      </c>
      <c r="L655" s="5" t="s">
        <v>87</v>
      </c>
      <c r="S655"/>
      <c r="AP655"/>
      <c r="AQ655"/>
      <c r="AR655"/>
    </row>
    <row r="656" spans="1:44">
      <c r="A656" s="6">
        <v>17</v>
      </c>
      <c r="B656" s="6">
        <v>58</v>
      </c>
      <c r="C656" s="6">
        <v>20</v>
      </c>
      <c r="D656" s="7">
        <v>28.066428219999999</v>
      </c>
      <c r="E656" s="8">
        <f t="shared" si="604"/>
        <v>28</v>
      </c>
      <c r="F656" s="7">
        <v>85.916254510000002</v>
      </c>
      <c r="G656" s="8">
        <f t="shared" si="605"/>
        <v>86</v>
      </c>
      <c r="H656" s="9">
        <v>6.4293787900000003</v>
      </c>
      <c r="I656" s="8">
        <f t="shared" si="606"/>
        <v>6</v>
      </c>
      <c r="J656" s="10">
        <v>39.238310349999999</v>
      </c>
      <c r="K656" s="8">
        <f t="shared" si="607"/>
        <v>39</v>
      </c>
      <c r="L656" s="5" t="s">
        <v>87</v>
      </c>
      <c r="S656"/>
      <c r="AP656"/>
      <c r="AQ656"/>
      <c r="AR656"/>
    </row>
    <row r="657" spans="1:44">
      <c r="A657" s="6">
        <v>25</v>
      </c>
      <c r="B657" s="6">
        <v>40</v>
      </c>
      <c r="C657" s="6">
        <v>21</v>
      </c>
      <c r="D657" s="7">
        <v>27.733290780000001</v>
      </c>
      <c r="E657" s="8">
        <f t="shared" si="604"/>
        <v>28</v>
      </c>
      <c r="F657" s="7">
        <v>81.13903037</v>
      </c>
      <c r="G657" s="8">
        <f t="shared" si="605"/>
        <v>81</v>
      </c>
      <c r="H657" s="9">
        <v>6.2489009190000004</v>
      </c>
      <c r="I657" s="8">
        <f t="shared" si="606"/>
        <v>6</v>
      </c>
      <c r="J657" s="10">
        <v>44.175809110000003</v>
      </c>
      <c r="K657" s="8">
        <f t="shared" si="607"/>
        <v>44</v>
      </c>
      <c r="L657" s="5" t="s">
        <v>87</v>
      </c>
      <c r="S657"/>
      <c r="AP657"/>
      <c r="AQ657"/>
      <c r="AR657"/>
    </row>
    <row r="658" spans="1:44">
      <c r="A658" s="6">
        <v>2</v>
      </c>
      <c r="B658" s="6">
        <v>38</v>
      </c>
      <c r="C658" s="6">
        <v>18</v>
      </c>
      <c r="D658" s="7">
        <v>27.53632932</v>
      </c>
      <c r="E658" s="8">
        <f t="shared" si="604"/>
        <v>28</v>
      </c>
      <c r="F658" s="7">
        <v>89.929081710000006</v>
      </c>
      <c r="G658" s="8">
        <f t="shared" si="605"/>
        <v>90</v>
      </c>
      <c r="H658" s="9">
        <v>6.6198914980000003</v>
      </c>
      <c r="I658" s="8">
        <f t="shared" si="606"/>
        <v>7</v>
      </c>
      <c r="J658" s="10">
        <v>45.48591922</v>
      </c>
      <c r="K658" s="8">
        <f t="shared" si="607"/>
        <v>45</v>
      </c>
      <c r="L658" s="5" t="s">
        <v>87</v>
      </c>
      <c r="S658"/>
      <c r="AP658"/>
      <c r="AQ658"/>
      <c r="AR658"/>
    </row>
    <row r="659" spans="1:44">
      <c r="A659" s="6">
        <v>9</v>
      </c>
      <c r="B659" s="6">
        <v>48</v>
      </c>
      <c r="C659" s="6">
        <v>20</v>
      </c>
      <c r="D659" s="7">
        <v>29.664615940000001</v>
      </c>
      <c r="E659" s="8">
        <f t="shared" si="604"/>
        <v>30</v>
      </c>
      <c r="F659" s="7">
        <v>84.281875720000002</v>
      </c>
      <c r="G659" s="8">
        <f t="shared" si="605"/>
        <v>84</v>
      </c>
      <c r="H659" s="9">
        <v>6.3775685419999997</v>
      </c>
      <c r="I659" s="8">
        <f t="shared" si="606"/>
        <v>6</v>
      </c>
      <c r="J659" s="10">
        <v>56.095420019999999</v>
      </c>
      <c r="K659" s="8">
        <f t="shared" si="607"/>
        <v>56</v>
      </c>
      <c r="L659" s="5" t="s">
        <v>87</v>
      </c>
      <c r="S659"/>
      <c r="AP659"/>
      <c r="AQ659"/>
      <c r="AR659"/>
    </row>
    <row r="660" spans="1:44">
      <c r="A660" s="6">
        <v>37</v>
      </c>
      <c r="B660" s="6">
        <v>49</v>
      </c>
      <c r="C660" s="6">
        <v>25</v>
      </c>
      <c r="D660" s="7">
        <v>29.914544299999999</v>
      </c>
      <c r="E660" s="8">
        <f t="shared" si="604"/>
        <v>30</v>
      </c>
      <c r="F660" s="7">
        <v>85.853844440000003</v>
      </c>
      <c r="G660" s="8">
        <f t="shared" si="605"/>
        <v>86</v>
      </c>
      <c r="H660" s="9">
        <v>6.4154595920000004</v>
      </c>
      <c r="I660" s="8">
        <f t="shared" si="606"/>
        <v>6</v>
      </c>
      <c r="J660" s="10">
        <v>41.390815250000003</v>
      </c>
      <c r="K660" s="8">
        <f t="shared" si="607"/>
        <v>41</v>
      </c>
      <c r="L660" s="5" t="s">
        <v>87</v>
      </c>
      <c r="S660"/>
      <c r="AP660"/>
      <c r="AQ660"/>
      <c r="AR660"/>
    </row>
    <row r="661" spans="1:44">
      <c r="A661" s="6">
        <v>36</v>
      </c>
      <c r="B661" s="6">
        <v>38</v>
      </c>
      <c r="C661" s="6">
        <v>15</v>
      </c>
      <c r="D661" s="7">
        <v>28.36363858</v>
      </c>
      <c r="E661" s="8">
        <f t="shared" si="604"/>
        <v>28</v>
      </c>
      <c r="F661" s="7">
        <v>87.598106569999999</v>
      </c>
      <c r="G661" s="8">
        <f t="shared" si="605"/>
        <v>88</v>
      </c>
      <c r="H661" s="9">
        <v>6.3206620119999997</v>
      </c>
      <c r="I661" s="8">
        <f t="shared" si="606"/>
        <v>6</v>
      </c>
      <c r="J661" s="10">
        <v>57.995243590000001</v>
      </c>
      <c r="K661" s="8">
        <f t="shared" si="607"/>
        <v>58</v>
      </c>
      <c r="L661" s="5" t="s">
        <v>87</v>
      </c>
      <c r="S661"/>
      <c r="AP661"/>
      <c r="AQ661"/>
      <c r="AR661"/>
    </row>
    <row r="662" spans="1:44">
      <c r="A662" s="6">
        <v>40</v>
      </c>
      <c r="B662" s="6">
        <v>58</v>
      </c>
      <c r="C662" s="6">
        <v>15</v>
      </c>
      <c r="D662" s="7">
        <v>29.464160419999999</v>
      </c>
      <c r="E662" s="8">
        <f t="shared" si="604"/>
        <v>29</v>
      </c>
      <c r="F662" s="7">
        <v>87.608900090000006</v>
      </c>
      <c r="G662" s="8">
        <f t="shared" si="605"/>
        <v>88</v>
      </c>
      <c r="H662" s="9">
        <v>6.978400282</v>
      </c>
      <c r="I662" s="8">
        <f t="shared" si="606"/>
        <v>7</v>
      </c>
      <c r="J662" s="10">
        <v>43.154114720000003</v>
      </c>
      <c r="K662" s="8">
        <f t="shared" si="607"/>
        <v>43</v>
      </c>
      <c r="L662" s="5" t="s">
        <v>87</v>
      </c>
      <c r="S662"/>
      <c r="AP662"/>
      <c r="AQ662"/>
      <c r="AR662"/>
    </row>
    <row r="663" spans="1:44">
      <c r="A663" s="6">
        <v>30</v>
      </c>
      <c r="B663" s="6">
        <v>44</v>
      </c>
      <c r="C663" s="6">
        <v>16</v>
      </c>
      <c r="D663" s="7">
        <v>29.73013036</v>
      </c>
      <c r="E663" s="8">
        <f t="shared" si="604"/>
        <v>30</v>
      </c>
      <c r="F663" s="7">
        <v>82.891663809999997</v>
      </c>
      <c r="G663" s="8">
        <f t="shared" si="605"/>
        <v>83</v>
      </c>
      <c r="H663" s="9">
        <v>6.4423355930000001</v>
      </c>
      <c r="I663" s="8">
        <f t="shared" si="606"/>
        <v>6</v>
      </c>
      <c r="J663" s="10">
        <v>50.915112749999999</v>
      </c>
      <c r="K663" s="8">
        <f t="shared" si="607"/>
        <v>51</v>
      </c>
      <c r="L663" s="5" t="s">
        <v>87</v>
      </c>
      <c r="S663"/>
      <c r="AP663"/>
      <c r="AQ663"/>
      <c r="AR663"/>
    </row>
    <row r="664" spans="1:44">
      <c r="A664" s="6">
        <v>1</v>
      </c>
      <c r="B664" s="6">
        <v>59</v>
      </c>
      <c r="C664" s="6">
        <v>23</v>
      </c>
      <c r="D664" s="7">
        <v>27.468529889999999</v>
      </c>
      <c r="E664" s="8">
        <f t="shared" si="604"/>
        <v>27</v>
      </c>
      <c r="F664" s="7">
        <v>87.176490000000001</v>
      </c>
      <c r="G664" s="8">
        <f t="shared" si="605"/>
        <v>87</v>
      </c>
      <c r="H664" s="9">
        <v>7.1843988320000003</v>
      </c>
      <c r="I664" s="8">
        <f t="shared" si="606"/>
        <v>7</v>
      </c>
      <c r="J664" s="10">
        <v>43.784209840000003</v>
      </c>
      <c r="K664" s="8">
        <f t="shared" si="607"/>
        <v>44</v>
      </c>
      <c r="L664" s="5" t="s">
        <v>87</v>
      </c>
      <c r="S664"/>
      <c r="AP664"/>
      <c r="AQ664"/>
      <c r="AR664"/>
    </row>
    <row r="665" spans="1:44">
      <c r="A665" s="6">
        <v>9</v>
      </c>
      <c r="B665" s="6">
        <v>48</v>
      </c>
      <c r="C665" s="6">
        <v>22</v>
      </c>
      <c r="D665" s="7">
        <v>27.770762850000001</v>
      </c>
      <c r="E665" s="8">
        <f t="shared" si="604"/>
        <v>28</v>
      </c>
      <c r="F665" s="7">
        <v>87.099795490000005</v>
      </c>
      <c r="G665" s="8">
        <f t="shared" si="605"/>
        <v>87</v>
      </c>
      <c r="H665" s="9">
        <v>6.4029262210000004</v>
      </c>
      <c r="I665" s="8">
        <f t="shared" si="606"/>
        <v>6</v>
      </c>
      <c r="J665" s="10">
        <v>49.508126240000003</v>
      </c>
      <c r="K665" s="8">
        <f t="shared" si="607"/>
        <v>50</v>
      </c>
      <c r="L665" s="5" t="s">
        <v>87</v>
      </c>
      <c r="S665"/>
      <c r="AP665"/>
      <c r="AQ665"/>
      <c r="AR665"/>
    </row>
    <row r="666" spans="1:44">
      <c r="A666" s="6">
        <v>14</v>
      </c>
      <c r="B666" s="6">
        <v>41</v>
      </c>
      <c r="C666" s="6">
        <v>17</v>
      </c>
      <c r="D666" s="7">
        <v>29.129395240000001</v>
      </c>
      <c r="E666" s="8">
        <f t="shared" si="604"/>
        <v>29</v>
      </c>
      <c r="F666" s="7">
        <v>88.483125979999997</v>
      </c>
      <c r="G666" s="8">
        <f t="shared" si="605"/>
        <v>88</v>
      </c>
      <c r="H666" s="9">
        <v>7.0859823249999998</v>
      </c>
      <c r="I666" s="8">
        <f t="shared" si="606"/>
        <v>7</v>
      </c>
      <c r="J666" s="10">
        <v>36.450128239999998</v>
      </c>
      <c r="K666" s="8">
        <f t="shared" si="607"/>
        <v>36</v>
      </c>
      <c r="L666" s="5" t="s">
        <v>87</v>
      </c>
      <c r="S666"/>
      <c r="AP666"/>
      <c r="AQ666"/>
      <c r="AR666"/>
    </row>
    <row r="667" spans="1:44">
      <c r="A667" s="6">
        <v>35</v>
      </c>
      <c r="B667" s="6">
        <v>52</v>
      </c>
      <c r="C667" s="6">
        <v>19</v>
      </c>
      <c r="D667" s="7">
        <v>27.10606808</v>
      </c>
      <c r="E667" s="8">
        <f t="shared" si="604"/>
        <v>27</v>
      </c>
      <c r="F667" s="7">
        <v>89.895933279999994</v>
      </c>
      <c r="G667" s="8">
        <f t="shared" si="605"/>
        <v>90</v>
      </c>
      <c r="H667" s="9">
        <v>6.6985740849999997</v>
      </c>
      <c r="I667" s="8">
        <f t="shared" si="606"/>
        <v>7</v>
      </c>
      <c r="J667" s="10">
        <v>37.456806110000002</v>
      </c>
      <c r="K667" s="8">
        <f t="shared" si="607"/>
        <v>37</v>
      </c>
      <c r="L667" s="5" t="s">
        <v>87</v>
      </c>
      <c r="S667"/>
      <c r="AP667"/>
      <c r="AQ667"/>
      <c r="AR667"/>
    </row>
    <row r="668" spans="1:44">
      <c r="A668" s="6">
        <v>31</v>
      </c>
      <c r="B668" s="6">
        <v>48</v>
      </c>
      <c r="C668" s="6">
        <v>17</v>
      </c>
      <c r="D668" s="7">
        <v>28.880789450000002</v>
      </c>
      <c r="E668" s="8">
        <f t="shared" si="604"/>
        <v>29</v>
      </c>
      <c r="F668" s="7">
        <v>86.942068169999999</v>
      </c>
      <c r="G668" s="8">
        <f t="shared" si="605"/>
        <v>87</v>
      </c>
      <c r="H668" s="9">
        <v>6.5947394240000001</v>
      </c>
      <c r="I668" s="8">
        <f t="shared" si="606"/>
        <v>7</v>
      </c>
      <c r="J668" s="10">
        <v>53.797325450000002</v>
      </c>
      <c r="K668" s="8">
        <f t="shared" si="607"/>
        <v>54</v>
      </c>
      <c r="L668" s="5" t="s">
        <v>87</v>
      </c>
      <c r="S668"/>
      <c r="AP668"/>
      <c r="AQ668"/>
      <c r="AR668"/>
    </row>
    <row r="669" spans="1:44">
      <c r="A669" s="6">
        <v>4</v>
      </c>
      <c r="B669" s="6">
        <v>41</v>
      </c>
      <c r="C669" s="6">
        <v>20</v>
      </c>
      <c r="D669" s="7">
        <v>28.147208920000001</v>
      </c>
      <c r="E669" s="8">
        <f t="shared" si="604"/>
        <v>28</v>
      </c>
      <c r="F669" s="7">
        <v>83.800150900000006</v>
      </c>
      <c r="G669" s="8">
        <f t="shared" si="605"/>
        <v>84</v>
      </c>
      <c r="H669" s="9">
        <v>6.6479655080000004</v>
      </c>
      <c r="I669" s="8">
        <f t="shared" si="606"/>
        <v>7</v>
      </c>
      <c r="J669" s="10">
        <v>37.44800463</v>
      </c>
      <c r="K669" s="8">
        <f t="shared" si="607"/>
        <v>37</v>
      </c>
      <c r="L669" s="5" t="s">
        <v>87</v>
      </c>
      <c r="S669"/>
      <c r="AP669"/>
      <c r="AQ669"/>
      <c r="AR669"/>
    </row>
    <row r="670" spans="1:44">
      <c r="A670" s="6">
        <v>30</v>
      </c>
      <c r="B670" s="6">
        <v>37</v>
      </c>
      <c r="C670" s="6">
        <v>25</v>
      </c>
      <c r="D670" s="7">
        <v>29.89129144</v>
      </c>
      <c r="E670" s="8">
        <f t="shared" si="604"/>
        <v>30</v>
      </c>
      <c r="F670" s="7">
        <v>80.144871660000007</v>
      </c>
      <c r="G670" s="8">
        <f t="shared" si="605"/>
        <v>80</v>
      </c>
      <c r="H670" s="9">
        <v>7.1200324889999997</v>
      </c>
      <c r="I670" s="8">
        <f t="shared" si="606"/>
        <v>7</v>
      </c>
      <c r="J670" s="10">
        <v>54.796012699999999</v>
      </c>
      <c r="K670" s="8">
        <f t="shared" si="607"/>
        <v>55</v>
      </c>
      <c r="L670" s="5" t="s">
        <v>87</v>
      </c>
      <c r="S670"/>
      <c r="AP670"/>
      <c r="AQ670"/>
      <c r="AR670"/>
    </row>
    <row r="671" spans="1:44">
      <c r="A671" s="6">
        <v>9</v>
      </c>
      <c r="B671" s="6">
        <v>35</v>
      </c>
      <c r="C671" s="6">
        <v>20</v>
      </c>
      <c r="D671" s="7">
        <v>27.41503453</v>
      </c>
      <c r="E671" s="8">
        <f t="shared" si="604"/>
        <v>27</v>
      </c>
      <c r="F671" s="7">
        <v>80.980046610000002</v>
      </c>
      <c r="G671" s="8">
        <f t="shared" si="605"/>
        <v>81</v>
      </c>
      <c r="H671" s="9">
        <v>6.9138093200000004</v>
      </c>
      <c r="I671" s="8">
        <f t="shared" si="606"/>
        <v>7</v>
      </c>
      <c r="J671" s="10">
        <v>40.531732159999997</v>
      </c>
      <c r="K671" s="8">
        <f t="shared" si="607"/>
        <v>41</v>
      </c>
      <c r="L671" s="5" t="s">
        <v>87</v>
      </c>
      <c r="S671"/>
      <c r="AP671"/>
      <c r="AQ671"/>
      <c r="AR671"/>
    </row>
    <row r="672" spans="1:44">
      <c r="A672" s="6">
        <v>20</v>
      </c>
      <c r="B672" s="6">
        <v>41</v>
      </c>
      <c r="C672" s="6">
        <v>20</v>
      </c>
      <c r="D672" s="7">
        <v>29.27308605</v>
      </c>
      <c r="E672" s="8">
        <f t="shared" si="604"/>
        <v>29</v>
      </c>
      <c r="F672" s="7">
        <v>89.487502199999994</v>
      </c>
      <c r="G672" s="8">
        <f t="shared" si="605"/>
        <v>89</v>
      </c>
      <c r="H672" s="9">
        <v>7.0730482639999996</v>
      </c>
      <c r="I672" s="8">
        <f t="shared" si="606"/>
        <v>7</v>
      </c>
      <c r="J672" s="10">
        <v>50.924655399999999</v>
      </c>
      <c r="K672" s="8">
        <f t="shared" si="607"/>
        <v>51</v>
      </c>
      <c r="L672" s="5" t="s">
        <v>87</v>
      </c>
      <c r="S672"/>
      <c r="AP672"/>
      <c r="AQ672"/>
      <c r="AR672"/>
    </row>
    <row r="673" spans="1:44">
      <c r="A673" s="6">
        <v>37</v>
      </c>
      <c r="B673" s="6">
        <v>50</v>
      </c>
      <c r="C673" s="6">
        <v>23</v>
      </c>
      <c r="D673" s="7">
        <v>29.65296893</v>
      </c>
      <c r="E673" s="8">
        <f t="shared" si="604"/>
        <v>30</v>
      </c>
      <c r="F673" s="7">
        <v>88.485873859999998</v>
      </c>
      <c r="G673" s="8">
        <f t="shared" si="605"/>
        <v>88</v>
      </c>
      <c r="H673" s="9">
        <v>6.5304707000000004</v>
      </c>
      <c r="I673" s="8">
        <f t="shared" si="606"/>
        <v>7</v>
      </c>
      <c r="J673" s="10">
        <v>56.019131590000001</v>
      </c>
      <c r="K673" s="8">
        <f t="shared" si="607"/>
        <v>56</v>
      </c>
      <c r="L673" s="5" t="s">
        <v>87</v>
      </c>
      <c r="S673"/>
      <c r="AP673"/>
      <c r="AQ673"/>
      <c r="AR673"/>
    </row>
    <row r="674" spans="1:44">
      <c r="A674" s="6">
        <v>34</v>
      </c>
      <c r="B674" s="6">
        <v>35</v>
      </c>
      <c r="C674" s="6">
        <v>21</v>
      </c>
      <c r="D674" s="7">
        <v>28.445249910000001</v>
      </c>
      <c r="E674" s="8">
        <f t="shared" si="604"/>
        <v>28</v>
      </c>
      <c r="F674" s="7">
        <v>82.676395420000006</v>
      </c>
      <c r="G674" s="8">
        <f t="shared" si="605"/>
        <v>83</v>
      </c>
      <c r="H674" s="9">
        <v>6.6843813570000004</v>
      </c>
      <c r="I674" s="8">
        <f t="shared" si="606"/>
        <v>7</v>
      </c>
      <c r="J674" s="10">
        <v>58.187131620000002</v>
      </c>
      <c r="K674" s="8">
        <f t="shared" si="607"/>
        <v>58</v>
      </c>
      <c r="L674" s="5" t="s">
        <v>87</v>
      </c>
      <c r="S674"/>
      <c r="AP674"/>
      <c r="AQ674"/>
      <c r="AR674"/>
    </row>
    <row r="675" spans="1:44">
      <c r="A675" s="6">
        <v>14</v>
      </c>
      <c r="B675" s="6">
        <v>37</v>
      </c>
      <c r="C675" s="6">
        <v>15</v>
      </c>
      <c r="D675" s="7">
        <v>27.962356809999999</v>
      </c>
      <c r="E675" s="8">
        <f t="shared" si="604"/>
        <v>28</v>
      </c>
      <c r="F675" s="7">
        <v>83.975867969999996</v>
      </c>
      <c r="G675" s="8">
        <f t="shared" si="605"/>
        <v>84</v>
      </c>
      <c r="H675" s="9">
        <v>6.5813513739999996</v>
      </c>
      <c r="I675" s="8">
        <f t="shared" si="606"/>
        <v>7</v>
      </c>
      <c r="J675" s="10">
        <v>48.936695399999998</v>
      </c>
      <c r="K675" s="8">
        <f t="shared" si="607"/>
        <v>49</v>
      </c>
      <c r="L675" s="5" t="s">
        <v>87</v>
      </c>
      <c r="S675"/>
      <c r="AP675"/>
      <c r="AQ675"/>
      <c r="AR675"/>
    </row>
    <row r="676" spans="1:44">
      <c r="A676" s="6">
        <v>23</v>
      </c>
      <c r="B676" s="6">
        <v>39</v>
      </c>
      <c r="C676" s="6">
        <v>22</v>
      </c>
      <c r="D676" s="7">
        <v>29.256493209999999</v>
      </c>
      <c r="E676" s="8">
        <f t="shared" si="604"/>
        <v>29</v>
      </c>
      <c r="F676" s="7">
        <v>81.979522239999994</v>
      </c>
      <c r="G676" s="8">
        <f t="shared" si="605"/>
        <v>82</v>
      </c>
      <c r="H676" s="9">
        <v>6.8648391499999999</v>
      </c>
      <c r="I676" s="8">
        <f t="shared" si="606"/>
        <v>7</v>
      </c>
      <c r="J676" s="10">
        <v>42.024832770000003</v>
      </c>
      <c r="K676" s="8">
        <f t="shared" si="607"/>
        <v>42</v>
      </c>
      <c r="L676" s="5" t="s">
        <v>87</v>
      </c>
      <c r="S676"/>
      <c r="AP676"/>
      <c r="AQ676"/>
      <c r="AR676"/>
    </row>
    <row r="677" spans="1:44">
      <c r="A677" s="6">
        <v>5</v>
      </c>
      <c r="B677" s="6">
        <v>45</v>
      </c>
      <c r="C677" s="6">
        <v>21</v>
      </c>
      <c r="D677" s="7">
        <v>28.362913850000002</v>
      </c>
      <c r="E677" s="8">
        <f t="shared" si="604"/>
        <v>28</v>
      </c>
      <c r="F677" s="7">
        <v>88.009892669999999</v>
      </c>
      <c r="G677" s="8">
        <f t="shared" si="605"/>
        <v>88</v>
      </c>
      <c r="H677" s="9">
        <v>6.4871242169999999</v>
      </c>
      <c r="I677" s="8">
        <f t="shared" si="606"/>
        <v>6</v>
      </c>
      <c r="J677" s="10">
        <v>43.051300769999997</v>
      </c>
      <c r="K677" s="8">
        <f t="shared" si="607"/>
        <v>43</v>
      </c>
      <c r="L677" s="5" t="s">
        <v>87</v>
      </c>
      <c r="S677"/>
      <c r="AP677"/>
      <c r="AQ677"/>
      <c r="AR677"/>
    </row>
    <row r="678" spans="1:44">
      <c r="A678" s="6">
        <v>22</v>
      </c>
      <c r="B678" s="6">
        <v>37</v>
      </c>
      <c r="C678" s="6">
        <v>20</v>
      </c>
      <c r="D678" s="7">
        <v>27.62749466</v>
      </c>
      <c r="E678" s="8">
        <f t="shared" si="604"/>
        <v>28</v>
      </c>
      <c r="F678" s="7">
        <v>86.49366929</v>
      </c>
      <c r="G678" s="8">
        <f t="shared" si="605"/>
        <v>86</v>
      </c>
      <c r="H678" s="9">
        <v>6.6057330680000002</v>
      </c>
      <c r="I678" s="8">
        <f t="shared" si="606"/>
        <v>7</v>
      </c>
      <c r="J678" s="10">
        <v>39.261376419999998</v>
      </c>
      <c r="K678" s="8">
        <f t="shared" si="607"/>
        <v>39</v>
      </c>
      <c r="L678" s="5" t="s">
        <v>87</v>
      </c>
      <c r="S678"/>
      <c r="AP678"/>
      <c r="AQ678"/>
      <c r="AR678"/>
    </row>
    <row r="679" spans="1:44">
      <c r="A679" s="6">
        <v>40</v>
      </c>
      <c r="B679" s="6">
        <v>51</v>
      </c>
      <c r="C679" s="6">
        <v>17</v>
      </c>
      <c r="D679" s="7">
        <v>28.660863490000001</v>
      </c>
      <c r="E679" s="8">
        <f t="shared" si="604"/>
        <v>29</v>
      </c>
      <c r="F679" s="7">
        <v>86.121945679999996</v>
      </c>
      <c r="G679" s="8">
        <f t="shared" si="605"/>
        <v>86</v>
      </c>
      <c r="H679" s="9">
        <v>6.860602782</v>
      </c>
      <c r="I679" s="8">
        <f t="shared" si="606"/>
        <v>7</v>
      </c>
      <c r="J679" s="10">
        <v>50.015343170000001</v>
      </c>
      <c r="K679" s="8">
        <f t="shared" si="607"/>
        <v>50</v>
      </c>
      <c r="L679" s="5" t="s">
        <v>87</v>
      </c>
      <c r="S679"/>
      <c r="AP679"/>
      <c r="AQ679"/>
      <c r="AR679"/>
    </row>
    <row r="680" spans="1:44">
      <c r="A680" s="6">
        <v>27</v>
      </c>
      <c r="B680" s="6">
        <v>56</v>
      </c>
      <c r="C680" s="6">
        <v>20</v>
      </c>
      <c r="D680" s="7">
        <v>29.2114218</v>
      </c>
      <c r="E680" s="8">
        <f t="shared" si="604"/>
        <v>29</v>
      </c>
      <c r="F680" s="7">
        <v>87.114978050000005</v>
      </c>
      <c r="G680" s="8">
        <f t="shared" si="605"/>
        <v>87</v>
      </c>
      <c r="H680" s="9">
        <v>6.4187429900000001</v>
      </c>
      <c r="I680" s="8">
        <f t="shared" si="606"/>
        <v>6</v>
      </c>
      <c r="J680" s="10">
        <v>51.538482180000003</v>
      </c>
      <c r="K680" s="8">
        <f t="shared" si="607"/>
        <v>52</v>
      </c>
      <c r="L680" s="5" t="s">
        <v>87</v>
      </c>
      <c r="S680"/>
      <c r="AP680"/>
      <c r="AQ680"/>
      <c r="AR680"/>
    </row>
    <row r="681" spans="1:44">
      <c r="A681" s="6">
        <v>31</v>
      </c>
      <c r="B681" s="6">
        <v>40</v>
      </c>
      <c r="C681" s="6">
        <v>22</v>
      </c>
      <c r="D681" s="7">
        <v>29.408893849999998</v>
      </c>
      <c r="E681" s="8">
        <f t="shared" si="604"/>
        <v>29</v>
      </c>
      <c r="F681" s="7">
        <v>86.160634920000007</v>
      </c>
      <c r="G681" s="8">
        <f t="shared" si="605"/>
        <v>86</v>
      </c>
      <c r="H681" s="9">
        <v>6.365513634</v>
      </c>
      <c r="I681" s="8">
        <f t="shared" si="606"/>
        <v>6</v>
      </c>
      <c r="J681" s="10">
        <v>53.354869770000001</v>
      </c>
      <c r="K681" s="8">
        <f t="shared" si="607"/>
        <v>53</v>
      </c>
      <c r="L681" s="5" t="s">
        <v>87</v>
      </c>
      <c r="S681"/>
      <c r="AP681"/>
      <c r="AQ681"/>
      <c r="AR681"/>
    </row>
    <row r="682" spans="1:44">
      <c r="A682" s="6">
        <v>38</v>
      </c>
      <c r="B682" s="6">
        <v>36</v>
      </c>
      <c r="C682" s="6">
        <v>21</v>
      </c>
      <c r="D682" s="7">
        <v>28.029526229999998</v>
      </c>
      <c r="E682" s="8">
        <f t="shared" si="604"/>
        <v>28</v>
      </c>
      <c r="F682" s="7">
        <v>84.884573200000005</v>
      </c>
      <c r="G682" s="8">
        <f t="shared" si="605"/>
        <v>85</v>
      </c>
      <c r="H682" s="9">
        <v>6.5563729659999996</v>
      </c>
      <c r="I682" s="8">
        <f t="shared" si="606"/>
        <v>7</v>
      </c>
      <c r="J682" s="10">
        <v>36.120429270000002</v>
      </c>
      <c r="K682" s="8">
        <f t="shared" si="607"/>
        <v>36</v>
      </c>
      <c r="L682" s="5" t="s">
        <v>87</v>
      </c>
      <c r="S682"/>
      <c r="AP682"/>
      <c r="AQ682"/>
      <c r="AR682"/>
    </row>
    <row r="683" spans="1:44">
      <c r="A683" s="6">
        <v>6</v>
      </c>
      <c r="B683" s="6">
        <v>37</v>
      </c>
      <c r="C683" s="6">
        <v>17</v>
      </c>
      <c r="D683" s="7">
        <v>28.08657178</v>
      </c>
      <c r="E683" s="8">
        <f t="shared" si="604"/>
        <v>28</v>
      </c>
      <c r="F683" s="7">
        <v>80.350059270000003</v>
      </c>
      <c r="G683" s="8">
        <f t="shared" si="605"/>
        <v>80</v>
      </c>
      <c r="H683" s="9">
        <v>6.7606942280000002</v>
      </c>
      <c r="I683" s="8">
        <f t="shared" si="606"/>
        <v>7</v>
      </c>
      <c r="J683" s="10">
        <v>38.144767809999998</v>
      </c>
      <c r="K683" s="8">
        <f t="shared" si="607"/>
        <v>38</v>
      </c>
      <c r="L683" s="5" t="s">
        <v>87</v>
      </c>
      <c r="S683"/>
      <c r="AP683"/>
      <c r="AQ683"/>
      <c r="AR683"/>
    </row>
    <row r="684" spans="1:44">
      <c r="A684" s="6">
        <v>6</v>
      </c>
      <c r="B684" s="6">
        <v>47</v>
      </c>
      <c r="C684" s="6">
        <v>18</v>
      </c>
      <c r="D684" s="7">
        <v>29.16174608</v>
      </c>
      <c r="E684" s="8">
        <f t="shared" si="604"/>
        <v>29</v>
      </c>
      <c r="F684" s="7">
        <v>80.280381460000001</v>
      </c>
      <c r="G684" s="8">
        <f t="shared" si="605"/>
        <v>80</v>
      </c>
      <c r="H684" s="9">
        <v>6.715276663</v>
      </c>
      <c r="I684" s="8">
        <f t="shared" si="606"/>
        <v>7</v>
      </c>
      <c r="J684" s="10">
        <v>40.16545979</v>
      </c>
      <c r="K684" s="8">
        <f t="shared" si="607"/>
        <v>40</v>
      </c>
      <c r="L684" s="5" t="s">
        <v>87</v>
      </c>
      <c r="S684"/>
      <c r="AP684"/>
      <c r="AQ684"/>
      <c r="AR684"/>
    </row>
    <row r="685" spans="1:44">
      <c r="A685" s="6">
        <v>24</v>
      </c>
      <c r="B685" s="6">
        <v>44</v>
      </c>
      <c r="C685" s="6">
        <v>17</v>
      </c>
      <c r="D685" s="7">
        <v>29.8596912</v>
      </c>
      <c r="E685" s="8">
        <f t="shared" si="604"/>
        <v>30</v>
      </c>
      <c r="F685" s="7">
        <v>80.034996480000004</v>
      </c>
      <c r="G685" s="8">
        <f t="shared" si="605"/>
        <v>80</v>
      </c>
      <c r="H685" s="9">
        <v>6.6663805119999999</v>
      </c>
      <c r="I685" s="8">
        <f t="shared" si="606"/>
        <v>7</v>
      </c>
      <c r="J685" s="10">
        <v>50.664875019999997</v>
      </c>
      <c r="K685" s="8">
        <f t="shared" si="607"/>
        <v>51</v>
      </c>
      <c r="L685" s="5" t="s">
        <v>87</v>
      </c>
      <c r="S685"/>
      <c r="AP685"/>
      <c r="AQ685"/>
      <c r="AR685"/>
    </row>
    <row r="686" spans="1:44">
      <c r="A686" s="6">
        <v>25</v>
      </c>
      <c r="B686" s="6">
        <v>59</v>
      </c>
      <c r="C686" s="6">
        <v>19</v>
      </c>
      <c r="D686" s="7">
        <v>29.066314940000002</v>
      </c>
      <c r="E686" s="8">
        <f t="shared" si="604"/>
        <v>29</v>
      </c>
      <c r="F686" s="7">
        <v>83.686920299999997</v>
      </c>
      <c r="G686" s="8">
        <f t="shared" si="605"/>
        <v>84</v>
      </c>
      <c r="H686" s="9">
        <v>6.6266297979999997</v>
      </c>
      <c r="I686" s="8">
        <f t="shared" si="606"/>
        <v>7</v>
      </c>
      <c r="J686" s="10">
        <v>43.951837259999998</v>
      </c>
      <c r="K686" s="8">
        <f t="shared" si="607"/>
        <v>44</v>
      </c>
      <c r="L686" s="5" t="s">
        <v>87</v>
      </c>
      <c r="S686"/>
      <c r="AP686"/>
      <c r="AQ686"/>
      <c r="AR686"/>
    </row>
    <row r="687" spans="1:44">
      <c r="A687" s="6">
        <v>32</v>
      </c>
      <c r="B687" s="6">
        <v>56</v>
      </c>
      <c r="C687" s="6">
        <v>21</v>
      </c>
      <c r="D687" s="7">
        <v>27.385389969999999</v>
      </c>
      <c r="E687" s="8">
        <f t="shared" si="604"/>
        <v>27</v>
      </c>
      <c r="F687" s="7">
        <v>88.666639529999998</v>
      </c>
      <c r="G687" s="8">
        <f t="shared" si="605"/>
        <v>89</v>
      </c>
      <c r="H687" s="9">
        <v>6.7027724649999998</v>
      </c>
      <c r="I687" s="8">
        <f t="shared" si="606"/>
        <v>7</v>
      </c>
      <c r="J687" s="10">
        <v>58.299330730000001</v>
      </c>
      <c r="K687" s="8">
        <f t="shared" si="607"/>
        <v>58</v>
      </c>
      <c r="L687" s="5" t="s">
        <v>87</v>
      </c>
      <c r="S687"/>
      <c r="AP687"/>
      <c r="AQ687"/>
      <c r="AR687"/>
    </row>
    <row r="688" spans="1:44">
      <c r="A688" s="6">
        <v>8</v>
      </c>
      <c r="B688" s="6">
        <v>45</v>
      </c>
      <c r="C688" s="6">
        <v>18</v>
      </c>
      <c r="D688" s="7">
        <v>27.930349410000002</v>
      </c>
      <c r="E688" s="8">
        <f t="shared" si="604"/>
        <v>28</v>
      </c>
      <c r="F688" s="7">
        <v>85.420587150000003</v>
      </c>
      <c r="G688" s="8">
        <f t="shared" si="605"/>
        <v>85</v>
      </c>
      <c r="H688" s="9">
        <v>7.0110305149999999</v>
      </c>
      <c r="I688" s="8">
        <f t="shared" si="606"/>
        <v>7</v>
      </c>
      <c r="J688" s="10">
        <v>43.250956080000002</v>
      </c>
      <c r="K688" s="8">
        <f t="shared" si="607"/>
        <v>43</v>
      </c>
      <c r="L688" s="5" t="s">
        <v>87</v>
      </c>
      <c r="S688"/>
      <c r="AP688"/>
      <c r="AQ688"/>
      <c r="AR688"/>
    </row>
    <row r="689" spans="1:44">
      <c r="A689" s="6">
        <v>19</v>
      </c>
      <c r="B689" s="6">
        <v>39</v>
      </c>
      <c r="C689" s="6">
        <v>17</v>
      </c>
      <c r="D689" s="7">
        <v>29.2808618</v>
      </c>
      <c r="E689" s="8">
        <f t="shared" si="604"/>
        <v>29</v>
      </c>
      <c r="F689" s="7">
        <v>81.8009244</v>
      </c>
      <c r="G689" s="8">
        <f t="shared" si="605"/>
        <v>82</v>
      </c>
      <c r="H689" s="9">
        <v>6.8901564950000003</v>
      </c>
      <c r="I689" s="8">
        <f t="shared" si="606"/>
        <v>7</v>
      </c>
      <c r="J689" s="10">
        <v>44.474274360000003</v>
      </c>
      <c r="K689" s="8">
        <f t="shared" si="607"/>
        <v>44</v>
      </c>
      <c r="L689" s="5" t="s">
        <v>87</v>
      </c>
      <c r="S689"/>
      <c r="AP689"/>
      <c r="AQ689"/>
      <c r="AR689"/>
    </row>
    <row r="690" spans="1:44">
      <c r="A690" s="6">
        <v>39</v>
      </c>
      <c r="B690" s="6">
        <v>37</v>
      </c>
      <c r="C690" s="6">
        <v>15</v>
      </c>
      <c r="D690" s="7">
        <v>28.997314500000002</v>
      </c>
      <c r="E690" s="8">
        <f t="shared" si="604"/>
        <v>29</v>
      </c>
      <c r="F690" s="7">
        <v>83.789115150000001</v>
      </c>
      <c r="G690" s="8">
        <f t="shared" si="605"/>
        <v>84</v>
      </c>
      <c r="H690" s="9">
        <v>6.8217470520000001</v>
      </c>
      <c r="I690" s="8">
        <f t="shared" si="606"/>
        <v>7</v>
      </c>
      <c r="J690" s="10">
        <v>59.844992079999997</v>
      </c>
      <c r="K690" s="8">
        <f t="shared" si="607"/>
        <v>60</v>
      </c>
      <c r="L690" s="5" t="s">
        <v>87</v>
      </c>
      <c r="S690"/>
      <c r="AP690"/>
      <c r="AQ690"/>
      <c r="AR690"/>
    </row>
    <row r="691" spans="1:44">
      <c r="A691" s="6">
        <v>33</v>
      </c>
      <c r="B691" s="6">
        <v>37</v>
      </c>
      <c r="C691" s="6">
        <v>19</v>
      </c>
      <c r="D691" s="7">
        <v>27.92678579</v>
      </c>
      <c r="E691" s="8">
        <f t="shared" si="604"/>
        <v>28</v>
      </c>
      <c r="F691" s="7">
        <v>86.554319599999999</v>
      </c>
      <c r="G691" s="8">
        <f t="shared" si="605"/>
        <v>87</v>
      </c>
      <c r="H691" s="9">
        <v>7.1831899220000004</v>
      </c>
      <c r="I691" s="8">
        <f t="shared" si="606"/>
        <v>7</v>
      </c>
      <c r="J691" s="10">
        <v>43.482619399999997</v>
      </c>
      <c r="K691" s="8">
        <f t="shared" si="607"/>
        <v>43</v>
      </c>
      <c r="L691" s="5" t="s">
        <v>87</v>
      </c>
      <c r="S691"/>
      <c r="AP691"/>
      <c r="AQ691"/>
      <c r="AR691"/>
    </row>
    <row r="692" spans="1:44">
      <c r="A692" s="6">
        <v>26</v>
      </c>
      <c r="B692" s="6">
        <v>54</v>
      </c>
      <c r="C692" s="6">
        <v>17</v>
      </c>
      <c r="D692" s="7">
        <v>28.547413500000001</v>
      </c>
      <c r="E692" s="8">
        <f t="shared" si="604"/>
        <v>29</v>
      </c>
      <c r="F692" s="7">
        <v>88.957045399999998</v>
      </c>
      <c r="G692" s="8">
        <f t="shared" si="605"/>
        <v>89</v>
      </c>
      <c r="H692" s="9">
        <v>6.2725882200000003</v>
      </c>
      <c r="I692" s="8">
        <f t="shared" si="606"/>
        <v>6</v>
      </c>
      <c r="J692" s="10">
        <v>49.489724500000001</v>
      </c>
      <c r="K692" s="8">
        <f t="shared" si="607"/>
        <v>49</v>
      </c>
      <c r="L692" s="5" t="s">
        <v>87</v>
      </c>
      <c r="S692"/>
      <c r="AP692"/>
      <c r="AQ692"/>
      <c r="AR692"/>
    </row>
    <row r="693" spans="1:44">
      <c r="A693" s="6">
        <v>21</v>
      </c>
      <c r="B693" s="6">
        <v>51</v>
      </c>
      <c r="C693" s="6">
        <v>15</v>
      </c>
      <c r="D693" s="7">
        <v>29.36488409</v>
      </c>
      <c r="E693" s="8">
        <f t="shared" si="604"/>
        <v>29</v>
      </c>
      <c r="F693" s="7">
        <v>89.1886954</v>
      </c>
      <c r="G693" s="8">
        <f t="shared" si="605"/>
        <v>89</v>
      </c>
      <c r="H693" s="9">
        <v>6.6791274820000002</v>
      </c>
      <c r="I693" s="8">
        <f t="shared" si="606"/>
        <v>7</v>
      </c>
      <c r="J693" s="10">
        <v>48.301593250000003</v>
      </c>
      <c r="K693" s="8">
        <f t="shared" si="607"/>
        <v>48</v>
      </c>
      <c r="L693" s="5" t="s">
        <v>87</v>
      </c>
      <c r="S693"/>
      <c r="AP693"/>
      <c r="AQ693"/>
      <c r="AR693"/>
    </row>
    <row r="694" spans="1:44">
      <c r="A694" s="6">
        <v>22</v>
      </c>
      <c r="B694" s="6">
        <v>54</v>
      </c>
      <c r="C694" s="6">
        <v>20</v>
      </c>
      <c r="D694" s="7">
        <v>28.561498050000001</v>
      </c>
      <c r="E694" s="8">
        <f t="shared" si="604"/>
        <v>29</v>
      </c>
      <c r="F694" s="7">
        <v>83.638021949999995</v>
      </c>
      <c r="G694" s="8">
        <f t="shared" si="605"/>
        <v>84</v>
      </c>
      <c r="H694" s="9">
        <v>6.6898251550000003</v>
      </c>
      <c r="I694" s="8">
        <f t="shared" si="606"/>
        <v>7</v>
      </c>
      <c r="J694" s="10">
        <v>41.013131999999999</v>
      </c>
      <c r="K694" s="8">
        <f t="shared" si="607"/>
        <v>41</v>
      </c>
      <c r="L694" s="5" t="s">
        <v>87</v>
      </c>
      <c r="S694"/>
      <c r="AP694"/>
      <c r="AQ694"/>
      <c r="AR694"/>
    </row>
    <row r="695" spans="1:44">
      <c r="A695" s="6">
        <v>29</v>
      </c>
      <c r="B695" s="6">
        <v>45</v>
      </c>
      <c r="C695" s="6">
        <v>16</v>
      </c>
      <c r="D695" s="7">
        <v>28.436834869999998</v>
      </c>
      <c r="E695" s="8">
        <f t="shared" si="604"/>
        <v>28</v>
      </c>
      <c r="F695" s="7">
        <v>87.913326819999995</v>
      </c>
      <c r="G695" s="8">
        <f t="shared" si="605"/>
        <v>88</v>
      </c>
      <c r="H695" s="9">
        <v>6.5833819389999997</v>
      </c>
      <c r="I695" s="8">
        <f t="shared" si="606"/>
        <v>7</v>
      </c>
      <c r="J695" s="10">
        <v>43.120632890000003</v>
      </c>
      <c r="K695" s="8">
        <f t="shared" si="607"/>
        <v>43</v>
      </c>
      <c r="L695" s="5" t="s">
        <v>87</v>
      </c>
      <c r="S695"/>
      <c r="AP695"/>
      <c r="AQ695"/>
      <c r="AR695"/>
    </row>
    <row r="696" spans="1:44">
      <c r="A696" s="6">
        <v>4</v>
      </c>
      <c r="B696" s="6">
        <v>40</v>
      </c>
      <c r="C696" s="6">
        <v>21</v>
      </c>
      <c r="D696" s="7">
        <v>28.797281470000001</v>
      </c>
      <c r="E696" s="8">
        <f t="shared" si="604"/>
        <v>29</v>
      </c>
      <c r="F696" s="7">
        <v>80.457444219999999</v>
      </c>
      <c r="G696" s="8">
        <f t="shared" si="605"/>
        <v>80</v>
      </c>
      <c r="H696" s="9">
        <v>6.7255510620000001</v>
      </c>
      <c r="I696" s="8">
        <f t="shared" si="606"/>
        <v>7</v>
      </c>
      <c r="J696" s="10">
        <v>44.300705170000001</v>
      </c>
      <c r="K696" s="8">
        <f t="shared" si="607"/>
        <v>44</v>
      </c>
      <c r="L696" s="5" t="s">
        <v>87</v>
      </c>
      <c r="S696"/>
      <c r="AP696"/>
      <c r="AQ696"/>
      <c r="AR696"/>
    </row>
    <row r="697" spans="1:44">
      <c r="A697" s="6">
        <v>10</v>
      </c>
      <c r="B697" s="6">
        <v>37</v>
      </c>
      <c r="C697" s="6">
        <v>22</v>
      </c>
      <c r="D697" s="7">
        <v>28.727526699999999</v>
      </c>
      <c r="E697" s="8">
        <f t="shared" si="604"/>
        <v>29</v>
      </c>
      <c r="F697" s="7">
        <v>89.127603590000007</v>
      </c>
      <c r="G697" s="8">
        <f t="shared" si="605"/>
        <v>89</v>
      </c>
      <c r="H697" s="9">
        <v>7.0697478140000003</v>
      </c>
      <c r="I697" s="8">
        <f t="shared" si="606"/>
        <v>7</v>
      </c>
      <c r="J697" s="10">
        <v>58.52974279</v>
      </c>
      <c r="K697" s="8">
        <f t="shared" si="607"/>
        <v>59</v>
      </c>
      <c r="L697" s="5" t="s">
        <v>87</v>
      </c>
      <c r="S697"/>
      <c r="AP697"/>
      <c r="AQ697"/>
      <c r="AR697"/>
    </row>
    <row r="698" spans="1:44">
      <c r="A698" s="6">
        <v>4</v>
      </c>
      <c r="B698" s="6">
        <v>44</v>
      </c>
      <c r="C698" s="6">
        <v>19</v>
      </c>
      <c r="D698" s="7">
        <v>27.95639663</v>
      </c>
      <c r="E698" s="8">
        <f t="shared" si="604"/>
        <v>28</v>
      </c>
      <c r="F698" s="7">
        <v>83.527060379999995</v>
      </c>
      <c r="G698" s="8">
        <f t="shared" si="605"/>
        <v>84</v>
      </c>
      <c r="H698" s="9">
        <v>6.9219938780000003</v>
      </c>
      <c r="I698" s="8">
        <f t="shared" si="606"/>
        <v>7</v>
      </c>
      <c r="J698" s="10">
        <v>43.257267519999999</v>
      </c>
      <c r="K698" s="8">
        <f t="shared" si="607"/>
        <v>43</v>
      </c>
      <c r="L698" s="5" t="s">
        <v>87</v>
      </c>
      <c r="S698"/>
      <c r="AP698"/>
      <c r="AQ698"/>
      <c r="AR698"/>
    </row>
    <row r="699" spans="1:44">
      <c r="A699" s="6">
        <v>20</v>
      </c>
      <c r="B699" s="6">
        <v>45</v>
      </c>
      <c r="C699" s="6">
        <v>17</v>
      </c>
      <c r="D699" s="7">
        <v>28.174586619999999</v>
      </c>
      <c r="E699" s="8">
        <f t="shared" si="604"/>
        <v>28</v>
      </c>
      <c r="F699" s="7">
        <v>83.696593179999994</v>
      </c>
      <c r="G699" s="8">
        <f t="shared" si="605"/>
        <v>84</v>
      </c>
      <c r="H699" s="9">
        <v>6.7709553170000003</v>
      </c>
      <c r="I699" s="8">
        <f t="shared" si="606"/>
        <v>7</v>
      </c>
      <c r="J699" s="10">
        <v>37.246465499999999</v>
      </c>
      <c r="K699" s="8">
        <f t="shared" si="607"/>
        <v>37</v>
      </c>
      <c r="L699" s="5" t="s">
        <v>87</v>
      </c>
      <c r="S699"/>
      <c r="AP699"/>
      <c r="AQ699"/>
      <c r="AR699"/>
    </row>
    <row r="700" spans="1:44">
      <c r="A700" s="6">
        <v>23</v>
      </c>
      <c r="B700" s="6">
        <v>45</v>
      </c>
      <c r="C700" s="6">
        <v>23</v>
      </c>
      <c r="D700" s="7">
        <v>28.776535190000001</v>
      </c>
      <c r="E700" s="8">
        <f t="shared" si="604"/>
        <v>29</v>
      </c>
      <c r="F700" s="7">
        <v>86.691339790000001</v>
      </c>
      <c r="G700" s="8">
        <f t="shared" si="605"/>
        <v>87</v>
      </c>
      <c r="H700" s="9">
        <v>6.9831304660000004</v>
      </c>
      <c r="I700" s="8">
        <f t="shared" si="606"/>
        <v>7</v>
      </c>
      <c r="J700" s="10">
        <v>56.124432059999997</v>
      </c>
      <c r="K700" s="8">
        <f t="shared" si="607"/>
        <v>56</v>
      </c>
      <c r="L700" s="5" t="s">
        <v>87</v>
      </c>
      <c r="S700"/>
      <c r="AP700"/>
      <c r="AQ700"/>
      <c r="AR700"/>
    </row>
    <row r="701" spans="1:44">
      <c r="A701" s="6">
        <v>25</v>
      </c>
      <c r="B701" s="6">
        <v>48</v>
      </c>
      <c r="C701" s="6">
        <v>21</v>
      </c>
      <c r="D701" s="7">
        <v>28.438096999999999</v>
      </c>
      <c r="E701" s="8">
        <f t="shared" si="604"/>
        <v>28</v>
      </c>
      <c r="F701" s="7">
        <v>83.489913680000001</v>
      </c>
      <c r="G701" s="8">
        <f t="shared" si="605"/>
        <v>83</v>
      </c>
      <c r="H701" s="9">
        <v>6.2676843279999996</v>
      </c>
      <c r="I701" s="8">
        <f t="shared" si="606"/>
        <v>6</v>
      </c>
      <c r="J701" s="10">
        <v>52.554699759999998</v>
      </c>
      <c r="K701" s="8">
        <f t="shared" si="607"/>
        <v>53</v>
      </c>
      <c r="L701" s="5" t="s">
        <v>87</v>
      </c>
      <c r="S701"/>
      <c r="AP701"/>
      <c r="AQ701"/>
      <c r="AR701"/>
    </row>
    <row r="702" spans="1:44">
      <c r="A702" s="6">
        <v>56</v>
      </c>
      <c r="B702" s="6">
        <v>79</v>
      </c>
      <c r="C702" s="6">
        <v>15</v>
      </c>
      <c r="D702" s="7">
        <v>29.484399920000001</v>
      </c>
      <c r="E702" s="8">
        <f t="shared" si="604"/>
        <v>29</v>
      </c>
      <c r="F702" s="7">
        <v>63.199153250000002</v>
      </c>
      <c r="G702" s="8">
        <f t="shared" si="605"/>
        <v>63</v>
      </c>
      <c r="H702" s="9">
        <v>7.4545321370000002</v>
      </c>
      <c r="I702" s="8">
        <f t="shared" si="606"/>
        <v>7</v>
      </c>
      <c r="J702" s="10">
        <v>71.890907479999996</v>
      </c>
      <c r="K702" s="8">
        <f t="shared" si="607"/>
        <v>72</v>
      </c>
      <c r="L702" s="5" t="s">
        <v>98</v>
      </c>
      <c r="S702"/>
      <c r="AP702"/>
      <c r="AQ702"/>
      <c r="AR702"/>
    </row>
    <row r="703" spans="1:44">
      <c r="A703" s="6">
        <v>25</v>
      </c>
      <c r="B703" s="6">
        <v>62</v>
      </c>
      <c r="C703" s="6">
        <v>21</v>
      </c>
      <c r="D703" s="7">
        <v>26.734339649999999</v>
      </c>
      <c r="E703" s="8">
        <f t="shared" si="604"/>
        <v>27</v>
      </c>
      <c r="F703" s="7">
        <v>68.139997210000004</v>
      </c>
      <c r="G703" s="8">
        <f t="shared" si="605"/>
        <v>68</v>
      </c>
      <c r="H703" s="9">
        <v>7.0400560939999997</v>
      </c>
      <c r="I703" s="8">
        <f t="shared" si="606"/>
        <v>7</v>
      </c>
      <c r="J703" s="10">
        <v>67.150963759999996</v>
      </c>
      <c r="K703" s="8">
        <f t="shared" si="607"/>
        <v>67</v>
      </c>
      <c r="L703" s="5" t="s">
        <v>98</v>
      </c>
      <c r="S703"/>
      <c r="AP703"/>
      <c r="AQ703"/>
      <c r="AR703"/>
    </row>
    <row r="704" spans="1:44">
      <c r="A704" s="6">
        <v>42</v>
      </c>
      <c r="B704" s="6">
        <v>61</v>
      </c>
      <c r="C704" s="6">
        <v>22</v>
      </c>
      <c r="D704" s="7">
        <v>26.272744070000002</v>
      </c>
      <c r="E704" s="8">
        <f t="shared" si="604"/>
        <v>26</v>
      </c>
      <c r="F704" s="7">
        <v>62.288148569999997</v>
      </c>
      <c r="G704" s="8">
        <f t="shared" si="605"/>
        <v>62</v>
      </c>
      <c r="H704" s="9">
        <v>7.4186506679999997</v>
      </c>
      <c r="I704" s="8">
        <f t="shared" si="606"/>
        <v>7</v>
      </c>
      <c r="J704" s="10">
        <v>70.232075570000006</v>
      </c>
      <c r="K704" s="8">
        <f t="shared" si="607"/>
        <v>70</v>
      </c>
      <c r="L704" s="5" t="s">
        <v>98</v>
      </c>
      <c r="S704"/>
      <c r="AP704"/>
      <c r="AQ704"/>
      <c r="AR704"/>
    </row>
    <row r="705" spans="1:44">
      <c r="A705" s="6">
        <v>42</v>
      </c>
      <c r="B705" s="6">
        <v>73</v>
      </c>
      <c r="C705" s="6">
        <v>25</v>
      </c>
      <c r="D705" s="7">
        <v>34.036791839999999</v>
      </c>
      <c r="E705" s="8">
        <f t="shared" si="604"/>
        <v>34</v>
      </c>
      <c r="F705" s="7">
        <v>67.211138439999999</v>
      </c>
      <c r="G705" s="8">
        <f t="shared" si="605"/>
        <v>67</v>
      </c>
      <c r="H705" s="9">
        <v>6.5018693140000003</v>
      </c>
      <c r="I705" s="8">
        <f t="shared" si="606"/>
        <v>7</v>
      </c>
      <c r="J705" s="10">
        <v>73.235736009999997</v>
      </c>
      <c r="K705" s="8">
        <f t="shared" si="607"/>
        <v>73</v>
      </c>
      <c r="L705" s="5" t="s">
        <v>98</v>
      </c>
      <c r="S705"/>
      <c r="AP705"/>
      <c r="AQ705"/>
      <c r="AR705"/>
    </row>
    <row r="706" spans="1:44">
      <c r="A706" s="6">
        <v>44</v>
      </c>
      <c r="B706" s="6">
        <v>58</v>
      </c>
      <c r="C706" s="6">
        <v>18</v>
      </c>
      <c r="D706" s="7">
        <v>28.036440509999998</v>
      </c>
      <c r="E706" s="8">
        <f t="shared" si="604"/>
        <v>28</v>
      </c>
      <c r="F706" s="7">
        <v>65.066016640000001</v>
      </c>
      <c r="G706" s="8">
        <f t="shared" si="605"/>
        <v>65</v>
      </c>
      <c r="H706" s="9">
        <v>6.814410928</v>
      </c>
      <c r="I706" s="8">
        <f t="shared" si="606"/>
        <v>7</v>
      </c>
      <c r="J706" s="10">
        <v>72.495077409999993</v>
      </c>
      <c r="K706" s="8">
        <f t="shared" si="607"/>
        <v>72</v>
      </c>
      <c r="L706" s="5" t="s">
        <v>98</v>
      </c>
      <c r="S706"/>
      <c r="AP706"/>
      <c r="AQ706"/>
      <c r="AR706"/>
    </row>
    <row r="707" spans="1:44">
      <c r="A707" s="6">
        <v>50</v>
      </c>
      <c r="B707" s="6">
        <v>55</v>
      </c>
      <c r="C707" s="6">
        <v>16</v>
      </c>
      <c r="D707" s="7">
        <v>28.814607160000001</v>
      </c>
      <c r="E707" s="8">
        <f t="shared" ref="E707:E770" si="608">ROUND(D707, 0)</f>
        <v>29</v>
      </c>
      <c r="F707" s="7">
        <v>65.335381119999994</v>
      </c>
      <c r="G707" s="8">
        <f t="shared" ref="G707:G770" si="609">ROUND(F707, 0)</f>
        <v>65</v>
      </c>
      <c r="H707" s="9">
        <v>7.5814428879999998</v>
      </c>
      <c r="I707" s="8">
        <f t="shared" ref="I707:I770" si="610">ROUND(H707, 0)</f>
        <v>8</v>
      </c>
      <c r="J707" s="10">
        <v>62.262425329999999</v>
      </c>
      <c r="K707" s="8">
        <f t="shared" ref="K707:K770" si="611">ROUND(J707, 0)</f>
        <v>62</v>
      </c>
      <c r="L707" s="5" t="s">
        <v>98</v>
      </c>
      <c r="S707"/>
      <c r="AP707"/>
      <c r="AQ707"/>
      <c r="AR707"/>
    </row>
    <row r="708" spans="1:44">
      <c r="A708" s="6">
        <v>35</v>
      </c>
      <c r="B708" s="6">
        <v>72</v>
      </c>
      <c r="C708" s="6">
        <v>21</v>
      </c>
      <c r="D708" s="7">
        <v>34.036194940000001</v>
      </c>
      <c r="E708" s="8">
        <f t="shared" si="608"/>
        <v>34</v>
      </c>
      <c r="F708" s="7">
        <v>64.287913880000005</v>
      </c>
      <c r="G708" s="8">
        <f t="shared" si="609"/>
        <v>64</v>
      </c>
      <c r="H708" s="9">
        <v>7.7414187720000003</v>
      </c>
      <c r="I708" s="8">
        <f t="shared" si="610"/>
        <v>8</v>
      </c>
      <c r="J708" s="10">
        <v>66.855108680000001</v>
      </c>
      <c r="K708" s="8">
        <f t="shared" si="611"/>
        <v>67</v>
      </c>
      <c r="L708" s="5" t="s">
        <v>98</v>
      </c>
      <c r="S708"/>
      <c r="AP708"/>
      <c r="AQ708"/>
      <c r="AR708"/>
    </row>
    <row r="709" spans="1:44">
      <c r="A709" s="6">
        <v>30</v>
      </c>
      <c r="B709" s="6">
        <v>64</v>
      </c>
      <c r="C709" s="6">
        <v>20</v>
      </c>
      <c r="D709" s="7">
        <v>33.864293500000002</v>
      </c>
      <c r="E709" s="8">
        <f t="shared" si="608"/>
        <v>34</v>
      </c>
      <c r="F709" s="7">
        <v>61.570724980000001</v>
      </c>
      <c r="G709" s="8">
        <f t="shared" si="609"/>
        <v>62</v>
      </c>
      <c r="H709" s="9">
        <v>6.5735316140000002</v>
      </c>
      <c r="I709" s="8">
        <f t="shared" si="610"/>
        <v>7</v>
      </c>
      <c r="J709" s="10">
        <v>68.021998249999996</v>
      </c>
      <c r="K709" s="8">
        <f t="shared" si="611"/>
        <v>68</v>
      </c>
      <c r="L709" s="5" t="s">
        <v>98</v>
      </c>
      <c r="S709"/>
      <c r="AP709"/>
      <c r="AQ709"/>
      <c r="AR709"/>
    </row>
    <row r="710" spans="1:44">
      <c r="A710" s="6">
        <v>27</v>
      </c>
      <c r="B710" s="6">
        <v>64</v>
      </c>
      <c r="C710" s="6">
        <v>21</v>
      </c>
      <c r="D710" s="7">
        <v>32.84213012</v>
      </c>
      <c r="E710" s="8">
        <f t="shared" si="608"/>
        <v>33</v>
      </c>
      <c r="F710" s="7">
        <v>68.684014919999996</v>
      </c>
      <c r="G710" s="8">
        <f t="shared" si="609"/>
        <v>69</v>
      </c>
      <c r="H710" s="9">
        <v>7.5438042230000004</v>
      </c>
      <c r="I710" s="8">
        <f t="shared" si="610"/>
        <v>8</v>
      </c>
      <c r="J710" s="10">
        <v>73.671661819999997</v>
      </c>
      <c r="K710" s="8">
        <f t="shared" si="611"/>
        <v>74</v>
      </c>
      <c r="L710" s="5" t="s">
        <v>98</v>
      </c>
      <c r="S710"/>
      <c r="AP710"/>
      <c r="AQ710"/>
      <c r="AR710"/>
    </row>
    <row r="711" spans="1:44">
      <c r="A711" s="6">
        <v>50</v>
      </c>
      <c r="B711" s="6">
        <v>74</v>
      </c>
      <c r="C711" s="6">
        <v>17</v>
      </c>
      <c r="D711" s="7">
        <v>27.100532680000001</v>
      </c>
      <c r="E711" s="8">
        <f t="shared" si="608"/>
        <v>27</v>
      </c>
      <c r="F711" s="7">
        <v>63.36085585</v>
      </c>
      <c r="G711" s="8">
        <f t="shared" si="609"/>
        <v>63</v>
      </c>
      <c r="H711" s="9">
        <v>6.5408207999999997</v>
      </c>
      <c r="I711" s="8">
        <f t="shared" si="610"/>
        <v>7</v>
      </c>
      <c r="J711" s="10">
        <v>73.84949872</v>
      </c>
      <c r="K711" s="8">
        <f t="shared" si="611"/>
        <v>74</v>
      </c>
      <c r="L711" s="5" t="s">
        <v>98</v>
      </c>
      <c r="S711"/>
      <c r="AP711"/>
      <c r="AQ711"/>
      <c r="AR711"/>
    </row>
    <row r="712" spans="1:44">
      <c r="A712" s="6">
        <v>39</v>
      </c>
      <c r="B712" s="6">
        <v>73</v>
      </c>
      <c r="C712" s="6">
        <v>24</v>
      </c>
      <c r="D712" s="7">
        <v>25.658425319999999</v>
      </c>
      <c r="E712" s="8">
        <f t="shared" si="608"/>
        <v>26</v>
      </c>
      <c r="F712" s="7">
        <v>61.18235808</v>
      </c>
      <c r="G712" s="8">
        <f t="shared" si="609"/>
        <v>61</v>
      </c>
      <c r="H712" s="9">
        <v>7.2240591700000003</v>
      </c>
      <c r="I712" s="8">
        <f t="shared" si="610"/>
        <v>7</v>
      </c>
      <c r="J712" s="10">
        <v>69.286078279999998</v>
      </c>
      <c r="K712" s="8">
        <f t="shared" si="611"/>
        <v>69</v>
      </c>
      <c r="L712" s="5" t="s">
        <v>98</v>
      </c>
      <c r="S712"/>
      <c r="AP712"/>
      <c r="AQ712"/>
      <c r="AR712"/>
    </row>
    <row r="713" spans="1:44">
      <c r="A713" s="6">
        <v>57</v>
      </c>
      <c r="B713" s="6">
        <v>67</v>
      </c>
      <c r="C713" s="6">
        <v>25</v>
      </c>
      <c r="D713" s="7">
        <v>32.347440089999999</v>
      </c>
      <c r="E713" s="8">
        <f t="shared" si="608"/>
        <v>32</v>
      </c>
      <c r="F713" s="7">
        <v>66.614528120000003</v>
      </c>
      <c r="G713" s="8">
        <f t="shared" si="609"/>
        <v>67</v>
      </c>
      <c r="H713" s="9">
        <v>7.5513643190000002</v>
      </c>
      <c r="I713" s="8">
        <f t="shared" si="610"/>
        <v>8</v>
      </c>
      <c r="J713" s="10">
        <v>64.558822539999994</v>
      </c>
      <c r="K713" s="8">
        <f t="shared" si="611"/>
        <v>65</v>
      </c>
      <c r="L713" s="5" t="s">
        <v>98</v>
      </c>
      <c r="S713"/>
      <c r="AP713"/>
      <c r="AQ713"/>
      <c r="AR713"/>
    </row>
    <row r="714" spans="1:44">
      <c r="A714" s="6">
        <v>52</v>
      </c>
      <c r="B714" s="6">
        <v>63</v>
      </c>
      <c r="C714" s="6">
        <v>19</v>
      </c>
      <c r="D714" s="7">
        <v>29.589490309999999</v>
      </c>
      <c r="E714" s="8">
        <f t="shared" si="608"/>
        <v>30</v>
      </c>
      <c r="F714" s="7">
        <v>68.321767690000001</v>
      </c>
      <c r="G714" s="8">
        <f t="shared" si="609"/>
        <v>68</v>
      </c>
      <c r="H714" s="9">
        <v>6.9288986589999997</v>
      </c>
      <c r="I714" s="8">
        <f t="shared" si="610"/>
        <v>7</v>
      </c>
      <c r="J714" s="10">
        <v>67.530212129999995</v>
      </c>
      <c r="K714" s="8">
        <f t="shared" si="611"/>
        <v>68</v>
      </c>
      <c r="L714" s="5" t="s">
        <v>98</v>
      </c>
      <c r="S714"/>
      <c r="AP714"/>
      <c r="AQ714"/>
      <c r="AR714"/>
    </row>
    <row r="715" spans="1:44">
      <c r="A715" s="6">
        <v>55</v>
      </c>
      <c r="B715" s="6">
        <v>66</v>
      </c>
      <c r="C715" s="6">
        <v>22</v>
      </c>
      <c r="D715" s="7">
        <v>30.912194589999999</v>
      </c>
      <c r="E715" s="8">
        <f t="shared" si="608"/>
        <v>31</v>
      </c>
      <c r="F715" s="7">
        <v>68.794273880000006</v>
      </c>
      <c r="G715" s="8">
        <f t="shared" si="609"/>
        <v>69</v>
      </c>
      <c r="H715" s="9">
        <v>7.7477752630000003</v>
      </c>
      <c r="I715" s="8">
        <f t="shared" si="610"/>
        <v>8</v>
      </c>
      <c r="J715" s="10">
        <v>66.638306369999995</v>
      </c>
      <c r="K715" s="8">
        <f t="shared" si="611"/>
        <v>67</v>
      </c>
      <c r="L715" s="5" t="s">
        <v>98</v>
      </c>
      <c r="S715"/>
      <c r="AP715"/>
      <c r="AQ715"/>
      <c r="AR715"/>
    </row>
    <row r="716" spans="1:44">
      <c r="A716" s="6">
        <v>51</v>
      </c>
      <c r="B716" s="6">
        <v>56</v>
      </c>
      <c r="C716" s="6">
        <v>18</v>
      </c>
      <c r="D716" s="7">
        <v>28.127878379999999</v>
      </c>
      <c r="E716" s="8">
        <f t="shared" si="608"/>
        <v>28</v>
      </c>
      <c r="F716" s="7">
        <v>64.209776500000004</v>
      </c>
      <c r="G716" s="8">
        <f t="shared" si="609"/>
        <v>64</v>
      </c>
      <c r="H716" s="9">
        <v>6.7065059150000002</v>
      </c>
      <c r="I716" s="8">
        <f t="shared" si="610"/>
        <v>7</v>
      </c>
      <c r="J716" s="10">
        <v>70.863407550000005</v>
      </c>
      <c r="K716" s="8">
        <f t="shared" si="611"/>
        <v>71</v>
      </c>
      <c r="L716" s="5" t="s">
        <v>98</v>
      </c>
      <c r="S716"/>
      <c r="AP716"/>
      <c r="AQ716"/>
      <c r="AR716"/>
    </row>
    <row r="717" spans="1:44">
      <c r="A717" s="6">
        <v>36</v>
      </c>
      <c r="B717" s="6">
        <v>66</v>
      </c>
      <c r="C717" s="6">
        <v>15</v>
      </c>
      <c r="D717" s="7">
        <v>30.085453640000001</v>
      </c>
      <c r="E717" s="8">
        <f t="shared" si="608"/>
        <v>30</v>
      </c>
      <c r="F717" s="7">
        <v>69.348119879999999</v>
      </c>
      <c r="G717" s="8">
        <f t="shared" si="609"/>
        <v>69</v>
      </c>
      <c r="H717" s="9">
        <v>6.6682385560000004</v>
      </c>
      <c r="I717" s="8">
        <f t="shared" si="610"/>
        <v>7</v>
      </c>
      <c r="J717" s="10">
        <v>67.136744300000004</v>
      </c>
      <c r="K717" s="8">
        <f t="shared" si="611"/>
        <v>67</v>
      </c>
      <c r="L717" s="5" t="s">
        <v>98</v>
      </c>
      <c r="S717"/>
      <c r="AP717"/>
      <c r="AQ717"/>
      <c r="AR717"/>
    </row>
    <row r="718" spans="1:44">
      <c r="A718" s="6">
        <v>59</v>
      </c>
      <c r="B718" s="6">
        <v>55</v>
      </c>
      <c r="C718" s="6">
        <v>19</v>
      </c>
      <c r="D718" s="7">
        <v>31.743794869999999</v>
      </c>
      <c r="E718" s="8">
        <f t="shared" si="608"/>
        <v>32</v>
      </c>
      <c r="F718" s="7">
        <v>62.510076869999999</v>
      </c>
      <c r="G718" s="8">
        <f t="shared" si="609"/>
        <v>63</v>
      </c>
      <c r="H718" s="9">
        <v>7.3323751379999997</v>
      </c>
      <c r="I718" s="8">
        <f t="shared" si="610"/>
        <v>7</v>
      </c>
      <c r="J718" s="10">
        <v>68.970975379999999</v>
      </c>
      <c r="K718" s="8">
        <f t="shared" si="611"/>
        <v>69</v>
      </c>
      <c r="L718" s="5" t="s">
        <v>98</v>
      </c>
      <c r="S718"/>
      <c r="AP718"/>
      <c r="AQ718"/>
      <c r="AR718"/>
    </row>
    <row r="719" spans="1:44">
      <c r="A719" s="6">
        <v>50</v>
      </c>
      <c r="B719" s="6">
        <v>58</v>
      </c>
      <c r="C719" s="6">
        <v>23</v>
      </c>
      <c r="D719" s="7">
        <v>27.813268520000001</v>
      </c>
      <c r="E719" s="8">
        <f t="shared" si="608"/>
        <v>28</v>
      </c>
      <c r="F719" s="7">
        <v>62.504604639999997</v>
      </c>
      <c r="G719" s="8">
        <f t="shared" si="609"/>
        <v>63</v>
      </c>
      <c r="H719" s="9">
        <v>7.5968020249999997</v>
      </c>
      <c r="I719" s="8">
        <f t="shared" si="610"/>
        <v>8</v>
      </c>
      <c r="J719" s="10">
        <v>69.755555409999999</v>
      </c>
      <c r="K719" s="8">
        <f t="shared" si="611"/>
        <v>70</v>
      </c>
      <c r="L719" s="5" t="s">
        <v>98</v>
      </c>
      <c r="S719"/>
      <c r="AP719"/>
      <c r="AQ719"/>
      <c r="AR719"/>
    </row>
    <row r="720" spans="1:44">
      <c r="A720" s="6">
        <v>30</v>
      </c>
      <c r="B720" s="6">
        <v>65</v>
      </c>
      <c r="C720" s="6">
        <v>25</v>
      </c>
      <c r="D720" s="7">
        <v>32.887338489999998</v>
      </c>
      <c r="E720" s="8">
        <f t="shared" si="608"/>
        <v>33</v>
      </c>
      <c r="F720" s="7">
        <v>64.594574089999995</v>
      </c>
      <c r="G720" s="8">
        <f t="shared" si="609"/>
        <v>65</v>
      </c>
      <c r="H720" s="9">
        <v>7.7065089499999999</v>
      </c>
      <c r="I720" s="8">
        <f t="shared" si="610"/>
        <v>8</v>
      </c>
      <c r="J720" s="10">
        <v>71.505694559999995</v>
      </c>
      <c r="K720" s="8">
        <f t="shared" si="611"/>
        <v>72</v>
      </c>
      <c r="L720" s="5" t="s">
        <v>98</v>
      </c>
      <c r="S720"/>
      <c r="AP720"/>
      <c r="AQ720"/>
      <c r="AR720"/>
    </row>
    <row r="721" spans="1:44">
      <c r="A721" s="6">
        <v>20</v>
      </c>
      <c r="B721" s="6">
        <v>62</v>
      </c>
      <c r="C721" s="6">
        <v>18</v>
      </c>
      <c r="D721" s="7">
        <v>29.363587209999999</v>
      </c>
      <c r="E721" s="8">
        <f t="shared" si="608"/>
        <v>29</v>
      </c>
      <c r="F721" s="7">
        <v>64.987429469999995</v>
      </c>
      <c r="G721" s="8">
        <f t="shared" si="609"/>
        <v>65</v>
      </c>
      <c r="H721" s="9">
        <v>7.3665426470000002</v>
      </c>
      <c r="I721" s="8">
        <f t="shared" si="610"/>
        <v>7</v>
      </c>
      <c r="J721" s="10">
        <v>61.912087069999998</v>
      </c>
      <c r="K721" s="8">
        <f t="shared" si="611"/>
        <v>62</v>
      </c>
      <c r="L721" s="5" t="s">
        <v>98</v>
      </c>
      <c r="S721"/>
      <c r="AP721"/>
      <c r="AQ721"/>
      <c r="AR721"/>
    </row>
    <row r="722" spans="1:44">
      <c r="A722" s="6">
        <v>58</v>
      </c>
      <c r="B722" s="6">
        <v>71</v>
      </c>
      <c r="C722" s="6">
        <v>15</v>
      </c>
      <c r="D722" s="7">
        <v>27.82592799</v>
      </c>
      <c r="E722" s="8">
        <f t="shared" si="608"/>
        <v>28</v>
      </c>
      <c r="F722" s="7">
        <v>67.586188300000003</v>
      </c>
      <c r="G722" s="8">
        <f t="shared" si="609"/>
        <v>68</v>
      </c>
      <c r="H722" s="9">
        <v>6.9192437020000002</v>
      </c>
      <c r="I722" s="8">
        <f t="shared" si="610"/>
        <v>7</v>
      </c>
      <c r="J722" s="10">
        <v>74.012297070000002</v>
      </c>
      <c r="K722" s="8">
        <f t="shared" si="611"/>
        <v>74</v>
      </c>
      <c r="L722" s="5" t="s">
        <v>98</v>
      </c>
      <c r="S722"/>
      <c r="AP722"/>
      <c r="AQ722"/>
      <c r="AR722"/>
    </row>
    <row r="723" spans="1:44">
      <c r="A723" s="6">
        <v>25</v>
      </c>
      <c r="B723" s="6">
        <v>71</v>
      </c>
      <c r="C723" s="6">
        <v>24</v>
      </c>
      <c r="D723" s="7">
        <v>28.495387350000001</v>
      </c>
      <c r="E723" s="8">
        <f t="shared" si="608"/>
        <v>28</v>
      </c>
      <c r="F723" s="7">
        <v>60.448484069999999</v>
      </c>
      <c r="G723" s="8">
        <f t="shared" si="609"/>
        <v>60</v>
      </c>
      <c r="H723" s="9">
        <v>7.187721818</v>
      </c>
      <c r="I723" s="8">
        <f t="shared" si="610"/>
        <v>7</v>
      </c>
      <c r="J723" s="10">
        <v>74.915595139999994</v>
      </c>
      <c r="K723" s="8">
        <f t="shared" si="611"/>
        <v>75</v>
      </c>
      <c r="L723" s="5" t="s">
        <v>98</v>
      </c>
      <c r="S723"/>
      <c r="AP723"/>
      <c r="AQ723"/>
      <c r="AR723"/>
    </row>
    <row r="724" spans="1:44">
      <c r="A724" s="6">
        <v>52</v>
      </c>
      <c r="B724" s="6">
        <v>71</v>
      </c>
      <c r="C724" s="6">
        <v>16</v>
      </c>
      <c r="D724" s="7">
        <v>27.742747609999999</v>
      </c>
      <c r="E724" s="8">
        <f t="shared" si="608"/>
        <v>28</v>
      </c>
      <c r="F724" s="7">
        <v>68.539971440000002</v>
      </c>
      <c r="G724" s="8">
        <f t="shared" si="609"/>
        <v>69</v>
      </c>
      <c r="H724" s="9">
        <v>7.0758864719999996</v>
      </c>
      <c r="I724" s="8">
        <f t="shared" si="610"/>
        <v>7</v>
      </c>
      <c r="J724" s="10">
        <v>71.786153279999994</v>
      </c>
      <c r="K724" s="8">
        <f t="shared" si="611"/>
        <v>72</v>
      </c>
      <c r="L724" s="5" t="s">
        <v>98</v>
      </c>
      <c r="S724"/>
      <c r="AP724"/>
      <c r="AQ724"/>
      <c r="AR724"/>
    </row>
    <row r="725" spans="1:44">
      <c r="A725" s="6">
        <v>40</v>
      </c>
      <c r="B725" s="6">
        <v>63</v>
      </c>
      <c r="C725" s="6">
        <v>18</v>
      </c>
      <c r="D725" s="7">
        <v>30.41588462</v>
      </c>
      <c r="E725" s="8">
        <f t="shared" si="608"/>
        <v>30</v>
      </c>
      <c r="F725" s="7">
        <v>67.663238039999996</v>
      </c>
      <c r="G725" s="8">
        <f t="shared" si="609"/>
        <v>68</v>
      </c>
      <c r="H725" s="9">
        <v>6.7444116799999998</v>
      </c>
      <c r="I725" s="8">
        <f t="shared" si="610"/>
        <v>7</v>
      </c>
      <c r="J725" s="10">
        <v>63.024731850000002</v>
      </c>
      <c r="K725" s="8">
        <f t="shared" si="611"/>
        <v>63</v>
      </c>
      <c r="L725" s="5" t="s">
        <v>98</v>
      </c>
      <c r="S725"/>
      <c r="AP725"/>
      <c r="AQ725"/>
      <c r="AR725"/>
    </row>
    <row r="726" spans="1:44">
      <c r="A726" s="6">
        <v>20</v>
      </c>
      <c r="B726" s="6">
        <v>60</v>
      </c>
      <c r="C726" s="6">
        <v>25</v>
      </c>
      <c r="D726" s="7">
        <v>27.325420900000001</v>
      </c>
      <c r="E726" s="8">
        <f t="shared" si="608"/>
        <v>27</v>
      </c>
      <c r="F726" s="7">
        <v>69.090478090000005</v>
      </c>
      <c r="G726" s="8">
        <f t="shared" si="609"/>
        <v>69</v>
      </c>
      <c r="H726" s="9">
        <v>6.726469088</v>
      </c>
      <c r="I726" s="8">
        <f t="shared" si="610"/>
        <v>7</v>
      </c>
      <c r="J726" s="10">
        <v>61.192508590000003</v>
      </c>
      <c r="K726" s="8">
        <f t="shared" si="611"/>
        <v>61</v>
      </c>
      <c r="L726" s="5" t="s">
        <v>98</v>
      </c>
      <c r="S726"/>
      <c r="AP726"/>
      <c r="AQ726"/>
      <c r="AR726"/>
    </row>
    <row r="727" spans="1:44">
      <c r="A727" s="6">
        <v>48</v>
      </c>
      <c r="B727" s="6">
        <v>61</v>
      </c>
      <c r="C727" s="6">
        <v>21</v>
      </c>
      <c r="D727" s="7">
        <v>30.284966189999999</v>
      </c>
      <c r="E727" s="8">
        <f t="shared" si="608"/>
        <v>30</v>
      </c>
      <c r="F727" s="7">
        <v>61.692951270000002</v>
      </c>
      <c r="G727" s="8">
        <f t="shared" si="609"/>
        <v>62</v>
      </c>
      <c r="H727" s="9">
        <v>6.6282648829999999</v>
      </c>
      <c r="I727" s="8">
        <f t="shared" si="610"/>
        <v>7</v>
      </c>
      <c r="J727" s="10">
        <v>65.628595259999997</v>
      </c>
      <c r="K727" s="8">
        <f t="shared" si="611"/>
        <v>66</v>
      </c>
      <c r="L727" s="5" t="s">
        <v>98</v>
      </c>
      <c r="S727"/>
      <c r="AP727"/>
      <c r="AQ727"/>
      <c r="AR727"/>
    </row>
    <row r="728" spans="1:44">
      <c r="A728" s="6">
        <v>49</v>
      </c>
      <c r="B728" s="6">
        <v>68</v>
      </c>
      <c r="C728" s="6">
        <v>22</v>
      </c>
      <c r="D728" s="7">
        <v>28.56840626</v>
      </c>
      <c r="E728" s="8">
        <f t="shared" si="608"/>
        <v>29</v>
      </c>
      <c r="F728" s="7">
        <v>61.532786219999998</v>
      </c>
      <c r="G728" s="8">
        <f t="shared" si="609"/>
        <v>62</v>
      </c>
      <c r="H728" s="9">
        <v>7.1270642070000001</v>
      </c>
      <c r="I728" s="8">
        <f t="shared" si="610"/>
        <v>7</v>
      </c>
      <c r="J728" s="10">
        <v>63.497263310000001</v>
      </c>
      <c r="K728" s="8">
        <f t="shared" si="611"/>
        <v>63</v>
      </c>
      <c r="L728" s="5" t="s">
        <v>98</v>
      </c>
      <c r="S728"/>
      <c r="AP728"/>
      <c r="AQ728"/>
      <c r="AR728"/>
    </row>
    <row r="729" spans="1:44">
      <c r="A729" s="6">
        <v>48</v>
      </c>
      <c r="B729" s="6">
        <v>62</v>
      </c>
      <c r="C729" s="6">
        <v>15</v>
      </c>
      <c r="D729" s="7">
        <v>25.36586097</v>
      </c>
      <c r="E729" s="8">
        <f t="shared" si="608"/>
        <v>25</v>
      </c>
      <c r="F729" s="7">
        <v>66.637972399999995</v>
      </c>
      <c r="G729" s="8">
        <f t="shared" si="609"/>
        <v>67</v>
      </c>
      <c r="H729" s="9">
        <v>7.5386314619999997</v>
      </c>
      <c r="I729" s="8">
        <f t="shared" si="610"/>
        <v>8</v>
      </c>
      <c r="J729" s="10">
        <v>65.816558920000006</v>
      </c>
      <c r="K729" s="8">
        <f t="shared" si="611"/>
        <v>66</v>
      </c>
      <c r="L729" s="5" t="s">
        <v>98</v>
      </c>
      <c r="S729"/>
      <c r="AP729"/>
      <c r="AQ729"/>
      <c r="AR729"/>
    </row>
    <row r="730" spans="1:44">
      <c r="A730" s="6">
        <v>32</v>
      </c>
      <c r="B730" s="6">
        <v>66</v>
      </c>
      <c r="C730" s="6">
        <v>17</v>
      </c>
      <c r="D730" s="7">
        <v>34.9466155</v>
      </c>
      <c r="E730" s="8">
        <f t="shared" si="608"/>
        <v>35</v>
      </c>
      <c r="F730" s="7">
        <v>65.267740110000005</v>
      </c>
      <c r="G730" s="8">
        <f t="shared" si="609"/>
        <v>65</v>
      </c>
      <c r="H730" s="9">
        <v>7.1623576409999998</v>
      </c>
      <c r="I730" s="8">
        <f t="shared" si="610"/>
        <v>7</v>
      </c>
      <c r="J730" s="10">
        <v>70.141513900000007</v>
      </c>
      <c r="K730" s="8">
        <f t="shared" si="611"/>
        <v>70</v>
      </c>
      <c r="L730" s="5" t="s">
        <v>98</v>
      </c>
      <c r="S730"/>
      <c r="AP730"/>
      <c r="AQ730"/>
      <c r="AR730"/>
    </row>
    <row r="731" spans="1:44">
      <c r="A731" s="6">
        <v>21</v>
      </c>
      <c r="B731" s="6">
        <v>63</v>
      </c>
      <c r="C731" s="6">
        <v>22</v>
      </c>
      <c r="D731" s="7">
        <v>25.097373910000002</v>
      </c>
      <c r="E731" s="8">
        <f t="shared" si="608"/>
        <v>25</v>
      </c>
      <c r="F731" s="7">
        <v>67.72837887</v>
      </c>
      <c r="G731" s="8">
        <f t="shared" si="609"/>
        <v>68</v>
      </c>
      <c r="H731" s="9">
        <v>6.8594094869999997</v>
      </c>
      <c r="I731" s="8">
        <f t="shared" si="610"/>
        <v>7</v>
      </c>
      <c r="J731" s="10">
        <v>74.616498879999995</v>
      </c>
      <c r="K731" s="8">
        <f t="shared" si="611"/>
        <v>75</v>
      </c>
      <c r="L731" s="5" t="s">
        <v>98</v>
      </c>
      <c r="S731"/>
      <c r="AP731"/>
      <c r="AQ731"/>
      <c r="AR731"/>
    </row>
    <row r="732" spans="1:44">
      <c r="A732" s="6">
        <v>20</v>
      </c>
      <c r="B732" s="6">
        <v>72</v>
      </c>
      <c r="C732" s="6">
        <v>19</v>
      </c>
      <c r="D732" s="7">
        <v>32.476483010000003</v>
      </c>
      <c r="E732" s="8">
        <f t="shared" si="608"/>
        <v>32</v>
      </c>
      <c r="F732" s="7">
        <v>64.348487349999999</v>
      </c>
      <c r="G732" s="8">
        <f t="shared" si="609"/>
        <v>64</v>
      </c>
      <c r="H732" s="9">
        <v>7.3971908439999998</v>
      </c>
      <c r="I732" s="8">
        <f t="shared" si="610"/>
        <v>7</v>
      </c>
      <c r="J732" s="10">
        <v>65.820457000000005</v>
      </c>
      <c r="K732" s="8">
        <f t="shared" si="611"/>
        <v>66</v>
      </c>
      <c r="L732" s="5" t="s">
        <v>98</v>
      </c>
      <c r="S732"/>
      <c r="AP732"/>
      <c r="AQ732"/>
      <c r="AR732"/>
    </row>
    <row r="733" spans="1:44">
      <c r="A733" s="6">
        <v>25</v>
      </c>
      <c r="B733" s="6">
        <v>65</v>
      </c>
      <c r="C733" s="6">
        <v>21</v>
      </c>
      <c r="D733" s="7">
        <v>33.863511719999998</v>
      </c>
      <c r="E733" s="8">
        <f t="shared" si="608"/>
        <v>34</v>
      </c>
      <c r="F733" s="7">
        <v>68.592322890000005</v>
      </c>
      <c r="G733" s="8">
        <f t="shared" si="609"/>
        <v>69</v>
      </c>
      <c r="H733" s="9">
        <v>6.8802457889999999</v>
      </c>
      <c r="I733" s="8">
        <f t="shared" si="610"/>
        <v>7</v>
      </c>
      <c r="J733" s="10">
        <v>69.244640959999998</v>
      </c>
      <c r="K733" s="8">
        <f t="shared" si="611"/>
        <v>69</v>
      </c>
      <c r="L733" s="5" t="s">
        <v>98</v>
      </c>
      <c r="S733"/>
      <c r="AP733"/>
      <c r="AQ733"/>
      <c r="AR733"/>
    </row>
    <row r="734" spans="1:44">
      <c r="A734" s="6">
        <v>41</v>
      </c>
      <c r="B734" s="6">
        <v>78</v>
      </c>
      <c r="C734" s="6">
        <v>21</v>
      </c>
      <c r="D734" s="7">
        <v>25.19857725</v>
      </c>
      <c r="E734" s="8">
        <f t="shared" si="608"/>
        <v>25</v>
      </c>
      <c r="F734" s="7">
        <v>60.37332688</v>
      </c>
      <c r="G734" s="8">
        <f t="shared" si="609"/>
        <v>60</v>
      </c>
      <c r="H734" s="9">
        <v>6.5813131370000004</v>
      </c>
      <c r="I734" s="8">
        <f t="shared" si="610"/>
        <v>7</v>
      </c>
      <c r="J734" s="10">
        <v>70.88787207</v>
      </c>
      <c r="K734" s="8">
        <f t="shared" si="611"/>
        <v>71</v>
      </c>
      <c r="L734" s="5" t="s">
        <v>98</v>
      </c>
      <c r="S734"/>
      <c r="AP734"/>
      <c r="AQ734"/>
      <c r="AR734"/>
    </row>
    <row r="735" spans="1:44">
      <c r="A735" s="6">
        <v>53</v>
      </c>
      <c r="B735" s="6">
        <v>67</v>
      </c>
      <c r="C735" s="6">
        <v>17</v>
      </c>
      <c r="D735" s="7">
        <v>31.776816820000001</v>
      </c>
      <c r="E735" s="8">
        <f t="shared" si="608"/>
        <v>32</v>
      </c>
      <c r="F735" s="7">
        <v>69.018528939999996</v>
      </c>
      <c r="G735" s="8">
        <f t="shared" si="609"/>
        <v>69</v>
      </c>
      <c r="H735" s="9">
        <v>7.2969721610000002</v>
      </c>
      <c r="I735" s="8">
        <f t="shared" si="610"/>
        <v>7</v>
      </c>
      <c r="J735" s="10">
        <v>61.468928730000002</v>
      </c>
      <c r="K735" s="8">
        <f t="shared" si="611"/>
        <v>61</v>
      </c>
      <c r="L735" s="5" t="s">
        <v>98</v>
      </c>
      <c r="S735"/>
      <c r="AP735"/>
      <c r="AQ735"/>
      <c r="AR735"/>
    </row>
    <row r="736" spans="1:44">
      <c r="A736" s="6">
        <v>39</v>
      </c>
      <c r="B736" s="6">
        <v>60</v>
      </c>
      <c r="C736" s="6">
        <v>21</v>
      </c>
      <c r="D736" s="7">
        <v>34.898149459999999</v>
      </c>
      <c r="E736" s="8">
        <f t="shared" si="608"/>
        <v>35</v>
      </c>
      <c r="F736" s="7">
        <v>63.599485569999999</v>
      </c>
      <c r="G736" s="8">
        <f t="shared" si="609"/>
        <v>64</v>
      </c>
      <c r="H736" s="9">
        <v>6.9729765600000002</v>
      </c>
      <c r="I736" s="8">
        <f t="shared" si="610"/>
        <v>7</v>
      </c>
      <c r="J736" s="10">
        <v>64.727971429999997</v>
      </c>
      <c r="K736" s="8">
        <f t="shared" si="611"/>
        <v>65</v>
      </c>
      <c r="L736" s="5" t="s">
        <v>98</v>
      </c>
      <c r="S736"/>
      <c r="AP736"/>
      <c r="AQ736"/>
      <c r="AR736"/>
    </row>
    <row r="737" spans="1:44">
      <c r="A737" s="6">
        <v>25</v>
      </c>
      <c r="B737" s="6">
        <v>76</v>
      </c>
      <c r="C737" s="6">
        <v>17</v>
      </c>
      <c r="D737" s="7">
        <v>31.741054089999999</v>
      </c>
      <c r="E737" s="8">
        <f t="shared" si="608"/>
        <v>32</v>
      </c>
      <c r="F737" s="7">
        <v>68.635254279999998</v>
      </c>
      <c r="G737" s="8">
        <f t="shared" si="609"/>
        <v>69</v>
      </c>
      <c r="H737" s="9">
        <v>7.2411485070000001</v>
      </c>
      <c r="I737" s="8">
        <f t="shared" si="610"/>
        <v>7</v>
      </c>
      <c r="J737" s="10">
        <v>62.3061735</v>
      </c>
      <c r="K737" s="8">
        <f t="shared" si="611"/>
        <v>62</v>
      </c>
      <c r="L737" s="5" t="s">
        <v>98</v>
      </c>
      <c r="S737"/>
      <c r="AP737"/>
      <c r="AQ737"/>
      <c r="AR737"/>
    </row>
    <row r="738" spans="1:44">
      <c r="A738" s="6">
        <v>21</v>
      </c>
      <c r="B738" s="6">
        <v>78</v>
      </c>
      <c r="C738" s="6">
        <v>19</v>
      </c>
      <c r="D738" s="7">
        <v>27.161590759999999</v>
      </c>
      <c r="E738" s="8">
        <f t="shared" si="608"/>
        <v>27</v>
      </c>
      <c r="F738" s="7">
        <v>66.760172389999994</v>
      </c>
      <c r="G738" s="8">
        <f t="shared" si="609"/>
        <v>67</v>
      </c>
      <c r="H738" s="9">
        <v>6.9200904799999998</v>
      </c>
      <c r="I738" s="8">
        <f t="shared" si="610"/>
        <v>7</v>
      </c>
      <c r="J738" s="10">
        <v>69.851122649999994</v>
      </c>
      <c r="K738" s="8">
        <f t="shared" si="611"/>
        <v>70</v>
      </c>
      <c r="L738" s="5" t="s">
        <v>98</v>
      </c>
      <c r="S738"/>
      <c r="AP738"/>
      <c r="AQ738"/>
      <c r="AR738"/>
    </row>
    <row r="739" spans="1:44">
      <c r="A739" s="6">
        <v>57</v>
      </c>
      <c r="B739" s="6">
        <v>60</v>
      </c>
      <c r="C739" s="6">
        <v>17</v>
      </c>
      <c r="D739" s="7">
        <v>26.237731289999999</v>
      </c>
      <c r="E739" s="8">
        <f t="shared" si="608"/>
        <v>26</v>
      </c>
      <c r="F739" s="7">
        <v>67.885213960000002</v>
      </c>
      <c r="G739" s="8">
        <f t="shared" si="609"/>
        <v>68</v>
      </c>
      <c r="H739" s="9">
        <v>7.504608385</v>
      </c>
      <c r="I739" s="8">
        <f t="shared" si="610"/>
        <v>8</v>
      </c>
      <c r="J739" s="10">
        <v>73.586639680000005</v>
      </c>
      <c r="K739" s="8">
        <f t="shared" si="611"/>
        <v>74</v>
      </c>
      <c r="L739" s="5" t="s">
        <v>98</v>
      </c>
      <c r="S739"/>
      <c r="AP739"/>
      <c r="AQ739"/>
      <c r="AR739"/>
    </row>
    <row r="740" spans="1:44">
      <c r="A740" s="6">
        <v>56</v>
      </c>
      <c r="B740" s="6">
        <v>75</v>
      </c>
      <c r="C740" s="6">
        <v>15</v>
      </c>
      <c r="D740" s="7">
        <v>30.20157245</v>
      </c>
      <c r="E740" s="8">
        <f t="shared" si="608"/>
        <v>30</v>
      </c>
      <c r="F740" s="7">
        <v>60.065348589999999</v>
      </c>
      <c r="G740" s="8">
        <f t="shared" si="609"/>
        <v>60</v>
      </c>
      <c r="H740" s="9">
        <v>7.1522722559999998</v>
      </c>
      <c r="I740" s="8">
        <f t="shared" si="610"/>
        <v>7</v>
      </c>
      <c r="J740" s="10">
        <v>66.371711790000006</v>
      </c>
      <c r="K740" s="8">
        <f t="shared" si="611"/>
        <v>66</v>
      </c>
      <c r="L740" s="5" t="s">
        <v>98</v>
      </c>
      <c r="S740"/>
      <c r="AP740"/>
      <c r="AQ740"/>
      <c r="AR740"/>
    </row>
    <row r="741" spans="1:44">
      <c r="A741" s="6">
        <v>49</v>
      </c>
      <c r="B741" s="6">
        <v>72</v>
      </c>
      <c r="C741" s="6">
        <v>15</v>
      </c>
      <c r="D741" s="7">
        <v>31.55846339</v>
      </c>
      <c r="E741" s="8">
        <f t="shared" si="608"/>
        <v>32</v>
      </c>
      <c r="F741" s="7">
        <v>67.835637649999995</v>
      </c>
      <c r="G741" s="8">
        <f t="shared" si="609"/>
        <v>68</v>
      </c>
      <c r="H741" s="9">
        <v>7.1370047489999999</v>
      </c>
      <c r="I741" s="8">
        <f t="shared" si="610"/>
        <v>7</v>
      </c>
      <c r="J741" s="10">
        <v>74.869608310000004</v>
      </c>
      <c r="K741" s="8">
        <f t="shared" si="611"/>
        <v>75</v>
      </c>
      <c r="L741" s="5" t="s">
        <v>98</v>
      </c>
      <c r="S741"/>
      <c r="AP741"/>
      <c r="AQ741"/>
      <c r="AR741"/>
    </row>
    <row r="742" spans="1:44">
      <c r="A742" s="6">
        <v>24</v>
      </c>
      <c r="B742" s="6">
        <v>80</v>
      </c>
      <c r="C742" s="6">
        <v>19</v>
      </c>
      <c r="D742" s="7">
        <v>29.67892453</v>
      </c>
      <c r="E742" s="8">
        <f t="shared" si="608"/>
        <v>30</v>
      </c>
      <c r="F742" s="7">
        <v>69.085455400000001</v>
      </c>
      <c r="G742" s="8">
        <f t="shared" si="609"/>
        <v>69</v>
      </c>
      <c r="H742" s="9">
        <v>6.8080417219999996</v>
      </c>
      <c r="I742" s="8">
        <f t="shared" si="610"/>
        <v>7</v>
      </c>
      <c r="J742" s="10">
        <v>65.664365649999993</v>
      </c>
      <c r="K742" s="8">
        <f t="shared" si="611"/>
        <v>66</v>
      </c>
      <c r="L742" s="5" t="s">
        <v>98</v>
      </c>
      <c r="S742"/>
      <c r="AP742"/>
      <c r="AQ742"/>
      <c r="AR742"/>
    </row>
    <row r="743" spans="1:44">
      <c r="A743" s="6">
        <v>49</v>
      </c>
      <c r="B743" s="6">
        <v>76</v>
      </c>
      <c r="C743" s="6">
        <v>18</v>
      </c>
      <c r="D743" s="7">
        <v>27.05365239</v>
      </c>
      <c r="E743" s="8">
        <f t="shared" si="608"/>
        <v>27</v>
      </c>
      <c r="F743" s="7">
        <v>67.7017527</v>
      </c>
      <c r="G743" s="8">
        <f t="shared" si="609"/>
        <v>68</v>
      </c>
      <c r="H743" s="9">
        <v>7.3936318679999999</v>
      </c>
      <c r="I743" s="8">
        <f t="shared" si="610"/>
        <v>7</v>
      </c>
      <c r="J743" s="10">
        <v>60.469383499999999</v>
      </c>
      <c r="K743" s="8">
        <f t="shared" si="611"/>
        <v>60</v>
      </c>
      <c r="L743" s="5" t="s">
        <v>98</v>
      </c>
      <c r="S743"/>
      <c r="AP743"/>
      <c r="AQ743"/>
      <c r="AR743"/>
    </row>
    <row r="744" spans="1:44">
      <c r="A744" s="6">
        <v>28</v>
      </c>
      <c r="B744" s="6">
        <v>68</v>
      </c>
      <c r="C744" s="6">
        <v>19</v>
      </c>
      <c r="D744" s="7">
        <v>34.63880966</v>
      </c>
      <c r="E744" s="8">
        <f t="shared" si="608"/>
        <v>35</v>
      </c>
      <c r="F744" s="7">
        <v>61.385978680000001</v>
      </c>
      <c r="G744" s="8">
        <f t="shared" si="609"/>
        <v>61</v>
      </c>
      <c r="H744" s="9">
        <v>7.6995069799999998</v>
      </c>
      <c r="I744" s="8">
        <f t="shared" si="610"/>
        <v>8</v>
      </c>
      <c r="J744" s="10">
        <v>72.431691150000006</v>
      </c>
      <c r="K744" s="8">
        <f t="shared" si="611"/>
        <v>72</v>
      </c>
      <c r="L744" s="5" t="s">
        <v>98</v>
      </c>
      <c r="S744"/>
      <c r="AP744"/>
      <c r="AQ744"/>
      <c r="AR744"/>
    </row>
    <row r="745" spans="1:44">
      <c r="A745" s="6">
        <v>55</v>
      </c>
      <c r="B745" s="6">
        <v>78</v>
      </c>
      <c r="C745" s="6">
        <v>21</v>
      </c>
      <c r="D745" s="7">
        <v>33.394387520000002</v>
      </c>
      <c r="E745" s="8">
        <f t="shared" si="608"/>
        <v>33</v>
      </c>
      <c r="F745" s="7">
        <v>62.936928860000002</v>
      </c>
      <c r="G745" s="8">
        <f t="shared" si="609"/>
        <v>63</v>
      </c>
      <c r="H745" s="9">
        <v>6.6028882490000003</v>
      </c>
      <c r="I745" s="8">
        <f t="shared" si="610"/>
        <v>7</v>
      </c>
      <c r="J745" s="10">
        <v>63.57445989</v>
      </c>
      <c r="K745" s="8">
        <f t="shared" si="611"/>
        <v>64</v>
      </c>
      <c r="L745" s="5" t="s">
        <v>98</v>
      </c>
      <c r="S745"/>
      <c r="AP745"/>
      <c r="AQ745"/>
      <c r="AR745"/>
    </row>
    <row r="746" spans="1:44">
      <c r="A746" s="6">
        <v>50</v>
      </c>
      <c r="B746" s="6">
        <v>64</v>
      </c>
      <c r="C746" s="6">
        <v>25</v>
      </c>
      <c r="D746" s="7">
        <v>28.840791549999999</v>
      </c>
      <c r="E746" s="8">
        <f t="shared" si="608"/>
        <v>29</v>
      </c>
      <c r="F746" s="7">
        <v>63.372306760000001</v>
      </c>
      <c r="G746" s="8">
        <f t="shared" si="609"/>
        <v>63</v>
      </c>
      <c r="H746" s="9">
        <v>6.7344474249999999</v>
      </c>
      <c r="I746" s="8">
        <f t="shared" si="610"/>
        <v>7</v>
      </c>
      <c r="J746" s="10">
        <v>70.254967489999999</v>
      </c>
      <c r="K746" s="8">
        <f t="shared" si="611"/>
        <v>70</v>
      </c>
      <c r="L746" s="5" t="s">
        <v>98</v>
      </c>
      <c r="S746"/>
      <c r="AP746"/>
      <c r="AQ746"/>
      <c r="AR746"/>
    </row>
    <row r="747" spans="1:44">
      <c r="A747" s="6">
        <v>34</v>
      </c>
      <c r="B747" s="6">
        <v>80</v>
      </c>
      <c r="C747" s="6">
        <v>19</v>
      </c>
      <c r="D747" s="7">
        <v>31.493383089999998</v>
      </c>
      <c r="E747" s="8">
        <f t="shared" si="608"/>
        <v>31</v>
      </c>
      <c r="F747" s="7">
        <v>63.056364500000001</v>
      </c>
      <c r="G747" s="8">
        <f t="shared" si="609"/>
        <v>63</v>
      </c>
      <c r="H747" s="9">
        <v>6.5212179629999998</v>
      </c>
      <c r="I747" s="8">
        <f t="shared" si="610"/>
        <v>7</v>
      </c>
      <c r="J747" s="10">
        <v>71.483270079999997</v>
      </c>
      <c r="K747" s="8">
        <f t="shared" si="611"/>
        <v>71</v>
      </c>
      <c r="L747" s="5" t="s">
        <v>98</v>
      </c>
      <c r="S747"/>
      <c r="AP747"/>
      <c r="AQ747"/>
      <c r="AR747"/>
    </row>
    <row r="748" spans="1:44">
      <c r="A748" s="6">
        <v>20</v>
      </c>
      <c r="B748" s="6">
        <v>68</v>
      </c>
      <c r="C748" s="6">
        <v>23</v>
      </c>
      <c r="D748" s="7">
        <v>25.54960633</v>
      </c>
      <c r="E748" s="8">
        <f t="shared" si="608"/>
        <v>26</v>
      </c>
      <c r="F748" s="7">
        <v>63.954255340000003</v>
      </c>
      <c r="G748" s="8">
        <f t="shared" si="609"/>
        <v>64</v>
      </c>
      <c r="H748" s="9">
        <v>7.7073324840000002</v>
      </c>
      <c r="I748" s="8">
        <f t="shared" si="610"/>
        <v>8</v>
      </c>
      <c r="J748" s="10">
        <v>63.1830529</v>
      </c>
      <c r="K748" s="8">
        <f t="shared" si="611"/>
        <v>63</v>
      </c>
      <c r="L748" s="5" t="s">
        <v>98</v>
      </c>
      <c r="S748"/>
      <c r="AP748"/>
      <c r="AQ748"/>
      <c r="AR748"/>
    </row>
    <row r="749" spans="1:44">
      <c r="A749" s="6">
        <v>55</v>
      </c>
      <c r="B749" s="6">
        <v>67</v>
      </c>
      <c r="C749" s="6">
        <v>16</v>
      </c>
      <c r="D749" s="7">
        <v>34.373291119999998</v>
      </c>
      <c r="E749" s="8">
        <f t="shared" si="608"/>
        <v>34</v>
      </c>
      <c r="F749" s="7">
        <v>69.693664260000006</v>
      </c>
      <c r="G749" s="8">
        <f t="shared" si="609"/>
        <v>70</v>
      </c>
      <c r="H749" s="9">
        <v>6.5967190149999997</v>
      </c>
      <c r="I749" s="8">
        <f t="shared" si="610"/>
        <v>7</v>
      </c>
      <c r="J749" s="10">
        <v>70.271847480000005</v>
      </c>
      <c r="K749" s="8">
        <f t="shared" si="611"/>
        <v>70</v>
      </c>
      <c r="L749" s="5" t="s">
        <v>98</v>
      </c>
      <c r="S749"/>
      <c r="AP749"/>
      <c r="AQ749"/>
      <c r="AR749"/>
    </row>
    <row r="750" spans="1:44">
      <c r="A750" s="6">
        <v>23</v>
      </c>
      <c r="B750" s="6">
        <v>70</v>
      </c>
      <c r="C750" s="6">
        <v>15</v>
      </c>
      <c r="D750" s="7">
        <v>34.600824699999997</v>
      </c>
      <c r="E750" s="8">
        <f t="shared" si="608"/>
        <v>35</v>
      </c>
      <c r="F750" s="7">
        <v>63.112967789999999</v>
      </c>
      <c r="G750" s="8">
        <f t="shared" si="609"/>
        <v>63</v>
      </c>
      <c r="H750" s="9">
        <v>7.4036233549999997</v>
      </c>
      <c r="I750" s="8">
        <f t="shared" si="610"/>
        <v>7</v>
      </c>
      <c r="J750" s="10">
        <v>60.417902529999999</v>
      </c>
      <c r="K750" s="8">
        <f t="shared" si="611"/>
        <v>60</v>
      </c>
      <c r="L750" s="5" t="s">
        <v>98</v>
      </c>
      <c r="S750"/>
      <c r="AP750"/>
      <c r="AQ750"/>
      <c r="AR750"/>
    </row>
    <row r="751" spans="1:44">
      <c r="A751" s="6">
        <v>53</v>
      </c>
      <c r="B751" s="6">
        <v>74</v>
      </c>
      <c r="C751" s="6">
        <v>15</v>
      </c>
      <c r="D751" s="7">
        <v>29.434638079999999</v>
      </c>
      <c r="E751" s="8">
        <f t="shared" si="608"/>
        <v>29</v>
      </c>
      <c r="F751" s="7">
        <v>64.943293560000001</v>
      </c>
      <c r="G751" s="8">
        <f t="shared" si="609"/>
        <v>65</v>
      </c>
      <c r="H751" s="9">
        <v>7.5170969999999997</v>
      </c>
      <c r="I751" s="8">
        <f t="shared" si="610"/>
        <v>8</v>
      </c>
      <c r="J751" s="10">
        <v>72.178181570000007</v>
      </c>
      <c r="K751" s="8">
        <f t="shared" si="611"/>
        <v>72</v>
      </c>
      <c r="L751" s="5" t="s">
        <v>98</v>
      </c>
      <c r="S751"/>
      <c r="AP751"/>
      <c r="AQ751"/>
      <c r="AR751"/>
    </row>
    <row r="752" spans="1:44">
      <c r="A752" s="6">
        <v>26</v>
      </c>
      <c r="B752" s="6">
        <v>67</v>
      </c>
      <c r="C752" s="6">
        <v>16</v>
      </c>
      <c r="D752" s="7">
        <v>29.107130919999999</v>
      </c>
      <c r="E752" s="8">
        <f t="shared" si="608"/>
        <v>29</v>
      </c>
      <c r="F752" s="7">
        <v>67.905773749999994</v>
      </c>
      <c r="G752" s="8">
        <f t="shared" si="609"/>
        <v>68</v>
      </c>
      <c r="H752" s="9">
        <v>7.1762082300000003</v>
      </c>
      <c r="I752" s="8">
        <f t="shared" si="610"/>
        <v>7</v>
      </c>
      <c r="J752" s="10">
        <v>67.833459329999997</v>
      </c>
      <c r="K752" s="8">
        <f t="shared" si="611"/>
        <v>68</v>
      </c>
      <c r="L752" s="5" t="s">
        <v>98</v>
      </c>
      <c r="S752"/>
      <c r="AP752"/>
      <c r="AQ752"/>
      <c r="AR752"/>
    </row>
    <row r="753" spans="1:44">
      <c r="A753" s="6">
        <v>33</v>
      </c>
      <c r="B753" s="6">
        <v>80</v>
      </c>
      <c r="C753" s="6">
        <v>22</v>
      </c>
      <c r="D753" s="7">
        <v>28.570061110000001</v>
      </c>
      <c r="E753" s="8">
        <f t="shared" si="608"/>
        <v>29</v>
      </c>
      <c r="F753" s="7">
        <v>65.717657810000006</v>
      </c>
      <c r="G753" s="8">
        <f t="shared" si="609"/>
        <v>66</v>
      </c>
      <c r="H753" s="9">
        <v>6.5939617610000001</v>
      </c>
      <c r="I753" s="8">
        <f t="shared" si="610"/>
        <v>7</v>
      </c>
      <c r="J753" s="10">
        <v>70.0866434</v>
      </c>
      <c r="K753" s="8">
        <f t="shared" si="611"/>
        <v>70</v>
      </c>
      <c r="L753" s="5" t="s">
        <v>98</v>
      </c>
      <c r="S753"/>
      <c r="AP753"/>
      <c r="AQ753"/>
      <c r="AR753"/>
    </row>
    <row r="754" spans="1:44">
      <c r="A754" s="6">
        <v>37</v>
      </c>
      <c r="B754" s="6">
        <v>79</v>
      </c>
      <c r="C754" s="6">
        <v>19</v>
      </c>
      <c r="D754" s="7">
        <v>27.543848350000001</v>
      </c>
      <c r="E754" s="8">
        <f t="shared" si="608"/>
        <v>28</v>
      </c>
      <c r="F754" s="7">
        <v>69.347863099999998</v>
      </c>
      <c r="G754" s="8">
        <f t="shared" si="609"/>
        <v>69</v>
      </c>
      <c r="H754" s="9">
        <v>7.1439427579999997</v>
      </c>
      <c r="I754" s="8">
        <f t="shared" si="610"/>
        <v>7</v>
      </c>
      <c r="J754" s="10">
        <v>69.408781980000001</v>
      </c>
      <c r="K754" s="8">
        <f t="shared" si="611"/>
        <v>69</v>
      </c>
      <c r="L754" s="5" t="s">
        <v>98</v>
      </c>
      <c r="S754"/>
      <c r="AP754"/>
      <c r="AQ754"/>
      <c r="AR754"/>
    </row>
    <row r="755" spans="1:44">
      <c r="A755" s="6">
        <v>33</v>
      </c>
      <c r="B755" s="6">
        <v>75</v>
      </c>
      <c r="C755" s="6">
        <v>21</v>
      </c>
      <c r="D755" s="7">
        <v>33.046879680000004</v>
      </c>
      <c r="E755" s="8">
        <f t="shared" si="608"/>
        <v>33</v>
      </c>
      <c r="F755" s="7">
        <v>68.938756310000002</v>
      </c>
      <c r="G755" s="8">
        <f t="shared" si="609"/>
        <v>69</v>
      </c>
      <c r="H755" s="9">
        <v>6.6906550449999997</v>
      </c>
      <c r="I755" s="8">
        <f t="shared" si="610"/>
        <v>7</v>
      </c>
      <c r="J755" s="10">
        <v>62.302782739999998</v>
      </c>
      <c r="K755" s="8">
        <f t="shared" si="611"/>
        <v>62</v>
      </c>
      <c r="L755" s="5" t="s">
        <v>98</v>
      </c>
      <c r="S755"/>
      <c r="AP755"/>
      <c r="AQ755"/>
      <c r="AR755"/>
    </row>
    <row r="756" spans="1:44">
      <c r="A756" s="6">
        <v>22</v>
      </c>
      <c r="B756" s="6">
        <v>55</v>
      </c>
      <c r="C756" s="6">
        <v>20</v>
      </c>
      <c r="D756" s="7">
        <v>33.953091309999998</v>
      </c>
      <c r="E756" s="8">
        <f t="shared" si="608"/>
        <v>34</v>
      </c>
      <c r="F756" s="7">
        <v>69.961000279999993</v>
      </c>
      <c r="G756" s="8">
        <f t="shared" si="609"/>
        <v>70</v>
      </c>
      <c r="H756" s="9">
        <v>7.4235303510000001</v>
      </c>
      <c r="I756" s="8">
        <f t="shared" si="610"/>
        <v>7</v>
      </c>
      <c r="J756" s="10">
        <v>61.163504629999998</v>
      </c>
      <c r="K756" s="8">
        <f t="shared" si="611"/>
        <v>61</v>
      </c>
      <c r="L756" s="5" t="s">
        <v>98</v>
      </c>
      <c r="S756"/>
      <c r="AP756"/>
      <c r="AQ756"/>
      <c r="AR756"/>
    </row>
    <row r="757" spans="1:44">
      <c r="A757" s="6">
        <v>20</v>
      </c>
      <c r="B757" s="6">
        <v>68</v>
      </c>
      <c r="C757" s="6">
        <v>17</v>
      </c>
      <c r="D757" s="7">
        <v>30.118730029999998</v>
      </c>
      <c r="E757" s="8">
        <f t="shared" si="608"/>
        <v>30</v>
      </c>
      <c r="F757" s="7">
        <v>60.116808149999997</v>
      </c>
      <c r="G757" s="8">
        <f t="shared" si="609"/>
        <v>60</v>
      </c>
      <c r="H757" s="9">
        <v>6.5787148430000002</v>
      </c>
      <c r="I757" s="8">
        <f t="shared" si="610"/>
        <v>7</v>
      </c>
      <c r="J757" s="10">
        <v>71.729803750000002</v>
      </c>
      <c r="K757" s="8">
        <f t="shared" si="611"/>
        <v>72</v>
      </c>
      <c r="L757" s="5" t="s">
        <v>98</v>
      </c>
      <c r="S757"/>
      <c r="AP757"/>
      <c r="AQ757"/>
      <c r="AR757"/>
    </row>
    <row r="758" spans="1:44">
      <c r="A758" s="6">
        <v>43</v>
      </c>
      <c r="B758" s="6">
        <v>68</v>
      </c>
      <c r="C758" s="6">
        <v>20</v>
      </c>
      <c r="D758" s="7">
        <v>29.578127120000001</v>
      </c>
      <c r="E758" s="8">
        <f t="shared" si="608"/>
        <v>30</v>
      </c>
      <c r="F758" s="7">
        <v>66.175876680000002</v>
      </c>
      <c r="G758" s="8">
        <f t="shared" si="609"/>
        <v>66</v>
      </c>
      <c r="H758" s="9">
        <v>7.4974692559999996</v>
      </c>
      <c r="I758" s="8">
        <f t="shared" si="610"/>
        <v>7</v>
      </c>
      <c r="J758" s="10">
        <v>69.438954910000007</v>
      </c>
      <c r="K758" s="8">
        <f t="shared" si="611"/>
        <v>69</v>
      </c>
      <c r="L758" s="5" t="s">
        <v>98</v>
      </c>
      <c r="S758"/>
      <c r="AP758"/>
      <c r="AQ758"/>
      <c r="AR758"/>
    </row>
    <row r="759" spans="1:44">
      <c r="A759" s="6">
        <v>44</v>
      </c>
      <c r="B759" s="6">
        <v>76</v>
      </c>
      <c r="C759" s="6">
        <v>22</v>
      </c>
      <c r="D759" s="7">
        <v>27.264589470000001</v>
      </c>
      <c r="E759" s="8">
        <f t="shared" si="608"/>
        <v>27</v>
      </c>
      <c r="F759" s="7">
        <v>68.012329370000003</v>
      </c>
      <c r="G759" s="8">
        <f t="shared" si="609"/>
        <v>68</v>
      </c>
      <c r="H759" s="9">
        <v>7.7753062719999999</v>
      </c>
      <c r="I759" s="8">
        <f t="shared" si="610"/>
        <v>8</v>
      </c>
      <c r="J759" s="10">
        <v>68.917543589999994</v>
      </c>
      <c r="K759" s="8">
        <f t="shared" si="611"/>
        <v>69</v>
      </c>
      <c r="L759" s="5" t="s">
        <v>98</v>
      </c>
      <c r="S759"/>
      <c r="AP759"/>
      <c r="AQ759"/>
      <c r="AR759"/>
    </row>
    <row r="760" spans="1:44">
      <c r="A760" s="6">
        <v>34</v>
      </c>
      <c r="B760" s="6">
        <v>60</v>
      </c>
      <c r="C760" s="6">
        <v>16</v>
      </c>
      <c r="D760" s="7">
        <v>31.357307909999999</v>
      </c>
      <c r="E760" s="8">
        <f t="shared" si="608"/>
        <v>31</v>
      </c>
      <c r="F760" s="7">
        <v>64.249921060000005</v>
      </c>
      <c r="G760" s="8">
        <f t="shared" si="609"/>
        <v>64</v>
      </c>
      <c r="H760" s="9">
        <v>7.3225552230000002</v>
      </c>
      <c r="I760" s="8">
        <f t="shared" si="610"/>
        <v>7</v>
      </c>
      <c r="J760" s="10">
        <v>63.85668948</v>
      </c>
      <c r="K760" s="8">
        <f t="shared" si="611"/>
        <v>64</v>
      </c>
      <c r="L760" s="5" t="s">
        <v>98</v>
      </c>
      <c r="S760"/>
      <c r="AP760"/>
      <c r="AQ760"/>
      <c r="AR760"/>
    </row>
    <row r="761" spans="1:44">
      <c r="A761" s="6">
        <v>21</v>
      </c>
      <c r="B761" s="6">
        <v>72</v>
      </c>
      <c r="C761" s="6">
        <v>17</v>
      </c>
      <c r="D761" s="7">
        <v>31.521047320000001</v>
      </c>
      <c r="E761" s="8">
        <f t="shared" si="608"/>
        <v>32</v>
      </c>
      <c r="F761" s="7">
        <v>66.557236770000003</v>
      </c>
      <c r="G761" s="8">
        <f t="shared" si="609"/>
        <v>67</v>
      </c>
      <c r="H761" s="9">
        <v>7.5805273389999996</v>
      </c>
      <c r="I761" s="8">
        <f t="shared" si="610"/>
        <v>8</v>
      </c>
      <c r="J761" s="10">
        <v>61.711114479999999</v>
      </c>
      <c r="K761" s="8">
        <f t="shared" si="611"/>
        <v>62</v>
      </c>
      <c r="L761" s="5" t="s">
        <v>98</v>
      </c>
      <c r="S761"/>
      <c r="AP761"/>
      <c r="AQ761"/>
      <c r="AR761"/>
    </row>
    <row r="762" spans="1:44">
      <c r="A762" s="6">
        <v>25</v>
      </c>
      <c r="B762" s="6">
        <v>68</v>
      </c>
      <c r="C762" s="6">
        <v>19</v>
      </c>
      <c r="D762" s="7">
        <v>29.39982732</v>
      </c>
      <c r="E762" s="8">
        <f t="shared" si="608"/>
        <v>29</v>
      </c>
      <c r="F762" s="7">
        <v>64.255107190000004</v>
      </c>
      <c r="G762" s="8">
        <f t="shared" si="609"/>
        <v>64</v>
      </c>
      <c r="H762" s="9">
        <v>7.1084501209999997</v>
      </c>
      <c r="I762" s="8">
        <f t="shared" si="610"/>
        <v>7</v>
      </c>
      <c r="J762" s="10">
        <v>67.476772949999997</v>
      </c>
      <c r="K762" s="8">
        <f t="shared" si="611"/>
        <v>67</v>
      </c>
      <c r="L762" s="5" t="s">
        <v>98</v>
      </c>
      <c r="S762"/>
      <c r="AP762"/>
      <c r="AQ762"/>
      <c r="AR762"/>
    </row>
    <row r="763" spans="1:44">
      <c r="A763" s="6">
        <v>41</v>
      </c>
      <c r="B763" s="6">
        <v>62</v>
      </c>
      <c r="C763" s="6">
        <v>15</v>
      </c>
      <c r="D763" s="7">
        <v>29.384002590000001</v>
      </c>
      <c r="E763" s="8">
        <f t="shared" si="608"/>
        <v>29</v>
      </c>
      <c r="F763" s="7">
        <v>64.149284850000001</v>
      </c>
      <c r="G763" s="8">
        <f t="shared" si="609"/>
        <v>64</v>
      </c>
      <c r="H763" s="9">
        <v>7.3589745410000003</v>
      </c>
      <c r="I763" s="8">
        <f t="shared" si="610"/>
        <v>7</v>
      </c>
      <c r="J763" s="10">
        <v>65.241943610000007</v>
      </c>
      <c r="K763" s="8">
        <f t="shared" si="611"/>
        <v>65</v>
      </c>
      <c r="L763" s="5" t="s">
        <v>98</v>
      </c>
      <c r="S763"/>
      <c r="AP763"/>
      <c r="AQ763"/>
      <c r="AR763"/>
    </row>
    <row r="764" spans="1:44">
      <c r="A764" s="6">
        <v>28</v>
      </c>
      <c r="B764" s="6">
        <v>65</v>
      </c>
      <c r="C764" s="6">
        <v>23</v>
      </c>
      <c r="D764" s="7">
        <v>28.38686534</v>
      </c>
      <c r="E764" s="8">
        <f t="shared" si="608"/>
        <v>28</v>
      </c>
      <c r="F764" s="7">
        <v>61.888711270000002</v>
      </c>
      <c r="G764" s="8">
        <f t="shared" si="609"/>
        <v>62</v>
      </c>
      <c r="H764" s="9">
        <v>7.4051761379999999</v>
      </c>
      <c r="I764" s="8">
        <f t="shared" si="610"/>
        <v>7</v>
      </c>
      <c r="J764" s="10">
        <v>74.244591220000004</v>
      </c>
      <c r="K764" s="8">
        <f t="shared" si="611"/>
        <v>74</v>
      </c>
      <c r="L764" s="5" t="s">
        <v>98</v>
      </c>
      <c r="S764"/>
      <c r="AP764"/>
      <c r="AQ764"/>
      <c r="AR764"/>
    </row>
    <row r="765" spans="1:44">
      <c r="A765" s="6">
        <v>35</v>
      </c>
      <c r="B765" s="6">
        <v>64</v>
      </c>
      <c r="C765" s="6">
        <v>15</v>
      </c>
      <c r="D765" s="7">
        <v>28.474422759999999</v>
      </c>
      <c r="E765" s="8">
        <f t="shared" si="608"/>
        <v>28</v>
      </c>
      <c r="F765" s="7">
        <v>63.536044529999998</v>
      </c>
      <c r="G765" s="8">
        <f t="shared" si="609"/>
        <v>64</v>
      </c>
      <c r="H765" s="9">
        <v>6.5001449620000002</v>
      </c>
      <c r="I765" s="8">
        <f t="shared" si="610"/>
        <v>7</v>
      </c>
      <c r="J765" s="10">
        <v>69.5274407</v>
      </c>
      <c r="K765" s="8">
        <f t="shared" si="611"/>
        <v>70</v>
      </c>
      <c r="L765" s="5" t="s">
        <v>98</v>
      </c>
      <c r="S765"/>
      <c r="AP765"/>
      <c r="AQ765"/>
      <c r="AR765"/>
    </row>
    <row r="766" spans="1:44">
      <c r="A766" s="6">
        <v>52</v>
      </c>
      <c r="B766" s="6">
        <v>58</v>
      </c>
      <c r="C766" s="6">
        <v>16</v>
      </c>
      <c r="D766" s="7">
        <v>30.64095781</v>
      </c>
      <c r="E766" s="8">
        <f t="shared" si="608"/>
        <v>31</v>
      </c>
      <c r="F766" s="7">
        <v>61.14508627</v>
      </c>
      <c r="G766" s="8">
        <f t="shared" si="609"/>
        <v>61</v>
      </c>
      <c r="H766" s="9">
        <v>7.167435834</v>
      </c>
      <c r="I766" s="8">
        <f t="shared" si="610"/>
        <v>7</v>
      </c>
      <c r="J766" s="10">
        <v>71.369475249999994</v>
      </c>
      <c r="K766" s="8">
        <f t="shared" si="611"/>
        <v>71</v>
      </c>
      <c r="L766" s="5" t="s">
        <v>98</v>
      </c>
      <c r="S766"/>
      <c r="AP766"/>
      <c r="AQ766"/>
      <c r="AR766"/>
    </row>
    <row r="767" spans="1:44">
      <c r="A767" s="6">
        <v>58</v>
      </c>
      <c r="B767" s="6">
        <v>75</v>
      </c>
      <c r="C767" s="6">
        <v>25</v>
      </c>
      <c r="D767" s="7">
        <v>25.255962390000001</v>
      </c>
      <c r="E767" s="8">
        <f t="shared" si="608"/>
        <v>25</v>
      </c>
      <c r="F767" s="7">
        <v>61.366696619999999</v>
      </c>
      <c r="G767" s="8">
        <f t="shared" si="609"/>
        <v>61</v>
      </c>
      <c r="H767" s="9">
        <v>7.2617917529999998</v>
      </c>
      <c r="I767" s="8">
        <f t="shared" si="610"/>
        <v>7</v>
      </c>
      <c r="J767" s="10">
        <v>68.646850689999994</v>
      </c>
      <c r="K767" s="8">
        <f t="shared" si="611"/>
        <v>69</v>
      </c>
      <c r="L767" s="5" t="s">
        <v>98</v>
      </c>
      <c r="S767"/>
      <c r="AP767"/>
      <c r="AQ767"/>
      <c r="AR767"/>
    </row>
    <row r="768" spans="1:44">
      <c r="A768" s="6">
        <v>34</v>
      </c>
      <c r="B768" s="6">
        <v>66</v>
      </c>
      <c r="C768" s="6">
        <v>19</v>
      </c>
      <c r="D768" s="7">
        <v>32.970305109999998</v>
      </c>
      <c r="E768" s="8">
        <f t="shared" si="608"/>
        <v>33</v>
      </c>
      <c r="F768" s="7">
        <v>60.181220779999997</v>
      </c>
      <c r="G768" s="8">
        <f t="shared" si="609"/>
        <v>60</v>
      </c>
      <c r="H768" s="9">
        <v>7.5866421009999998</v>
      </c>
      <c r="I768" s="8">
        <f t="shared" si="610"/>
        <v>8</v>
      </c>
      <c r="J768" s="10">
        <v>73.446786779999996</v>
      </c>
      <c r="K768" s="8">
        <f t="shared" si="611"/>
        <v>73</v>
      </c>
      <c r="L768" s="5" t="s">
        <v>98</v>
      </c>
      <c r="S768"/>
      <c r="AP768"/>
      <c r="AQ768"/>
      <c r="AR768"/>
    </row>
    <row r="769" spans="1:44">
      <c r="A769" s="6">
        <v>52</v>
      </c>
      <c r="B769" s="6">
        <v>70</v>
      </c>
      <c r="C769" s="6">
        <v>16</v>
      </c>
      <c r="D769" s="7">
        <v>33.668553940000002</v>
      </c>
      <c r="E769" s="8">
        <f t="shared" si="608"/>
        <v>34</v>
      </c>
      <c r="F769" s="7">
        <v>66.604168670000007</v>
      </c>
      <c r="G769" s="8">
        <f t="shared" si="609"/>
        <v>67</v>
      </c>
      <c r="H769" s="9">
        <v>7.534811833</v>
      </c>
      <c r="I769" s="8">
        <f t="shared" si="610"/>
        <v>8</v>
      </c>
      <c r="J769" s="10">
        <v>67.325205510000004</v>
      </c>
      <c r="K769" s="8">
        <f t="shared" si="611"/>
        <v>67</v>
      </c>
      <c r="L769" s="5" t="s">
        <v>98</v>
      </c>
      <c r="S769"/>
      <c r="AP769"/>
      <c r="AQ769"/>
      <c r="AR769"/>
    </row>
    <row r="770" spans="1:44">
      <c r="A770" s="6">
        <v>23</v>
      </c>
      <c r="B770" s="6">
        <v>57</v>
      </c>
      <c r="C770" s="6">
        <v>19</v>
      </c>
      <c r="D770" s="7">
        <v>32.839637570000001</v>
      </c>
      <c r="E770" s="8">
        <f t="shared" si="608"/>
        <v>33</v>
      </c>
      <c r="F770" s="7">
        <v>67.998035729999998</v>
      </c>
      <c r="G770" s="8">
        <f t="shared" si="609"/>
        <v>68</v>
      </c>
      <c r="H770" s="9">
        <v>7.2510007889999999</v>
      </c>
      <c r="I770" s="8">
        <f t="shared" si="610"/>
        <v>7</v>
      </c>
      <c r="J770" s="10">
        <v>73.404527160000001</v>
      </c>
      <c r="K770" s="8">
        <f t="shared" si="611"/>
        <v>73</v>
      </c>
      <c r="L770" s="5" t="s">
        <v>98</v>
      </c>
      <c r="S770"/>
      <c r="AP770"/>
      <c r="AQ770"/>
      <c r="AR770"/>
    </row>
    <row r="771" spans="1:44">
      <c r="A771" s="6">
        <v>42</v>
      </c>
      <c r="B771" s="6">
        <v>58</v>
      </c>
      <c r="C771" s="6">
        <v>25</v>
      </c>
      <c r="D771" s="7">
        <v>27.45853567</v>
      </c>
      <c r="E771" s="8">
        <f t="shared" ref="E771:E834" si="612">ROUND(D771, 0)</f>
        <v>27</v>
      </c>
      <c r="F771" s="7">
        <v>62.900209769999996</v>
      </c>
      <c r="G771" s="8">
        <f t="shared" ref="G771:G834" si="613">ROUND(F771, 0)</f>
        <v>63</v>
      </c>
      <c r="H771" s="9">
        <v>6.513620918</v>
      </c>
      <c r="I771" s="8">
        <f t="shared" ref="I771:I834" si="614">ROUND(H771, 0)</f>
        <v>7</v>
      </c>
      <c r="J771" s="10">
        <v>69.460209269999993</v>
      </c>
      <c r="K771" s="8">
        <f t="shared" ref="K771:K834" si="615">ROUND(J771, 0)</f>
        <v>69</v>
      </c>
      <c r="L771" s="5" t="s">
        <v>98</v>
      </c>
      <c r="S771"/>
      <c r="AP771"/>
      <c r="AQ771"/>
      <c r="AR771"/>
    </row>
    <row r="772" spans="1:44">
      <c r="A772" s="6">
        <v>37</v>
      </c>
      <c r="B772" s="6">
        <v>62</v>
      </c>
      <c r="C772" s="6">
        <v>17</v>
      </c>
      <c r="D772" s="7">
        <v>25.685767040000002</v>
      </c>
      <c r="E772" s="8">
        <f t="shared" si="612"/>
        <v>26</v>
      </c>
      <c r="F772" s="7">
        <v>69.843540279999999</v>
      </c>
      <c r="G772" s="8">
        <f t="shared" si="613"/>
        <v>70</v>
      </c>
      <c r="H772" s="9">
        <v>7.1212549279999999</v>
      </c>
      <c r="I772" s="8">
        <f t="shared" si="614"/>
        <v>7</v>
      </c>
      <c r="J772" s="10">
        <v>74.620687480000001</v>
      </c>
      <c r="K772" s="8">
        <f t="shared" si="615"/>
        <v>75</v>
      </c>
      <c r="L772" s="5" t="s">
        <v>98</v>
      </c>
      <c r="S772"/>
      <c r="AP772"/>
      <c r="AQ772"/>
      <c r="AR772"/>
    </row>
    <row r="773" spans="1:44">
      <c r="A773" s="6">
        <v>44</v>
      </c>
      <c r="B773" s="6">
        <v>75</v>
      </c>
      <c r="C773" s="6">
        <v>22</v>
      </c>
      <c r="D773" s="7">
        <v>30.0328403</v>
      </c>
      <c r="E773" s="8">
        <f t="shared" si="612"/>
        <v>30</v>
      </c>
      <c r="F773" s="7">
        <v>64.148005370000007</v>
      </c>
      <c r="G773" s="8">
        <f t="shared" si="613"/>
        <v>64</v>
      </c>
      <c r="H773" s="9">
        <v>7.5745615470000001</v>
      </c>
      <c r="I773" s="8">
        <f t="shared" si="614"/>
        <v>8</v>
      </c>
      <c r="J773" s="10">
        <v>71.210068680000006</v>
      </c>
      <c r="K773" s="8">
        <f t="shared" si="615"/>
        <v>71</v>
      </c>
      <c r="L773" s="5" t="s">
        <v>98</v>
      </c>
      <c r="S773"/>
      <c r="AP773"/>
      <c r="AQ773"/>
      <c r="AR773"/>
    </row>
    <row r="774" spans="1:44">
      <c r="A774" s="6">
        <v>21</v>
      </c>
      <c r="B774" s="6">
        <v>80</v>
      </c>
      <c r="C774" s="6">
        <v>20</v>
      </c>
      <c r="D774" s="7">
        <v>28.206672640000001</v>
      </c>
      <c r="E774" s="8">
        <f t="shared" si="612"/>
        <v>28</v>
      </c>
      <c r="F774" s="7">
        <v>68.270852450000007</v>
      </c>
      <c r="G774" s="8">
        <f t="shared" si="613"/>
        <v>68</v>
      </c>
      <c r="H774" s="9">
        <v>7.3508697920000001</v>
      </c>
      <c r="I774" s="8">
        <f t="shared" si="614"/>
        <v>7</v>
      </c>
      <c r="J774" s="10">
        <v>64.328871419999999</v>
      </c>
      <c r="K774" s="8">
        <f t="shared" si="615"/>
        <v>64</v>
      </c>
      <c r="L774" s="5" t="s">
        <v>98</v>
      </c>
      <c r="S774"/>
      <c r="AP774"/>
      <c r="AQ774"/>
      <c r="AR774"/>
    </row>
    <row r="775" spans="1:44">
      <c r="A775" s="6">
        <v>56</v>
      </c>
      <c r="B775" s="6">
        <v>76</v>
      </c>
      <c r="C775" s="6">
        <v>16</v>
      </c>
      <c r="D775" s="7">
        <v>28.272658580000002</v>
      </c>
      <c r="E775" s="8">
        <f t="shared" si="612"/>
        <v>28</v>
      </c>
      <c r="F775" s="7">
        <v>61.189561609999998</v>
      </c>
      <c r="G775" s="8">
        <f t="shared" si="613"/>
        <v>61</v>
      </c>
      <c r="H775" s="9">
        <v>7.5131510759999998</v>
      </c>
      <c r="I775" s="8">
        <f t="shared" si="614"/>
        <v>8</v>
      </c>
      <c r="J775" s="10">
        <v>63.299007850000002</v>
      </c>
      <c r="K775" s="8">
        <f t="shared" si="615"/>
        <v>63</v>
      </c>
      <c r="L775" s="5" t="s">
        <v>98</v>
      </c>
      <c r="S775"/>
      <c r="AP775"/>
      <c r="AQ775"/>
      <c r="AR775"/>
    </row>
    <row r="776" spans="1:44">
      <c r="A776" s="6">
        <v>29</v>
      </c>
      <c r="B776" s="6">
        <v>76</v>
      </c>
      <c r="C776" s="6">
        <v>15</v>
      </c>
      <c r="D776" s="7">
        <v>28.541723600000001</v>
      </c>
      <c r="E776" s="8">
        <f t="shared" si="612"/>
        <v>29</v>
      </c>
      <c r="F776" s="7">
        <v>64.202015399999993</v>
      </c>
      <c r="G776" s="8">
        <f t="shared" si="613"/>
        <v>64</v>
      </c>
      <c r="H776" s="9">
        <v>7.0256077059999997</v>
      </c>
      <c r="I776" s="8">
        <f t="shared" si="614"/>
        <v>7</v>
      </c>
      <c r="J776" s="10">
        <v>69.688623059999998</v>
      </c>
      <c r="K776" s="8">
        <f t="shared" si="615"/>
        <v>70</v>
      </c>
      <c r="L776" s="5" t="s">
        <v>98</v>
      </c>
      <c r="S776"/>
      <c r="AP776"/>
      <c r="AQ776"/>
      <c r="AR776"/>
    </row>
    <row r="777" spans="1:44">
      <c r="A777" s="6">
        <v>43</v>
      </c>
      <c r="B777" s="6">
        <v>61</v>
      </c>
      <c r="C777" s="6">
        <v>20</v>
      </c>
      <c r="D777" s="7">
        <v>26.871870359999999</v>
      </c>
      <c r="E777" s="8">
        <f t="shared" si="612"/>
        <v>27</v>
      </c>
      <c r="F777" s="7">
        <v>61.613672639999997</v>
      </c>
      <c r="G777" s="8">
        <f t="shared" si="613"/>
        <v>62</v>
      </c>
      <c r="H777" s="9">
        <v>6.8042538659999998</v>
      </c>
      <c r="I777" s="8">
        <f t="shared" si="614"/>
        <v>7</v>
      </c>
      <c r="J777" s="10">
        <v>63.518220450000001</v>
      </c>
      <c r="K777" s="8">
        <f t="shared" si="615"/>
        <v>64</v>
      </c>
      <c r="L777" s="5" t="s">
        <v>98</v>
      </c>
      <c r="S777"/>
      <c r="AP777"/>
      <c r="AQ777"/>
      <c r="AR777"/>
    </row>
    <row r="778" spans="1:44">
      <c r="A778" s="6">
        <v>55</v>
      </c>
      <c r="B778" s="6">
        <v>60</v>
      </c>
      <c r="C778" s="6">
        <v>15</v>
      </c>
      <c r="D778" s="7">
        <v>32.797667509999997</v>
      </c>
      <c r="E778" s="8">
        <f t="shared" si="612"/>
        <v>33</v>
      </c>
      <c r="F778" s="7">
        <v>68.779940740000001</v>
      </c>
      <c r="G778" s="8">
        <f t="shared" si="613"/>
        <v>69</v>
      </c>
      <c r="H778" s="9">
        <v>7.1630438720000003</v>
      </c>
      <c r="I778" s="8">
        <f t="shared" si="614"/>
        <v>7</v>
      </c>
      <c r="J778" s="10">
        <v>64.114110690000004</v>
      </c>
      <c r="K778" s="8">
        <f t="shared" si="615"/>
        <v>64</v>
      </c>
      <c r="L778" s="5" t="s">
        <v>98</v>
      </c>
      <c r="S778"/>
      <c r="AP778"/>
      <c r="AQ778"/>
      <c r="AR778"/>
    </row>
    <row r="779" spans="1:44">
      <c r="A779" s="6">
        <v>44</v>
      </c>
      <c r="B779" s="6">
        <v>63</v>
      </c>
      <c r="C779" s="6">
        <v>15</v>
      </c>
      <c r="D779" s="7">
        <v>26.423330180000001</v>
      </c>
      <c r="E779" s="8">
        <f t="shared" si="612"/>
        <v>26</v>
      </c>
      <c r="F779" s="7">
        <v>64.511368450000006</v>
      </c>
      <c r="G779" s="8">
        <f t="shared" si="613"/>
        <v>65</v>
      </c>
      <c r="H779" s="9">
        <v>7.3389295560000001</v>
      </c>
      <c r="I779" s="8">
        <f t="shared" si="614"/>
        <v>7</v>
      </c>
      <c r="J779" s="10">
        <v>63.465464869999998</v>
      </c>
      <c r="K779" s="8">
        <f t="shared" si="615"/>
        <v>63</v>
      </c>
      <c r="L779" s="5" t="s">
        <v>98</v>
      </c>
      <c r="S779"/>
      <c r="AP779"/>
      <c r="AQ779"/>
      <c r="AR779"/>
    </row>
    <row r="780" spans="1:44">
      <c r="A780" s="6">
        <v>29</v>
      </c>
      <c r="B780" s="6">
        <v>67</v>
      </c>
      <c r="C780" s="6">
        <v>21</v>
      </c>
      <c r="D780" s="7">
        <v>29.791811070000001</v>
      </c>
      <c r="E780" s="8">
        <f t="shared" si="612"/>
        <v>30</v>
      </c>
      <c r="F780" s="7">
        <v>63.387892280000003</v>
      </c>
      <c r="G780" s="8">
        <f t="shared" si="613"/>
        <v>63</v>
      </c>
      <c r="H780" s="9">
        <v>6.6213236120000003</v>
      </c>
      <c r="I780" s="8">
        <f t="shared" si="614"/>
        <v>7</v>
      </c>
      <c r="J780" s="10">
        <v>63.021699089999998</v>
      </c>
      <c r="K780" s="8">
        <f t="shared" si="615"/>
        <v>63</v>
      </c>
      <c r="L780" s="5" t="s">
        <v>98</v>
      </c>
      <c r="S780"/>
      <c r="AP780"/>
      <c r="AQ780"/>
      <c r="AR780"/>
    </row>
    <row r="781" spans="1:44">
      <c r="A781" s="6">
        <v>47</v>
      </c>
      <c r="B781" s="6">
        <v>63</v>
      </c>
      <c r="C781" s="6">
        <v>16</v>
      </c>
      <c r="D781" s="7">
        <v>27.44003279</v>
      </c>
      <c r="E781" s="8">
        <f t="shared" si="612"/>
        <v>27</v>
      </c>
      <c r="F781" s="7">
        <v>67.104643690000003</v>
      </c>
      <c r="G781" s="8">
        <f t="shared" si="613"/>
        <v>67</v>
      </c>
      <c r="H781" s="9">
        <v>6.6618709989999996</v>
      </c>
      <c r="I781" s="8">
        <f t="shared" si="614"/>
        <v>7</v>
      </c>
      <c r="J781" s="10">
        <v>72.506697680000002</v>
      </c>
      <c r="K781" s="8">
        <f t="shared" si="615"/>
        <v>73</v>
      </c>
      <c r="L781" s="5" t="s">
        <v>98</v>
      </c>
      <c r="S781"/>
      <c r="AP781"/>
      <c r="AQ781"/>
      <c r="AR781"/>
    </row>
    <row r="782" spans="1:44">
      <c r="A782" s="6">
        <v>40</v>
      </c>
      <c r="B782" s="6">
        <v>68</v>
      </c>
      <c r="C782" s="6">
        <v>17</v>
      </c>
      <c r="D782" s="7">
        <v>34.126297899999997</v>
      </c>
      <c r="E782" s="8">
        <f t="shared" si="612"/>
        <v>34</v>
      </c>
      <c r="F782" s="7">
        <v>65.148774610000004</v>
      </c>
      <c r="G782" s="8">
        <f t="shared" si="613"/>
        <v>65</v>
      </c>
      <c r="H782" s="9">
        <v>7.7331495539999997</v>
      </c>
      <c r="I782" s="8">
        <f t="shared" si="614"/>
        <v>8</v>
      </c>
      <c r="J782" s="10">
        <v>70.407950069999998</v>
      </c>
      <c r="K782" s="8">
        <f t="shared" si="615"/>
        <v>70</v>
      </c>
      <c r="L782" s="5" t="s">
        <v>98</v>
      </c>
      <c r="S782"/>
      <c r="AP782"/>
      <c r="AQ782"/>
      <c r="AR782"/>
    </row>
    <row r="783" spans="1:44">
      <c r="A783" s="6">
        <v>58</v>
      </c>
      <c r="B783" s="6">
        <v>61</v>
      </c>
      <c r="C783" s="6">
        <v>15</v>
      </c>
      <c r="D783" s="7">
        <v>30.949081889999999</v>
      </c>
      <c r="E783" s="8">
        <f t="shared" si="612"/>
        <v>31</v>
      </c>
      <c r="F783" s="7">
        <v>64.233641120000001</v>
      </c>
      <c r="G783" s="8">
        <f t="shared" si="613"/>
        <v>64</v>
      </c>
      <c r="H783" s="9">
        <v>7.4028916660000004</v>
      </c>
      <c r="I783" s="8">
        <f t="shared" si="614"/>
        <v>7</v>
      </c>
      <c r="J783" s="10">
        <v>62.787309069999999</v>
      </c>
      <c r="K783" s="8">
        <f t="shared" si="615"/>
        <v>63</v>
      </c>
      <c r="L783" s="5" t="s">
        <v>98</v>
      </c>
      <c r="S783"/>
      <c r="AP783"/>
      <c r="AQ783"/>
      <c r="AR783"/>
    </row>
    <row r="784" spans="1:44">
      <c r="A784" s="6">
        <v>41</v>
      </c>
      <c r="B784" s="6">
        <v>74</v>
      </c>
      <c r="C784" s="6">
        <v>18</v>
      </c>
      <c r="D784" s="7">
        <v>28.757517830000001</v>
      </c>
      <c r="E784" s="8">
        <f t="shared" si="612"/>
        <v>29</v>
      </c>
      <c r="F784" s="7">
        <v>61.02701476</v>
      </c>
      <c r="G784" s="8">
        <f t="shared" si="613"/>
        <v>61</v>
      </c>
      <c r="H784" s="9">
        <v>6.5991472980000001</v>
      </c>
      <c r="I784" s="8">
        <f t="shared" si="614"/>
        <v>7</v>
      </c>
      <c r="J784" s="10">
        <v>73.376868310000006</v>
      </c>
      <c r="K784" s="8">
        <f t="shared" si="615"/>
        <v>73</v>
      </c>
      <c r="L784" s="5" t="s">
        <v>98</v>
      </c>
      <c r="S784"/>
      <c r="AP784"/>
      <c r="AQ784"/>
      <c r="AR784"/>
    </row>
    <row r="785" spans="1:44">
      <c r="A785" s="6">
        <v>58</v>
      </c>
      <c r="B785" s="6">
        <v>79</v>
      </c>
      <c r="C785" s="6">
        <v>17</v>
      </c>
      <c r="D785" s="7">
        <v>27.247664910000001</v>
      </c>
      <c r="E785" s="8">
        <f t="shared" si="612"/>
        <v>27</v>
      </c>
      <c r="F785" s="7">
        <v>66.101230830000006</v>
      </c>
      <c r="G785" s="8">
        <f t="shared" si="613"/>
        <v>66</v>
      </c>
      <c r="H785" s="9">
        <v>7.0417412400000003</v>
      </c>
      <c r="I785" s="8">
        <f t="shared" si="614"/>
        <v>7</v>
      </c>
      <c r="J785" s="10">
        <v>62.318420570000001</v>
      </c>
      <c r="K785" s="8">
        <f t="shared" si="615"/>
        <v>62</v>
      </c>
      <c r="L785" s="5" t="s">
        <v>98</v>
      </c>
      <c r="S785"/>
      <c r="AP785"/>
      <c r="AQ785"/>
      <c r="AR785"/>
    </row>
    <row r="786" spans="1:44">
      <c r="A786" s="6">
        <v>27</v>
      </c>
      <c r="B786" s="6">
        <v>62</v>
      </c>
      <c r="C786" s="6">
        <v>24</v>
      </c>
      <c r="D786" s="7">
        <v>28.630054770000001</v>
      </c>
      <c r="E786" s="8">
        <f t="shared" si="612"/>
        <v>29</v>
      </c>
      <c r="F786" s="7">
        <v>66.770943000000003</v>
      </c>
      <c r="G786" s="8">
        <f t="shared" si="613"/>
        <v>67</v>
      </c>
      <c r="H786" s="9">
        <v>7.3538767539999998</v>
      </c>
      <c r="I786" s="8">
        <f t="shared" si="614"/>
        <v>7</v>
      </c>
      <c r="J786" s="10">
        <v>62.273734500000003</v>
      </c>
      <c r="K786" s="8">
        <f t="shared" si="615"/>
        <v>62</v>
      </c>
      <c r="L786" s="5" t="s">
        <v>98</v>
      </c>
      <c r="S786"/>
      <c r="AP786"/>
      <c r="AQ786"/>
      <c r="AR786"/>
    </row>
    <row r="787" spans="1:44">
      <c r="A787" s="6">
        <v>27</v>
      </c>
      <c r="B787" s="6">
        <v>60</v>
      </c>
      <c r="C787" s="6">
        <v>17</v>
      </c>
      <c r="D787" s="7">
        <v>26.41768321</v>
      </c>
      <c r="E787" s="8">
        <f t="shared" si="612"/>
        <v>26</v>
      </c>
      <c r="F787" s="7">
        <v>63.64698302</v>
      </c>
      <c r="G787" s="8">
        <f t="shared" si="613"/>
        <v>64</v>
      </c>
      <c r="H787" s="9">
        <v>7.0267953590000003</v>
      </c>
      <c r="I787" s="8">
        <f t="shared" si="614"/>
        <v>7</v>
      </c>
      <c r="J787" s="10">
        <v>64.421771269999994</v>
      </c>
      <c r="K787" s="8">
        <f t="shared" si="615"/>
        <v>64</v>
      </c>
      <c r="L787" s="5" t="s">
        <v>98</v>
      </c>
      <c r="S787"/>
      <c r="AP787"/>
      <c r="AQ787"/>
      <c r="AR787"/>
    </row>
    <row r="788" spans="1:44">
      <c r="A788" s="6">
        <v>52</v>
      </c>
      <c r="B788" s="6">
        <v>65</v>
      </c>
      <c r="C788" s="6">
        <v>20</v>
      </c>
      <c r="D788" s="7">
        <v>32.817052160000003</v>
      </c>
      <c r="E788" s="8">
        <f t="shared" si="612"/>
        <v>33</v>
      </c>
      <c r="F788" s="7">
        <v>66.156651370000006</v>
      </c>
      <c r="G788" s="8">
        <f t="shared" si="613"/>
        <v>66</v>
      </c>
      <c r="H788" s="9">
        <v>6.8143010329999996</v>
      </c>
      <c r="I788" s="8">
        <f t="shared" si="614"/>
        <v>7</v>
      </c>
      <c r="J788" s="10">
        <v>68.839248819999995</v>
      </c>
      <c r="K788" s="8">
        <f t="shared" si="615"/>
        <v>69</v>
      </c>
      <c r="L788" s="5" t="s">
        <v>98</v>
      </c>
      <c r="S788"/>
      <c r="AP788"/>
      <c r="AQ788"/>
      <c r="AR788"/>
    </row>
    <row r="789" spans="1:44">
      <c r="A789" s="6">
        <v>44</v>
      </c>
      <c r="B789" s="6">
        <v>55</v>
      </c>
      <c r="C789" s="6">
        <v>25</v>
      </c>
      <c r="D789" s="7">
        <v>29.632105200000002</v>
      </c>
      <c r="E789" s="8">
        <f t="shared" si="612"/>
        <v>30</v>
      </c>
      <c r="F789" s="7">
        <v>65.913599540000007</v>
      </c>
      <c r="G789" s="8">
        <f t="shared" si="613"/>
        <v>66</v>
      </c>
      <c r="H789" s="9">
        <v>7.4216083199999998</v>
      </c>
      <c r="I789" s="8">
        <f t="shared" si="614"/>
        <v>7</v>
      </c>
      <c r="J789" s="10">
        <v>71.163319749999999</v>
      </c>
      <c r="K789" s="8">
        <f t="shared" si="615"/>
        <v>71</v>
      </c>
      <c r="L789" s="5" t="s">
        <v>98</v>
      </c>
      <c r="S789"/>
      <c r="AP789"/>
      <c r="AQ789"/>
      <c r="AR789"/>
    </row>
    <row r="790" spans="1:44">
      <c r="A790" s="6">
        <v>21</v>
      </c>
      <c r="B790" s="6">
        <v>62</v>
      </c>
      <c r="C790" s="6">
        <v>24</v>
      </c>
      <c r="D790" s="7">
        <v>33.490770650000002</v>
      </c>
      <c r="E790" s="8">
        <f t="shared" si="612"/>
        <v>33</v>
      </c>
      <c r="F790" s="7">
        <v>62.733172039999999</v>
      </c>
      <c r="G790" s="8">
        <f t="shared" si="613"/>
        <v>63</v>
      </c>
      <c r="H790" s="9">
        <v>6.8473828909999996</v>
      </c>
      <c r="I790" s="8">
        <f t="shared" si="614"/>
        <v>7</v>
      </c>
      <c r="J790" s="10">
        <v>65.453284629999999</v>
      </c>
      <c r="K790" s="8">
        <f t="shared" si="615"/>
        <v>65</v>
      </c>
      <c r="L790" s="5" t="s">
        <v>98</v>
      </c>
      <c r="S790"/>
      <c r="AP790"/>
      <c r="AQ790"/>
      <c r="AR790"/>
    </row>
    <row r="791" spans="1:44">
      <c r="A791" s="6">
        <v>60</v>
      </c>
      <c r="B791" s="6">
        <v>59</v>
      </c>
      <c r="C791" s="6">
        <v>22</v>
      </c>
      <c r="D791" s="7">
        <v>31.868472860000001</v>
      </c>
      <c r="E791" s="8">
        <f t="shared" si="612"/>
        <v>32</v>
      </c>
      <c r="F791" s="7">
        <v>66.742174640000002</v>
      </c>
      <c r="G791" s="8">
        <f t="shared" si="613"/>
        <v>67</v>
      </c>
      <c r="H791" s="9">
        <v>7.191522601</v>
      </c>
      <c r="I791" s="8">
        <f t="shared" si="614"/>
        <v>7</v>
      </c>
      <c r="J791" s="10">
        <v>74.222385829999993</v>
      </c>
      <c r="K791" s="8">
        <f t="shared" si="615"/>
        <v>74</v>
      </c>
      <c r="L791" s="5" t="s">
        <v>98</v>
      </c>
      <c r="S791"/>
      <c r="AP791"/>
      <c r="AQ791"/>
      <c r="AR791"/>
    </row>
    <row r="792" spans="1:44">
      <c r="A792" s="6">
        <v>33</v>
      </c>
      <c r="B792" s="6">
        <v>77</v>
      </c>
      <c r="C792" s="6">
        <v>21</v>
      </c>
      <c r="D792" s="7">
        <v>30.329922270000001</v>
      </c>
      <c r="E792" s="8">
        <f t="shared" si="612"/>
        <v>30</v>
      </c>
      <c r="F792" s="7">
        <v>65.629718580000002</v>
      </c>
      <c r="G792" s="8">
        <f t="shared" si="613"/>
        <v>66</v>
      </c>
      <c r="H792" s="9">
        <v>7.0128552900000001</v>
      </c>
      <c r="I792" s="8">
        <f t="shared" si="614"/>
        <v>7</v>
      </c>
      <c r="J792" s="10">
        <v>71.646312809999998</v>
      </c>
      <c r="K792" s="8">
        <f t="shared" si="615"/>
        <v>72</v>
      </c>
      <c r="L792" s="5" t="s">
        <v>98</v>
      </c>
      <c r="S792"/>
      <c r="AP792"/>
      <c r="AQ792"/>
      <c r="AR792"/>
    </row>
    <row r="793" spans="1:44">
      <c r="A793" s="6">
        <v>59</v>
      </c>
      <c r="B793" s="6">
        <v>58</v>
      </c>
      <c r="C793" s="6">
        <v>17</v>
      </c>
      <c r="D793" s="7">
        <v>28.546223999999999</v>
      </c>
      <c r="E793" s="8">
        <f t="shared" si="612"/>
        <v>29</v>
      </c>
      <c r="F793" s="7">
        <v>66.313940979999998</v>
      </c>
      <c r="G793" s="8">
        <f t="shared" si="613"/>
        <v>66</v>
      </c>
      <c r="H793" s="9">
        <v>7.3683188089999998</v>
      </c>
      <c r="I793" s="8">
        <f t="shared" si="614"/>
        <v>7</v>
      </c>
      <c r="J793" s="10">
        <v>62.834698510000003</v>
      </c>
      <c r="K793" s="8">
        <f t="shared" si="615"/>
        <v>63</v>
      </c>
      <c r="L793" s="5" t="s">
        <v>98</v>
      </c>
      <c r="S793"/>
      <c r="AP793"/>
      <c r="AQ793"/>
      <c r="AR793"/>
    </row>
    <row r="794" spans="1:44">
      <c r="A794" s="6">
        <v>29</v>
      </c>
      <c r="B794" s="6">
        <v>63</v>
      </c>
      <c r="C794" s="6">
        <v>17</v>
      </c>
      <c r="D794" s="7">
        <v>30.026299080000001</v>
      </c>
      <c r="E794" s="8">
        <f t="shared" si="612"/>
        <v>30</v>
      </c>
      <c r="F794" s="7">
        <v>67.888116370000006</v>
      </c>
      <c r="G794" s="8">
        <f t="shared" si="613"/>
        <v>68</v>
      </c>
      <c r="H794" s="9">
        <v>7.2615432899999997</v>
      </c>
      <c r="I794" s="8">
        <f t="shared" si="614"/>
        <v>7</v>
      </c>
      <c r="J794" s="10">
        <v>66.472646359999999</v>
      </c>
      <c r="K794" s="8">
        <f t="shared" si="615"/>
        <v>66</v>
      </c>
      <c r="L794" s="5" t="s">
        <v>98</v>
      </c>
      <c r="S794"/>
      <c r="AP794"/>
      <c r="AQ794"/>
      <c r="AR794"/>
    </row>
    <row r="795" spans="1:44">
      <c r="A795" s="6">
        <v>59</v>
      </c>
      <c r="B795" s="6">
        <v>63</v>
      </c>
      <c r="C795" s="6">
        <v>18</v>
      </c>
      <c r="D795" s="7">
        <v>31.655311749999999</v>
      </c>
      <c r="E795" s="8">
        <f t="shared" si="612"/>
        <v>32</v>
      </c>
      <c r="F795" s="7">
        <v>60.132637129999999</v>
      </c>
      <c r="G795" s="8">
        <f t="shared" si="613"/>
        <v>60</v>
      </c>
      <c r="H795" s="9">
        <v>6.5266915799999996</v>
      </c>
      <c r="I795" s="8">
        <f t="shared" si="614"/>
        <v>7</v>
      </c>
      <c r="J795" s="10">
        <v>66.690967509999993</v>
      </c>
      <c r="K795" s="8">
        <f t="shared" si="615"/>
        <v>67</v>
      </c>
      <c r="L795" s="5" t="s">
        <v>98</v>
      </c>
      <c r="S795"/>
      <c r="AP795"/>
      <c r="AQ795"/>
      <c r="AR795"/>
    </row>
    <row r="796" spans="1:44">
      <c r="A796" s="6">
        <v>29</v>
      </c>
      <c r="B796" s="6">
        <v>70</v>
      </c>
      <c r="C796" s="6">
        <v>15</v>
      </c>
      <c r="D796" s="7">
        <v>30.334996740000001</v>
      </c>
      <c r="E796" s="8">
        <f t="shared" si="612"/>
        <v>30</v>
      </c>
      <c r="F796" s="7">
        <v>63.54718862</v>
      </c>
      <c r="G796" s="8">
        <f t="shared" si="613"/>
        <v>64</v>
      </c>
      <c r="H796" s="9">
        <v>6.8725944610000003</v>
      </c>
      <c r="I796" s="8">
        <f t="shared" si="614"/>
        <v>7</v>
      </c>
      <c r="J796" s="10">
        <v>74.166991190000005</v>
      </c>
      <c r="K796" s="8">
        <f t="shared" si="615"/>
        <v>74</v>
      </c>
      <c r="L796" s="5" t="s">
        <v>98</v>
      </c>
      <c r="S796"/>
      <c r="AP796"/>
      <c r="AQ796"/>
      <c r="AR796"/>
    </row>
    <row r="797" spans="1:44">
      <c r="A797" s="6">
        <v>58</v>
      </c>
      <c r="B797" s="6">
        <v>73</v>
      </c>
      <c r="C797" s="6">
        <v>16</v>
      </c>
      <c r="D797" s="7">
        <v>33.369843950000003</v>
      </c>
      <c r="E797" s="8">
        <f t="shared" si="612"/>
        <v>33</v>
      </c>
      <c r="F797" s="7">
        <v>65.677181630000007</v>
      </c>
      <c r="G797" s="8">
        <f t="shared" si="613"/>
        <v>66</v>
      </c>
      <c r="H797" s="9">
        <v>6.8741421750000002</v>
      </c>
      <c r="I797" s="8">
        <f t="shared" si="614"/>
        <v>7</v>
      </c>
      <c r="J797" s="10">
        <v>64.895174879999999</v>
      </c>
      <c r="K797" s="8">
        <f t="shared" si="615"/>
        <v>65</v>
      </c>
      <c r="L797" s="5" t="s">
        <v>98</v>
      </c>
      <c r="S797"/>
      <c r="AP797"/>
      <c r="AQ797"/>
      <c r="AR797"/>
    </row>
    <row r="798" spans="1:44">
      <c r="A798" s="6">
        <v>55</v>
      </c>
      <c r="B798" s="6">
        <v>77</v>
      </c>
      <c r="C798" s="6">
        <v>22</v>
      </c>
      <c r="D798" s="7">
        <v>31.434505900000001</v>
      </c>
      <c r="E798" s="8">
        <f t="shared" si="612"/>
        <v>31</v>
      </c>
      <c r="F798" s="7">
        <v>62.993034710000003</v>
      </c>
      <c r="G798" s="8">
        <f t="shared" si="613"/>
        <v>63</v>
      </c>
      <c r="H798" s="9">
        <v>7.7606183099999999</v>
      </c>
      <c r="I798" s="8">
        <f t="shared" si="614"/>
        <v>8</v>
      </c>
      <c r="J798" s="10">
        <v>64.776514689999999</v>
      </c>
      <c r="K798" s="8">
        <f t="shared" si="615"/>
        <v>65</v>
      </c>
      <c r="L798" s="5" t="s">
        <v>98</v>
      </c>
      <c r="S798"/>
      <c r="AP798"/>
      <c r="AQ798"/>
      <c r="AR798"/>
    </row>
    <row r="799" spans="1:44">
      <c r="A799" s="6">
        <v>42</v>
      </c>
      <c r="B799" s="6">
        <v>79</v>
      </c>
      <c r="C799" s="6">
        <v>23</v>
      </c>
      <c r="D799" s="7">
        <v>27.716782729999998</v>
      </c>
      <c r="E799" s="8">
        <f t="shared" si="612"/>
        <v>28</v>
      </c>
      <c r="F799" s="7">
        <v>63.29103387</v>
      </c>
      <c r="G799" s="8">
        <f t="shared" si="613"/>
        <v>63</v>
      </c>
      <c r="H799" s="9">
        <v>6.7818419839999997</v>
      </c>
      <c r="I799" s="8">
        <f t="shared" si="614"/>
        <v>7</v>
      </c>
      <c r="J799" s="10">
        <v>68.565079780000005</v>
      </c>
      <c r="K799" s="8">
        <f t="shared" si="615"/>
        <v>69</v>
      </c>
      <c r="L799" s="5" t="s">
        <v>98</v>
      </c>
      <c r="S799"/>
      <c r="AP799"/>
      <c r="AQ799"/>
      <c r="AR799"/>
    </row>
    <row r="800" spans="1:44">
      <c r="A800" s="6">
        <v>44</v>
      </c>
      <c r="B800" s="6">
        <v>77</v>
      </c>
      <c r="C800" s="6">
        <v>21</v>
      </c>
      <c r="D800" s="7">
        <v>32.639186680000002</v>
      </c>
      <c r="E800" s="8">
        <f t="shared" si="612"/>
        <v>33</v>
      </c>
      <c r="F800" s="7">
        <v>61.300905100000001</v>
      </c>
      <c r="G800" s="8">
        <f t="shared" si="613"/>
        <v>61</v>
      </c>
      <c r="H800" s="9">
        <v>7.3269804540000001</v>
      </c>
      <c r="I800" s="8">
        <f t="shared" si="614"/>
        <v>7</v>
      </c>
      <c r="J800" s="10">
        <v>61.838761460000001</v>
      </c>
      <c r="K800" s="8">
        <f t="shared" si="615"/>
        <v>62</v>
      </c>
      <c r="L800" s="5" t="s">
        <v>98</v>
      </c>
      <c r="S800"/>
      <c r="AP800"/>
      <c r="AQ800"/>
      <c r="AR800"/>
    </row>
    <row r="801" spans="1:44">
      <c r="A801" s="6">
        <v>38</v>
      </c>
      <c r="B801" s="6">
        <v>62</v>
      </c>
      <c r="C801" s="6">
        <v>25</v>
      </c>
      <c r="D801" s="7">
        <v>32.747739299999999</v>
      </c>
      <c r="E801" s="8">
        <f t="shared" si="612"/>
        <v>33</v>
      </c>
      <c r="F801" s="7">
        <v>67.779545839999997</v>
      </c>
      <c r="G801" s="8">
        <f t="shared" si="613"/>
        <v>68</v>
      </c>
      <c r="H801" s="9">
        <v>7.4539754079999998</v>
      </c>
      <c r="I801" s="8">
        <f t="shared" si="614"/>
        <v>7</v>
      </c>
      <c r="J801" s="10">
        <v>63.377844430000003</v>
      </c>
      <c r="K801" s="8">
        <f t="shared" si="615"/>
        <v>63</v>
      </c>
      <c r="L801" s="5" t="s">
        <v>98</v>
      </c>
      <c r="S801"/>
      <c r="AP801"/>
      <c r="AQ801"/>
      <c r="AR801"/>
    </row>
    <row r="802" spans="1:44">
      <c r="A802" s="6">
        <v>32</v>
      </c>
      <c r="B802" s="6">
        <v>76</v>
      </c>
      <c r="C802" s="6">
        <v>15</v>
      </c>
      <c r="D802" s="7">
        <v>28.05153602</v>
      </c>
      <c r="E802" s="8">
        <f t="shared" si="612"/>
        <v>28</v>
      </c>
      <c r="F802" s="7">
        <v>63.498021889999997</v>
      </c>
      <c r="G802" s="8">
        <f t="shared" si="613"/>
        <v>63</v>
      </c>
      <c r="H802" s="9">
        <v>7.6041101769999999</v>
      </c>
      <c r="I802" s="8">
        <f t="shared" si="614"/>
        <v>8</v>
      </c>
      <c r="J802" s="10">
        <v>43.357953770000002</v>
      </c>
      <c r="K802" s="8">
        <f t="shared" si="615"/>
        <v>43</v>
      </c>
      <c r="L802" s="5" t="s">
        <v>109</v>
      </c>
      <c r="S802"/>
      <c r="AP802"/>
      <c r="AQ802"/>
      <c r="AR802"/>
    </row>
    <row r="803" spans="1:44">
      <c r="A803" s="6">
        <v>13</v>
      </c>
      <c r="B803" s="6">
        <v>61</v>
      </c>
      <c r="C803" s="6">
        <v>22</v>
      </c>
      <c r="D803" s="7">
        <v>19.440843260000001</v>
      </c>
      <c r="E803" s="8">
        <f t="shared" si="612"/>
        <v>19</v>
      </c>
      <c r="F803" s="7">
        <v>63.277714609999997</v>
      </c>
      <c r="G803" s="8">
        <f t="shared" si="613"/>
        <v>63</v>
      </c>
      <c r="H803" s="9">
        <v>7.7288324240000001</v>
      </c>
      <c r="I803" s="8">
        <f t="shared" si="614"/>
        <v>8</v>
      </c>
      <c r="J803" s="10">
        <v>46.831301189999998</v>
      </c>
      <c r="K803" s="8">
        <f t="shared" si="615"/>
        <v>47</v>
      </c>
      <c r="L803" s="5" t="s">
        <v>109</v>
      </c>
      <c r="S803"/>
      <c r="AP803"/>
      <c r="AQ803"/>
      <c r="AR803"/>
    </row>
    <row r="804" spans="1:44">
      <c r="A804" s="6">
        <v>38</v>
      </c>
      <c r="B804" s="6">
        <v>60</v>
      </c>
      <c r="C804" s="6">
        <v>20</v>
      </c>
      <c r="D804" s="7">
        <v>29.84823072</v>
      </c>
      <c r="E804" s="8">
        <f t="shared" si="612"/>
        <v>30</v>
      </c>
      <c r="F804" s="7">
        <v>60.638726130000002</v>
      </c>
      <c r="G804" s="8">
        <f t="shared" si="613"/>
        <v>61</v>
      </c>
      <c r="H804" s="9">
        <v>7.4912171020000002</v>
      </c>
      <c r="I804" s="8">
        <f t="shared" si="614"/>
        <v>7</v>
      </c>
      <c r="J804" s="10">
        <v>46.804525949999999</v>
      </c>
      <c r="K804" s="8">
        <f t="shared" si="615"/>
        <v>47</v>
      </c>
      <c r="L804" s="5" t="s">
        <v>109</v>
      </c>
      <c r="S804"/>
      <c r="AP804"/>
      <c r="AQ804"/>
      <c r="AR804"/>
    </row>
    <row r="805" spans="1:44">
      <c r="A805" s="6">
        <v>11</v>
      </c>
      <c r="B805" s="6">
        <v>74</v>
      </c>
      <c r="C805" s="6">
        <v>17</v>
      </c>
      <c r="D805" s="7">
        <v>21.363837570000001</v>
      </c>
      <c r="E805" s="8">
        <f t="shared" si="612"/>
        <v>21</v>
      </c>
      <c r="F805" s="7">
        <v>69.923758910000004</v>
      </c>
      <c r="G805" s="8">
        <f t="shared" si="613"/>
        <v>70</v>
      </c>
      <c r="H805" s="9">
        <v>6.6338645820000002</v>
      </c>
      <c r="I805" s="8">
        <f t="shared" si="614"/>
        <v>7</v>
      </c>
      <c r="J805" s="10">
        <v>46.635286499999999</v>
      </c>
      <c r="K805" s="8">
        <f t="shared" si="615"/>
        <v>47</v>
      </c>
      <c r="L805" s="5" t="s">
        <v>109</v>
      </c>
      <c r="S805"/>
      <c r="AP805"/>
      <c r="AQ805"/>
      <c r="AR805"/>
    </row>
    <row r="806" spans="1:44">
      <c r="A806" s="6">
        <v>37</v>
      </c>
      <c r="B806" s="6">
        <v>71</v>
      </c>
      <c r="C806" s="6">
        <v>16</v>
      </c>
      <c r="D806" s="7">
        <v>26.286639310000002</v>
      </c>
      <c r="E806" s="8">
        <f t="shared" si="612"/>
        <v>26</v>
      </c>
      <c r="F806" s="7">
        <v>68.519667290000001</v>
      </c>
      <c r="G806" s="8">
        <f t="shared" si="613"/>
        <v>69</v>
      </c>
      <c r="H806" s="9">
        <v>7.3248634810000004</v>
      </c>
      <c r="I806" s="8">
        <f t="shared" si="614"/>
        <v>7</v>
      </c>
      <c r="J806" s="10">
        <v>46.138330070000002</v>
      </c>
      <c r="K806" s="8">
        <f t="shared" si="615"/>
        <v>46</v>
      </c>
      <c r="L806" s="5" t="s">
        <v>109</v>
      </c>
      <c r="S806"/>
      <c r="AP806"/>
      <c r="AQ806"/>
      <c r="AR806"/>
    </row>
    <row r="807" spans="1:44">
      <c r="A807" s="6">
        <v>29</v>
      </c>
      <c r="B807" s="6">
        <v>71</v>
      </c>
      <c r="C807" s="6">
        <v>18</v>
      </c>
      <c r="D807" s="7">
        <v>22.174999629999999</v>
      </c>
      <c r="E807" s="8">
        <f t="shared" si="612"/>
        <v>22</v>
      </c>
      <c r="F807" s="7">
        <v>62.138738250000003</v>
      </c>
      <c r="G807" s="8">
        <f t="shared" si="613"/>
        <v>62</v>
      </c>
      <c r="H807" s="9">
        <v>6.4104414759999999</v>
      </c>
      <c r="I807" s="8">
        <f t="shared" si="614"/>
        <v>6</v>
      </c>
      <c r="J807" s="10">
        <v>53.46622584</v>
      </c>
      <c r="K807" s="8">
        <f t="shared" si="615"/>
        <v>53</v>
      </c>
      <c r="L807" s="5" t="s">
        <v>109</v>
      </c>
      <c r="S807"/>
      <c r="AP807"/>
      <c r="AQ807"/>
      <c r="AR807"/>
    </row>
    <row r="808" spans="1:44">
      <c r="A808" s="6">
        <v>2</v>
      </c>
      <c r="B808" s="6">
        <v>72</v>
      </c>
      <c r="C808" s="6">
        <v>18</v>
      </c>
      <c r="D808" s="7">
        <v>26.575975459999999</v>
      </c>
      <c r="E808" s="8">
        <f t="shared" si="612"/>
        <v>27</v>
      </c>
      <c r="F808" s="7">
        <v>60.978765989999999</v>
      </c>
      <c r="G808" s="8">
        <f t="shared" si="613"/>
        <v>61</v>
      </c>
      <c r="H808" s="9">
        <v>7.836719564</v>
      </c>
      <c r="I808" s="8">
        <f t="shared" si="614"/>
        <v>8</v>
      </c>
      <c r="J808" s="10">
        <v>50.891107259999998</v>
      </c>
      <c r="K808" s="8">
        <f t="shared" si="615"/>
        <v>51</v>
      </c>
      <c r="L808" s="5" t="s">
        <v>109</v>
      </c>
      <c r="S808"/>
      <c r="AP808"/>
      <c r="AQ808"/>
      <c r="AR808"/>
    </row>
    <row r="809" spans="1:44">
      <c r="A809" s="6">
        <v>6</v>
      </c>
      <c r="B809" s="6">
        <v>59</v>
      </c>
      <c r="C809" s="6">
        <v>21</v>
      </c>
      <c r="D809" s="7">
        <v>26.589725170000001</v>
      </c>
      <c r="E809" s="8">
        <f t="shared" si="612"/>
        <v>27</v>
      </c>
      <c r="F809" s="7">
        <v>66.140076739999998</v>
      </c>
      <c r="G809" s="8">
        <f t="shared" si="613"/>
        <v>66</v>
      </c>
      <c r="H809" s="9">
        <v>6.139215944</v>
      </c>
      <c r="I809" s="8">
        <f t="shared" si="614"/>
        <v>6</v>
      </c>
      <c r="J809" s="10">
        <v>50.909944629999998</v>
      </c>
      <c r="K809" s="8">
        <f t="shared" si="615"/>
        <v>51</v>
      </c>
      <c r="L809" s="5" t="s">
        <v>109</v>
      </c>
      <c r="S809"/>
      <c r="AP809"/>
      <c r="AQ809"/>
      <c r="AR809"/>
    </row>
    <row r="810" spans="1:44">
      <c r="A810" s="6">
        <v>13</v>
      </c>
      <c r="B810" s="6">
        <v>64</v>
      </c>
      <c r="C810" s="6">
        <v>20</v>
      </c>
      <c r="D810" s="7">
        <v>19.134577100000001</v>
      </c>
      <c r="E810" s="8">
        <f t="shared" si="612"/>
        <v>19</v>
      </c>
      <c r="F810" s="7">
        <v>62.575268950000002</v>
      </c>
      <c r="G810" s="8">
        <f t="shared" si="613"/>
        <v>63</v>
      </c>
      <c r="H810" s="9">
        <v>6.5905710879999999</v>
      </c>
      <c r="I810" s="8">
        <f t="shared" si="614"/>
        <v>7</v>
      </c>
      <c r="J810" s="10">
        <v>36.469469709999998</v>
      </c>
      <c r="K810" s="8">
        <f t="shared" si="615"/>
        <v>36</v>
      </c>
      <c r="L810" s="5" t="s">
        <v>109</v>
      </c>
      <c r="S810"/>
      <c r="AP810"/>
      <c r="AQ810"/>
      <c r="AR810"/>
    </row>
    <row r="811" spans="1:44">
      <c r="A811" s="6">
        <v>8</v>
      </c>
      <c r="B811" s="6">
        <v>58</v>
      </c>
      <c r="C811" s="6">
        <v>17</v>
      </c>
      <c r="D811" s="7">
        <v>28.752731180000001</v>
      </c>
      <c r="E811" s="8">
        <f t="shared" si="612"/>
        <v>29</v>
      </c>
      <c r="F811" s="7">
        <v>69.156401489999993</v>
      </c>
      <c r="G811" s="8">
        <f t="shared" si="613"/>
        <v>69</v>
      </c>
      <c r="H811" s="9">
        <v>7.2860499780000003</v>
      </c>
      <c r="I811" s="8">
        <f t="shared" si="614"/>
        <v>7</v>
      </c>
      <c r="J811" s="10">
        <v>35.15426171</v>
      </c>
      <c r="K811" s="8">
        <f t="shared" si="615"/>
        <v>35</v>
      </c>
      <c r="L811" s="5" t="s">
        <v>109</v>
      </c>
      <c r="S811"/>
      <c r="AP811"/>
      <c r="AQ811"/>
      <c r="AR811"/>
    </row>
    <row r="812" spans="1:44">
      <c r="A812" s="6">
        <v>6</v>
      </c>
      <c r="B812" s="6">
        <v>77</v>
      </c>
      <c r="C812" s="6">
        <v>20</v>
      </c>
      <c r="D812" s="7">
        <v>25.787462680000001</v>
      </c>
      <c r="E812" s="8">
        <f t="shared" si="612"/>
        <v>26</v>
      </c>
      <c r="F812" s="7">
        <v>60.281629799999997</v>
      </c>
      <c r="G812" s="8">
        <f t="shared" si="613"/>
        <v>60</v>
      </c>
      <c r="H812" s="9">
        <v>6.058306161</v>
      </c>
      <c r="I812" s="8">
        <f t="shared" si="614"/>
        <v>6</v>
      </c>
      <c r="J812" s="10">
        <v>49.143371770000002</v>
      </c>
      <c r="K812" s="8">
        <f t="shared" si="615"/>
        <v>49</v>
      </c>
      <c r="L812" s="5" t="s">
        <v>109</v>
      </c>
      <c r="S812"/>
      <c r="AP812"/>
      <c r="AQ812"/>
      <c r="AR812"/>
    </row>
    <row r="813" spans="1:44">
      <c r="A813" s="6">
        <v>2</v>
      </c>
      <c r="B813" s="6">
        <v>75</v>
      </c>
      <c r="C813" s="6">
        <v>22</v>
      </c>
      <c r="D813" s="7">
        <v>23.89271875</v>
      </c>
      <c r="E813" s="8">
        <f t="shared" si="612"/>
        <v>24</v>
      </c>
      <c r="F813" s="7">
        <v>61.787794130000002</v>
      </c>
      <c r="G813" s="8">
        <f t="shared" si="613"/>
        <v>62</v>
      </c>
      <c r="H813" s="9">
        <v>6.6586053620000003</v>
      </c>
      <c r="I813" s="8">
        <f t="shared" si="614"/>
        <v>7</v>
      </c>
      <c r="J813" s="10">
        <v>52.557301119999998</v>
      </c>
      <c r="K813" s="8">
        <f t="shared" si="615"/>
        <v>53</v>
      </c>
      <c r="L813" s="5" t="s">
        <v>109</v>
      </c>
      <c r="S813"/>
      <c r="AP813"/>
      <c r="AQ813"/>
      <c r="AR813"/>
    </row>
    <row r="814" spans="1:44">
      <c r="A814" s="6">
        <v>3</v>
      </c>
      <c r="B814" s="6">
        <v>69</v>
      </c>
      <c r="C814" s="6">
        <v>23</v>
      </c>
      <c r="D814" s="7">
        <v>28.674087740000001</v>
      </c>
      <c r="E814" s="8">
        <f t="shared" si="612"/>
        <v>29</v>
      </c>
      <c r="F814" s="7">
        <v>63.188329760000002</v>
      </c>
      <c r="G814" s="8">
        <f t="shared" si="613"/>
        <v>63</v>
      </c>
      <c r="H814" s="9">
        <v>7.2993607669999996</v>
      </c>
      <c r="I814" s="8">
        <f t="shared" si="614"/>
        <v>7</v>
      </c>
      <c r="J814" s="10">
        <v>42.960186270000001</v>
      </c>
      <c r="K814" s="8">
        <f t="shared" si="615"/>
        <v>43</v>
      </c>
      <c r="L814" s="5" t="s">
        <v>109</v>
      </c>
      <c r="S814"/>
      <c r="AP814"/>
      <c r="AQ814"/>
      <c r="AR814"/>
    </row>
    <row r="815" spans="1:44">
      <c r="A815" s="6">
        <v>27</v>
      </c>
      <c r="B815" s="6">
        <v>80</v>
      </c>
      <c r="C815" s="6">
        <v>24</v>
      </c>
      <c r="D815" s="7">
        <v>28.42062847</v>
      </c>
      <c r="E815" s="8">
        <f t="shared" si="612"/>
        <v>28</v>
      </c>
      <c r="F815" s="7">
        <v>61.773363430000003</v>
      </c>
      <c r="G815" s="8">
        <f t="shared" si="613"/>
        <v>62</v>
      </c>
      <c r="H815" s="9">
        <v>7.8152106610000001</v>
      </c>
      <c r="I815" s="8">
        <f t="shared" si="614"/>
        <v>8</v>
      </c>
      <c r="J815" s="10">
        <v>49.023668030000003</v>
      </c>
      <c r="K815" s="8">
        <f t="shared" si="615"/>
        <v>49</v>
      </c>
      <c r="L815" s="5" t="s">
        <v>109</v>
      </c>
      <c r="S815"/>
      <c r="AP815"/>
      <c r="AQ815"/>
      <c r="AR815"/>
    </row>
    <row r="816" spans="1:44">
      <c r="A816" s="6">
        <v>39</v>
      </c>
      <c r="B816" s="6">
        <v>78</v>
      </c>
      <c r="C816" s="6">
        <v>15</v>
      </c>
      <c r="D816" s="7">
        <v>21.354994560000002</v>
      </c>
      <c r="E816" s="8">
        <f t="shared" si="612"/>
        <v>21</v>
      </c>
      <c r="F816" s="7">
        <v>62.601363229999997</v>
      </c>
      <c r="G816" s="8">
        <f t="shared" si="613"/>
        <v>63</v>
      </c>
      <c r="H816" s="9">
        <v>5.9253917950000004</v>
      </c>
      <c r="I816" s="8">
        <f t="shared" si="614"/>
        <v>6</v>
      </c>
      <c r="J816" s="10">
        <v>41.782198340000001</v>
      </c>
      <c r="K816" s="8">
        <f t="shared" si="615"/>
        <v>42</v>
      </c>
      <c r="L816" s="5" t="s">
        <v>109</v>
      </c>
      <c r="S816"/>
      <c r="AP816"/>
      <c r="AQ816"/>
      <c r="AR816"/>
    </row>
    <row r="817" spans="1:44">
      <c r="A817" s="6">
        <v>40</v>
      </c>
      <c r="B817" s="6">
        <v>79</v>
      </c>
      <c r="C817" s="6">
        <v>17</v>
      </c>
      <c r="D817" s="7">
        <v>21.126955859999999</v>
      </c>
      <c r="E817" s="8">
        <f t="shared" si="612"/>
        <v>21</v>
      </c>
      <c r="F817" s="7">
        <v>63.187385319999997</v>
      </c>
      <c r="G817" s="8">
        <f t="shared" si="613"/>
        <v>63</v>
      </c>
      <c r="H817" s="9">
        <v>6.4036836189999997</v>
      </c>
      <c r="I817" s="8">
        <f t="shared" si="614"/>
        <v>6</v>
      </c>
      <c r="J817" s="10">
        <v>38.718344639999998</v>
      </c>
      <c r="K817" s="8">
        <f t="shared" si="615"/>
        <v>39</v>
      </c>
      <c r="L817" s="5" t="s">
        <v>109</v>
      </c>
      <c r="S817"/>
      <c r="AP817"/>
      <c r="AQ817"/>
      <c r="AR817"/>
    </row>
    <row r="818" spans="1:44">
      <c r="A818" s="6">
        <v>37</v>
      </c>
      <c r="B818" s="6">
        <v>62</v>
      </c>
      <c r="C818" s="6">
        <v>22</v>
      </c>
      <c r="D818" s="7">
        <v>24.02037872</v>
      </c>
      <c r="E818" s="8">
        <f t="shared" si="612"/>
        <v>24</v>
      </c>
      <c r="F818" s="7">
        <v>61.623133449999997</v>
      </c>
      <c r="G818" s="8">
        <f t="shared" si="613"/>
        <v>62</v>
      </c>
      <c r="H818" s="9">
        <v>7.3975462710000004</v>
      </c>
      <c r="I818" s="8">
        <f t="shared" si="614"/>
        <v>7</v>
      </c>
      <c r="J818" s="10">
        <v>49.78102578</v>
      </c>
      <c r="K818" s="8">
        <f t="shared" si="615"/>
        <v>50</v>
      </c>
      <c r="L818" s="5" t="s">
        <v>109</v>
      </c>
      <c r="S818"/>
      <c r="AP818"/>
      <c r="AQ818"/>
      <c r="AR818"/>
    </row>
    <row r="819" spans="1:44">
      <c r="A819" s="6">
        <v>31</v>
      </c>
      <c r="B819" s="6">
        <v>60</v>
      </c>
      <c r="C819" s="6">
        <v>24</v>
      </c>
      <c r="D819" s="7">
        <v>25.40474421</v>
      </c>
      <c r="E819" s="8">
        <f t="shared" si="612"/>
        <v>25</v>
      </c>
      <c r="F819" s="7">
        <v>65.856753900000001</v>
      </c>
      <c r="G819" s="8">
        <f t="shared" si="613"/>
        <v>66</v>
      </c>
      <c r="H819" s="9">
        <v>7.7223359919999996</v>
      </c>
      <c r="I819" s="8">
        <f t="shared" si="614"/>
        <v>8</v>
      </c>
      <c r="J819" s="10">
        <v>51.920572669999999</v>
      </c>
      <c r="K819" s="8">
        <f t="shared" si="615"/>
        <v>52</v>
      </c>
      <c r="L819" s="5" t="s">
        <v>109</v>
      </c>
      <c r="S819"/>
      <c r="AP819"/>
      <c r="AQ819"/>
      <c r="AR819"/>
    </row>
    <row r="820" spans="1:44">
      <c r="A820" s="6">
        <v>22</v>
      </c>
      <c r="B820" s="6">
        <v>67</v>
      </c>
      <c r="C820" s="6">
        <v>22</v>
      </c>
      <c r="D820" s="7">
        <v>29.030175610000001</v>
      </c>
      <c r="E820" s="8">
        <f t="shared" si="612"/>
        <v>29</v>
      </c>
      <c r="F820" s="7">
        <v>64.491665659999995</v>
      </c>
      <c r="G820" s="8">
        <f t="shared" si="613"/>
        <v>64</v>
      </c>
      <c r="H820" s="9">
        <v>7.4759266450000004</v>
      </c>
      <c r="I820" s="8">
        <f t="shared" si="614"/>
        <v>7</v>
      </c>
      <c r="J820" s="10">
        <v>54.939377100000002</v>
      </c>
      <c r="K820" s="8">
        <f t="shared" si="615"/>
        <v>55</v>
      </c>
      <c r="L820" s="5" t="s">
        <v>109</v>
      </c>
      <c r="S820"/>
      <c r="AP820"/>
      <c r="AQ820"/>
      <c r="AR820"/>
    </row>
    <row r="821" spans="1:44">
      <c r="A821" s="6">
        <v>3</v>
      </c>
      <c r="B821" s="6">
        <v>78</v>
      </c>
      <c r="C821" s="6">
        <v>18</v>
      </c>
      <c r="D821" s="7">
        <v>20.21368219</v>
      </c>
      <c r="E821" s="8">
        <f t="shared" si="612"/>
        <v>20</v>
      </c>
      <c r="F821" s="7">
        <v>68.652576850000003</v>
      </c>
      <c r="G821" s="8">
        <f t="shared" si="613"/>
        <v>69</v>
      </c>
      <c r="H821" s="9">
        <v>6.8871300529999999</v>
      </c>
      <c r="I821" s="8">
        <f t="shared" si="614"/>
        <v>7</v>
      </c>
      <c r="J821" s="10">
        <v>50.897329890000002</v>
      </c>
      <c r="K821" s="8">
        <f t="shared" si="615"/>
        <v>51</v>
      </c>
      <c r="L821" s="5" t="s">
        <v>109</v>
      </c>
      <c r="S821"/>
      <c r="AP821"/>
      <c r="AQ821"/>
      <c r="AR821"/>
    </row>
    <row r="822" spans="1:44">
      <c r="A822" s="6">
        <v>4</v>
      </c>
      <c r="B822" s="6">
        <v>80</v>
      </c>
      <c r="C822" s="6">
        <v>16</v>
      </c>
      <c r="D822" s="7">
        <v>29.195855479999999</v>
      </c>
      <c r="E822" s="8">
        <f t="shared" si="612"/>
        <v>29</v>
      </c>
      <c r="F822" s="7">
        <v>68.019657280000004</v>
      </c>
      <c r="G822" s="8">
        <f t="shared" si="613"/>
        <v>68</v>
      </c>
      <c r="H822" s="9">
        <v>7.4419768250000002</v>
      </c>
      <c r="I822" s="8">
        <f t="shared" si="614"/>
        <v>7</v>
      </c>
      <c r="J822" s="10">
        <v>44.932619109999997</v>
      </c>
      <c r="K822" s="8">
        <f t="shared" si="615"/>
        <v>45</v>
      </c>
      <c r="L822" s="5" t="s">
        <v>109</v>
      </c>
      <c r="S822"/>
      <c r="AP822"/>
      <c r="AQ822"/>
      <c r="AR822"/>
    </row>
    <row r="823" spans="1:44">
      <c r="A823" s="6">
        <v>13</v>
      </c>
      <c r="B823" s="6">
        <v>61</v>
      </c>
      <c r="C823" s="6">
        <v>24</v>
      </c>
      <c r="D823" s="7">
        <v>18.297835970000001</v>
      </c>
      <c r="E823" s="8">
        <f t="shared" si="612"/>
        <v>18</v>
      </c>
      <c r="F823" s="7">
        <v>69.689761500000003</v>
      </c>
      <c r="G823" s="8">
        <f t="shared" si="613"/>
        <v>70</v>
      </c>
      <c r="H823" s="9">
        <v>7.6299102530000003</v>
      </c>
      <c r="I823" s="8">
        <f t="shared" si="614"/>
        <v>8</v>
      </c>
      <c r="J823" s="10">
        <v>49.391114790000003</v>
      </c>
      <c r="K823" s="8">
        <f t="shared" si="615"/>
        <v>49</v>
      </c>
      <c r="L823" s="5" t="s">
        <v>109</v>
      </c>
      <c r="S823"/>
      <c r="AP823"/>
      <c r="AQ823"/>
      <c r="AR823"/>
    </row>
    <row r="824" spans="1:44">
      <c r="A824" s="6">
        <v>12</v>
      </c>
      <c r="B824" s="6">
        <v>66</v>
      </c>
      <c r="C824" s="6">
        <v>20</v>
      </c>
      <c r="D824" s="7">
        <v>27.414349869999999</v>
      </c>
      <c r="E824" s="8">
        <f t="shared" si="612"/>
        <v>27</v>
      </c>
      <c r="F824" s="7">
        <v>63.417859819999997</v>
      </c>
      <c r="G824" s="8">
        <f t="shared" si="613"/>
        <v>63</v>
      </c>
      <c r="H824" s="9">
        <v>7.3361172210000003</v>
      </c>
      <c r="I824" s="8">
        <f t="shared" si="614"/>
        <v>7</v>
      </c>
      <c r="J824" s="10">
        <v>44.431775430000002</v>
      </c>
      <c r="K824" s="8">
        <f t="shared" si="615"/>
        <v>44</v>
      </c>
      <c r="L824" s="5" t="s">
        <v>109</v>
      </c>
      <c r="S824"/>
      <c r="AP824"/>
      <c r="AQ824"/>
      <c r="AR824"/>
    </row>
    <row r="825" spans="1:44">
      <c r="A825" s="6">
        <v>4</v>
      </c>
      <c r="B825" s="6">
        <v>61</v>
      </c>
      <c r="C825" s="6">
        <v>21</v>
      </c>
      <c r="D825" s="7">
        <v>24.840639979999999</v>
      </c>
      <c r="E825" s="8">
        <f t="shared" si="612"/>
        <v>25</v>
      </c>
      <c r="F825" s="7">
        <v>60.091166260000001</v>
      </c>
      <c r="G825" s="8">
        <f t="shared" si="613"/>
        <v>60</v>
      </c>
      <c r="H825" s="9">
        <v>6.7502052900000002</v>
      </c>
      <c r="I825" s="8">
        <f t="shared" si="614"/>
        <v>7</v>
      </c>
      <c r="J825" s="10">
        <v>48.777903709999997</v>
      </c>
      <c r="K825" s="8">
        <f t="shared" si="615"/>
        <v>49</v>
      </c>
      <c r="L825" s="5" t="s">
        <v>109</v>
      </c>
      <c r="S825"/>
      <c r="AP825"/>
      <c r="AQ825"/>
      <c r="AR825"/>
    </row>
    <row r="826" spans="1:44">
      <c r="A826" s="6">
        <v>9</v>
      </c>
      <c r="B826" s="6">
        <v>60</v>
      </c>
      <c r="C826" s="6">
        <v>21</v>
      </c>
      <c r="D826" s="7">
        <v>29.94413861</v>
      </c>
      <c r="E826" s="8">
        <f t="shared" si="612"/>
        <v>30</v>
      </c>
      <c r="F826" s="7">
        <v>67.313230840000003</v>
      </c>
      <c r="G826" s="8">
        <f t="shared" si="613"/>
        <v>67</v>
      </c>
      <c r="H826" s="9">
        <v>7.5217802699999998</v>
      </c>
      <c r="I826" s="8">
        <f t="shared" si="614"/>
        <v>8</v>
      </c>
      <c r="J826" s="10">
        <v>40.37113729</v>
      </c>
      <c r="K826" s="8">
        <f t="shared" si="615"/>
        <v>40</v>
      </c>
      <c r="L826" s="5" t="s">
        <v>109</v>
      </c>
      <c r="S826"/>
      <c r="AP826"/>
      <c r="AQ826"/>
      <c r="AR826"/>
    </row>
    <row r="827" spans="1:44">
      <c r="A827" s="6">
        <v>18</v>
      </c>
      <c r="B827" s="6">
        <v>66</v>
      </c>
      <c r="C827" s="6">
        <v>22</v>
      </c>
      <c r="D827" s="7">
        <v>25.879902869999999</v>
      </c>
      <c r="E827" s="8">
        <f t="shared" si="612"/>
        <v>26</v>
      </c>
      <c r="F827" s="7">
        <v>67.551090239999994</v>
      </c>
      <c r="G827" s="8">
        <f t="shared" si="613"/>
        <v>68</v>
      </c>
      <c r="H827" s="9">
        <v>6.3473791850000003</v>
      </c>
      <c r="I827" s="8">
        <f t="shared" si="614"/>
        <v>6</v>
      </c>
      <c r="J827" s="10">
        <v>47.896452240000002</v>
      </c>
      <c r="K827" s="8">
        <f t="shared" si="615"/>
        <v>48</v>
      </c>
      <c r="L827" s="5" t="s">
        <v>109</v>
      </c>
      <c r="S827"/>
      <c r="AP827"/>
      <c r="AQ827"/>
      <c r="AR827"/>
    </row>
    <row r="828" spans="1:44">
      <c r="A828" s="6">
        <v>32</v>
      </c>
      <c r="B828" s="6">
        <v>56</v>
      </c>
      <c r="C828" s="6">
        <v>18</v>
      </c>
      <c r="D828" s="7">
        <v>20.046771100000001</v>
      </c>
      <c r="E828" s="8">
        <f t="shared" si="612"/>
        <v>20</v>
      </c>
      <c r="F828" s="7">
        <v>65.843953189999993</v>
      </c>
      <c r="G828" s="8">
        <f t="shared" si="613"/>
        <v>66</v>
      </c>
      <c r="H828" s="9">
        <v>7.1352515319999998</v>
      </c>
      <c r="I828" s="8">
        <f t="shared" si="614"/>
        <v>7</v>
      </c>
      <c r="J828" s="10">
        <v>46.053331239999999</v>
      </c>
      <c r="K828" s="8">
        <f t="shared" si="615"/>
        <v>46</v>
      </c>
      <c r="L828" s="5" t="s">
        <v>109</v>
      </c>
      <c r="S828"/>
      <c r="AP828"/>
      <c r="AQ828"/>
      <c r="AR828"/>
    </row>
    <row r="829" spans="1:44">
      <c r="A829" s="6">
        <v>6</v>
      </c>
      <c r="B829" s="6">
        <v>72</v>
      </c>
      <c r="C829" s="6">
        <v>15</v>
      </c>
      <c r="D829" s="7">
        <v>22.994519990000001</v>
      </c>
      <c r="E829" s="8">
        <f t="shared" si="612"/>
        <v>23</v>
      </c>
      <c r="F829" s="7">
        <v>66.708972369999998</v>
      </c>
      <c r="G829" s="8">
        <f t="shared" si="613"/>
        <v>67</v>
      </c>
      <c r="H829" s="9">
        <v>7.670178119</v>
      </c>
      <c r="I829" s="8">
        <f t="shared" si="614"/>
        <v>8</v>
      </c>
      <c r="J829" s="10">
        <v>54.490441539999999</v>
      </c>
      <c r="K829" s="8">
        <f t="shared" si="615"/>
        <v>54</v>
      </c>
      <c r="L829" s="5" t="s">
        <v>109</v>
      </c>
      <c r="S829"/>
      <c r="AP829"/>
      <c r="AQ829"/>
      <c r="AR829"/>
    </row>
    <row r="830" spans="1:44">
      <c r="A830" s="6">
        <v>15</v>
      </c>
      <c r="B830" s="6">
        <v>77</v>
      </c>
      <c r="C830" s="6">
        <v>20</v>
      </c>
      <c r="D830" s="7">
        <v>25.131636189999998</v>
      </c>
      <c r="E830" s="8">
        <f t="shared" si="612"/>
        <v>25</v>
      </c>
      <c r="F830" s="7">
        <v>66.926423619999994</v>
      </c>
      <c r="G830" s="8">
        <f t="shared" si="613"/>
        <v>67</v>
      </c>
      <c r="H830" s="9">
        <v>7.399749291</v>
      </c>
      <c r="I830" s="8">
        <f t="shared" si="614"/>
        <v>7</v>
      </c>
      <c r="J830" s="10">
        <v>49.040155579999997</v>
      </c>
      <c r="K830" s="8">
        <f t="shared" si="615"/>
        <v>49</v>
      </c>
      <c r="L830" s="5" t="s">
        <v>109</v>
      </c>
      <c r="S830"/>
      <c r="AP830"/>
      <c r="AQ830"/>
      <c r="AR830"/>
    </row>
    <row r="831" spans="1:44">
      <c r="A831" s="6">
        <v>0</v>
      </c>
      <c r="B831" s="6">
        <v>65</v>
      </c>
      <c r="C831" s="6">
        <v>24</v>
      </c>
      <c r="D831" s="7">
        <v>28.495843950000001</v>
      </c>
      <c r="E831" s="8">
        <f t="shared" si="612"/>
        <v>28</v>
      </c>
      <c r="F831" s="7">
        <v>62.446162190000003</v>
      </c>
      <c r="G831" s="8">
        <f t="shared" si="613"/>
        <v>62</v>
      </c>
      <c r="H831" s="9">
        <v>7.841496029</v>
      </c>
      <c r="I831" s="8">
        <f t="shared" si="614"/>
        <v>8</v>
      </c>
      <c r="J831" s="10">
        <v>53.14531023</v>
      </c>
      <c r="K831" s="8">
        <f t="shared" si="615"/>
        <v>53</v>
      </c>
      <c r="L831" s="5" t="s">
        <v>109</v>
      </c>
      <c r="S831"/>
      <c r="AP831"/>
      <c r="AQ831"/>
      <c r="AR831"/>
    </row>
    <row r="832" spans="1:44">
      <c r="A832" s="6">
        <v>30</v>
      </c>
      <c r="B832" s="6">
        <v>79</v>
      </c>
      <c r="C832" s="6">
        <v>22</v>
      </c>
      <c r="D832" s="7">
        <v>18.287661239999998</v>
      </c>
      <c r="E832" s="8">
        <f t="shared" si="612"/>
        <v>18</v>
      </c>
      <c r="F832" s="7">
        <v>69.485150559999994</v>
      </c>
      <c r="G832" s="8">
        <f t="shared" si="613"/>
        <v>69</v>
      </c>
      <c r="H832" s="9">
        <v>6.2542166110000004</v>
      </c>
      <c r="I832" s="8">
        <f t="shared" si="614"/>
        <v>6</v>
      </c>
      <c r="J832" s="10">
        <v>48.604494379999998</v>
      </c>
      <c r="K832" s="8">
        <f t="shared" si="615"/>
        <v>49</v>
      </c>
      <c r="L832" s="5" t="s">
        <v>109</v>
      </c>
      <c r="S832"/>
      <c r="AP832"/>
      <c r="AQ832"/>
      <c r="AR832"/>
    </row>
    <row r="833" spans="1:44">
      <c r="A833" s="6">
        <v>3</v>
      </c>
      <c r="B833" s="6">
        <v>63</v>
      </c>
      <c r="C833" s="6">
        <v>16</v>
      </c>
      <c r="D833" s="7">
        <v>24.38041875</v>
      </c>
      <c r="E833" s="8">
        <f t="shared" si="612"/>
        <v>24</v>
      </c>
      <c r="F833" s="7">
        <v>61.184582239999997</v>
      </c>
      <c r="G833" s="8">
        <f t="shared" si="613"/>
        <v>61</v>
      </c>
      <c r="H833" s="9">
        <v>6.868881708</v>
      </c>
      <c r="I833" s="8">
        <f t="shared" si="614"/>
        <v>7</v>
      </c>
      <c r="J833" s="10">
        <v>53.139466949999999</v>
      </c>
      <c r="K833" s="8">
        <f t="shared" si="615"/>
        <v>53</v>
      </c>
      <c r="L833" s="5" t="s">
        <v>109</v>
      </c>
      <c r="S833"/>
      <c r="AP833"/>
      <c r="AQ833"/>
      <c r="AR833"/>
    </row>
    <row r="834" spans="1:44">
      <c r="A834" s="6">
        <v>2</v>
      </c>
      <c r="B834" s="6">
        <v>78</v>
      </c>
      <c r="C834" s="6">
        <v>23</v>
      </c>
      <c r="D834" s="7">
        <v>21.318521480000001</v>
      </c>
      <c r="E834" s="8">
        <f t="shared" si="612"/>
        <v>21</v>
      </c>
      <c r="F834" s="7">
        <v>66.439345930000002</v>
      </c>
      <c r="G834" s="8">
        <f t="shared" si="613"/>
        <v>66</v>
      </c>
      <c r="H834" s="9">
        <v>7.3205147210000003</v>
      </c>
      <c r="I834" s="8">
        <f t="shared" si="614"/>
        <v>7</v>
      </c>
      <c r="J834" s="10">
        <v>45.426168019999999</v>
      </c>
      <c r="K834" s="8">
        <f t="shared" si="615"/>
        <v>45</v>
      </c>
      <c r="L834" s="5" t="s">
        <v>109</v>
      </c>
      <c r="S834"/>
      <c r="AP834"/>
      <c r="AQ834"/>
      <c r="AR834"/>
    </row>
    <row r="835" spans="1:44">
      <c r="A835" s="6">
        <v>10</v>
      </c>
      <c r="B835" s="6">
        <v>78</v>
      </c>
      <c r="C835" s="6">
        <v>18</v>
      </c>
      <c r="D835" s="7">
        <v>18.54141834</v>
      </c>
      <c r="E835" s="8">
        <f t="shared" ref="E835:E898" si="616">ROUND(D835, 0)</f>
        <v>19</v>
      </c>
      <c r="F835" s="7">
        <v>62.706375780000002</v>
      </c>
      <c r="G835" s="8">
        <f t="shared" ref="G835:G898" si="617">ROUND(F835, 0)</f>
        <v>63</v>
      </c>
      <c r="H835" s="9">
        <v>6.296976913</v>
      </c>
      <c r="I835" s="8">
        <f t="shared" ref="I835:I898" si="618">ROUND(H835, 0)</f>
        <v>6</v>
      </c>
      <c r="J835" s="10">
        <v>44.078197430000003</v>
      </c>
      <c r="K835" s="8">
        <f t="shared" ref="K835:K898" si="619">ROUND(J835, 0)</f>
        <v>44</v>
      </c>
      <c r="L835" s="5" t="s">
        <v>109</v>
      </c>
      <c r="S835"/>
      <c r="AP835"/>
      <c r="AQ835"/>
      <c r="AR835"/>
    </row>
    <row r="836" spans="1:44">
      <c r="A836" s="6">
        <v>14</v>
      </c>
      <c r="B836" s="6">
        <v>67</v>
      </c>
      <c r="C836" s="6">
        <v>25</v>
      </c>
      <c r="D836" s="7">
        <v>25.287106009999999</v>
      </c>
      <c r="E836" s="8">
        <f t="shared" si="616"/>
        <v>25</v>
      </c>
      <c r="F836" s="7">
        <v>60.859935329999999</v>
      </c>
      <c r="G836" s="8">
        <f t="shared" si="617"/>
        <v>61</v>
      </c>
      <c r="H836" s="9">
        <v>7.2411519359999996</v>
      </c>
      <c r="I836" s="8">
        <f t="shared" si="618"/>
        <v>7</v>
      </c>
      <c r="J836" s="10">
        <v>49.373699819999999</v>
      </c>
      <c r="K836" s="8">
        <f t="shared" si="619"/>
        <v>49</v>
      </c>
      <c r="L836" s="5" t="s">
        <v>109</v>
      </c>
      <c r="S836"/>
      <c r="AP836"/>
      <c r="AQ836"/>
      <c r="AR836"/>
    </row>
    <row r="837" spans="1:44">
      <c r="A837" s="6">
        <v>39</v>
      </c>
      <c r="B837" s="6">
        <v>65</v>
      </c>
      <c r="C837" s="6">
        <v>23</v>
      </c>
      <c r="D837" s="7">
        <v>25.43459777</v>
      </c>
      <c r="E837" s="8">
        <f t="shared" si="616"/>
        <v>25</v>
      </c>
      <c r="F837" s="7">
        <v>69.126133760000002</v>
      </c>
      <c r="G837" s="8">
        <f t="shared" si="617"/>
        <v>69</v>
      </c>
      <c r="H837" s="9">
        <v>7.6859593049999999</v>
      </c>
      <c r="I837" s="8">
        <f t="shared" si="618"/>
        <v>8</v>
      </c>
      <c r="J837" s="10">
        <v>41.026829249999999</v>
      </c>
      <c r="K837" s="8">
        <f t="shared" si="619"/>
        <v>41</v>
      </c>
      <c r="L837" s="5" t="s">
        <v>109</v>
      </c>
      <c r="S837"/>
      <c r="AP837"/>
      <c r="AQ837"/>
      <c r="AR837"/>
    </row>
    <row r="838" spans="1:44">
      <c r="A838" s="6">
        <v>19</v>
      </c>
      <c r="B838" s="6">
        <v>72</v>
      </c>
      <c r="C838" s="6">
        <v>15</v>
      </c>
      <c r="D838" s="7">
        <v>28.836009619999999</v>
      </c>
      <c r="E838" s="8">
        <f t="shared" si="616"/>
        <v>29</v>
      </c>
      <c r="F838" s="7">
        <v>69.761129210000007</v>
      </c>
      <c r="G838" s="8">
        <f t="shared" si="617"/>
        <v>70</v>
      </c>
      <c r="H838" s="9">
        <v>6.8907601239999998</v>
      </c>
      <c r="I838" s="8">
        <f t="shared" si="618"/>
        <v>7</v>
      </c>
      <c r="J838" s="10">
        <v>44.085625460000003</v>
      </c>
      <c r="K838" s="8">
        <f t="shared" si="619"/>
        <v>44</v>
      </c>
      <c r="L838" s="5" t="s">
        <v>109</v>
      </c>
      <c r="S838"/>
      <c r="AP838"/>
      <c r="AQ838"/>
      <c r="AR838"/>
    </row>
    <row r="839" spans="1:44">
      <c r="A839" s="6">
        <v>18</v>
      </c>
      <c r="B839" s="6">
        <v>57</v>
      </c>
      <c r="C839" s="6">
        <v>21</v>
      </c>
      <c r="D839" s="7">
        <v>27.376596429999999</v>
      </c>
      <c r="E839" s="8">
        <f t="shared" si="616"/>
        <v>27</v>
      </c>
      <c r="F839" s="7">
        <v>63.93927841</v>
      </c>
      <c r="G839" s="8">
        <f t="shared" si="617"/>
        <v>64</v>
      </c>
      <c r="H839" s="9">
        <v>6.1559159750000001</v>
      </c>
      <c r="I839" s="8">
        <f t="shared" si="618"/>
        <v>6</v>
      </c>
      <c r="J839" s="10">
        <v>49.473717729999997</v>
      </c>
      <c r="K839" s="8">
        <f t="shared" si="619"/>
        <v>49</v>
      </c>
      <c r="L839" s="5" t="s">
        <v>109</v>
      </c>
      <c r="S839"/>
      <c r="AP839"/>
      <c r="AQ839"/>
      <c r="AR839"/>
    </row>
    <row r="840" spans="1:44">
      <c r="A840" s="6">
        <v>31</v>
      </c>
      <c r="B840" s="6">
        <v>58</v>
      </c>
      <c r="C840" s="6">
        <v>15</v>
      </c>
      <c r="D840" s="7">
        <v>28.318868630000001</v>
      </c>
      <c r="E840" s="8">
        <f t="shared" si="616"/>
        <v>28</v>
      </c>
      <c r="F840" s="7">
        <v>60.194613990000001</v>
      </c>
      <c r="G840" s="8">
        <f t="shared" si="617"/>
        <v>60</v>
      </c>
      <c r="H840" s="9">
        <v>6.1678553819999999</v>
      </c>
      <c r="I840" s="8">
        <f t="shared" si="618"/>
        <v>6</v>
      </c>
      <c r="J840" s="10">
        <v>45.365212509999999</v>
      </c>
      <c r="K840" s="8">
        <f t="shared" si="619"/>
        <v>45</v>
      </c>
      <c r="L840" s="5" t="s">
        <v>109</v>
      </c>
      <c r="S840"/>
      <c r="AP840"/>
      <c r="AQ840"/>
      <c r="AR840"/>
    </row>
    <row r="841" spans="1:44">
      <c r="A841" s="6">
        <v>28</v>
      </c>
      <c r="B841" s="6">
        <v>58</v>
      </c>
      <c r="C841" s="6">
        <v>25</v>
      </c>
      <c r="D841" s="7">
        <v>27.481864900000001</v>
      </c>
      <c r="E841" s="8">
        <f t="shared" si="616"/>
        <v>27</v>
      </c>
      <c r="F841" s="7">
        <v>62.048149510000002</v>
      </c>
      <c r="G841" s="8">
        <f t="shared" si="617"/>
        <v>62</v>
      </c>
      <c r="H841" s="9">
        <v>6.8616400359999998</v>
      </c>
      <c r="I841" s="8">
        <f t="shared" si="618"/>
        <v>7</v>
      </c>
      <c r="J841" s="10">
        <v>37.811239739999998</v>
      </c>
      <c r="K841" s="8">
        <f t="shared" si="619"/>
        <v>38</v>
      </c>
      <c r="L841" s="5" t="s">
        <v>109</v>
      </c>
      <c r="S841"/>
      <c r="AP841"/>
      <c r="AQ841"/>
      <c r="AR841"/>
    </row>
    <row r="842" spans="1:44">
      <c r="A842" s="6">
        <v>5</v>
      </c>
      <c r="B842" s="6">
        <v>65</v>
      </c>
      <c r="C842" s="6">
        <v>19</v>
      </c>
      <c r="D842" s="7">
        <v>18.28072173</v>
      </c>
      <c r="E842" s="8">
        <f t="shared" si="616"/>
        <v>18</v>
      </c>
      <c r="F842" s="7">
        <v>68.103653870000002</v>
      </c>
      <c r="G842" s="8">
        <f t="shared" si="617"/>
        <v>68</v>
      </c>
      <c r="H842" s="9">
        <v>6.9783616889999998</v>
      </c>
      <c r="I842" s="8">
        <f t="shared" si="618"/>
        <v>7</v>
      </c>
      <c r="J842" s="10">
        <v>48.802532849999999</v>
      </c>
      <c r="K842" s="8">
        <f t="shared" si="619"/>
        <v>49</v>
      </c>
      <c r="L842" s="5" t="s">
        <v>109</v>
      </c>
      <c r="S842"/>
      <c r="AP842"/>
      <c r="AQ842"/>
      <c r="AR842"/>
    </row>
    <row r="843" spans="1:44">
      <c r="A843" s="6">
        <v>16</v>
      </c>
      <c r="B843" s="6">
        <v>65</v>
      </c>
      <c r="C843" s="6">
        <v>19</v>
      </c>
      <c r="D843" s="7">
        <v>27.612049970000001</v>
      </c>
      <c r="E843" s="8">
        <f t="shared" si="616"/>
        <v>28</v>
      </c>
      <c r="F843" s="7">
        <v>69.297862440000003</v>
      </c>
      <c r="G843" s="8">
        <f t="shared" si="617"/>
        <v>69</v>
      </c>
      <c r="H843" s="9">
        <v>7.0431602409999998</v>
      </c>
      <c r="I843" s="8">
        <f t="shared" si="618"/>
        <v>7</v>
      </c>
      <c r="J843" s="10">
        <v>42.72374404</v>
      </c>
      <c r="K843" s="8">
        <f t="shared" si="619"/>
        <v>43</v>
      </c>
      <c r="L843" s="5" t="s">
        <v>109</v>
      </c>
      <c r="S843"/>
      <c r="AP843"/>
      <c r="AQ843"/>
      <c r="AR843"/>
    </row>
    <row r="844" spans="1:44">
      <c r="A844" s="6">
        <v>34</v>
      </c>
      <c r="B844" s="6">
        <v>65</v>
      </c>
      <c r="C844" s="6">
        <v>19</v>
      </c>
      <c r="D844" s="7">
        <v>23.439746530000001</v>
      </c>
      <c r="E844" s="8">
        <f t="shared" si="616"/>
        <v>23</v>
      </c>
      <c r="F844" s="7">
        <v>63.220117260000002</v>
      </c>
      <c r="G844" s="8">
        <f t="shared" si="617"/>
        <v>63</v>
      </c>
      <c r="H844" s="9">
        <v>5.9423922200000003</v>
      </c>
      <c r="I844" s="8">
        <f t="shared" si="618"/>
        <v>6</v>
      </c>
      <c r="J844" s="10">
        <v>45.402772970000001</v>
      </c>
      <c r="K844" s="8">
        <f t="shared" si="619"/>
        <v>45</v>
      </c>
      <c r="L844" s="5" t="s">
        <v>109</v>
      </c>
      <c r="S844"/>
      <c r="AP844"/>
      <c r="AQ844"/>
      <c r="AR844"/>
    </row>
    <row r="845" spans="1:44">
      <c r="A845" s="6">
        <v>14</v>
      </c>
      <c r="B845" s="6">
        <v>69</v>
      </c>
      <c r="C845" s="6">
        <v>19</v>
      </c>
      <c r="D845" s="7">
        <v>20.95628486</v>
      </c>
      <c r="E845" s="8">
        <f t="shared" si="616"/>
        <v>21</v>
      </c>
      <c r="F845" s="7">
        <v>63.681288410000001</v>
      </c>
      <c r="G845" s="8">
        <f t="shared" si="617"/>
        <v>64</v>
      </c>
      <c r="H845" s="9">
        <v>7.2394551470000001</v>
      </c>
      <c r="I845" s="8">
        <f t="shared" si="618"/>
        <v>7</v>
      </c>
      <c r="J845" s="10">
        <v>52.39881209</v>
      </c>
      <c r="K845" s="8">
        <f t="shared" si="619"/>
        <v>52</v>
      </c>
      <c r="L845" s="5" t="s">
        <v>109</v>
      </c>
      <c r="S845"/>
      <c r="AP845"/>
      <c r="AQ845"/>
      <c r="AR845"/>
    </row>
    <row r="846" spans="1:44">
      <c r="A846" s="6">
        <v>22</v>
      </c>
      <c r="B846" s="6">
        <v>55</v>
      </c>
      <c r="C846" s="6">
        <v>16</v>
      </c>
      <c r="D846" s="7">
        <v>23.793715299999999</v>
      </c>
      <c r="E846" s="8">
        <f t="shared" si="616"/>
        <v>24</v>
      </c>
      <c r="F846" s="7">
        <v>68.032091829999999</v>
      </c>
      <c r="G846" s="8">
        <f t="shared" si="617"/>
        <v>68</v>
      </c>
      <c r="H846" s="9">
        <v>6.5163175610000001</v>
      </c>
      <c r="I846" s="8">
        <f t="shared" si="618"/>
        <v>7</v>
      </c>
      <c r="J846" s="10">
        <v>49.739220969999998</v>
      </c>
      <c r="K846" s="8">
        <f t="shared" si="619"/>
        <v>50</v>
      </c>
      <c r="L846" s="5" t="s">
        <v>109</v>
      </c>
      <c r="S846"/>
      <c r="AP846"/>
      <c r="AQ846"/>
      <c r="AR846"/>
    </row>
    <row r="847" spans="1:44">
      <c r="A847" s="6">
        <v>24</v>
      </c>
      <c r="B847" s="6">
        <v>61</v>
      </c>
      <c r="C847" s="6">
        <v>17</v>
      </c>
      <c r="D847" s="7">
        <v>22.637142399999998</v>
      </c>
      <c r="E847" s="8">
        <f t="shared" si="616"/>
        <v>23</v>
      </c>
      <c r="F847" s="7">
        <v>65.445448589999998</v>
      </c>
      <c r="G847" s="8">
        <f t="shared" si="617"/>
        <v>65</v>
      </c>
      <c r="H847" s="9">
        <v>6.2332690450000001</v>
      </c>
      <c r="I847" s="8">
        <f t="shared" si="618"/>
        <v>6</v>
      </c>
      <c r="J847" s="10">
        <v>38.304110770000001</v>
      </c>
      <c r="K847" s="8">
        <f t="shared" si="619"/>
        <v>38</v>
      </c>
      <c r="L847" s="5" t="s">
        <v>109</v>
      </c>
      <c r="S847"/>
      <c r="AP847"/>
      <c r="AQ847"/>
      <c r="AR847"/>
    </row>
    <row r="848" spans="1:44">
      <c r="A848" s="6">
        <v>2</v>
      </c>
      <c r="B848" s="6">
        <v>79</v>
      </c>
      <c r="C848" s="6">
        <v>15</v>
      </c>
      <c r="D848" s="7">
        <v>21.535778830000002</v>
      </c>
      <c r="E848" s="8">
        <f t="shared" si="616"/>
        <v>22</v>
      </c>
      <c r="F848" s="7">
        <v>65.472277039999994</v>
      </c>
      <c r="G848" s="8">
        <f t="shared" si="617"/>
        <v>65</v>
      </c>
      <c r="H848" s="9">
        <v>7.5052836149999997</v>
      </c>
      <c r="I848" s="8">
        <f t="shared" si="618"/>
        <v>8</v>
      </c>
      <c r="J848" s="10">
        <v>35.751075919999998</v>
      </c>
      <c r="K848" s="8">
        <f t="shared" si="619"/>
        <v>36</v>
      </c>
      <c r="L848" s="5" t="s">
        <v>109</v>
      </c>
      <c r="S848"/>
      <c r="AP848"/>
      <c r="AQ848"/>
      <c r="AR848"/>
    </row>
    <row r="849" spans="1:44">
      <c r="A849" s="6">
        <v>26</v>
      </c>
      <c r="B849" s="6">
        <v>63</v>
      </c>
      <c r="C849" s="6">
        <v>17</v>
      </c>
      <c r="D849" s="7">
        <v>29.878545880000001</v>
      </c>
      <c r="E849" s="8">
        <f t="shared" si="616"/>
        <v>30</v>
      </c>
      <c r="F849" s="7">
        <v>65.730852060000004</v>
      </c>
      <c r="G849" s="8">
        <f t="shared" si="617"/>
        <v>66</v>
      </c>
      <c r="H849" s="9">
        <v>6.9503006860000003</v>
      </c>
      <c r="I849" s="8">
        <f t="shared" si="618"/>
        <v>7</v>
      </c>
      <c r="J849" s="10">
        <v>44.956547819999997</v>
      </c>
      <c r="K849" s="8">
        <f t="shared" si="619"/>
        <v>45</v>
      </c>
      <c r="L849" s="5" t="s">
        <v>109</v>
      </c>
      <c r="S849"/>
      <c r="AP849"/>
      <c r="AQ849"/>
      <c r="AR849"/>
    </row>
    <row r="850" spans="1:44">
      <c r="A850" s="6">
        <v>27</v>
      </c>
      <c r="B850" s="6">
        <v>61</v>
      </c>
      <c r="C850" s="6">
        <v>15</v>
      </c>
      <c r="D850" s="7">
        <v>25.265329099999999</v>
      </c>
      <c r="E850" s="8">
        <f t="shared" si="616"/>
        <v>25</v>
      </c>
      <c r="F850" s="7">
        <v>67.100045769999994</v>
      </c>
      <c r="G850" s="8">
        <f t="shared" si="617"/>
        <v>67</v>
      </c>
      <c r="H850" s="9">
        <v>6.9580548389999999</v>
      </c>
      <c r="I850" s="8">
        <f t="shared" si="618"/>
        <v>7</v>
      </c>
      <c r="J850" s="10">
        <v>48.33941188</v>
      </c>
      <c r="K850" s="8">
        <f t="shared" si="619"/>
        <v>48</v>
      </c>
      <c r="L850" s="5" t="s">
        <v>109</v>
      </c>
      <c r="S850"/>
      <c r="AP850"/>
      <c r="AQ850"/>
      <c r="AR850"/>
    </row>
    <row r="851" spans="1:44">
      <c r="A851" s="6">
        <v>24</v>
      </c>
      <c r="B851" s="6">
        <v>70</v>
      </c>
      <c r="C851" s="6">
        <v>16</v>
      </c>
      <c r="D851" s="7">
        <v>25.178853159999999</v>
      </c>
      <c r="E851" s="8">
        <f t="shared" si="616"/>
        <v>25</v>
      </c>
      <c r="F851" s="7">
        <v>68.933073050000004</v>
      </c>
      <c r="G851" s="8">
        <f t="shared" si="617"/>
        <v>69</v>
      </c>
      <c r="H851" s="9">
        <v>6.5480346899999997</v>
      </c>
      <c r="I851" s="8">
        <f t="shared" si="618"/>
        <v>7</v>
      </c>
      <c r="J851" s="10">
        <v>35.034848119999999</v>
      </c>
      <c r="K851" s="8">
        <f t="shared" si="619"/>
        <v>35</v>
      </c>
      <c r="L851" s="5" t="s">
        <v>109</v>
      </c>
      <c r="S851"/>
      <c r="AP851"/>
      <c r="AQ851"/>
      <c r="AR851"/>
    </row>
    <row r="852" spans="1:44">
      <c r="A852" s="6">
        <v>13</v>
      </c>
      <c r="B852" s="6">
        <v>74</v>
      </c>
      <c r="C852" s="6">
        <v>25</v>
      </c>
      <c r="D852" s="7">
        <v>24.121926080000001</v>
      </c>
      <c r="E852" s="8">
        <f t="shared" si="616"/>
        <v>24</v>
      </c>
      <c r="F852" s="7">
        <v>61.09533545</v>
      </c>
      <c r="G852" s="8">
        <f t="shared" si="617"/>
        <v>61</v>
      </c>
      <c r="H852" s="9">
        <v>6.4616185770000003</v>
      </c>
      <c r="I852" s="8">
        <f t="shared" si="618"/>
        <v>6</v>
      </c>
      <c r="J852" s="10">
        <v>44.236292849999998</v>
      </c>
      <c r="K852" s="8">
        <f t="shared" si="619"/>
        <v>44</v>
      </c>
      <c r="L852" s="5" t="s">
        <v>109</v>
      </c>
      <c r="S852"/>
      <c r="AP852"/>
      <c r="AQ852"/>
      <c r="AR852"/>
    </row>
    <row r="853" spans="1:44">
      <c r="A853" s="6">
        <v>6</v>
      </c>
      <c r="B853" s="6">
        <v>64</v>
      </c>
      <c r="C853" s="6">
        <v>23</v>
      </c>
      <c r="D853" s="7">
        <v>23.335652209999999</v>
      </c>
      <c r="E853" s="8">
        <f t="shared" si="616"/>
        <v>23</v>
      </c>
      <c r="F853" s="7">
        <v>67.404607040000002</v>
      </c>
      <c r="G853" s="8">
        <f t="shared" si="617"/>
        <v>67</v>
      </c>
      <c r="H853" s="9">
        <v>7.0652640729999998</v>
      </c>
      <c r="I853" s="8">
        <f t="shared" si="618"/>
        <v>7</v>
      </c>
      <c r="J853" s="10">
        <v>36.186787209999999</v>
      </c>
      <c r="K853" s="8">
        <f t="shared" si="619"/>
        <v>36</v>
      </c>
      <c r="L853" s="5" t="s">
        <v>109</v>
      </c>
      <c r="S853"/>
      <c r="AP853"/>
      <c r="AQ853"/>
      <c r="AR853"/>
    </row>
    <row r="854" spans="1:44">
      <c r="A854" s="6">
        <v>12</v>
      </c>
      <c r="B854" s="6">
        <v>58</v>
      </c>
      <c r="C854" s="6">
        <v>23</v>
      </c>
      <c r="D854" s="7">
        <v>21.746000810000002</v>
      </c>
      <c r="E854" s="8">
        <f t="shared" si="616"/>
        <v>22</v>
      </c>
      <c r="F854" s="7">
        <v>63.395031840000001</v>
      </c>
      <c r="G854" s="8">
        <f t="shared" si="617"/>
        <v>63</v>
      </c>
      <c r="H854" s="9">
        <v>6.765091462</v>
      </c>
      <c r="I854" s="8">
        <f t="shared" si="618"/>
        <v>7</v>
      </c>
      <c r="J854" s="10">
        <v>50.433060849999997</v>
      </c>
      <c r="K854" s="8">
        <f t="shared" si="619"/>
        <v>50</v>
      </c>
      <c r="L854" s="5" t="s">
        <v>109</v>
      </c>
      <c r="S854"/>
      <c r="AP854"/>
      <c r="AQ854"/>
      <c r="AR854"/>
    </row>
    <row r="855" spans="1:44">
      <c r="A855" s="6">
        <v>32</v>
      </c>
      <c r="B855" s="6">
        <v>79</v>
      </c>
      <c r="C855" s="6">
        <v>22</v>
      </c>
      <c r="D855" s="7">
        <v>27.60195453</v>
      </c>
      <c r="E855" s="8">
        <f t="shared" si="616"/>
        <v>28</v>
      </c>
      <c r="F855" s="7">
        <v>63.461706739999997</v>
      </c>
      <c r="G855" s="8">
        <f t="shared" si="617"/>
        <v>63</v>
      </c>
      <c r="H855" s="9">
        <v>5.9164537900000003</v>
      </c>
      <c r="I855" s="8">
        <f t="shared" si="618"/>
        <v>6</v>
      </c>
      <c r="J855" s="10">
        <v>54.378141990000003</v>
      </c>
      <c r="K855" s="8">
        <f t="shared" si="619"/>
        <v>54</v>
      </c>
      <c r="L855" s="5" t="s">
        <v>109</v>
      </c>
      <c r="S855"/>
      <c r="AP855"/>
      <c r="AQ855"/>
      <c r="AR855"/>
    </row>
    <row r="856" spans="1:44">
      <c r="A856" s="6">
        <v>6</v>
      </c>
      <c r="B856" s="6">
        <v>68</v>
      </c>
      <c r="C856" s="6">
        <v>18</v>
      </c>
      <c r="D856" s="7">
        <v>24.388717</v>
      </c>
      <c r="E856" s="8">
        <f t="shared" si="616"/>
        <v>24</v>
      </c>
      <c r="F856" s="7">
        <v>62.504530619999997</v>
      </c>
      <c r="G856" s="8">
        <f t="shared" si="617"/>
        <v>63</v>
      </c>
      <c r="H856" s="9">
        <v>6.7113411469999997</v>
      </c>
      <c r="I856" s="8">
        <f t="shared" si="618"/>
        <v>7</v>
      </c>
      <c r="J856" s="10">
        <v>47.260524940000003</v>
      </c>
      <c r="K856" s="8">
        <f t="shared" si="619"/>
        <v>47</v>
      </c>
      <c r="L856" s="5" t="s">
        <v>109</v>
      </c>
      <c r="S856"/>
      <c r="AP856"/>
      <c r="AQ856"/>
      <c r="AR856"/>
    </row>
    <row r="857" spans="1:44">
      <c r="A857" s="6">
        <v>10</v>
      </c>
      <c r="B857" s="6">
        <v>79</v>
      </c>
      <c r="C857" s="6">
        <v>20</v>
      </c>
      <c r="D857" s="7">
        <v>24.98287462</v>
      </c>
      <c r="E857" s="8">
        <f t="shared" si="616"/>
        <v>25</v>
      </c>
      <c r="F857" s="7">
        <v>66.895409000000001</v>
      </c>
      <c r="G857" s="8">
        <f t="shared" si="617"/>
        <v>67</v>
      </c>
      <c r="H857" s="9">
        <v>6.3798814420000003</v>
      </c>
      <c r="I857" s="8">
        <f t="shared" si="618"/>
        <v>6</v>
      </c>
      <c r="J857" s="10">
        <v>38.213705679999997</v>
      </c>
      <c r="K857" s="8">
        <f t="shared" si="619"/>
        <v>38</v>
      </c>
      <c r="L857" s="5" t="s">
        <v>109</v>
      </c>
      <c r="S857"/>
      <c r="AP857"/>
      <c r="AQ857"/>
      <c r="AR857"/>
    </row>
    <row r="858" spans="1:44">
      <c r="A858" s="6">
        <v>38</v>
      </c>
      <c r="B858" s="6">
        <v>77</v>
      </c>
      <c r="C858" s="6">
        <v>22</v>
      </c>
      <c r="D858" s="7">
        <v>28.234829000000001</v>
      </c>
      <c r="E858" s="8">
        <f t="shared" si="616"/>
        <v>28</v>
      </c>
      <c r="F858" s="7">
        <v>69.315996499999997</v>
      </c>
      <c r="G858" s="8">
        <f t="shared" si="617"/>
        <v>69</v>
      </c>
      <c r="H858" s="9">
        <v>6.3132842680000003</v>
      </c>
      <c r="I858" s="8">
        <f t="shared" si="618"/>
        <v>6</v>
      </c>
      <c r="J858" s="10">
        <v>35.368314230000003</v>
      </c>
      <c r="K858" s="8">
        <f t="shared" si="619"/>
        <v>35</v>
      </c>
      <c r="L858" s="5" t="s">
        <v>109</v>
      </c>
      <c r="S858"/>
      <c r="AP858"/>
      <c r="AQ858"/>
      <c r="AR858"/>
    </row>
    <row r="859" spans="1:44">
      <c r="A859" s="6">
        <v>17</v>
      </c>
      <c r="B859" s="6">
        <v>74</v>
      </c>
      <c r="C859" s="6">
        <v>17</v>
      </c>
      <c r="D859" s="7">
        <v>26.03026959</v>
      </c>
      <c r="E859" s="8">
        <f t="shared" si="616"/>
        <v>26</v>
      </c>
      <c r="F859" s="7">
        <v>69.558631449999993</v>
      </c>
      <c r="G859" s="8">
        <f t="shared" si="617"/>
        <v>70</v>
      </c>
      <c r="H859" s="9">
        <v>7.3932108479999998</v>
      </c>
      <c r="I859" s="8">
        <f t="shared" si="618"/>
        <v>7</v>
      </c>
      <c r="J859" s="10">
        <v>37.113958009999998</v>
      </c>
      <c r="K859" s="8">
        <f t="shared" si="619"/>
        <v>37</v>
      </c>
      <c r="L859" s="5" t="s">
        <v>109</v>
      </c>
      <c r="S859"/>
      <c r="AP859"/>
      <c r="AQ859"/>
      <c r="AR859"/>
    </row>
    <row r="860" spans="1:44">
      <c r="A860" s="6">
        <v>26</v>
      </c>
      <c r="B860" s="6">
        <v>68</v>
      </c>
      <c r="C860" s="6">
        <v>24</v>
      </c>
      <c r="D860" s="7">
        <v>28.048495939999999</v>
      </c>
      <c r="E860" s="8">
        <f t="shared" si="616"/>
        <v>28</v>
      </c>
      <c r="F860" s="7">
        <v>64.076919419999996</v>
      </c>
      <c r="G860" s="8">
        <f t="shared" si="617"/>
        <v>64</v>
      </c>
      <c r="H860" s="9">
        <v>7.5049309729999996</v>
      </c>
      <c r="I860" s="8">
        <f t="shared" si="618"/>
        <v>8</v>
      </c>
      <c r="J860" s="10">
        <v>37.158249660000003</v>
      </c>
      <c r="K860" s="8">
        <f t="shared" si="619"/>
        <v>37</v>
      </c>
      <c r="L860" s="5" t="s">
        <v>109</v>
      </c>
      <c r="S860"/>
      <c r="AP860"/>
      <c r="AQ860"/>
      <c r="AR860"/>
    </row>
    <row r="861" spans="1:44">
      <c r="A861" s="6">
        <v>23</v>
      </c>
      <c r="B861" s="6">
        <v>75</v>
      </c>
      <c r="C861" s="6">
        <v>17</v>
      </c>
      <c r="D861" s="7">
        <v>24.874255049999999</v>
      </c>
      <c r="E861" s="8">
        <f t="shared" si="616"/>
        <v>25</v>
      </c>
      <c r="F861" s="7">
        <v>64.002139290000002</v>
      </c>
      <c r="G861" s="8">
        <f t="shared" si="617"/>
        <v>64</v>
      </c>
      <c r="H861" s="9">
        <v>7.198076286</v>
      </c>
      <c r="I861" s="8">
        <f t="shared" si="618"/>
        <v>7</v>
      </c>
      <c r="J861" s="10">
        <v>48.281374820000003</v>
      </c>
      <c r="K861" s="8">
        <f t="shared" si="619"/>
        <v>48</v>
      </c>
      <c r="L861" s="5" t="s">
        <v>109</v>
      </c>
      <c r="S861"/>
      <c r="AP861"/>
      <c r="AQ861"/>
      <c r="AR861"/>
    </row>
    <row r="862" spans="1:44">
      <c r="A862" s="6">
        <v>32</v>
      </c>
      <c r="B862" s="6">
        <v>78</v>
      </c>
      <c r="C862" s="6">
        <v>22</v>
      </c>
      <c r="D862" s="7">
        <v>23.97081395</v>
      </c>
      <c r="E862" s="8">
        <f t="shared" si="616"/>
        <v>24</v>
      </c>
      <c r="F862" s="7">
        <v>62.355575530000003</v>
      </c>
      <c r="G862" s="8">
        <f t="shared" si="617"/>
        <v>62</v>
      </c>
      <c r="H862" s="9">
        <v>7.0070375150000004</v>
      </c>
      <c r="I862" s="8">
        <f t="shared" si="618"/>
        <v>7</v>
      </c>
      <c r="J862" s="10">
        <v>53.409060480000001</v>
      </c>
      <c r="K862" s="8">
        <f t="shared" si="619"/>
        <v>53</v>
      </c>
      <c r="L862" s="5" t="s">
        <v>109</v>
      </c>
      <c r="S862"/>
      <c r="AP862"/>
      <c r="AQ862"/>
      <c r="AR862"/>
    </row>
    <row r="863" spans="1:44">
      <c r="A863" s="6">
        <v>19</v>
      </c>
      <c r="B863" s="6">
        <v>79</v>
      </c>
      <c r="C863" s="6">
        <v>19</v>
      </c>
      <c r="D863" s="7">
        <v>20.060039849999999</v>
      </c>
      <c r="E863" s="8">
        <f t="shared" si="616"/>
        <v>20</v>
      </c>
      <c r="F863" s="7">
        <v>67.762525830000001</v>
      </c>
      <c r="G863" s="8">
        <f t="shared" si="617"/>
        <v>68</v>
      </c>
      <c r="H863" s="9">
        <v>6.6772625620000001</v>
      </c>
      <c r="I863" s="8">
        <f t="shared" si="618"/>
        <v>7</v>
      </c>
      <c r="J863" s="10">
        <v>42.895090570000001</v>
      </c>
      <c r="K863" s="8">
        <f t="shared" si="619"/>
        <v>43</v>
      </c>
      <c r="L863" s="5" t="s">
        <v>109</v>
      </c>
      <c r="S863"/>
      <c r="AP863"/>
      <c r="AQ863"/>
      <c r="AR863"/>
    </row>
    <row r="864" spans="1:44">
      <c r="A864" s="6">
        <v>22</v>
      </c>
      <c r="B864" s="6">
        <v>60</v>
      </c>
      <c r="C864" s="6">
        <v>18</v>
      </c>
      <c r="D864" s="7">
        <v>19.592210470000001</v>
      </c>
      <c r="E864" s="8">
        <f t="shared" si="616"/>
        <v>20</v>
      </c>
      <c r="F864" s="7">
        <v>61.286334050000001</v>
      </c>
      <c r="G864" s="8">
        <f t="shared" si="617"/>
        <v>61</v>
      </c>
      <c r="H864" s="9">
        <v>6.7439803500000002</v>
      </c>
      <c r="I864" s="8">
        <f t="shared" si="618"/>
        <v>7</v>
      </c>
      <c r="J864" s="10">
        <v>41.770489300000001</v>
      </c>
      <c r="K864" s="8">
        <f t="shared" si="619"/>
        <v>42</v>
      </c>
      <c r="L864" s="5" t="s">
        <v>109</v>
      </c>
      <c r="S864"/>
      <c r="AP864"/>
      <c r="AQ864"/>
      <c r="AR864"/>
    </row>
    <row r="865" spans="1:44">
      <c r="A865" s="6">
        <v>28</v>
      </c>
      <c r="B865" s="6">
        <v>69</v>
      </c>
      <c r="C865" s="6">
        <v>16</v>
      </c>
      <c r="D865" s="7">
        <v>29.77013109</v>
      </c>
      <c r="E865" s="8">
        <f t="shared" si="616"/>
        <v>30</v>
      </c>
      <c r="F865" s="7">
        <v>66.293270120000003</v>
      </c>
      <c r="G865" s="8">
        <f t="shared" si="617"/>
        <v>66</v>
      </c>
      <c r="H865" s="9">
        <v>6.547361618</v>
      </c>
      <c r="I865" s="8">
        <f t="shared" si="618"/>
        <v>7</v>
      </c>
      <c r="J865" s="10">
        <v>35.696741379999999</v>
      </c>
      <c r="K865" s="8">
        <f t="shared" si="619"/>
        <v>36</v>
      </c>
      <c r="L865" s="5" t="s">
        <v>109</v>
      </c>
      <c r="S865"/>
      <c r="AP865"/>
      <c r="AQ865"/>
      <c r="AR865"/>
    </row>
    <row r="866" spans="1:44">
      <c r="A866" s="6">
        <v>1</v>
      </c>
      <c r="B866" s="6">
        <v>67</v>
      </c>
      <c r="C866" s="6">
        <v>21</v>
      </c>
      <c r="D866" s="7">
        <v>27.521353649999998</v>
      </c>
      <c r="E866" s="8">
        <f t="shared" si="616"/>
        <v>28</v>
      </c>
      <c r="F866" s="7">
        <v>60.536576840000002</v>
      </c>
      <c r="G866" s="8">
        <f t="shared" si="617"/>
        <v>61</v>
      </c>
      <c r="H866" s="9">
        <v>6.5515775979999997</v>
      </c>
      <c r="I866" s="8">
        <f t="shared" si="618"/>
        <v>7</v>
      </c>
      <c r="J866" s="10">
        <v>48.064913070000003</v>
      </c>
      <c r="K866" s="8">
        <f t="shared" si="619"/>
        <v>48</v>
      </c>
      <c r="L866" s="5" t="s">
        <v>109</v>
      </c>
      <c r="S866"/>
      <c r="AP866"/>
      <c r="AQ866"/>
      <c r="AR866"/>
    </row>
    <row r="867" spans="1:44">
      <c r="A867" s="6">
        <v>12</v>
      </c>
      <c r="B867" s="6">
        <v>67</v>
      </c>
      <c r="C867" s="6">
        <v>23</v>
      </c>
      <c r="D867" s="7">
        <v>25.628962130000001</v>
      </c>
      <c r="E867" s="8">
        <f t="shared" si="616"/>
        <v>26</v>
      </c>
      <c r="F867" s="7">
        <v>63.14909763</v>
      </c>
      <c r="G867" s="8">
        <f t="shared" si="617"/>
        <v>63</v>
      </c>
      <c r="H867" s="9">
        <v>6.5850203030000003</v>
      </c>
      <c r="I867" s="8">
        <f t="shared" si="618"/>
        <v>7</v>
      </c>
      <c r="J867" s="10">
        <v>45.496839909999998</v>
      </c>
      <c r="K867" s="8">
        <f t="shared" si="619"/>
        <v>45</v>
      </c>
      <c r="L867" s="5" t="s">
        <v>109</v>
      </c>
      <c r="S867"/>
      <c r="AP867"/>
      <c r="AQ867"/>
      <c r="AR867"/>
    </row>
    <row r="868" spans="1:44">
      <c r="A868" s="6">
        <v>36</v>
      </c>
      <c r="B868" s="6">
        <v>67</v>
      </c>
      <c r="C868" s="6">
        <v>20</v>
      </c>
      <c r="D868" s="7">
        <v>20.390783119999998</v>
      </c>
      <c r="E868" s="8">
        <f t="shared" si="616"/>
        <v>20</v>
      </c>
      <c r="F868" s="7">
        <v>60.475289310000001</v>
      </c>
      <c r="G868" s="8">
        <f t="shared" si="617"/>
        <v>60</v>
      </c>
      <c r="H868" s="9">
        <v>6.9240423719999997</v>
      </c>
      <c r="I868" s="8">
        <f t="shared" si="618"/>
        <v>7</v>
      </c>
      <c r="J868" s="10">
        <v>53.315085719999999</v>
      </c>
      <c r="K868" s="8">
        <f t="shared" si="619"/>
        <v>53</v>
      </c>
      <c r="L868" s="5" t="s">
        <v>109</v>
      </c>
      <c r="S868"/>
      <c r="AP868"/>
      <c r="AQ868"/>
      <c r="AR868"/>
    </row>
    <row r="869" spans="1:44">
      <c r="A869" s="6">
        <v>28</v>
      </c>
      <c r="B869" s="6">
        <v>70</v>
      </c>
      <c r="C869" s="6">
        <v>21</v>
      </c>
      <c r="D869" s="7">
        <v>25.390383960000001</v>
      </c>
      <c r="E869" s="8">
        <f t="shared" si="616"/>
        <v>25</v>
      </c>
      <c r="F869" s="7">
        <v>60.498965900000002</v>
      </c>
      <c r="G869" s="8">
        <f t="shared" si="617"/>
        <v>60</v>
      </c>
      <c r="H869" s="9">
        <v>7.437373666</v>
      </c>
      <c r="I869" s="8">
        <f t="shared" si="618"/>
        <v>7</v>
      </c>
      <c r="J869" s="10">
        <v>39.183745049999999</v>
      </c>
      <c r="K869" s="8">
        <f t="shared" si="619"/>
        <v>39</v>
      </c>
      <c r="L869" s="5" t="s">
        <v>109</v>
      </c>
      <c r="S869"/>
      <c r="AP869"/>
      <c r="AQ869"/>
      <c r="AR869"/>
    </row>
    <row r="870" spans="1:44">
      <c r="A870" s="6">
        <v>12</v>
      </c>
      <c r="B870" s="6">
        <v>71</v>
      </c>
      <c r="C870" s="6">
        <v>19</v>
      </c>
      <c r="D870" s="7">
        <v>24.910796380000001</v>
      </c>
      <c r="E870" s="8">
        <f t="shared" si="616"/>
        <v>25</v>
      </c>
      <c r="F870" s="7">
        <v>60.713674269999999</v>
      </c>
      <c r="G870" s="8">
        <f t="shared" si="617"/>
        <v>61</v>
      </c>
      <c r="H870" s="9">
        <v>7.1426110559999998</v>
      </c>
      <c r="I870" s="8">
        <f t="shared" si="618"/>
        <v>7</v>
      </c>
      <c r="J870" s="10">
        <v>42.197403970000003</v>
      </c>
      <c r="K870" s="8">
        <f t="shared" si="619"/>
        <v>42</v>
      </c>
      <c r="L870" s="5" t="s">
        <v>109</v>
      </c>
      <c r="S870"/>
      <c r="AP870"/>
      <c r="AQ870"/>
      <c r="AR870"/>
    </row>
    <row r="871" spans="1:44">
      <c r="A871" s="6">
        <v>22</v>
      </c>
      <c r="B871" s="6">
        <v>68</v>
      </c>
      <c r="C871" s="6">
        <v>16</v>
      </c>
      <c r="D871" s="7">
        <v>27.704968050000002</v>
      </c>
      <c r="E871" s="8">
        <f t="shared" si="616"/>
        <v>28</v>
      </c>
      <c r="F871" s="7">
        <v>63.209150340000001</v>
      </c>
      <c r="G871" s="8">
        <f t="shared" si="617"/>
        <v>63</v>
      </c>
      <c r="H871" s="9">
        <v>7.7467237600000001</v>
      </c>
      <c r="I871" s="8">
        <f t="shared" si="618"/>
        <v>8</v>
      </c>
      <c r="J871" s="10">
        <v>37.461607270000002</v>
      </c>
      <c r="K871" s="8">
        <f t="shared" si="619"/>
        <v>37</v>
      </c>
      <c r="L871" s="5" t="s">
        <v>109</v>
      </c>
      <c r="S871"/>
      <c r="AP871"/>
      <c r="AQ871"/>
      <c r="AR871"/>
    </row>
    <row r="872" spans="1:44">
      <c r="A872" s="6">
        <v>26</v>
      </c>
      <c r="B872" s="6">
        <v>66</v>
      </c>
      <c r="C872" s="6">
        <v>22</v>
      </c>
      <c r="D872" s="7">
        <v>18.064861010000001</v>
      </c>
      <c r="E872" s="8">
        <f t="shared" si="616"/>
        <v>18</v>
      </c>
      <c r="F872" s="7">
        <v>65.103435399999995</v>
      </c>
      <c r="G872" s="8">
        <f t="shared" si="617"/>
        <v>65</v>
      </c>
      <c r="H872" s="9">
        <v>6.3004794139999998</v>
      </c>
      <c r="I872" s="8">
        <f t="shared" si="618"/>
        <v>6</v>
      </c>
      <c r="J872" s="10">
        <v>51.549228249999999</v>
      </c>
      <c r="K872" s="8">
        <f t="shared" si="619"/>
        <v>52</v>
      </c>
      <c r="L872" s="5" t="s">
        <v>109</v>
      </c>
      <c r="S872"/>
      <c r="AP872"/>
      <c r="AQ872"/>
      <c r="AR872"/>
    </row>
    <row r="873" spans="1:44">
      <c r="A873" s="6">
        <v>16</v>
      </c>
      <c r="B873" s="6">
        <v>65</v>
      </c>
      <c r="C873" s="6">
        <v>16</v>
      </c>
      <c r="D873" s="7">
        <v>18.130277970000002</v>
      </c>
      <c r="E873" s="8">
        <f t="shared" si="616"/>
        <v>18</v>
      </c>
      <c r="F873" s="7">
        <v>62.458516119999999</v>
      </c>
      <c r="G873" s="8">
        <f t="shared" si="617"/>
        <v>62</v>
      </c>
      <c r="H873" s="9">
        <v>6.0787241070000002</v>
      </c>
      <c r="I873" s="8">
        <f t="shared" si="618"/>
        <v>6</v>
      </c>
      <c r="J873" s="10">
        <v>50.612852099999998</v>
      </c>
      <c r="K873" s="8">
        <f t="shared" si="619"/>
        <v>51</v>
      </c>
      <c r="L873" s="5" t="s">
        <v>109</v>
      </c>
      <c r="S873"/>
      <c r="AP873"/>
      <c r="AQ873"/>
      <c r="AR873"/>
    </row>
    <row r="874" spans="1:44">
      <c r="A874" s="6">
        <v>14</v>
      </c>
      <c r="B874" s="6">
        <v>59</v>
      </c>
      <c r="C874" s="6">
        <v>22</v>
      </c>
      <c r="D874" s="7">
        <v>23.82723528</v>
      </c>
      <c r="E874" s="8">
        <f t="shared" si="616"/>
        <v>24</v>
      </c>
      <c r="F874" s="7">
        <v>67.898152620000005</v>
      </c>
      <c r="G874" s="8">
        <f t="shared" si="617"/>
        <v>68</v>
      </c>
      <c r="H874" s="9">
        <v>6.7666066799999998</v>
      </c>
      <c r="I874" s="8">
        <f t="shared" si="618"/>
        <v>7</v>
      </c>
      <c r="J874" s="10">
        <v>46.907250769999997</v>
      </c>
      <c r="K874" s="8">
        <f t="shared" si="619"/>
        <v>47</v>
      </c>
      <c r="L874" s="5" t="s">
        <v>109</v>
      </c>
      <c r="S874"/>
      <c r="AP874"/>
      <c r="AQ874"/>
      <c r="AR874"/>
    </row>
    <row r="875" spans="1:44">
      <c r="A875" s="6">
        <v>33</v>
      </c>
      <c r="B875" s="6">
        <v>59</v>
      </c>
      <c r="C875" s="6">
        <v>19</v>
      </c>
      <c r="D875" s="7">
        <v>23.193053330000001</v>
      </c>
      <c r="E875" s="8">
        <f t="shared" si="616"/>
        <v>23</v>
      </c>
      <c r="F875" s="7">
        <v>62.747107730000003</v>
      </c>
      <c r="G875" s="8">
        <f t="shared" si="617"/>
        <v>63</v>
      </c>
      <c r="H875" s="9">
        <v>7.6410241770000003</v>
      </c>
      <c r="I875" s="8">
        <f t="shared" si="618"/>
        <v>8</v>
      </c>
      <c r="J875" s="10">
        <v>49.552133079999997</v>
      </c>
      <c r="K875" s="8">
        <f t="shared" si="619"/>
        <v>50</v>
      </c>
      <c r="L875" s="5" t="s">
        <v>109</v>
      </c>
      <c r="S875"/>
      <c r="AP875"/>
      <c r="AQ875"/>
      <c r="AR875"/>
    </row>
    <row r="876" spans="1:44">
      <c r="A876" s="6">
        <v>21</v>
      </c>
      <c r="B876" s="6">
        <v>63</v>
      </c>
      <c r="C876" s="6">
        <v>17</v>
      </c>
      <c r="D876" s="7">
        <v>25.089661289999999</v>
      </c>
      <c r="E876" s="8">
        <f t="shared" si="616"/>
        <v>25</v>
      </c>
      <c r="F876" s="7">
        <v>68.175431020000005</v>
      </c>
      <c r="G876" s="8">
        <f t="shared" si="617"/>
        <v>68</v>
      </c>
      <c r="H876" s="9">
        <v>6.5596818380000004</v>
      </c>
      <c r="I876" s="8">
        <f t="shared" si="618"/>
        <v>7</v>
      </c>
      <c r="J876" s="10">
        <v>41.454866189999997</v>
      </c>
      <c r="K876" s="8">
        <f t="shared" si="619"/>
        <v>41</v>
      </c>
      <c r="L876" s="5" t="s">
        <v>109</v>
      </c>
      <c r="S876"/>
      <c r="AP876"/>
      <c r="AQ876"/>
      <c r="AR876"/>
    </row>
    <row r="877" spans="1:44">
      <c r="A877" s="6">
        <v>0</v>
      </c>
      <c r="B877" s="6">
        <v>69</v>
      </c>
      <c r="C877" s="6">
        <v>21</v>
      </c>
      <c r="D877" s="7">
        <v>25.86928193</v>
      </c>
      <c r="E877" s="8">
        <f t="shared" si="616"/>
        <v>26</v>
      </c>
      <c r="F877" s="7">
        <v>61.883210720000001</v>
      </c>
      <c r="G877" s="8">
        <f t="shared" si="617"/>
        <v>62</v>
      </c>
      <c r="H877" s="9">
        <v>7.0729233059999999</v>
      </c>
      <c r="I877" s="8">
        <f t="shared" si="618"/>
        <v>7</v>
      </c>
      <c r="J877" s="10">
        <v>36.682840380000002</v>
      </c>
      <c r="K877" s="8">
        <f t="shared" si="619"/>
        <v>37</v>
      </c>
      <c r="L877" s="5" t="s">
        <v>109</v>
      </c>
      <c r="S877"/>
      <c r="AP877"/>
      <c r="AQ877"/>
      <c r="AR877"/>
    </row>
    <row r="878" spans="1:44">
      <c r="A878" s="6">
        <v>10</v>
      </c>
      <c r="B878" s="6">
        <v>75</v>
      </c>
      <c r="C878" s="6">
        <v>17</v>
      </c>
      <c r="D878" s="7">
        <v>18.439660369999999</v>
      </c>
      <c r="E878" s="8">
        <f t="shared" si="616"/>
        <v>18</v>
      </c>
      <c r="F878" s="7">
        <v>68.053949590000002</v>
      </c>
      <c r="G878" s="8">
        <f t="shared" si="617"/>
        <v>68</v>
      </c>
      <c r="H878" s="9">
        <v>7.7321947880000002</v>
      </c>
      <c r="I878" s="8">
        <f t="shared" si="618"/>
        <v>8</v>
      </c>
      <c r="J878" s="10">
        <v>39.009921370000001</v>
      </c>
      <c r="K878" s="8">
        <f t="shared" si="619"/>
        <v>39</v>
      </c>
      <c r="L878" s="5" t="s">
        <v>109</v>
      </c>
      <c r="S878"/>
      <c r="AP878"/>
      <c r="AQ878"/>
      <c r="AR878"/>
    </row>
    <row r="879" spans="1:44">
      <c r="A879" s="6">
        <v>30</v>
      </c>
      <c r="B879" s="6">
        <v>61</v>
      </c>
      <c r="C879" s="6">
        <v>18</v>
      </c>
      <c r="D879" s="7">
        <v>27.14911056</v>
      </c>
      <c r="E879" s="8">
        <f t="shared" si="616"/>
        <v>27</v>
      </c>
      <c r="F879" s="7">
        <v>67.026643370000002</v>
      </c>
      <c r="G879" s="8">
        <f t="shared" si="617"/>
        <v>67</v>
      </c>
      <c r="H879" s="9">
        <v>6.157782589</v>
      </c>
      <c r="I879" s="8">
        <f t="shared" si="618"/>
        <v>6</v>
      </c>
      <c r="J879" s="10">
        <v>52.508127010000003</v>
      </c>
      <c r="K879" s="8">
        <f t="shared" si="619"/>
        <v>53</v>
      </c>
      <c r="L879" s="5" t="s">
        <v>109</v>
      </c>
      <c r="S879"/>
      <c r="AP879"/>
      <c r="AQ879"/>
      <c r="AR879"/>
    </row>
    <row r="880" spans="1:44">
      <c r="A880" s="6">
        <v>0</v>
      </c>
      <c r="B880" s="6">
        <v>74</v>
      </c>
      <c r="C880" s="6">
        <v>17</v>
      </c>
      <c r="D880" s="7">
        <v>23.333758530000001</v>
      </c>
      <c r="E880" s="8">
        <f t="shared" si="616"/>
        <v>23</v>
      </c>
      <c r="F880" s="7">
        <v>64.505157760000003</v>
      </c>
      <c r="G880" s="8">
        <f t="shared" si="617"/>
        <v>65</v>
      </c>
      <c r="H880" s="9">
        <v>7.2409884010000001</v>
      </c>
      <c r="I880" s="8">
        <f t="shared" si="618"/>
        <v>7</v>
      </c>
      <c r="J880" s="10">
        <v>47.01510708</v>
      </c>
      <c r="K880" s="8">
        <f t="shared" si="619"/>
        <v>47</v>
      </c>
      <c r="L880" s="5" t="s">
        <v>109</v>
      </c>
      <c r="S880"/>
      <c r="AP880"/>
      <c r="AQ880"/>
      <c r="AR880"/>
    </row>
    <row r="881" spans="1:44">
      <c r="A881" s="6">
        <v>35</v>
      </c>
      <c r="B881" s="6">
        <v>74</v>
      </c>
      <c r="C881" s="6">
        <v>22</v>
      </c>
      <c r="D881" s="7">
        <v>26.723001400000001</v>
      </c>
      <c r="E881" s="8">
        <f t="shared" si="616"/>
        <v>27</v>
      </c>
      <c r="F881" s="7">
        <v>62.968418329999999</v>
      </c>
      <c r="G881" s="8">
        <f t="shared" si="617"/>
        <v>63</v>
      </c>
      <c r="H881" s="9">
        <v>6.8989057989999996</v>
      </c>
      <c r="I881" s="8">
        <f t="shared" si="618"/>
        <v>7</v>
      </c>
      <c r="J881" s="10">
        <v>42.872748970000004</v>
      </c>
      <c r="K881" s="8">
        <f t="shared" si="619"/>
        <v>43</v>
      </c>
      <c r="L881" s="5" t="s">
        <v>109</v>
      </c>
      <c r="S881"/>
      <c r="AP881"/>
      <c r="AQ881"/>
      <c r="AR881"/>
    </row>
    <row r="882" spans="1:44">
      <c r="A882" s="6">
        <v>7</v>
      </c>
      <c r="B882" s="6">
        <v>63</v>
      </c>
      <c r="C882" s="6">
        <v>24</v>
      </c>
      <c r="D882" s="7">
        <v>19.55750776</v>
      </c>
      <c r="E882" s="8">
        <f t="shared" si="616"/>
        <v>20</v>
      </c>
      <c r="F882" s="7">
        <v>64.452683089999994</v>
      </c>
      <c r="G882" s="8">
        <f t="shared" si="617"/>
        <v>64</v>
      </c>
      <c r="H882" s="9">
        <v>6.8186810859999998</v>
      </c>
      <c r="I882" s="8">
        <f t="shared" si="618"/>
        <v>7</v>
      </c>
      <c r="J882" s="10">
        <v>53.046694160000001</v>
      </c>
      <c r="K882" s="8">
        <f t="shared" si="619"/>
        <v>53</v>
      </c>
      <c r="L882" s="5" t="s">
        <v>109</v>
      </c>
      <c r="S882"/>
      <c r="AP882"/>
      <c r="AQ882"/>
      <c r="AR882"/>
    </row>
    <row r="883" spans="1:44">
      <c r="A883" s="6">
        <v>9</v>
      </c>
      <c r="B883" s="6">
        <v>56</v>
      </c>
      <c r="C883" s="6">
        <v>17</v>
      </c>
      <c r="D883" s="7">
        <v>26.13708256</v>
      </c>
      <c r="E883" s="8">
        <f t="shared" si="616"/>
        <v>26</v>
      </c>
      <c r="F883" s="7">
        <v>66.772920900000003</v>
      </c>
      <c r="G883" s="8">
        <f t="shared" si="617"/>
        <v>67</v>
      </c>
      <c r="H883" s="9">
        <v>6.2619378750000001</v>
      </c>
      <c r="I883" s="8">
        <f t="shared" si="618"/>
        <v>6</v>
      </c>
      <c r="J883" s="10">
        <v>46.48280681</v>
      </c>
      <c r="K883" s="8">
        <f t="shared" si="619"/>
        <v>46</v>
      </c>
      <c r="L883" s="5" t="s">
        <v>109</v>
      </c>
      <c r="S883"/>
      <c r="AP883"/>
      <c r="AQ883"/>
      <c r="AR883"/>
    </row>
    <row r="884" spans="1:44">
      <c r="A884" s="6">
        <v>14</v>
      </c>
      <c r="B884" s="6">
        <v>74</v>
      </c>
      <c r="C884" s="6">
        <v>15</v>
      </c>
      <c r="D884" s="7">
        <v>27.999903459999999</v>
      </c>
      <c r="E884" s="8">
        <f t="shared" si="616"/>
        <v>28</v>
      </c>
      <c r="F884" s="7">
        <v>65.576533729999994</v>
      </c>
      <c r="G884" s="8">
        <f t="shared" si="617"/>
        <v>66</v>
      </c>
      <c r="H884" s="9">
        <v>6.4930368679999999</v>
      </c>
      <c r="I884" s="8">
        <f t="shared" si="618"/>
        <v>6</v>
      </c>
      <c r="J884" s="10">
        <v>49.940430640000002</v>
      </c>
      <c r="K884" s="8">
        <f t="shared" si="619"/>
        <v>50</v>
      </c>
      <c r="L884" s="5" t="s">
        <v>109</v>
      </c>
      <c r="S884"/>
      <c r="AP884"/>
      <c r="AQ884"/>
      <c r="AR884"/>
    </row>
    <row r="885" spans="1:44">
      <c r="A885" s="6">
        <v>14</v>
      </c>
      <c r="B885" s="6">
        <v>76</v>
      </c>
      <c r="C885" s="6">
        <v>20</v>
      </c>
      <c r="D885" s="7">
        <v>29.059411619999999</v>
      </c>
      <c r="E885" s="8">
        <f t="shared" si="616"/>
        <v>29</v>
      </c>
      <c r="F885" s="7">
        <v>62.106523639999999</v>
      </c>
      <c r="G885" s="8">
        <f t="shared" si="617"/>
        <v>62</v>
      </c>
      <c r="H885" s="9">
        <v>7.0424746789999997</v>
      </c>
      <c r="I885" s="8">
        <f t="shared" si="618"/>
        <v>7</v>
      </c>
      <c r="J885" s="10">
        <v>36.501136600000002</v>
      </c>
      <c r="K885" s="8">
        <f t="shared" si="619"/>
        <v>37</v>
      </c>
      <c r="L885" s="5" t="s">
        <v>109</v>
      </c>
      <c r="S885"/>
      <c r="AP885"/>
      <c r="AQ885"/>
      <c r="AR885"/>
    </row>
    <row r="886" spans="1:44">
      <c r="A886" s="6">
        <v>36</v>
      </c>
      <c r="B886" s="6">
        <v>65</v>
      </c>
      <c r="C886" s="6">
        <v>16</v>
      </c>
      <c r="D886" s="7">
        <v>25.71269843</v>
      </c>
      <c r="E886" s="8">
        <f t="shared" si="616"/>
        <v>26</v>
      </c>
      <c r="F886" s="7">
        <v>64.112333300000003</v>
      </c>
      <c r="G886" s="8">
        <f t="shared" si="617"/>
        <v>64</v>
      </c>
      <c r="H886" s="9">
        <v>7.6920136570000004</v>
      </c>
      <c r="I886" s="8">
        <f t="shared" si="618"/>
        <v>8</v>
      </c>
      <c r="J886" s="10">
        <v>50.17067771</v>
      </c>
      <c r="K886" s="8">
        <f t="shared" si="619"/>
        <v>50</v>
      </c>
      <c r="L886" s="5" t="s">
        <v>109</v>
      </c>
      <c r="S886"/>
      <c r="AP886"/>
      <c r="AQ886"/>
      <c r="AR886"/>
    </row>
    <row r="887" spans="1:44">
      <c r="A887" s="6">
        <v>28</v>
      </c>
      <c r="B887" s="6">
        <v>67</v>
      </c>
      <c r="C887" s="6">
        <v>21</v>
      </c>
      <c r="D887" s="7">
        <v>21.797926489999998</v>
      </c>
      <c r="E887" s="8">
        <f t="shared" si="616"/>
        <v>22</v>
      </c>
      <c r="F887" s="7">
        <v>63.730860649999997</v>
      </c>
      <c r="G887" s="8">
        <f t="shared" si="617"/>
        <v>64</v>
      </c>
      <c r="H887" s="9">
        <v>6.2509942230000002</v>
      </c>
      <c r="I887" s="8">
        <f t="shared" si="618"/>
        <v>6</v>
      </c>
      <c r="J887" s="10">
        <v>46.623702219999998</v>
      </c>
      <c r="K887" s="8">
        <f t="shared" si="619"/>
        <v>47</v>
      </c>
      <c r="L887" s="5" t="s">
        <v>109</v>
      </c>
      <c r="S887"/>
      <c r="AP887"/>
      <c r="AQ887"/>
      <c r="AR887"/>
    </row>
    <row r="888" spans="1:44">
      <c r="A888" s="6">
        <v>28</v>
      </c>
      <c r="B888" s="6">
        <v>79</v>
      </c>
      <c r="C888" s="6">
        <v>16</v>
      </c>
      <c r="D888" s="7">
        <v>24.706264319999999</v>
      </c>
      <c r="E888" s="8">
        <f t="shared" si="616"/>
        <v>25</v>
      </c>
      <c r="F888" s="7">
        <v>60.268541829999997</v>
      </c>
      <c r="G888" s="8">
        <f t="shared" si="617"/>
        <v>60</v>
      </c>
      <c r="H888" s="9">
        <v>6.0521848809999996</v>
      </c>
      <c r="I888" s="8">
        <f t="shared" si="618"/>
        <v>6</v>
      </c>
      <c r="J888" s="10">
        <v>53.124429249999999</v>
      </c>
      <c r="K888" s="8">
        <f t="shared" si="619"/>
        <v>53</v>
      </c>
      <c r="L888" s="5" t="s">
        <v>109</v>
      </c>
      <c r="S888"/>
      <c r="AP888"/>
      <c r="AQ888"/>
      <c r="AR888"/>
    </row>
    <row r="889" spans="1:44">
      <c r="A889" s="6">
        <v>40</v>
      </c>
      <c r="B889" s="6">
        <v>61</v>
      </c>
      <c r="C889" s="6">
        <v>22</v>
      </c>
      <c r="D889" s="7">
        <v>20.94981756</v>
      </c>
      <c r="E889" s="8">
        <f t="shared" si="616"/>
        <v>21</v>
      </c>
      <c r="F889" s="7">
        <v>65.810875699999997</v>
      </c>
      <c r="G889" s="8">
        <f t="shared" si="617"/>
        <v>66</v>
      </c>
      <c r="H889" s="9">
        <v>7.0022160439999999</v>
      </c>
      <c r="I889" s="8">
        <f t="shared" si="618"/>
        <v>7</v>
      </c>
      <c r="J889" s="10">
        <v>44.239130119999999</v>
      </c>
      <c r="K889" s="8">
        <f t="shared" si="619"/>
        <v>44</v>
      </c>
      <c r="L889" s="5" t="s">
        <v>109</v>
      </c>
      <c r="S889"/>
      <c r="AP889"/>
      <c r="AQ889"/>
      <c r="AR889"/>
    </row>
    <row r="890" spans="1:44">
      <c r="A890" s="6">
        <v>10</v>
      </c>
      <c r="B890" s="6">
        <v>70</v>
      </c>
      <c r="C890" s="6">
        <v>19</v>
      </c>
      <c r="D890" s="7">
        <v>24.84918386</v>
      </c>
      <c r="E890" s="8">
        <f t="shared" si="616"/>
        <v>25</v>
      </c>
      <c r="F890" s="7">
        <v>68.98088448</v>
      </c>
      <c r="G890" s="8">
        <f t="shared" si="617"/>
        <v>69</v>
      </c>
      <c r="H890" s="9">
        <v>7.2724276379999999</v>
      </c>
      <c r="I890" s="8">
        <f t="shared" si="618"/>
        <v>7</v>
      </c>
      <c r="J890" s="10">
        <v>41.61080544</v>
      </c>
      <c r="K890" s="8">
        <f t="shared" si="619"/>
        <v>42</v>
      </c>
      <c r="L890" s="5" t="s">
        <v>109</v>
      </c>
      <c r="S890"/>
      <c r="AP890"/>
      <c r="AQ890"/>
      <c r="AR890"/>
    </row>
    <row r="891" spans="1:44">
      <c r="A891" s="6">
        <v>12</v>
      </c>
      <c r="B891" s="6">
        <v>80</v>
      </c>
      <c r="C891" s="6">
        <v>19</v>
      </c>
      <c r="D891" s="7">
        <v>21.910410450000001</v>
      </c>
      <c r="E891" s="8">
        <f t="shared" si="616"/>
        <v>22</v>
      </c>
      <c r="F891" s="7">
        <v>65.216624670000002</v>
      </c>
      <c r="G891" s="8">
        <f t="shared" si="617"/>
        <v>65</v>
      </c>
      <c r="H891" s="9">
        <v>5.962001484</v>
      </c>
      <c r="I891" s="8">
        <f t="shared" si="618"/>
        <v>6</v>
      </c>
      <c r="J891" s="10">
        <v>36.102113709999998</v>
      </c>
      <c r="K891" s="8">
        <f t="shared" si="619"/>
        <v>36</v>
      </c>
      <c r="L891" s="5" t="s">
        <v>109</v>
      </c>
      <c r="S891"/>
      <c r="AP891"/>
      <c r="AQ891"/>
      <c r="AR891"/>
    </row>
    <row r="892" spans="1:44">
      <c r="A892" s="6">
        <v>37</v>
      </c>
      <c r="B892" s="6">
        <v>77</v>
      </c>
      <c r="C892" s="6">
        <v>20</v>
      </c>
      <c r="D892" s="7">
        <v>25.933819639999999</v>
      </c>
      <c r="E892" s="8">
        <f t="shared" si="616"/>
        <v>26</v>
      </c>
      <c r="F892" s="7">
        <v>68.705330219999993</v>
      </c>
      <c r="G892" s="8">
        <f t="shared" si="617"/>
        <v>69</v>
      </c>
      <c r="H892" s="9">
        <v>7.0805060009999998</v>
      </c>
      <c r="I892" s="8">
        <f t="shared" si="618"/>
        <v>7</v>
      </c>
      <c r="J892" s="10">
        <v>51.023727729999997</v>
      </c>
      <c r="K892" s="8">
        <f t="shared" si="619"/>
        <v>51</v>
      </c>
      <c r="L892" s="5" t="s">
        <v>109</v>
      </c>
      <c r="S892"/>
      <c r="AP892"/>
      <c r="AQ892"/>
      <c r="AR892"/>
    </row>
    <row r="893" spans="1:44">
      <c r="A893" s="6">
        <v>0</v>
      </c>
      <c r="B893" s="6">
        <v>67</v>
      </c>
      <c r="C893" s="6">
        <v>22</v>
      </c>
      <c r="D893" s="7">
        <v>29.821121120000001</v>
      </c>
      <c r="E893" s="8">
        <f t="shared" si="616"/>
        <v>30</v>
      </c>
      <c r="F893" s="7">
        <v>69.407320900000002</v>
      </c>
      <c r="G893" s="8">
        <f t="shared" si="617"/>
        <v>69</v>
      </c>
      <c r="H893" s="9">
        <v>6.5937983869999997</v>
      </c>
      <c r="I893" s="8">
        <f t="shared" si="618"/>
        <v>7</v>
      </c>
      <c r="J893" s="10">
        <v>51.564610819999999</v>
      </c>
      <c r="K893" s="8">
        <f t="shared" si="619"/>
        <v>52</v>
      </c>
      <c r="L893" s="5" t="s">
        <v>109</v>
      </c>
      <c r="S893"/>
      <c r="AP893"/>
      <c r="AQ893"/>
      <c r="AR893"/>
    </row>
    <row r="894" spans="1:44">
      <c r="A894" s="6">
        <v>7</v>
      </c>
      <c r="B894" s="6">
        <v>73</v>
      </c>
      <c r="C894" s="6">
        <v>25</v>
      </c>
      <c r="D894" s="7">
        <v>27.521855909999999</v>
      </c>
      <c r="E894" s="8">
        <f t="shared" si="616"/>
        <v>28</v>
      </c>
      <c r="F894" s="7">
        <v>63.132152589999997</v>
      </c>
      <c r="G894" s="8">
        <f t="shared" si="617"/>
        <v>63</v>
      </c>
      <c r="H894" s="9">
        <v>7.2880566199999999</v>
      </c>
      <c r="I894" s="8">
        <f t="shared" si="618"/>
        <v>7</v>
      </c>
      <c r="J894" s="10">
        <v>45.208410710000003</v>
      </c>
      <c r="K894" s="8">
        <f t="shared" si="619"/>
        <v>45</v>
      </c>
      <c r="L894" s="5" t="s">
        <v>109</v>
      </c>
      <c r="S894"/>
      <c r="AP894"/>
      <c r="AQ894"/>
      <c r="AR894"/>
    </row>
    <row r="895" spans="1:44">
      <c r="A895" s="6">
        <v>10</v>
      </c>
      <c r="B895" s="6">
        <v>56</v>
      </c>
      <c r="C895" s="6">
        <v>18</v>
      </c>
      <c r="D895" s="7">
        <v>27.99627907</v>
      </c>
      <c r="E895" s="8">
        <f t="shared" si="616"/>
        <v>28</v>
      </c>
      <c r="F895" s="7">
        <v>68.642859299999998</v>
      </c>
      <c r="G895" s="8">
        <f t="shared" si="617"/>
        <v>69</v>
      </c>
      <c r="H895" s="9">
        <v>7.3271097200000002</v>
      </c>
      <c r="I895" s="8">
        <f t="shared" si="618"/>
        <v>7</v>
      </c>
      <c r="J895" s="10">
        <v>46.105851909999998</v>
      </c>
      <c r="K895" s="8">
        <f t="shared" si="619"/>
        <v>46</v>
      </c>
      <c r="L895" s="5" t="s">
        <v>109</v>
      </c>
      <c r="S895"/>
      <c r="AP895"/>
      <c r="AQ895"/>
      <c r="AR895"/>
    </row>
    <row r="896" spans="1:44">
      <c r="A896" s="6">
        <v>39</v>
      </c>
      <c r="B896" s="6">
        <v>70</v>
      </c>
      <c r="C896" s="6">
        <v>15</v>
      </c>
      <c r="D896" s="7">
        <v>20.767747830000001</v>
      </c>
      <c r="E896" s="8">
        <f t="shared" si="616"/>
        <v>21</v>
      </c>
      <c r="F896" s="7">
        <v>63.90164154</v>
      </c>
      <c r="G896" s="8">
        <f t="shared" si="617"/>
        <v>64</v>
      </c>
      <c r="H896" s="9">
        <v>6.3663557810000002</v>
      </c>
      <c r="I896" s="8">
        <f t="shared" si="618"/>
        <v>6</v>
      </c>
      <c r="J896" s="10">
        <v>47.927155200000001</v>
      </c>
      <c r="K896" s="8">
        <f t="shared" si="619"/>
        <v>48</v>
      </c>
      <c r="L896" s="5" t="s">
        <v>109</v>
      </c>
      <c r="S896"/>
      <c r="AP896"/>
      <c r="AQ896"/>
      <c r="AR896"/>
    </row>
    <row r="897" spans="1:44">
      <c r="A897" s="6">
        <v>26</v>
      </c>
      <c r="B897" s="6">
        <v>56</v>
      </c>
      <c r="C897" s="6">
        <v>22</v>
      </c>
      <c r="D897" s="7">
        <v>23.052764440000001</v>
      </c>
      <c r="E897" s="8">
        <f t="shared" si="616"/>
        <v>23</v>
      </c>
      <c r="F897" s="7">
        <v>60.424785999999997</v>
      </c>
      <c r="G897" s="8">
        <f t="shared" si="617"/>
        <v>60</v>
      </c>
      <c r="H897" s="9">
        <v>7.0111212160000003</v>
      </c>
      <c r="I897" s="8">
        <f t="shared" si="618"/>
        <v>7</v>
      </c>
      <c r="J897" s="10">
        <v>52.602852589999998</v>
      </c>
      <c r="K897" s="8">
        <f t="shared" si="619"/>
        <v>53</v>
      </c>
      <c r="L897" s="5" t="s">
        <v>109</v>
      </c>
      <c r="S897"/>
      <c r="AP897"/>
      <c r="AQ897"/>
      <c r="AR897"/>
    </row>
    <row r="898" spans="1:44">
      <c r="A898" s="6">
        <v>9</v>
      </c>
      <c r="B898" s="6">
        <v>77</v>
      </c>
      <c r="C898" s="6">
        <v>17</v>
      </c>
      <c r="D898" s="7">
        <v>21.658457769999998</v>
      </c>
      <c r="E898" s="8">
        <f t="shared" si="616"/>
        <v>22</v>
      </c>
      <c r="F898" s="7">
        <v>63.583371460000002</v>
      </c>
      <c r="G898" s="8">
        <f t="shared" si="617"/>
        <v>64</v>
      </c>
      <c r="H898" s="9">
        <v>6.2807255489999996</v>
      </c>
      <c r="I898" s="8">
        <f t="shared" si="618"/>
        <v>6</v>
      </c>
      <c r="J898" s="10">
        <v>38.076594139999997</v>
      </c>
      <c r="K898" s="8">
        <f t="shared" si="619"/>
        <v>38</v>
      </c>
      <c r="L898" s="5" t="s">
        <v>109</v>
      </c>
      <c r="S898"/>
      <c r="AP898"/>
      <c r="AQ898"/>
      <c r="AR898"/>
    </row>
    <row r="899" spans="1:44">
      <c r="A899" s="6">
        <v>4</v>
      </c>
      <c r="B899" s="6">
        <v>59</v>
      </c>
      <c r="C899" s="6">
        <v>19</v>
      </c>
      <c r="D899" s="7">
        <v>26.25070298</v>
      </c>
      <c r="E899" s="8">
        <f t="shared" ref="E899:E962" si="620">ROUND(D899, 0)</f>
        <v>26</v>
      </c>
      <c r="F899" s="7">
        <v>67.627796520000004</v>
      </c>
      <c r="G899" s="8">
        <f t="shared" ref="G899:G962" si="621">ROUND(F899, 0)</f>
        <v>68</v>
      </c>
      <c r="H899" s="9">
        <v>7.621494566</v>
      </c>
      <c r="I899" s="8">
        <f t="shared" ref="I899:I962" si="622">ROUND(H899, 0)</f>
        <v>8</v>
      </c>
      <c r="J899" s="10">
        <v>40.810629900000002</v>
      </c>
      <c r="K899" s="8">
        <f t="shared" ref="K899:K962" si="623">ROUND(J899, 0)</f>
        <v>41</v>
      </c>
      <c r="L899" s="5" t="s">
        <v>109</v>
      </c>
      <c r="S899"/>
      <c r="AP899"/>
      <c r="AQ899"/>
      <c r="AR899"/>
    </row>
    <row r="900" spans="1:44">
      <c r="A900" s="6">
        <v>34</v>
      </c>
      <c r="B900" s="6">
        <v>73</v>
      </c>
      <c r="C900" s="6">
        <v>15</v>
      </c>
      <c r="D900" s="7">
        <v>20.971952630000001</v>
      </c>
      <c r="E900" s="8">
        <f t="shared" si="620"/>
        <v>21</v>
      </c>
      <c r="F900" s="7">
        <v>63.831798890000002</v>
      </c>
      <c r="G900" s="8">
        <f t="shared" si="621"/>
        <v>64</v>
      </c>
      <c r="H900" s="9">
        <v>7.6304240830000003</v>
      </c>
      <c r="I900" s="8">
        <f t="shared" si="622"/>
        <v>8</v>
      </c>
      <c r="J900" s="10">
        <v>53.102078890000001</v>
      </c>
      <c r="K900" s="8">
        <f t="shared" si="623"/>
        <v>53</v>
      </c>
      <c r="L900" s="5" t="s">
        <v>109</v>
      </c>
      <c r="S900"/>
      <c r="AP900"/>
      <c r="AQ900"/>
      <c r="AR900"/>
    </row>
    <row r="901" spans="1:44">
      <c r="A901" s="6">
        <v>33</v>
      </c>
      <c r="B901" s="6">
        <v>77</v>
      </c>
      <c r="C901" s="6">
        <v>15</v>
      </c>
      <c r="D901" s="7">
        <v>23.897364060000001</v>
      </c>
      <c r="E901" s="8">
        <f t="shared" si="620"/>
        <v>24</v>
      </c>
      <c r="F901" s="7">
        <v>66.321020480000001</v>
      </c>
      <c r="G901" s="8">
        <f t="shared" si="621"/>
        <v>66</v>
      </c>
      <c r="H901" s="9">
        <v>7.8022124369999997</v>
      </c>
      <c r="I901" s="8">
        <f t="shared" si="622"/>
        <v>8</v>
      </c>
      <c r="J901" s="10">
        <v>40.745367569999999</v>
      </c>
      <c r="K901" s="8">
        <f t="shared" si="623"/>
        <v>41</v>
      </c>
      <c r="L901" s="5" t="s">
        <v>109</v>
      </c>
      <c r="S901"/>
      <c r="AP901"/>
      <c r="AQ901"/>
      <c r="AR901"/>
    </row>
    <row r="902" spans="1:44">
      <c r="A902" s="6">
        <v>2</v>
      </c>
      <c r="B902" s="6">
        <v>24</v>
      </c>
      <c r="C902" s="6">
        <v>38</v>
      </c>
      <c r="D902" s="7">
        <v>24.55981624</v>
      </c>
      <c r="E902" s="8">
        <f t="shared" si="620"/>
        <v>25</v>
      </c>
      <c r="F902" s="7">
        <v>91.635362360000002</v>
      </c>
      <c r="G902" s="8">
        <f t="shared" si="621"/>
        <v>92</v>
      </c>
      <c r="H902" s="9">
        <v>5.9229355129999997</v>
      </c>
      <c r="I902" s="8">
        <f t="shared" si="622"/>
        <v>6</v>
      </c>
      <c r="J902" s="10">
        <v>111.9684622</v>
      </c>
      <c r="K902" s="8">
        <f t="shared" si="623"/>
        <v>112</v>
      </c>
      <c r="L902" s="5" t="s">
        <v>120</v>
      </c>
      <c r="S902"/>
      <c r="AP902"/>
      <c r="AQ902"/>
      <c r="AR902"/>
    </row>
    <row r="903" spans="1:44">
      <c r="A903" s="6">
        <v>6</v>
      </c>
      <c r="B903" s="6">
        <v>18</v>
      </c>
      <c r="C903" s="6">
        <v>37</v>
      </c>
      <c r="D903" s="7">
        <v>19.65690085</v>
      </c>
      <c r="E903" s="8">
        <f t="shared" si="620"/>
        <v>20</v>
      </c>
      <c r="F903" s="7">
        <v>89.937010229999999</v>
      </c>
      <c r="G903" s="8">
        <f t="shared" si="621"/>
        <v>90</v>
      </c>
      <c r="H903" s="9">
        <v>5.9376495780000003</v>
      </c>
      <c r="I903" s="8">
        <f t="shared" si="622"/>
        <v>6</v>
      </c>
      <c r="J903" s="10">
        <v>108.0458926</v>
      </c>
      <c r="K903" s="8">
        <f t="shared" si="623"/>
        <v>108</v>
      </c>
      <c r="L903" s="5" t="s">
        <v>120</v>
      </c>
      <c r="S903"/>
      <c r="AP903"/>
      <c r="AQ903"/>
      <c r="AR903"/>
    </row>
    <row r="904" spans="1:44">
      <c r="A904" s="6">
        <v>8</v>
      </c>
      <c r="B904" s="6">
        <v>26</v>
      </c>
      <c r="C904" s="6">
        <v>36</v>
      </c>
      <c r="D904" s="7">
        <v>18.783596079999999</v>
      </c>
      <c r="E904" s="8">
        <f t="shared" si="620"/>
        <v>19</v>
      </c>
      <c r="F904" s="7">
        <v>87.402476699999994</v>
      </c>
      <c r="G904" s="8">
        <f t="shared" si="621"/>
        <v>87</v>
      </c>
      <c r="H904" s="9">
        <v>6.8047811060000001</v>
      </c>
      <c r="I904" s="8">
        <f t="shared" si="622"/>
        <v>7</v>
      </c>
      <c r="J904" s="10">
        <v>102.5184759</v>
      </c>
      <c r="K904" s="8">
        <f t="shared" si="623"/>
        <v>103</v>
      </c>
      <c r="L904" s="5" t="s">
        <v>120</v>
      </c>
      <c r="S904"/>
      <c r="AP904"/>
      <c r="AQ904"/>
      <c r="AR904"/>
    </row>
    <row r="905" spans="1:44">
      <c r="A905" s="6">
        <v>37</v>
      </c>
      <c r="B905" s="6">
        <v>18</v>
      </c>
      <c r="C905" s="6">
        <v>39</v>
      </c>
      <c r="D905" s="7">
        <v>24.146962800000001</v>
      </c>
      <c r="E905" s="8">
        <f t="shared" si="620"/>
        <v>24</v>
      </c>
      <c r="F905" s="7">
        <v>94.511066200000002</v>
      </c>
      <c r="G905" s="8">
        <f t="shared" si="621"/>
        <v>95</v>
      </c>
      <c r="H905" s="9">
        <v>6.4246706140000001</v>
      </c>
      <c r="I905" s="8">
        <f t="shared" si="622"/>
        <v>6</v>
      </c>
      <c r="J905" s="10">
        <v>110.23166329999999</v>
      </c>
      <c r="K905" s="8">
        <f t="shared" si="623"/>
        <v>110</v>
      </c>
      <c r="L905" s="5" t="s">
        <v>120</v>
      </c>
      <c r="S905"/>
      <c r="AP905"/>
      <c r="AQ905"/>
      <c r="AR905"/>
    </row>
    <row r="906" spans="1:44">
      <c r="A906" s="6">
        <v>0</v>
      </c>
      <c r="B906" s="6">
        <v>27</v>
      </c>
      <c r="C906" s="6">
        <v>38</v>
      </c>
      <c r="D906" s="7">
        <v>22.445812660000001</v>
      </c>
      <c r="E906" s="8">
        <f t="shared" si="620"/>
        <v>22</v>
      </c>
      <c r="F906" s="7">
        <v>89.901470270000004</v>
      </c>
      <c r="G906" s="8">
        <f t="shared" si="621"/>
        <v>90</v>
      </c>
      <c r="H906" s="9">
        <v>6.7380162209999996</v>
      </c>
      <c r="I906" s="8">
        <f t="shared" si="622"/>
        <v>7</v>
      </c>
      <c r="J906" s="10">
        <v>109.3905998</v>
      </c>
      <c r="K906" s="8">
        <f t="shared" si="623"/>
        <v>109</v>
      </c>
      <c r="L906" s="5" t="s">
        <v>120</v>
      </c>
      <c r="S906"/>
      <c r="AP906"/>
      <c r="AQ906"/>
      <c r="AR906"/>
    </row>
    <row r="907" spans="1:44">
      <c r="A907" s="6">
        <v>31</v>
      </c>
      <c r="B907" s="6">
        <v>25</v>
      </c>
      <c r="C907" s="6">
        <v>38</v>
      </c>
      <c r="D907" s="7">
        <v>24.96273236</v>
      </c>
      <c r="E907" s="8">
        <f t="shared" si="620"/>
        <v>25</v>
      </c>
      <c r="F907" s="7">
        <v>92.405014230000006</v>
      </c>
      <c r="G907" s="8">
        <f t="shared" si="621"/>
        <v>92</v>
      </c>
      <c r="H907" s="9">
        <v>6.4973666769999996</v>
      </c>
      <c r="I907" s="8">
        <f t="shared" si="622"/>
        <v>6</v>
      </c>
      <c r="J907" s="10">
        <v>109.4169192</v>
      </c>
      <c r="K907" s="8">
        <f t="shared" si="623"/>
        <v>109</v>
      </c>
      <c r="L907" s="5" t="s">
        <v>120</v>
      </c>
      <c r="S907"/>
      <c r="AP907"/>
      <c r="AQ907"/>
      <c r="AR907"/>
    </row>
    <row r="908" spans="1:44">
      <c r="A908" s="6">
        <v>21</v>
      </c>
      <c r="B908" s="6">
        <v>21</v>
      </c>
      <c r="C908" s="6">
        <v>38</v>
      </c>
      <c r="D908" s="7">
        <v>22.5526059</v>
      </c>
      <c r="E908" s="8">
        <f t="shared" si="620"/>
        <v>23</v>
      </c>
      <c r="F908" s="7">
        <v>89.325948600000004</v>
      </c>
      <c r="G908" s="8">
        <f t="shared" si="621"/>
        <v>89</v>
      </c>
      <c r="H908" s="9">
        <v>6.3276737650000001</v>
      </c>
      <c r="I908" s="8">
        <f t="shared" si="622"/>
        <v>6</v>
      </c>
      <c r="J908" s="10">
        <v>104.8955643</v>
      </c>
      <c r="K908" s="8">
        <f t="shared" si="623"/>
        <v>105</v>
      </c>
      <c r="L908" s="5" t="s">
        <v>120</v>
      </c>
      <c r="S908"/>
      <c r="AP908"/>
      <c r="AQ908"/>
      <c r="AR908"/>
    </row>
    <row r="909" spans="1:44">
      <c r="A909" s="6">
        <v>6</v>
      </c>
      <c r="B909" s="6">
        <v>30</v>
      </c>
      <c r="C909" s="6">
        <v>40</v>
      </c>
      <c r="D909" s="7">
        <v>22.770356079999999</v>
      </c>
      <c r="E909" s="8">
        <f t="shared" si="620"/>
        <v>23</v>
      </c>
      <c r="F909" s="7">
        <v>91.454985269999995</v>
      </c>
      <c r="G909" s="8">
        <f t="shared" si="621"/>
        <v>91</v>
      </c>
      <c r="H909" s="9">
        <v>6.3613744600000004</v>
      </c>
      <c r="I909" s="8">
        <f t="shared" si="622"/>
        <v>6</v>
      </c>
      <c r="J909" s="10">
        <v>106.96592010000001</v>
      </c>
      <c r="K909" s="8">
        <f t="shared" si="623"/>
        <v>107</v>
      </c>
      <c r="L909" s="5" t="s">
        <v>120</v>
      </c>
      <c r="S909"/>
      <c r="AP909"/>
      <c r="AQ909"/>
      <c r="AR909"/>
    </row>
    <row r="910" spans="1:44">
      <c r="A910" s="6">
        <v>25</v>
      </c>
      <c r="B910" s="6">
        <v>27</v>
      </c>
      <c r="C910" s="6">
        <v>41</v>
      </c>
      <c r="D910" s="7">
        <v>19.200903780000001</v>
      </c>
      <c r="E910" s="8">
        <f t="shared" si="620"/>
        <v>19</v>
      </c>
      <c r="F910" s="7">
        <v>94.276595959999995</v>
      </c>
      <c r="G910" s="8">
        <f t="shared" si="621"/>
        <v>94</v>
      </c>
      <c r="H910" s="9">
        <v>6.9235093709999997</v>
      </c>
      <c r="I910" s="8">
        <f t="shared" si="622"/>
        <v>7</v>
      </c>
      <c r="J910" s="10">
        <v>108.0423555</v>
      </c>
      <c r="K910" s="8">
        <f t="shared" si="623"/>
        <v>108</v>
      </c>
      <c r="L910" s="5" t="s">
        <v>120</v>
      </c>
      <c r="S910"/>
      <c r="AP910"/>
      <c r="AQ910"/>
      <c r="AR910"/>
    </row>
    <row r="911" spans="1:44">
      <c r="A911" s="6">
        <v>15</v>
      </c>
      <c r="B911" s="6">
        <v>11</v>
      </c>
      <c r="C911" s="6">
        <v>38</v>
      </c>
      <c r="D911" s="7">
        <v>23.128082259999999</v>
      </c>
      <c r="E911" s="8">
        <f t="shared" si="620"/>
        <v>23</v>
      </c>
      <c r="F911" s="7">
        <v>92.683283579999994</v>
      </c>
      <c r="G911" s="8">
        <f t="shared" si="621"/>
        <v>93</v>
      </c>
      <c r="H911" s="9">
        <v>6.6306460830000002</v>
      </c>
      <c r="I911" s="8">
        <f t="shared" si="622"/>
        <v>7</v>
      </c>
      <c r="J911" s="10">
        <v>109.39301570000001</v>
      </c>
      <c r="K911" s="8">
        <f t="shared" si="623"/>
        <v>109</v>
      </c>
      <c r="L911" s="5" t="s">
        <v>120</v>
      </c>
      <c r="S911"/>
      <c r="AP911"/>
      <c r="AQ911"/>
      <c r="AR911"/>
    </row>
    <row r="912" spans="1:44">
      <c r="A912" s="6">
        <v>14</v>
      </c>
      <c r="B912" s="6">
        <v>5</v>
      </c>
      <c r="C912" s="6">
        <v>36</v>
      </c>
      <c r="D912" s="7">
        <v>24.926390649999998</v>
      </c>
      <c r="E912" s="8">
        <f t="shared" si="620"/>
        <v>25</v>
      </c>
      <c r="F912" s="7">
        <v>85.190980789999998</v>
      </c>
      <c r="G912" s="8">
        <f t="shared" si="621"/>
        <v>85</v>
      </c>
      <c r="H912" s="9">
        <v>5.8325258529999999</v>
      </c>
      <c r="I912" s="8">
        <f t="shared" si="622"/>
        <v>6</v>
      </c>
      <c r="J912" s="10">
        <v>104.7693804</v>
      </c>
      <c r="K912" s="8">
        <f t="shared" si="623"/>
        <v>105</v>
      </c>
      <c r="L912" s="5" t="s">
        <v>120</v>
      </c>
      <c r="S912"/>
      <c r="AP912"/>
      <c r="AQ912"/>
      <c r="AR912"/>
    </row>
    <row r="913" spans="1:44">
      <c r="A913" s="6">
        <v>16</v>
      </c>
      <c r="B913" s="6">
        <v>10</v>
      </c>
      <c r="C913" s="6">
        <v>41</v>
      </c>
      <c r="D913" s="7">
        <v>24.77464458</v>
      </c>
      <c r="E913" s="8">
        <f t="shared" si="620"/>
        <v>25</v>
      </c>
      <c r="F913" s="7">
        <v>85.636086879999993</v>
      </c>
      <c r="G913" s="8">
        <f t="shared" si="621"/>
        <v>86</v>
      </c>
      <c r="H913" s="9">
        <v>6.7389939539999997</v>
      </c>
      <c r="I913" s="8">
        <f t="shared" si="622"/>
        <v>7</v>
      </c>
      <c r="J913" s="10">
        <v>105.75958110000001</v>
      </c>
      <c r="K913" s="8">
        <f t="shared" si="623"/>
        <v>106</v>
      </c>
      <c r="L913" s="5" t="s">
        <v>120</v>
      </c>
      <c r="S913"/>
      <c r="AP913"/>
      <c r="AQ913"/>
      <c r="AR913"/>
    </row>
    <row r="914" spans="1:44">
      <c r="A914" s="6">
        <v>36</v>
      </c>
      <c r="B914" s="6">
        <v>7</v>
      </c>
      <c r="C914" s="6">
        <v>37</v>
      </c>
      <c r="D914" s="7">
        <v>19.867118399999999</v>
      </c>
      <c r="E914" s="8">
        <f t="shared" si="620"/>
        <v>20</v>
      </c>
      <c r="F914" s="7">
        <v>86.355902060000005</v>
      </c>
      <c r="G914" s="8">
        <f t="shared" si="621"/>
        <v>86</v>
      </c>
      <c r="H914" s="9">
        <v>5.7824355670000003</v>
      </c>
      <c r="I914" s="8">
        <f t="shared" si="622"/>
        <v>6</v>
      </c>
      <c r="J914" s="10">
        <v>108.31688579999999</v>
      </c>
      <c r="K914" s="8">
        <f t="shared" si="623"/>
        <v>108</v>
      </c>
      <c r="L914" s="5" t="s">
        <v>120</v>
      </c>
      <c r="S914"/>
      <c r="AP914"/>
      <c r="AQ914"/>
      <c r="AR914"/>
    </row>
    <row r="915" spans="1:44">
      <c r="A915" s="6">
        <v>4</v>
      </c>
      <c r="B915" s="6">
        <v>20</v>
      </c>
      <c r="C915" s="6">
        <v>41</v>
      </c>
      <c r="D915" s="7">
        <v>24.26601316</v>
      </c>
      <c r="E915" s="8">
        <f t="shared" si="620"/>
        <v>24</v>
      </c>
      <c r="F915" s="7">
        <v>93.797406100000003</v>
      </c>
      <c r="G915" s="8">
        <f t="shared" si="621"/>
        <v>94</v>
      </c>
      <c r="H915" s="9">
        <v>6.5370427170000003</v>
      </c>
      <c r="I915" s="8">
        <f t="shared" si="622"/>
        <v>7</v>
      </c>
      <c r="J915" s="10">
        <v>104.5375109</v>
      </c>
      <c r="K915" s="8">
        <f t="shared" si="623"/>
        <v>105</v>
      </c>
      <c r="L915" s="5" t="s">
        <v>120</v>
      </c>
      <c r="S915"/>
      <c r="AP915"/>
      <c r="AQ915"/>
      <c r="AR915"/>
    </row>
    <row r="916" spans="1:44">
      <c r="A916" s="6">
        <v>29</v>
      </c>
      <c r="B916" s="6">
        <v>22</v>
      </c>
      <c r="C916" s="6">
        <v>40</v>
      </c>
      <c r="D916" s="7">
        <v>23.62600218</v>
      </c>
      <c r="E916" s="8">
        <f t="shared" si="620"/>
        <v>24</v>
      </c>
      <c r="F916" s="7">
        <v>89.732666949999995</v>
      </c>
      <c r="G916" s="8">
        <f t="shared" si="621"/>
        <v>90</v>
      </c>
      <c r="H916" s="9">
        <v>6.1451044010000002</v>
      </c>
      <c r="I916" s="8">
        <f t="shared" si="622"/>
        <v>6</v>
      </c>
      <c r="J916" s="10">
        <v>107.6836871</v>
      </c>
      <c r="K916" s="8">
        <f t="shared" si="623"/>
        <v>108</v>
      </c>
      <c r="L916" s="5" t="s">
        <v>120</v>
      </c>
      <c r="S916"/>
      <c r="AP916"/>
      <c r="AQ916"/>
      <c r="AR916"/>
    </row>
    <row r="917" spans="1:44">
      <c r="A917" s="6">
        <v>16</v>
      </c>
      <c r="B917" s="6">
        <v>15</v>
      </c>
      <c r="C917" s="6">
        <v>42</v>
      </c>
      <c r="D917" s="7">
        <v>19.67832052</v>
      </c>
      <c r="E917" s="8">
        <f t="shared" si="620"/>
        <v>20</v>
      </c>
      <c r="F917" s="7">
        <v>89.089357019999994</v>
      </c>
      <c r="G917" s="8">
        <f t="shared" si="621"/>
        <v>89</v>
      </c>
      <c r="H917" s="9">
        <v>6.8907840450000002</v>
      </c>
      <c r="I917" s="8">
        <f t="shared" si="622"/>
        <v>7</v>
      </c>
      <c r="J917" s="10">
        <v>108.5468633</v>
      </c>
      <c r="K917" s="8">
        <f t="shared" si="623"/>
        <v>109</v>
      </c>
      <c r="L917" s="5" t="s">
        <v>120</v>
      </c>
      <c r="S917"/>
      <c r="AP917"/>
      <c r="AQ917"/>
      <c r="AR917"/>
    </row>
    <row r="918" spans="1:44">
      <c r="A918" s="6">
        <v>18</v>
      </c>
      <c r="B918" s="6">
        <v>27</v>
      </c>
      <c r="C918" s="6">
        <v>41</v>
      </c>
      <c r="D918" s="7">
        <v>22.365093949999999</v>
      </c>
      <c r="E918" s="8">
        <f t="shared" si="620"/>
        <v>22</v>
      </c>
      <c r="F918" s="7">
        <v>92.308823910000001</v>
      </c>
      <c r="G918" s="8">
        <f t="shared" si="621"/>
        <v>92</v>
      </c>
      <c r="H918" s="9">
        <v>7.1753443280000004</v>
      </c>
      <c r="I918" s="8">
        <f t="shared" si="622"/>
        <v>7</v>
      </c>
      <c r="J918" s="10">
        <v>104.8216333</v>
      </c>
      <c r="K918" s="8">
        <f t="shared" si="623"/>
        <v>105</v>
      </c>
      <c r="L918" s="5" t="s">
        <v>120</v>
      </c>
      <c r="S918"/>
      <c r="AP918"/>
      <c r="AQ918"/>
      <c r="AR918"/>
    </row>
    <row r="919" spans="1:44">
      <c r="A919" s="6">
        <v>11</v>
      </c>
      <c r="B919" s="6">
        <v>18</v>
      </c>
      <c r="C919" s="6">
        <v>42</v>
      </c>
      <c r="D919" s="7">
        <v>21.57936934</v>
      </c>
      <c r="E919" s="8">
        <f t="shared" si="620"/>
        <v>22</v>
      </c>
      <c r="F919" s="7">
        <v>94.882677279999996</v>
      </c>
      <c r="G919" s="8">
        <f t="shared" si="621"/>
        <v>95</v>
      </c>
      <c r="H919" s="9">
        <v>5.9385287440000001</v>
      </c>
      <c r="I919" s="8">
        <f t="shared" si="622"/>
        <v>6</v>
      </c>
      <c r="J919" s="10">
        <v>102.8593382</v>
      </c>
      <c r="K919" s="8">
        <f t="shared" si="623"/>
        <v>103</v>
      </c>
      <c r="L919" s="5" t="s">
        <v>120</v>
      </c>
      <c r="S919"/>
      <c r="AP919"/>
      <c r="AQ919"/>
      <c r="AR919"/>
    </row>
    <row r="920" spans="1:44">
      <c r="A920" s="6">
        <v>5</v>
      </c>
      <c r="B920" s="6">
        <v>15</v>
      </c>
      <c r="C920" s="6">
        <v>38</v>
      </c>
      <c r="D920" s="7">
        <v>18.26233221</v>
      </c>
      <c r="E920" s="8">
        <f t="shared" si="620"/>
        <v>18</v>
      </c>
      <c r="F920" s="7">
        <v>88.167791289999997</v>
      </c>
      <c r="G920" s="8">
        <f t="shared" si="621"/>
        <v>88</v>
      </c>
      <c r="H920" s="9">
        <v>5.7093804720000003</v>
      </c>
      <c r="I920" s="8">
        <f t="shared" si="622"/>
        <v>6</v>
      </c>
      <c r="J920" s="10">
        <v>108.0756727</v>
      </c>
      <c r="K920" s="8">
        <f t="shared" si="623"/>
        <v>108</v>
      </c>
      <c r="L920" s="5" t="s">
        <v>120</v>
      </c>
      <c r="S920"/>
      <c r="AP920"/>
      <c r="AQ920"/>
      <c r="AR920"/>
    </row>
    <row r="921" spans="1:44">
      <c r="A921" s="6">
        <v>18</v>
      </c>
      <c r="B921" s="6">
        <v>23</v>
      </c>
      <c r="C921" s="6">
        <v>44</v>
      </c>
      <c r="D921" s="7">
        <v>23.71028128</v>
      </c>
      <c r="E921" s="8">
        <f t="shared" si="620"/>
        <v>24</v>
      </c>
      <c r="F921" s="7">
        <v>89.617941650000006</v>
      </c>
      <c r="G921" s="8">
        <f t="shared" si="621"/>
        <v>90</v>
      </c>
      <c r="H921" s="9">
        <v>6.184400085</v>
      </c>
      <c r="I921" s="8">
        <f t="shared" si="622"/>
        <v>6</v>
      </c>
      <c r="J921" s="10">
        <v>105.6499907</v>
      </c>
      <c r="K921" s="8">
        <f t="shared" si="623"/>
        <v>106</v>
      </c>
      <c r="L921" s="5" t="s">
        <v>120</v>
      </c>
      <c r="S921"/>
      <c r="AP921"/>
      <c r="AQ921"/>
      <c r="AR921"/>
    </row>
    <row r="922" spans="1:44">
      <c r="A922" s="6">
        <v>9</v>
      </c>
      <c r="B922" s="6">
        <v>8</v>
      </c>
      <c r="C922" s="6">
        <v>40</v>
      </c>
      <c r="D922" s="7">
        <v>22.48720144</v>
      </c>
      <c r="E922" s="8">
        <f t="shared" si="620"/>
        <v>22</v>
      </c>
      <c r="F922" s="7">
        <v>89.922488299999998</v>
      </c>
      <c r="G922" s="8">
        <f t="shared" si="621"/>
        <v>90</v>
      </c>
      <c r="H922" s="9">
        <v>6.5535096729999998</v>
      </c>
      <c r="I922" s="8">
        <f t="shared" si="622"/>
        <v>7</v>
      </c>
      <c r="J922" s="10">
        <v>111.6631582</v>
      </c>
      <c r="K922" s="8">
        <f t="shared" si="623"/>
        <v>112</v>
      </c>
      <c r="L922" s="5" t="s">
        <v>120</v>
      </c>
      <c r="S922"/>
      <c r="AP922"/>
      <c r="AQ922"/>
      <c r="AR922"/>
    </row>
    <row r="923" spans="1:44">
      <c r="A923" s="6">
        <v>40</v>
      </c>
      <c r="B923" s="6">
        <v>27</v>
      </c>
      <c r="C923" s="6">
        <v>45</v>
      </c>
      <c r="D923" s="7">
        <v>21.660249799999999</v>
      </c>
      <c r="E923" s="8">
        <f t="shared" si="620"/>
        <v>22</v>
      </c>
      <c r="F923" s="7">
        <v>94.79397419</v>
      </c>
      <c r="G923" s="8">
        <f t="shared" si="621"/>
        <v>95</v>
      </c>
      <c r="H923" s="9">
        <v>5.8856381850000004</v>
      </c>
      <c r="I923" s="8">
        <f t="shared" si="622"/>
        <v>6</v>
      </c>
      <c r="J923" s="10">
        <v>112.4349689</v>
      </c>
      <c r="K923" s="8">
        <f t="shared" si="623"/>
        <v>112</v>
      </c>
      <c r="L923" s="5" t="s">
        <v>120</v>
      </c>
      <c r="S923"/>
      <c r="AP923"/>
      <c r="AQ923"/>
      <c r="AR923"/>
    </row>
    <row r="924" spans="1:44">
      <c r="A924" s="6">
        <v>22</v>
      </c>
      <c r="B924" s="6">
        <v>23</v>
      </c>
      <c r="C924" s="6">
        <v>44</v>
      </c>
      <c r="D924" s="7">
        <v>20.130371749999998</v>
      </c>
      <c r="E924" s="8">
        <f t="shared" si="620"/>
        <v>20</v>
      </c>
      <c r="F924" s="7">
        <v>89.315051370000006</v>
      </c>
      <c r="G924" s="8">
        <f t="shared" si="621"/>
        <v>89</v>
      </c>
      <c r="H924" s="9">
        <v>6.1438746909999997</v>
      </c>
      <c r="I924" s="8">
        <f t="shared" si="622"/>
        <v>6</v>
      </c>
      <c r="J924" s="10">
        <v>107.34169129999999</v>
      </c>
      <c r="K924" s="8">
        <f t="shared" si="623"/>
        <v>107</v>
      </c>
      <c r="L924" s="5" t="s">
        <v>120</v>
      </c>
      <c r="S924"/>
      <c r="AP924"/>
      <c r="AQ924"/>
      <c r="AR924"/>
    </row>
    <row r="925" spans="1:44">
      <c r="A925" s="6">
        <v>9</v>
      </c>
      <c r="B925" s="6">
        <v>16</v>
      </c>
      <c r="C925" s="6">
        <v>39</v>
      </c>
      <c r="D925" s="7">
        <v>18.41164435</v>
      </c>
      <c r="E925" s="8">
        <f t="shared" si="620"/>
        <v>18</v>
      </c>
      <c r="F925" s="7">
        <v>91.119272480000006</v>
      </c>
      <c r="G925" s="8">
        <f t="shared" si="621"/>
        <v>91</v>
      </c>
      <c r="H925" s="9">
        <v>6.1011989739999999</v>
      </c>
      <c r="I925" s="8">
        <f t="shared" si="622"/>
        <v>6</v>
      </c>
      <c r="J925" s="10">
        <v>105.1834976</v>
      </c>
      <c r="K925" s="8">
        <f t="shared" si="623"/>
        <v>105</v>
      </c>
      <c r="L925" s="5" t="s">
        <v>120</v>
      </c>
      <c r="S925"/>
      <c r="AP925"/>
      <c r="AQ925"/>
      <c r="AR925"/>
    </row>
    <row r="926" spans="1:44">
      <c r="A926" s="6">
        <v>12</v>
      </c>
      <c r="B926" s="6">
        <v>29</v>
      </c>
      <c r="C926" s="6">
        <v>40</v>
      </c>
      <c r="D926" s="7">
        <v>19.682911730000001</v>
      </c>
      <c r="E926" s="8">
        <f t="shared" si="620"/>
        <v>20</v>
      </c>
      <c r="F926" s="7">
        <v>89.752729990000006</v>
      </c>
      <c r="G926" s="8">
        <f t="shared" si="621"/>
        <v>90</v>
      </c>
      <c r="H926" s="9">
        <v>6.5940371349999998</v>
      </c>
      <c r="I926" s="8">
        <f t="shared" si="622"/>
        <v>7</v>
      </c>
      <c r="J926" s="10">
        <v>111.2818551</v>
      </c>
      <c r="K926" s="8">
        <f t="shared" si="623"/>
        <v>111</v>
      </c>
      <c r="L926" s="5" t="s">
        <v>120</v>
      </c>
      <c r="S926"/>
      <c r="AP926"/>
      <c r="AQ926"/>
      <c r="AR926"/>
    </row>
    <row r="927" spans="1:44">
      <c r="A927" s="6">
        <v>0</v>
      </c>
      <c r="B927" s="6">
        <v>17</v>
      </c>
      <c r="C927" s="6">
        <v>42</v>
      </c>
      <c r="D927" s="7">
        <v>23.202425860000002</v>
      </c>
      <c r="E927" s="8">
        <f t="shared" si="620"/>
        <v>23</v>
      </c>
      <c r="F927" s="7">
        <v>91.194426710000002</v>
      </c>
      <c r="G927" s="8">
        <f t="shared" si="621"/>
        <v>91</v>
      </c>
      <c r="H927" s="9">
        <v>6.8598408209999997</v>
      </c>
      <c r="I927" s="8">
        <f t="shared" si="622"/>
        <v>7</v>
      </c>
      <c r="J927" s="10">
        <v>109.0946323</v>
      </c>
      <c r="K927" s="8">
        <f t="shared" si="623"/>
        <v>109</v>
      </c>
      <c r="L927" s="5" t="s">
        <v>120</v>
      </c>
      <c r="S927"/>
      <c r="AP927"/>
      <c r="AQ927"/>
      <c r="AR927"/>
    </row>
    <row r="928" spans="1:44">
      <c r="A928" s="6">
        <v>2</v>
      </c>
      <c r="B928" s="6">
        <v>21</v>
      </c>
      <c r="C928" s="6">
        <v>44</v>
      </c>
      <c r="D928" s="7">
        <v>18.921571969999999</v>
      </c>
      <c r="E928" s="8">
        <f t="shared" si="620"/>
        <v>19</v>
      </c>
      <c r="F928" s="7">
        <v>87.312903419999998</v>
      </c>
      <c r="G928" s="8">
        <f t="shared" si="621"/>
        <v>87</v>
      </c>
      <c r="H928" s="9">
        <v>6.5689340600000001</v>
      </c>
      <c r="I928" s="8">
        <f t="shared" si="622"/>
        <v>7</v>
      </c>
      <c r="J928" s="10">
        <v>102.8013275</v>
      </c>
      <c r="K928" s="8">
        <f t="shared" si="623"/>
        <v>103</v>
      </c>
      <c r="L928" s="5" t="s">
        <v>120</v>
      </c>
      <c r="S928"/>
      <c r="AP928"/>
      <c r="AQ928"/>
      <c r="AR928"/>
    </row>
    <row r="929" spans="1:44">
      <c r="A929" s="6">
        <v>28</v>
      </c>
      <c r="B929" s="6">
        <v>6</v>
      </c>
      <c r="C929" s="6">
        <v>40</v>
      </c>
      <c r="D929" s="7">
        <v>22.106213870000001</v>
      </c>
      <c r="E929" s="8">
        <f t="shared" si="620"/>
        <v>22</v>
      </c>
      <c r="F929" s="7">
        <v>91.340396159999997</v>
      </c>
      <c r="G929" s="8">
        <f t="shared" si="621"/>
        <v>91</v>
      </c>
      <c r="H929" s="9">
        <v>6.7698556639999996</v>
      </c>
      <c r="I929" s="8">
        <f t="shared" si="622"/>
        <v>7</v>
      </c>
      <c r="J929" s="10">
        <v>106.8704803</v>
      </c>
      <c r="K929" s="8">
        <f t="shared" si="623"/>
        <v>107</v>
      </c>
      <c r="L929" s="5" t="s">
        <v>120</v>
      </c>
      <c r="S929"/>
      <c r="AP929"/>
      <c r="AQ929"/>
      <c r="AR929"/>
    </row>
    <row r="930" spans="1:44">
      <c r="A930" s="6">
        <v>8</v>
      </c>
      <c r="B930" s="6">
        <v>23</v>
      </c>
      <c r="C930" s="6">
        <v>44</v>
      </c>
      <c r="D930" s="7">
        <v>18.474124020000001</v>
      </c>
      <c r="E930" s="8">
        <f t="shared" si="620"/>
        <v>18</v>
      </c>
      <c r="F930" s="7">
        <v>89.689196640000006</v>
      </c>
      <c r="G930" s="8">
        <f t="shared" si="621"/>
        <v>90</v>
      </c>
      <c r="H930" s="9">
        <v>7.1308379310000003</v>
      </c>
      <c r="I930" s="8">
        <f t="shared" si="622"/>
        <v>7</v>
      </c>
      <c r="J930" s="10">
        <v>108.4758509</v>
      </c>
      <c r="K930" s="8">
        <f t="shared" si="623"/>
        <v>108</v>
      </c>
      <c r="L930" s="5" t="s">
        <v>120</v>
      </c>
      <c r="S930"/>
      <c r="AP930"/>
      <c r="AQ930"/>
      <c r="AR930"/>
    </row>
    <row r="931" spans="1:44">
      <c r="A931" s="6">
        <v>29</v>
      </c>
      <c r="B931" s="6">
        <v>16</v>
      </c>
      <c r="C931" s="6">
        <v>36</v>
      </c>
      <c r="D931" s="7">
        <v>19.810694470000001</v>
      </c>
      <c r="E931" s="8">
        <f t="shared" si="620"/>
        <v>20</v>
      </c>
      <c r="F931" s="7">
        <v>88.929442539999997</v>
      </c>
      <c r="G931" s="8">
        <f t="shared" si="621"/>
        <v>89</v>
      </c>
      <c r="H931" s="9">
        <v>5.7403380019999997</v>
      </c>
      <c r="I931" s="8">
        <f t="shared" si="622"/>
        <v>6</v>
      </c>
      <c r="J931" s="10">
        <v>102.860084</v>
      </c>
      <c r="K931" s="8">
        <f t="shared" si="623"/>
        <v>103</v>
      </c>
      <c r="L931" s="5" t="s">
        <v>120</v>
      </c>
      <c r="S931"/>
      <c r="AP931"/>
      <c r="AQ931"/>
      <c r="AR931"/>
    </row>
    <row r="932" spans="1:44">
      <c r="A932" s="6">
        <v>17</v>
      </c>
      <c r="B932" s="6">
        <v>18</v>
      </c>
      <c r="C932" s="6">
        <v>43</v>
      </c>
      <c r="D932" s="7">
        <v>24.488084400000002</v>
      </c>
      <c r="E932" s="8">
        <f t="shared" si="620"/>
        <v>24</v>
      </c>
      <c r="F932" s="7">
        <v>90.836872459999995</v>
      </c>
      <c r="G932" s="8">
        <f t="shared" si="621"/>
        <v>91</v>
      </c>
      <c r="H932" s="9">
        <v>5.8430054279999997</v>
      </c>
      <c r="I932" s="8">
        <f t="shared" si="622"/>
        <v>6</v>
      </c>
      <c r="J932" s="10">
        <v>103.19693409999999</v>
      </c>
      <c r="K932" s="8">
        <f t="shared" si="623"/>
        <v>103</v>
      </c>
      <c r="L932" s="5" t="s">
        <v>120</v>
      </c>
      <c r="S932"/>
      <c r="AP932"/>
      <c r="AQ932"/>
      <c r="AR932"/>
    </row>
    <row r="933" spans="1:44">
      <c r="A933" s="6">
        <v>34</v>
      </c>
      <c r="B933" s="6">
        <v>21</v>
      </c>
      <c r="C933" s="6">
        <v>42</v>
      </c>
      <c r="D933" s="7">
        <v>18.759276790000001</v>
      </c>
      <c r="E933" s="8">
        <f t="shared" si="620"/>
        <v>19</v>
      </c>
      <c r="F933" s="7">
        <v>89.934575969999997</v>
      </c>
      <c r="G933" s="8">
        <f t="shared" si="621"/>
        <v>90</v>
      </c>
      <c r="H933" s="9">
        <v>6.6486872740000003</v>
      </c>
      <c r="I933" s="8">
        <f t="shared" si="622"/>
        <v>7</v>
      </c>
      <c r="J933" s="10">
        <v>111.0196744</v>
      </c>
      <c r="K933" s="8">
        <f t="shared" si="623"/>
        <v>111</v>
      </c>
      <c r="L933" s="5" t="s">
        <v>120</v>
      </c>
      <c r="S933"/>
      <c r="AP933"/>
      <c r="AQ933"/>
      <c r="AR933"/>
    </row>
    <row r="934" spans="1:44">
      <c r="A934" s="6">
        <v>21</v>
      </c>
      <c r="B934" s="6">
        <v>23</v>
      </c>
      <c r="C934" s="6">
        <v>42</v>
      </c>
      <c r="D934" s="7">
        <v>19.541280629999999</v>
      </c>
      <c r="E934" s="8">
        <f t="shared" si="620"/>
        <v>20</v>
      </c>
      <c r="F934" s="7">
        <v>90.297517959999993</v>
      </c>
      <c r="G934" s="8">
        <f t="shared" si="621"/>
        <v>90</v>
      </c>
      <c r="H934" s="9">
        <v>6.902751061</v>
      </c>
      <c r="I934" s="8">
        <f t="shared" si="622"/>
        <v>7</v>
      </c>
      <c r="J934" s="10">
        <v>104.37398779999999</v>
      </c>
      <c r="K934" s="8">
        <f t="shared" si="623"/>
        <v>104</v>
      </c>
      <c r="L934" s="5" t="s">
        <v>120</v>
      </c>
      <c r="S934"/>
      <c r="AP934"/>
      <c r="AQ934"/>
      <c r="AR934"/>
    </row>
    <row r="935" spans="1:44">
      <c r="A935" s="6">
        <v>25</v>
      </c>
      <c r="B935" s="6">
        <v>17</v>
      </c>
      <c r="C935" s="6">
        <v>40</v>
      </c>
      <c r="D935" s="7">
        <v>18.912512450000001</v>
      </c>
      <c r="E935" s="8">
        <f t="shared" si="620"/>
        <v>19</v>
      </c>
      <c r="F935" s="7">
        <v>87.749385239999995</v>
      </c>
      <c r="G935" s="8">
        <f t="shared" si="621"/>
        <v>88</v>
      </c>
      <c r="H935" s="9">
        <v>6.6080238720000004</v>
      </c>
      <c r="I935" s="8">
        <f t="shared" si="622"/>
        <v>7</v>
      </c>
      <c r="J935" s="10">
        <v>111.28005159999999</v>
      </c>
      <c r="K935" s="8">
        <f t="shared" si="623"/>
        <v>111</v>
      </c>
      <c r="L935" s="5" t="s">
        <v>120</v>
      </c>
      <c r="S935"/>
      <c r="AP935"/>
      <c r="AQ935"/>
      <c r="AR935"/>
    </row>
    <row r="936" spans="1:44">
      <c r="A936" s="6">
        <v>8</v>
      </c>
      <c r="B936" s="6">
        <v>25</v>
      </c>
      <c r="C936" s="6">
        <v>36</v>
      </c>
      <c r="D936" s="7">
        <v>19.913305229999999</v>
      </c>
      <c r="E936" s="8">
        <f t="shared" si="620"/>
        <v>20</v>
      </c>
      <c r="F936" s="7">
        <v>94.950313679999994</v>
      </c>
      <c r="G936" s="8">
        <f t="shared" si="621"/>
        <v>95</v>
      </c>
      <c r="H936" s="9">
        <v>6.8285223750000004</v>
      </c>
      <c r="I936" s="8">
        <f t="shared" si="622"/>
        <v>7</v>
      </c>
      <c r="J936" s="10">
        <v>104.0277061</v>
      </c>
      <c r="K936" s="8">
        <f t="shared" si="623"/>
        <v>104</v>
      </c>
      <c r="L936" s="5" t="s">
        <v>120</v>
      </c>
      <c r="S936"/>
      <c r="AP936"/>
      <c r="AQ936"/>
      <c r="AR936"/>
    </row>
    <row r="937" spans="1:44">
      <c r="A937" s="6">
        <v>26</v>
      </c>
      <c r="B937" s="6">
        <v>18</v>
      </c>
      <c r="C937" s="6">
        <v>42</v>
      </c>
      <c r="D937" s="7">
        <v>19.72620525</v>
      </c>
      <c r="E937" s="8">
        <f t="shared" si="620"/>
        <v>20</v>
      </c>
      <c r="F937" s="7">
        <v>89.649341660000005</v>
      </c>
      <c r="G937" s="8">
        <f t="shared" si="621"/>
        <v>90</v>
      </c>
      <c r="H937" s="9">
        <v>6.9103749189999997</v>
      </c>
      <c r="I937" s="8">
        <f t="shared" si="622"/>
        <v>7</v>
      </c>
      <c r="J937" s="10">
        <v>108.2287276</v>
      </c>
      <c r="K937" s="8">
        <f t="shared" si="623"/>
        <v>108</v>
      </c>
      <c r="L937" s="5" t="s">
        <v>120</v>
      </c>
      <c r="S937"/>
      <c r="AP937"/>
      <c r="AQ937"/>
      <c r="AR937"/>
    </row>
    <row r="938" spans="1:44">
      <c r="A938" s="6">
        <v>4</v>
      </c>
      <c r="B938" s="6">
        <v>19</v>
      </c>
      <c r="C938" s="6">
        <v>42</v>
      </c>
      <c r="D938" s="7">
        <v>23.83185873</v>
      </c>
      <c r="E938" s="8">
        <f t="shared" si="620"/>
        <v>24</v>
      </c>
      <c r="F938" s="7">
        <v>87.84034604</v>
      </c>
      <c r="G938" s="8">
        <f t="shared" si="621"/>
        <v>88</v>
      </c>
      <c r="H938" s="9">
        <v>6.3066055280000004</v>
      </c>
      <c r="I938" s="8">
        <f t="shared" si="622"/>
        <v>6</v>
      </c>
      <c r="J938" s="10">
        <v>111.2232716</v>
      </c>
      <c r="K938" s="8">
        <f t="shared" si="623"/>
        <v>111</v>
      </c>
      <c r="L938" s="5" t="s">
        <v>120</v>
      </c>
      <c r="S938"/>
      <c r="AP938"/>
      <c r="AQ938"/>
      <c r="AR938"/>
    </row>
    <row r="939" spans="1:44">
      <c r="A939" s="6">
        <v>36</v>
      </c>
      <c r="B939" s="6">
        <v>24</v>
      </c>
      <c r="C939" s="6">
        <v>41</v>
      </c>
      <c r="D939" s="7">
        <v>24.944676319999999</v>
      </c>
      <c r="E939" s="8">
        <f t="shared" si="620"/>
        <v>25</v>
      </c>
      <c r="F939" s="7">
        <v>94.257026719999999</v>
      </c>
      <c r="G939" s="8">
        <f t="shared" si="621"/>
        <v>94</v>
      </c>
      <c r="H939" s="9">
        <v>7.0091803739999996</v>
      </c>
      <c r="I939" s="8">
        <f t="shared" si="622"/>
        <v>7</v>
      </c>
      <c r="J939" s="10">
        <v>103.87993470000001</v>
      </c>
      <c r="K939" s="8">
        <f t="shared" si="623"/>
        <v>104</v>
      </c>
      <c r="L939" s="5" t="s">
        <v>120</v>
      </c>
      <c r="S939"/>
      <c r="AP939"/>
      <c r="AQ939"/>
      <c r="AR939"/>
    </row>
    <row r="940" spans="1:44">
      <c r="A940" s="6">
        <v>5</v>
      </c>
      <c r="B940" s="6">
        <v>24</v>
      </c>
      <c r="C940" s="6">
        <v>40</v>
      </c>
      <c r="D940" s="7">
        <v>24.692257999999999</v>
      </c>
      <c r="E940" s="8">
        <f t="shared" si="620"/>
        <v>25</v>
      </c>
      <c r="F940" s="7">
        <v>93.870300880000002</v>
      </c>
      <c r="G940" s="8">
        <f t="shared" si="621"/>
        <v>94</v>
      </c>
      <c r="H940" s="9">
        <v>6.2979075790000003</v>
      </c>
      <c r="I940" s="8">
        <f t="shared" si="622"/>
        <v>6</v>
      </c>
      <c r="J940" s="10">
        <v>104.67354539999999</v>
      </c>
      <c r="K940" s="8">
        <f t="shared" si="623"/>
        <v>105</v>
      </c>
      <c r="L940" s="5" t="s">
        <v>120</v>
      </c>
      <c r="S940"/>
      <c r="AP940"/>
      <c r="AQ940"/>
      <c r="AR940"/>
    </row>
    <row r="941" spans="1:44">
      <c r="A941" s="6">
        <v>19</v>
      </c>
      <c r="B941" s="6">
        <v>17</v>
      </c>
      <c r="C941" s="6">
        <v>39</v>
      </c>
      <c r="D941" s="7">
        <v>24.724855770000001</v>
      </c>
      <c r="E941" s="8">
        <f t="shared" si="620"/>
        <v>25</v>
      </c>
      <c r="F941" s="7">
        <v>85.560831870000001</v>
      </c>
      <c r="G941" s="8">
        <f t="shared" si="621"/>
        <v>86</v>
      </c>
      <c r="H941" s="9">
        <v>6.728599215</v>
      </c>
      <c r="I941" s="8">
        <f t="shared" si="622"/>
        <v>7</v>
      </c>
      <c r="J941" s="10">
        <v>111.2787584</v>
      </c>
      <c r="K941" s="8">
        <f t="shared" si="623"/>
        <v>111</v>
      </c>
      <c r="L941" s="5" t="s">
        <v>120</v>
      </c>
      <c r="S941"/>
      <c r="AP941"/>
      <c r="AQ941"/>
      <c r="AR941"/>
    </row>
    <row r="942" spans="1:44">
      <c r="A942" s="6">
        <v>39</v>
      </c>
      <c r="B942" s="6">
        <v>30</v>
      </c>
      <c r="C942" s="6">
        <v>38</v>
      </c>
      <c r="D942" s="7">
        <v>20.126449210000001</v>
      </c>
      <c r="E942" s="8">
        <f t="shared" si="620"/>
        <v>20</v>
      </c>
      <c r="F942" s="7">
        <v>87.596296249999995</v>
      </c>
      <c r="G942" s="8">
        <f t="shared" si="621"/>
        <v>88</v>
      </c>
      <c r="H942" s="9">
        <v>6.9651567380000001</v>
      </c>
      <c r="I942" s="8">
        <f t="shared" si="622"/>
        <v>7</v>
      </c>
      <c r="J942" s="10">
        <v>108.065579</v>
      </c>
      <c r="K942" s="8">
        <f t="shared" si="623"/>
        <v>108</v>
      </c>
      <c r="L942" s="5" t="s">
        <v>120</v>
      </c>
      <c r="S942"/>
      <c r="AP942"/>
      <c r="AQ942"/>
      <c r="AR942"/>
    </row>
    <row r="943" spans="1:44">
      <c r="A943" s="6">
        <v>5</v>
      </c>
      <c r="B943" s="6">
        <v>29</v>
      </c>
      <c r="C943" s="6">
        <v>44</v>
      </c>
      <c r="D943" s="7">
        <v>21.024329430000002</v>
      </c>
      <c r="E943" s="8">
        <f t="shared" si="620"/>
        <v>21</v>
      </c>
      <c r="F943" s="7">
        <v>93.056950499999999</v>
      </c>
      <c r="G943" s="8">
        <f t="shared" si="621"/>
        <v>93</v>
      </c>
      <c r="H943" s="9">
        <v>5.5780957449999997</v>
      </c>
      <c r="I943" s="8">
        <f t="shared" si="622"/>
        <v>6</v>
      </c>
      <c r="J943" s="10">
        <v>104.78470059999999</v>
      </c>
      <c r="K943" s="8">
        <f t="shared" si="623"/>
        <v>105</v>
      </c>
      <c r="L943" s="5" t="s">
        <v>120</v>
      </c>
      <c r="S943"/>
      <c r="AP943"/>
      <c r="AQ943"/>
      <c r="AR943"/>
    </row>
    <row r="944" spans="1:44">
      <c r="A944" s="6">
        <v>4</v>
      </c>
      <c r="B944" s="6">
        <v>24</v>
      </c>
      <c r="C944" s="6">
        <v>43</v>
      </c>
      <c r="D944" s="7">
        <v>22.404235369999999</v>
      </c>
      <c r="E944" s="8">
        <f t="shared" si="620"/>
        <v>22</v>
      </c>
      <c r="F944" s="7">
        <v>88.1508343</v>
      </c>
      <c r="G944" s="8">
        <f t="shared" si="621"/>
        <v>88</v>
      </c>
      <c r="H944" s="9">
        <v>7.1995042729999996</v>
      </c>
      <c r="I944" s="8">
        <f t="shared" si="622"/>
        <v>7</v>
      </c>
      <c r="J944" s="10">
        <v>109.8695196</v>
      </c>
      <c r="K944" s="8">
        <f t="shared" si="623"/>
        <v>110</v>
      </c>
      <c r="L944" s="5" t="s">
        <v>120</v>
      </c>
      <c r="S944"/>
      <c r="AP944"/>
      <c r="AQ944"/>
      <c r="AR944"/>
    </row>
    <row r="945" spans="1:44">
      <c r="A945" s="6">
        <v>38</v>
      </c>
      <c r="B945" s="6">
        <v>21</v>
      </c>
      <c r="C945" s="6">
        <v>35</v>
      </c>
      <c r="D945" s="7">
        <v>20.33691147</v>
      </c>
      <c r="E945" s="8">
        <f t="shared" si="620"/>
        <v>20</v>
      </c>
      <c r="F945" s="7">
        <v>89.38003827</v>
      </c>
      <c r="G945" s="8">
        <f t="shared" si="621"/>
        <v>89</v>
      </c>
      <c r="H945" s="9">
        <v>5.8413671870000003</v>
      </c>
      <c r="I945" s="8">
        <f t="shared" si="622"/>
        <v>6</v>
      </c>
      <c r="J945" s="10">
        <v>110.9653137</v>
      </c>
      <c r="K945" s="8">
        <f t="shared" si="623"/>
        <v>111</v>
      </c>
      <c r="L945" s="5" t="s">
        <v>120</v>
      </c>
      <c r="S945"/>
      <c r="AP945"/>
      <c r="AQ945"/>
      <c r="AR945"/>
    </row>
    <row r="946" spans="1:44">
      <c r="A946" s="6">
        <v>37</v>
      </c>
      <c r="B946" s="6">
        <v>11</v>
      </c>
      <c r="C946" s="6">
        <v>36</v>
      </c>
      <c r="D946" s="7">
        <v>24.247796149999999</v>
      </c>
      <c r="E946" s="8">
        <f t="shared" si="620"/>
        <v>24</v>
      </c>
      <c r="F946" s="7">
        <v>85.560333119999996</v>
      </c>
      <c r="G946" s="8">
        <f t="shared" si="621"/>
        <v>86</v>
      </c>
      <c r="H946" s="9">
        <v>6.7101432660000002</v>
      </c>
      <c r="I946" s="8">
        <f t="shared" si="622"/>
        <v>7</v>
      </c>
      <c r="J946" s="10">
        <v>106.9216033</v>
      </c>
      <c r="K946" s="8">
        <f t="shared" si="623"/>
        <v>107</v>
      </c>
      <c r="L946" s="5" t="s">
        <v>120</v>
      </c>
      <c r="S946"/>
      <c r="AP946"/>
      <c r="AQ946"/>
      <c r="AR946"/>
    </row>
    <row r="947" spans="1:44">
      <c r="A947" s="6">
        <v>9</v>
      </c>
      <c r="B947" s="6">
        <v>25</v>
      </c>
      <c r="C947" s="6">
        <v>41</v>
      </c>
      <c r="D947" s="7">
        <v>24.815301439999999</v>
      </c>
      <c r="E947" s="8">
        <f t="shared" si="620"/>
        <v>25</v>
      </c>
      <c r="F947" s="7">
        <v>91.908429920000003</v>
      </c>
      <c r="G947" s="8">
        <f t="shared" si="621"/>
        <v>92</v>
      </c>
      <c r="H947" s="9">
        <v>5.9727148569999997</v>
      </c>
      <c r="I947" s="8">
        <f t="shared" si="622"/>
        <v>6</v>
      </c>
      <c r="J947" s="10">
        <v>109.2853418</v>
      </c>
      <c r="K947" s="8">
        <f t="shared" si="623"/>
        <v>109</v>
      </c>
      <c r="L947" s="5" t="s">
        <v>120</v>
      </c>
      <c r="S947"/>
      <c r="AP947"/>
      <c r="AQ947"/>
      <c r="AR947"/>
    </row>
    <row r="948" spans="1:44">
      <c r="A948" s="6">
        <v>29</v>
      </c>
      <c r="B948" s="6">
        <v>22</v>
      </c>
      <c r="C948" s="6">
        <v>43</v>
      </c>
      <c r="D948" s="7">
        <v>19.663297679999999</v>
      </c>
      <c r="E948" s="8">
        <f t="shared" si="620"/>
        <v>20</v>
      </c>
      <c r="F948" s="7">
        <v>87.951581289999993</v>
      </c>
      <c r="G948" s="8">
        <f t="shared" si="621"/>
        <v>88</v>
      </c>
      <c r="H948" s="9">
        <v>5.5618518310000002</v>
      </c>
      <c r="I948" s="8">
        <f t="shared" si="622"/>
        <v>6</v>
      </c>
      <c r="J948" s="10">
        <v>106.03808050000001</v>
      </c>
      <c r="K948" s="8">
        <f t="shared" si="623"/>
        <v>106</v>
      </c>
      <c r="L948" s="5" t="s">
        <v>120</v>
      </c>
      <c r="AP948"/>
      <c r="AQ948"/>
      <c r="AR948"/>
    </row>
    <row r="949" spans="1:44">
      <c r="A949" s="6">
        <v>5</v>
      </c>
      <c r="B949" s="6">
        <v>21</v>
      </c>
      <c r="C949" s="6">
        <v>38</v>
      </c>
      <c r="D949" s="7">
        <v>22.433779909999998</v>
      </c>
      <c r="E949" s="8">
        <f t="shared" si="620"/>
        <v>22</v>
      </c>
      <c r="F949" s="7">
        <v>90.3396556</v>
      </c>
      <c r="G949" s="8">
        <f t="shared" si="621"/>
        <v>90</v>
      </c>
      <c r="H949" s="9">
        <v>6.107054808</v>
      </c>
      <c r="I949" s="8">
        <f t="shared" si="622"/>
        <v>6</v>
      </c>
      <c r="J949" s="10">
        <v>112.45969700000001</v>
      </c>
      <c r="K949" s="8">
        <f t="shared" si="623"/>
        <v>112</v>
      </c>
      <c r="L949" s="5" t="s">
        <v>120</v>
      </c>
      <c r="AP949"/>
      <c r="AQ949"/>
      <c r="AR949"/>
    </row>
    <row r="950" spans="1:44">
      <c r="A950" s="6">
        <v>22</v>
      </c>
      <c r="B950" s="6">
        <v>26</v>
      </c>
      <c r="C950" s="6">
        <v>38</v>
      </c>
      <c r="D950" s="7">
        <v>22.920523070000002</v>
      </c>
      <c r="E950" s="8">
        <f t="shared" si="620"/>
        <v>23</v>
      </c>
      <c r="F950" s="7">
        <v>85.129121609999999</v>
      </c>
      <c r="G950" s="8">
        <f t="shared" si="621"/>
        <v>85</v>
      </c>
      <c r="H950" s="9">
        <v>6.9880353150000003</v>
      </c>
      <c r="I950" s="8">
        <f t="shared" si="622"/>
        <v>7</v>
      </c>
      <c r="J950" s="10">
        <v>110.2437841</v>
      </c>
      <c r="K950" s="8">
        <f t="shared" si="623"/>
        <v>110</v>
      </c>
      <c r="L950" s="5" t="s">
        <v>120</v>
      </c>
      <c r="AP950"/>
      <c r="AQ950"/>
      <c r="AR950"/>
    </row>
    <row r="951" spans="1:44">
      <c r="A951" s="6">
        <v>4</v>
      </c>
      <c r="B951" s="6">
        <v>18</v>
      </c>
      <c r="C951" s="6">
        <v>37</v>
      </c>
      <c r="D951" s="7">
        <v>22.918431720000001</v>
      </c>
      <c r="E951" s="8">
        <f t="shared" si="620"/>
        <v>23</v>
      </c>
      <c r="F951" s="7">
        <v>85.406950440000003</v>
      </c>
      <c r="G951" s="8">
        <f t="shared" si="621"/>
        <v>85</v>
      </c>
      <c r="H951" s="9">
        <v>7.13147457</v>
      </c>
      <c r="I951" s="8">
        <f t="shared" si="622"/>
        <v>7</v>
      </c>
      <c r="J951" s="10">
        <v>106.2817706</v>
      </c>
      <c r="K951" s="8">
        <f t="shared" si="623"/>
        <v>106</v>
      </c>
      <c r="L951" s="5" t="s">
        <v>120</v>
      </c>
      <c r="AP951"/>
      <c r="AQ951"/>
      <c r="AR951"/>
    </row>
    <row r="952" spans="1:44">
      <c r="A952" s="6">
        <v>21</v>
      </c>
      <c r="B952" s="6">
        <v>6</v>
      </c>
      <c r="C952" s="6">
        <v>41</v>
      </c>
      <c r="D952" s="7">
        <v>24.882444670000002</v>
      </c>
      <c r="E952" s="8">
        <f t="shared" si="620"/>
        <v>25</v>
      </c>
      <c r="F952" s="7">
        <v>89.396862189999993</v>
      </c>
      <c r="G952" s="8">
        <f t="shared" si="621"/>
        <v>89</v>
      </c>
      <c r="H952" s="9">
        <v>7.0869476870000003</v>
      </c>
      <c r="I952" s="8">
        <f t="shared" si="622"/>
        <v>7</v>
      </c>
      <c r="J952" s="10">
        <v>107.19517070000001</v>
      </c>
      <c r="K952" s="8">
        <f t="shared" si="623"/>
        <v>107</v>
      </c>
      <c r="L952" s="5" t="s">
        <v>120</v>
      </c>
      <c r="AP952"/>
      <c r="AQ952"/>
      <c r="AR952"/>
    </row>
    <row r="953" spans="1:44">
      <c r="A953" s="6">
        <v>29</v>
      </c>
      <c r="B953" s="6">
        <v>21</v>
      </c>
      <c r="C953" s="6">
        <v>45</v>
      </c>
      <c r="D953" s="7">
        <v>23.409815389999999</v>
      </c>
      <c r="E953" s="8">
        <f t="shared" si="620"/>
        <v>23</v>
      </c>
      <c r="F953" s="7">
        <v>93.132769999999994</v>
      </c>
      <c r="G953" s="8">
        <f t="shared" si="621"/>
        <v>93</v>
      </c>
      <c r="H953" s="9">
        <v>6.749260456</v>
      </c>
      <c r="I953" s="8">
        <f t="shared" si="622"/>
        <v>7</v>
      </c>
      <c r="J953" s="10">
        <v>105.2240743</v>
      </c>
      <c r="K953" s="8">
        <f t="shared" si="623"/>
        <v>105</v>
      </c>
      <c r="L953" s="5" t="s">
        <v>120</v>
      </c>
      <c r="AP953"/>
      <c r="AQ953"/>
      <c r="AR953"/>
    </row>
    <row r="954" spans="1:44">
      <c r="A954" s="6">
        <v>23</v>
      </c>
      <c r="B954" s="6">
        <v>5</v>
      </c>
      <c r="C954" s="6">
        <v>44</v>
      </c>
      <c r="D954" s="7">
        <v>21.20725375</v>
      </c>
      <c r="E954" s="8">
        <f t="shared" si="620"/>
        <v>21</v>
      </c>
      <c r="F954" s="7">
        <v>94.263047169999993</v>
      </c>
      <c r="G954" s="8">
        <f t="shared" si="621"/>
        <v>94</v>
      </c>
      <c r="H954" s="9">
        <v>7.1630046700000003</v>
      </c>
      <c r="I954" s="8">
        <f t="shared" si="622"/>
        <v>7</v>
      </c>
      <c r="J954" s="10">
        <v>107.5660804</v>
      </c>
      <c r="K954" s="8">
        <f t="shared" si="623"/>
        <v>108</v>
      </c>
      <c r="L954" s="5" t="s">
        <v>120</v>
      </c>
      <c r="AP954"/>
      <c r="AQ954"/>
      <c r="AR954"/>
    </row>
    <row r="955" spans="1:44">
      <c r="A955" s="6">
        <v>13</v>
      </c>
      <c r="B955" s="6">
        <v>7</v>
      </c>
      <c r="C955" s="6">
        <v>43</v>
      </c>
      <c r="D955" s="7">
        <v>18.20230419</v>
      </c>
      <c r="E955" s="8">
        <f t="shared" si="620"/>
        <v>18</v>
      </c>
      <c r="F955" s="7">
        <v>91.122821619999996</v>
      </c>
      <c r="G955" s="8">
        <f t="shared" si="621"/>
        <v>91</v>
      </c>
      <c r="H955" s="9">
        <v>7.0134815149999996</v>
      </c>
      <c r="I955" s="8">
        <f t="shared" si="622"/>
        <v>7</v>
      </c>
      <c r="J955" s="10">
        <v>109.6623974</v>
      </c>
      <c r="K955" s="8">
        <f t="shared" si="623"/>
        <v>110</v>
      </c>
      <c r="L955" s="5" t="s">
        <v>120</v>
      </c>
    </row>
    <row r="956" spans="1:44">
      <c r="A956" s="6">
        <v>5</v>
      </c>
      <c r="B956" s="6">
        <v>13</v>
      </c>
      <c r="C956" s="6">
        <v>37</v>
      </c>
      <c r="D956" s="7">
        <v>22.34375696</v>
      </c>
      <c r="E956" s="8">
        <f t="shared" si="620"/>
        <v>22</v>
      </c>
      <c r="F956" s="7">
        <v>89.787034500000004</v>
      </c>
      <c r="G956" s="8">
        <f t="shared" si="621"/>
        <v>90</v>
      </c>
      <c r="H956" s="9">
        <v>5.6482436490000003</v>
      </c>
      <c r="I956" s="8">
        <f t="shared" si="622"/>
        <v>6</v>
      </c>
      <c r="J956" s="10">
        <v>103.31830739999999</v>
      </c>
      <c r="K956" s="8">
        <f t="shared" si="623"/>
        <v>103</v>
      </c>
      <c r="L956" s="5" t="s">
        <v>120</v>
      </c>
    </row>
    <row r="957" spans="1:44">
      <c r="A957" s="6">
        <v>27</v>
      </c>
      <c r="B957" s="6">
        <v>24</v>
      </c>
      <c r="C957" s="6">
        <v>41</v>
      </c>
      <c r="D957" s="7">
        <v>24.327701340000001</v>
      </c>
      <c r="E957" s="8">
        <f t="shared" si="620"/>
        <v>24</v>
      </c>
      <c r="F957" s="7">
        <v>90.88292835</v>
      </c>
      <c r="G957" s="8">
        <f t="shared" si="621"/>
        <v>91</v>
      </c>
      <c r="H957" s="9">
        <v>6.6102511860000002</v>
      </c>
      <c r="I957" s="8">
        <f t="shared" si="622"/>
        <v>7</v>
      </c>
      <c r="J957" s="10">
        <v>110.4606459</v>
      </c>
      <c r="K957" s="8">
        <f t="shared" si="623"/>
        <v>110</v>
      </c>
      <c r="L957" s="5" t="s">
        <v>120</v>
      </c>
    </row>
    <row r="958" spans="1:44">
      <c r="A958" s="6">
        <v>7</v>
      </c>
      <c r="B958" s="6">
        <v>23</v>
      </c>
      <c r="C958" s="6">
        <v>35</v>
      </c>
      <c r="D958" s="7">
        <v>19.75088482</v>
      </c>
      <c r="E958" s="8">
        <f t="shared" si="620"/>
        <v>20</v>
      </c>
      <c r="F958" s="7">
        <v>88.716911569999994</v>
      </c>
      <c r="G958" s="8">
        <f t="shared" si="621"/>
        <v>89</v>
      </c>
      <c r="H958" s="9">
        <v>7.0543138230000002</v>
      </c>
      <c r="I958" s="8">
        <f t="shared" si="622"/>
        <v>7</v>
      </c>
      <c r="J958" s="10">
        <v>102.5538035</v>
      </c>
      <c r="K958" s="8">
        <f t="shared" si="623"/>
        <v>103</v>
      </c>
      <c r="L958" s="5" t="s">
        <v>120</v>
      </c>
    </row>
    <row r="959" spans="1:44">
      <c r="A959" s="6">
        <v>12</v>
      </c>
      <c r="B959" s="6">
        <v>20</v>
      </c>
      <c r="C959" s="6">
        <v>39</v>
      </c>
      <c r="D959" s="7">
        <v>19.86173586</v>
      </c>
      <c r="E959" s="8">
        <f t="shared" si="620"/>
        <v>20</v>
      </c>
      <c r="F959" s="7">
        <v>86.19740917</v>
      </c>
      <c r="G959" s="8">
        <f t="shared" si="621"/>
        <v>86</v>
      </c>
      <c r="H959" s="9">
        <v>6.0269993260000003</v>
      </c>
      <c r="I959" s="8">
        <f t="shared" si="622"/>
        <v>6</v>
      </c>
      <c r="J959" s="10">
        <v>111.02179289999999</v>
      </c>
      <c r="K959" s="8">
        <f t="shared" si="623"/>
        <v>111</v>
      </c>
      <c r="L959" s="5" t="s">
        <v>120</v>
      </c>
    </row>
    <row r="960" spans="1:44">
      <c r="A960" s="6">
        <v>4</v>
      </c>
      <c r="B960" s="6">
        <v>19</v>
      </c>
      <c r="C960" s="6">
        <v>43</v>
      </c>
      <c r="D960" s="7">
        <v>18.071329630000001</v>
      </c>
      <c r="E960" s="8">
        <f t="shared" si="620"/>
        <v>18</v>
      </c>
      <c r="F960" s="7">
        <v>93.145548759999997</v>
      </c>
      <c r="G960" s="8">
        <f t="shared" si="621"/>
        <v>93</v>
      </c>
      <c r="H960" s="9">
        <v>5.7794274019999996</v>
      </c>
      <c r="I960" s="8">
        <f t="shared" si="622"/>
        <v>6</v>
      </c>
      <c r="J960" s="10">
        <v>106.3602023</v>
      </c>
      <c r="K960" s="8">
        <f t="shared" si="623"/>
        <v>106</v>
      </c>
      <c r="L960" s="5" t="s">
        <v>120</v>
      </c>
    </row>
    <row r="961" spans="1:12">
      <c r="A961" s="6">
        <v>3</v>
      </c>
      <c r="B961" s="6">
        <v>9</v>
      </c>
      <c r="C961" s="6">
        <v>45</v>
      </c>
      <c r="D961" s="7">
        <v>23.891625609999998</v>
      </c>
      <c r="E961" s="8">
        <f t="shared" si="620"/>
        <v>24</v>
      </c>
      <c r="F961" s="7">
        <v>89.618502030000002</v>
      </c>
      <c r="G961" s="8">
        <f t="shared" si="621"/>
        <v>90</v>
      </c>
      <c r="H961" s="9">
        <v>6.5352442509999999</v>
      </c>
      <c r="I961" s="8">
        <f t="shared" si="622"/>
        <v>7</v>
      </c>
      <c r="J961" s="10">
        <v>104.61752199999999</v>
      </c>
      <c r="K961" s="8">
        <f t="shared" si="623"/>
        <v>105</v>
      </c>
      <c r="L961" s="5" t="s">
        <v>120</v>
      </c>
    </row>
    <row r="962" spans="1:12">
      <c r="A962" s="6">
        <v>1</v>
      </c>
      <c r="B962" s="6">
        <v>27</v>
      </c>
      <c r="C962" s="6">
        <v>36</v>
      </c>
      <c r="D962" s="7">
        <v>23.985987560000002</v>
      </c>
      <c r="E962" s="8">
        <f t="shared" si="620"/>
        <v>24</v>
      </c>
      <c r="F962" s="7">
        <v>93.342365819999998</v>
      </c>
      <c r="G962" s="8">
        <f t="shared" si="621"/>
        <v>93</v>
      </c>
      <c r="H962" s="9">
        <v>5.6849952349999997</v>
      </c>
      <c r="I962" s="8">
        <f t="shared" si="622"/>
        <v>6</v>
      </c>
      <c r="J962" s="10">
        <v>104.991282</v>
      </c>
      <c r="K962" s="8">
        <f t="shared" si="623"/>
        <v>105</v>
      </c>
      <c r="L962" s="5" t="s">
        <v>120</v>
      </c>
    </row>
    <row r="963" spans="1:12">
      <c r="A963" s="6">
        <v>23</v>
      </c>
      <c r="B963" s="6">
        <v>30</v>
      </c>
      <c r="C963" s="6">
        <v>44</v>
      </c>
      <c r="D963" s="7">
        <v>20.938929160000001</v>
      </c>
      <c r="E963" s="8">
        <f t="shared" ref="E963:E1026" si="624">ROUND(D963, 0)</f>
        <v>21</v>
      </c>
      <c r="F963" s="7">
        <v>85.429128689999999</v>
      </c>
      <c r="G963" s="8">
        <f t="shared" ref="G963:G1026" si="625">ROUND(F963, 0)</f>
        <v>85</v>
      </c>
      <c r="H963" s="9">
        <v>6.1247610799999999</v>
      </c>
      <c r="I963" s="8">
        <f t="shared" ref="I963:I1026" si="626">ROUND(H963, 0)</f>
        <v>6</v>
      </c>
      <c r="J963" s="10">
        <v>103.0295938</v>
      </c>
      <c r="K963" s="8">
        <f t="shared" ref="K963:K1026" si="627">ROUND(J963, 0)</f>
        <v>103</v>
      </c>
      <c r="L963" s="5" t="s">
        <v>120</v>
      </c>
    </row>
    <row r="964" spans="1:12">
      <c r="A964" s="6">
        <v>24</v>
      </c>
      <c r="B964" s="6">
        <v>21</v>
      </c>
      <c r="C964" s="6">
        <v>42</v>
      </c>
      <c r="D964" s="7">
        <v>20.82210727</v>
      </c>
      <c r="E964" s="8">
        <f t="shared" si="624"/>
        <v>21</v>
      </c>
      <c r="F964" s="7">
        <v>87.228156819999995</v>
      </c>
      <c r="G964" s="8">
        <f t="shared" si="625"/>
        <v>87</v>
      </c>
      <c r="H964" s="9">
        <v>6.9990143790000001</v>
      </c>
      <c r="I964" s="8">
        <f t="shared" si="626"/>
        <v>7</v>
      </c>
      <c r="J964" s="10">
        <v>109.44299340000001</v>
      </c>
      <c r="K964" s="8">
        <f t="shared" si="627"/>
        <v>109</v>
      </c>
      <c r="L964" s="5" t="s">
        <v>120</v>
      </c>
    </row>
    <row r="965" spans="1:12">
      <c r="A965" s="6">
        <v>13</v>
      </c>
      <c r="B965" s="6">
        <v>30</v>
      </c>
      <c r="C965" s="6">
        <v>37</v>
      </c>
      <c r="D965" s="7">
        <v>20.864749440000001</v>
      </c>
      <c r="E965" s="8">
        <f t="shared" si="624"/>
        <v>21</v>
      </c>
      <c r="F965" s="7">
        <v>91.617936360000002</v>
      </c>
      <c r="G965" s="8">
        <f t="shared" si="625"/>
        <v>92</v>
      </c>
      <c r="H965" s="9">
        <v>6.2771487710000002</v>
      </c>
      <c r="I965" s="8">
        <f t="shared" si="626"/>
        <v>6</v>
      </c>
      <c r="J965" s="10">
        <v>106.8685636</v>
      </c>
      <c r="K965" s="8">
        <f t="shared" si="627"/>
        <v>107</v>
      </c>
      <c r="L965" s="5" t="s">
        <v>120</v>
      </c>
    </row>
    <row r="966" spans="1:12">
      <c r="A966" s="6">
        <v>40</v>
      </c>
      <c r="B966" s="6">
        <v>11</v>
      </c>
      <c r="C966" s="6">
        <v>44</v>
      </c>
      <c r="D966" s="7">
        <v>24.458400359999999</v>
      </c>
      <c r="E966" s="8">
        <f t="shared" si="624"/>
        <v>24</v>
      </c>
      <c r="F966" s="7">
        <v>86.108746139999994</v>
      </c>
      <c r="G966" s="8">
        <f t="shared" si="625"/>
        <v>86</v>
      </c>
      <c r="H966" s="9">
        <v>6.3223960269999999</v>
      </c>
      <c r="I966" s="8">
        <f t="shared" si="626"/>
        <v>6</v>
      </c>
      <c r="J966" s="10">
        <v>111.3779693</v>
      </c>
      <c r="K966" s="8">
        <f t="shared" si="627"/>
        <v>111</v>
      </c>
      <c r="L966" s="5" t="s">
        <v>120</v>
      </c>
    </row>
    <row r="967" spans="1:12">
      <c r="A967" s="6">
        <v>21</v>
      </c>
      <c r="B967" s="6">
        <v>9</v>
      </c>
      <c r="C967" s="6">
        <v>40</v>
      </c>
      <c r="D967" s="7">
        <v>24.51147697</v>
      </c>
      <c r="E967" s="8">
        <f t="shared" si="624"/>
        <v>25</v>
      </c>
      <c r="F967" s="7">
        <v>90.644987150000006</v>
      </c>
      <c r="G967" s="8">
        <f t="shared" si="625"/>
        <v>91</v>
      </c>
      <c r="H967" s="9">
        <v>5.9564018279999997</v>
      </c>
      <c r="I967" s="8">
        <f t="shared" si="626"/>
        <v>6</v>
      </c>
      <c r="J967" s="10">
        <v>105.6209954</v>
      </c>
      <c r="K967" s="8">
        <f t="shared" si="627"/>
        <v>106</v>
      </c>
      <c r="L967" s="5" t="s">
        <v>120</v>
      </c>
    </row>
    <row r="968" spans="1:12">
      <c r="A968" s="6">
        <v>3</v>
      </c>
      <c r="B968" s="6">
        <v>27</v>
      </c>
      <c r="C968" s="6">
        <v>44</v>
      </c>
      <c r="D968" s="7">
        <v>24.568112039999999</v>
      </c>
      <c r="E968" s="8">
        <f t="shared" si="624"/>
        <v>25</v>
      </c>
      <c r="F968" s="7">
        <v>92.03009222</v>
      </c>
      <c r="G968" s="8">
        <f t="shared" si="625"/>
        <v>92</v>
      </c>
      <c r="H968" s="9">
        <v>6.591302797</v>
      </c>
      <c r="I968" s="8">
        <f t="shared" si="626"/>
        <v>7</v>
      </c>
      <c r="J968" s="10">
        <v>110.9633894</v>
      </c>
      <c r="K968" s="8">
        <f t="shared" si="627"/>
        <v>111</v>
      </c>
      <c r="L968" s="5" t="s">
        <v>120</v>
      </c>
    </row>
    <row r="969" spans="1:12">
      <c r="A969" s="6">
        <v>40</v>
      </c>
      <c r="B969" s="6">
        <v>29</v>
      </c>
      <c r="C969" s="6">
        <v>42</v>
      </c>
      <c r="D969" s="7">
        <v>24.632287089999998</v>
      </c>
      <c r="E969" s="8">
        <f t="shared" si="624"/>
        <v>25</v>
      </c>
      <c r="F969" s="7">
        <v>89.015744549999994</v>
      </c>
      <c r="G969" s="8">
        <f t="shared" si="625"/>
        <v>89</v>
      </c>
      <c r="H969" s="9">
        <v>7.1040949290000004</v>
      </c>
      <c r="I969" s="8">
        <f t="shared" si="626"/>
        <v>7</v>
      </c>
      <c r="J969" s="10">
        <v>110.6956184</v>
      </c>
      <c r="K969" s="8">
        <f t="shared" si="627"/>
        <v>111</v>
      </c>
      <c r="L969" s="5" t="s">
        <v>120</v>
      </c>
    </row>
    <row r="970" spans="1:12">
      <c r="A970" s="6">
        <v>14</v>
      </c>
      <c r="B970" s="6">
        <v>25</v>
      </c>
      <c r="C970" s="6">
        <v>40</v>
      </c>
      <c r="D970" s="7">
        <v>20.073865470000001</v>
      </c>
      <c r="E970" s="8">
        <f t="shared" si="624"/>
        <v>20</v>
      </c>
      <c r="F970" s="7">
        <v>90.978197120000004</v>
      </c>
      <c r="G970" s="8">
        <f t="shared" si="625"/>
        <v>91</v>
      </c>
      <c r="H970" s="9">
        <v>6.407872061</v>
      </c>
      <c r="I970" s="8">
        <f t="shared" si="626"/>
        <v>6</v>
      </c>
      <c r="J970" s="10">
        <v>103.7084055</v>
      </c>
      <c r="K970" s="8">
        <f t="shared" si="627"/>
        <v>104</v>
      </c>
      <c r="L970" s="5" t="s">
        <v>120</v>
      </c>
    </row>
    <row r="971" spans="1:12">
      <c r="A971" s="6">
        <v>38</v>
      </c>
      <c r="B971" s="6">
        <v>14</v>
      </c>
      <c r="C971" s="6">
        <v>37</v>
      </c>
      <c r="D971" s="7">
        <v>21.805230510000001</v>
      </c>
      <c r="E971" s="8">
        <f t="shared" si="624"/>
        <v>22</v>
      </c>
      <c r="F971" s="7">
        <v>94.636128580000005</v>
      </c>
      <c r="G971" s="8">
        <f t="shared" si="625"/>
        <v>95</v>
      </c>
      <c r="H971" s="9">
        <v>6.658402594</v>
      </c>
      <c r="I971" s="8">
        <f t="shared" si="626"/>
        <v>7</v>
      </c>
      <c r="J971" s="10">
        <v>102.6488846</v>
      </c>
      <c r="K971" s="8">
        <f t="shared" si="627"/>
        <v>103</v>
      </c>
      <c r="L971" s="5" t="s">
        <v>120</v>
      </c>
    </row>
    <row r="972" spans="1:12">
      <c r="A972" s="6">
        <v>34</v>
      </c>
      <c r="B972" s="6">
        <v>9</v>
      </c>
      <c r="C972" s="6">
        <v>36</v>
      </c>
      <c r="D972" s="7">
        <v>22.812264500000001</v>
      </c>
      <c r="E972" s="8">
        <f t="shared" si="624"/>
        <v>23</v>
      </c>
      <c r="F972" s="7">
        <v>86.342337670000006</v>
      </c>
      <c r="G972" s="8">
        <f t="shared" si="625"/>
        <v>86</v>
      </c>
      <c r="H972" s="9">
        <v>6.2760389610000002</v>
      </c>
      <c r="I972" s="8">
        <f t="shared" si="626"/>
        <v>6</v>
      </c>
      <c r="J972" s="10">
        <v>110.4432293</v>
      </c>
      <c r="K972" s="8">
        <f t="shared" si="627"/>
        <v>110</v>
      </c>
      <c r="L972" s="5" t="s">
        <v>120</v>
      </c>
    </row>
    <row r="973" spans="1:12">
      <c r="A973" s="6">
        <v>32</v>
      </c>
      <c r="B973" s="6">
        <v>14</v>
      </c>
      <c r="C973" s="6">
        <v>37</v>
      </c>
      <c r="D973" s="7">
        <v>22.730312529999999</v>
      </c>
      <c r="E973" s="8">
        <f t="shared" si="624"/>
        <v>23</v>
      </c>
      <c r="F973" s="7">
        <v>88.485678559999997</v>
      </c>
      <c r="G973" s="8">
        <f t="shared" si="625"/>
        <v>88</v>
      </c>
      <c r="H973" s="9">
        <v>6.8252562360000004</v>
      </c>
      <c r="I973" s="8">
        <f t="shared" si="626"/>
        <v>7</v>
      </c>
      <c r="J973" s="10">
        <v>104.6843243</v>
      </c>
      <c r="K973" s="8">
        <f t="shared" si="627"/>
        <v>105</v>
      </c>
      <c r="L973" s="5" t="s">
        <v>120</v>
      </c>
    </row>
    <row r="974" spans="1:12">
      <c r="A974" s="6">
        <v>18</v>
      </c>
      <c r="B974" s="6">
        <v>21</v>
      </c>
      <c r="C974" s="6">
        <v>35</v>
      </c>
      <c r="D974" s="7">
        <v>23.2801227</v>
      </c>
      <c r="E974" s="8">
        <f t="shared" si="624"/>
        <v>23</v>
      </c>
      <c r="F974" s="7">
        <v>94.943304569999995</v>
      </c>
      <c r="G974" s="8">
        <f t="shared" si="625"/>
        <v>95</v>
      </c>
      <c r="H974" s="9">
        <v>6.3685605220000001</v>
      </c>
      <c r="I974" s="8">
        <f t="shared" si="626"/>
        <v>6</v>
      </c>
      <c r="J974" s="10">
        <v>111.1382096</v>
      </c>
      <c r="K974" s="8">
        <f t="shared" si="627"/>
        <v>111</v>
      </c>
      <c r="L974" s="5" t="s">
        <v>120</v>
      </c>
    </row>
    <row r="975" spans="1:12">
      <c r="A975" s="6">
        <v>8</v>
      </c>
      <c r="B975" s="6">
        <v>23</v>
      </c>
      <c r="C975" s="6">
        <v>38</v>
      </c>
      <c r="D975" s="7">
        <v>19.30106297</v>
      </c>
      <c r="E975" s="8">
        <f t="shared" si="624"/>
        <v>19</v>
      </c>
      <c r="F975" s="7">
        <v>87.177517199999997</v>
      </c>
      <c r="G975" s="8">
        <f t="shared" si="625"/>
        <v>87</v>
      </c>
      <c r="H975" s="9">
        <v>7.0054107339999998</v>
      </c>
      <c r="I975" s="8">
        <f t="shared" si="626"/>
        <v>7</v>
      </c>
      <c r="J975" s="10">
        <v>105.47665910000001</v>
      </c>
      <c r="K975" s="8">
        <f t="shared" si="627"/>
        <v>105</v>
      </c>
      <c r="L975" s="5" t="s">
        <v>120</v>
      </c>
    </row>
    <row r="976" spans="1:12">
      <c r="A976" s="6">
        <v>15</v>
      </c>
      <c r="B976" s="6">
        <v>6</v>
      </c>
      <c r="C976" s="6">
        <v>41</v>
      </c>
      <c r="D976" s="7">
        <v>19.008706700000001</v>
      </c>
      <c r="E976" s="8">
        <f t="shared" si="624"/>
        <v>19</v>
      </c>
      <c r="F976" s="7">
        <v>88.837681489999994</v>
      </c>
      <c r="G976" s="8">
        <f t="shared" si="625"/>
        <v>89</v>
      </c>
      <c r="H976" s="9">
        <v>6.8973684769999997</v>
      </c>
      <c r="I976" s="8">
        <f t="shared" si="626"/>
        <v>7</v>
      </c>
      <c r="J976" s="10">
        <v>108.6793978</v>
      </c>
      <c r="K976" s="8">
        <f t="shared" si="627"/>
        <v>109</v>
      </c>
      <c r="L976" s="5" t="s">
        <v>120</v>
      </c>
    </row>
    <row r="977" spans="1:12">
      <c r="A977" s="6">
        <v>0</v>
      </c>
      <c r="B977" s="6">
        <v>5</v>
      </c>
      <c r="C977" s="6">
        <v>36</v>
      </c>
      <c r="D977" s="7">
        <v>24.35193812</v>
      </c>
      <c r="E977" s="8">
        <f t="shared" si="624"/>
        <v>24</v>
      </c>
      <c r="F977" s="7">
        <v>90.88612388</v>
      </c>
      <c r="G977" s="8">
        <f t="shared" si="625"/>
        <v>91</v>
      </c>
      <c r="H977" s="9">
        <v>6.1529065020000004</v>
      </c>
      <c r="I977" s="8">
        <f t="shared" si="626"/>
        <v>6</v>
      </c>
      <c r="J977" s="10">
        <v>105.529185</v>
      </c>
      <c r="K977" s="8">
        <f t="shared" si="627"/>
        <v>106</v>
      </c>
      <c r="L977" s="5" t="s">
        <v>120</v>
      </c>
    </row>
    <row r="978" spans="1:12">
      <c r="A978" s="6">
        <v>22</v>
      </c>
      <c r="B978" s="6">
        <v>9</v>
      </c>
      <c r="C978" s="6">
        <v>44</v>
      </c>
      <c r="D978" s="7">
        <v>24.722355390000001</v>
      </c>
      <c r="E978" s="8">
        <f t="shared" si="624"/>
        <v>25</v>
      </c>
      <c r="F978" s="7">
        <v>88.876512950000006</v>
      </c>
      <c r="G978" s="8">
        <f t="shared" si="625"/>
        <v>89</v>
      </c>
      <c r="H978" s="9">
        <v>5.7443616019999997</v>
      </c>
      <c r="I978" s="8">
        <f t="shared" si="626"/>
        <v>6</v>
      </c>
      <c r="J978" s="10">
        <v>112.1926517</v>
      </c>
      <c r="K978" s="8">
        <f t="shared" si="627"/>
        <v>112</v>
      </c>
      <c r="L978" s="5" t="s">
        <v>120</v>
      </c>
    </row>
    <row r="979" spans="1:12">
      <c r="A979" s="6">
        <v>14</v>
      </c>
      <c r="B979" s="6">
        <v>8</v>
      </c>
      <c r="C979" s="6">
        <v>43</v>
      </c>
      <c r="D979" s="7">
        <v>21.92513945</v>
      </c>
      <c r="E979" s="8">
        <f t="shared" si="624"/>
        <v>22</v>
      </c>
      <c r="F979" s="7">
        <v>94.464853120000001</v>
      </c>
      <c r="G979" s="8">
        <f t="shared" si="625"/>
        <v>94</v>
      </c>
      <c r="H979" s="9">
        <v>7.0516549240000002</v>
      </c>
      <c r="I979" s="8">
        <f t="shared" si="626"/>
        <v>7</v>
      </c>
      <c r="J979" s="10">
        <v>111.71620160000001</v>
      </c>
      <c r="K979" s="8">
        <f t="shared" si="627"/>
        <v>112</v>
      </c>
      <c r="L979" s="5" t="s">
        <v>120</v>
      </c>
    </row>
    <row r="980" spans="1:12">
      <c r="A980" s="6">
        <v>31</v>
      </c>
      <c r="B980" s="6">
        <v>11</v>
      </c>
      <c r="C980" s="6">
        <v>45</v>
      </c>
      <c r="D980" s="7">
        <v>24.839544140000001</v>
      </c>
      <c r="E980" s="8">
        <f t="shared" si="624"/>
        <v>25</v>
      </c>
      <c r="F980" s="7">
        <v>86.887380759999999</v>
      </c>
      <c r="G980" s="8">
        <f t="shared" si="625"/>
        <v>87</v>
      </c>
      <c r="H980" s="9">
        <v>6.0346129279999996</v>
      </c>
      <c r="I980" s="8">
        <f t="shared" si="626"/>
        <v>6</v>
      </c>
      <c r="J980" s="10">
        <v>107.6435771</v>
      </c>
      <c r="K980" s="8">
        <f t="shared" si="627"/>
        <v>108</v>
      </c>
      <c r="L980" s="5" t="s">
        <v>120</v>
      </c>
    </row>
    <row r="981" spans="1:12">
      <c r="A981" s="6">
        <v>39</v>
      </c>
      <c r="B981" s="6">
        <v>17</v>
      </c>
      <c r="C981" s="6">
        <v>45</v>
      </c>
      <c r="D981" s="7">
        <v>18.09691127</v>
      </c>
      <c r="E981" s="8">
        <f t="shared" si="624"/>
        <v>18</v>
      </c>
      <c r="F981" s="7">
        <v>90.421773790000003</v>
      </c>
      <c r="G981" s="8">
        <f t="shared" si="625"/>
        <v>90</v>
      </c>
      <c r="H981" s="9">
        <v>6.9244907309999997</v>
      </c>
      <c r="I981" s="8">
        <f t="shared" si="626"/>
        <v>7</v>
      </c>
      <c r="J981" s="10">
        <v>104.88189</v>
      </c>
      <c r="K981" s="8">
        <f t="shared" si="627"/>
        <v>105</v>
      </c>
      <c r="L981" s="5" t="s">
        <v>120</v>
      </c>
    </row>
    <row r="982" spans="1:12">
      <c r="A982" s="6">
        <v>10</v>
      </c>
      <c r="B982" s="6">
        <v>5</v>
      </c>
      <c r="C982" s="6">
        <v>42</v>
      </c>
      <c r="D982" s="7">
        <v>20.24104904</v>
      </c>
      <c r="E982" s="8">
        <f t="shared" si="624"/>
        <v>20</v>
      </c>
      <c r="F982" s="7">
        <v>91.087068220000006</v>
      </c>
      <c r="G982" s="8">
        <f t="shared" si="625"/>
        <v>91</v>
      </c>
      <c r="H982" s="9">
        <v>6.8870059970000002</v>
      </c>
      <c r="I982" s="8">
        <f t="shared" si="626"/>
        <v>7</v>
      </c>
      <c r="J982" s="10">
        <v>109.2537734</v>
      </c>
      <c r="K982" s="8">
        <f t="shared" si="627"/>
        <v>109</v>
      </c>
      <c r="L982" s="5" t="s">
        <v>120</v>
      </c>
    </row>
    <row r="983" spans="1:12">
      <c r="A983" s="6">
        <v>8</v>
      </c>
      <c r="B983" s="6">
        <v>28</v>
      </c>
      <c r="C983" s="6">
        <v>38</v>
      </c>
      <c r="D983" s="7">
        <v>23.225940000000001</v>
      </c>
      <c r="E983" s="8">
        <f t="shared" si="624"/>
        <v>23</v>
      </c>
      <c r="F983" s="7">
        <v>94.429713620000001</v>
      </c>
      <c r="G983" s="8">
        <f t="shared" si="625"/>
        <v>94</v>
      </c>
      <c r="H983" s="9">
        <v>6.8444019000000003</v>
      </c>
      <c r="I983" s="8">
        <f t="shared" si="626"/>
        <v>7</v>
      </c>
      <c r="J983" s="10">
        <v>105.6917856</v>
      </c>
      <c r="K983" s="8">
        <f t="shared" si="627"/>
        <v>106</v>
      </c>
      <c r="L983" s="5" t="s">
        <v>120</v>
      </c>
    </row>
    <row r="984" spans="1:12">
      <c r="A984" s="6">
        <v>32</v>
      </c>
      <c r="B984" s="6">
        <v>13</v>
      </c>
      <c r="C984" s="6">
        <v>42</v>
      </c>
      <c r="D984" s="7">
        <v>23.50128217</v>
      </c>
      <c r="E984" s="8">
        <f t="shared" si="624"/>
        <v>24</v>
      </c>
      <c r="F984" s="7">
        <v>92.975275460000006</v>
      </c>
      <c r="G984" s="8">
        <f t="shared" si="625"/>
        <v>93</v>
      </c>
      <c r="H984" s="9">
        <v>5.7860580319999997</v>
      </c>
      <c r="I984" s="8">
        <f t="shared" si="626"/>
        <v>6</v>
      </c>
      <c r="J984" s="10">
        <v>106.61905</v>
      </c>
      <c r="K984" s="8">
        <f t="shared" si="627"/>
        <v>107</v>
      </c>
      <c r="L984" s="5" t="s">
        <v>120</v>
      </c>
    </row>
    <row r="985" spans="1:12">
      <c r="A985" s="6">
        <v>18</v>
      </c>
      <c r="B985" s="6">
        <v>9</v>
      </c>
      <c r="C985" s="6">
        <v>40</v>
      </c>
      <c r="D985" s="7">
        <v>19.446230849999999</v>
      </c>
      <c r="E985" s="8">
        <f t="shared" si="624"/>
        <v>19</v>
      </c>
      <c r="F985" s="7">
        <v>89.021270450000003</v>
      </c>
      <c r="G985" s="8">
        <f t="shared" si="625"/>
        <v>89</v>
      </c>
      <c r="H985" s="9">
        <v>5.627186257</v>
      </c>
      <c r="I985" s="8">
        <f t="shared" si="626"/>
        <v>6</v>
      </c>
      <c r="J985" s="10">
        <v>106.1606833</v>
      </c>
      <c r="K985" s="8">
        <f t="shared" si="627"/>
        <v>106</v>
      </c>
      <c r="L985" s="5" t="s">
        <v>120</v>
      </c>
    </row>
    <row r="986" spans="1:12">
      <c r="A986" s="6">
        <v>20</v>
      </c>
      <c r="B986" s="6">
        <v>27</v>
      </c>
      <c r="C986" s="6">
        <v>41</v>
      </c>
      <c r="D986" s="7">
        <v>20.513434839999999</v>
      </c>
      <c r="E986" s="8">
        <f t="shared" si="624"/>
        <v>21</v>
      </c>
      <c r="F986" s="7">
        <v>92.516759030000003</v>
      </c>
      <c r="G986" s="8">
        <f t="shared" si="625"/>
        <v>93</v>
      </c>
      <c r="H986" s="9">
        <v>5.7000886629999998</v>
      </c>
      <c r="I986" s="8">
        <f t="shared" si="626"/>
        <v>6</v>
      </c>
      <c r="J986" s="10">
        <v>110.5764023</v>
      </c>
      <c r="K986" s="8">
        <f t="shared" si="627"/>
        <v>111</v>
      </c>
      <c r="L986" s="5" t="s">
        <v>120</v>
      </c>
    </row>
    <row r="987" spans="1:12">
      <c r="A987" s="6">
        <v>39</v>
      </c>
      <c r="B987" s="6">
        <v>25</v>
      </c>
      <c r="C987" s="6">
        <v>36</v>
      </c>
      <c r="D987" s="7">
        <v>18.902230320000001</v>
      </c>
      <c r="E987" s="8">
        <f t="shared" si="624"/>
        <v>19</v>
      </c>
      <c r="F987" s="7">
        <v>94.998975369999997</v>
      </c>
      <c r="G987" s="8">
        <f t="shared" si="625"/>
        <v>95</v>
      </c>
      <c r="H987" s="9">
        <v>5.5678051850000001</v>
      </c>
      <c r="I987" s="8">
        <f t="shared" si="626"/>
        <v>6</v>
      </c>
      <c r="J987" s="10">
        <v>107.61032109999999</v>
      </c>
      <c r="K987" s="8">
        <f t="shared" si="627"/>
        <v>108</v>
      </c>
      <c r="L987" s="5" t="s">
        <v>120</v>
      </c>
    </row>
    <row r="988" spans="1:12">
      <c r="A988" s="6">
        <v>20</v>
      </c>
      <c r="B988" s="6">
        <v>7</v>
      </c>
      <c r="C988" s="6">
        <v>45</v>
      </c>
      <c r="D988" s="7">
        <v>18.905923189999999</v>
      </c>
      <c r="E988" s="8">
        <f t="shared" si="624"/>
        <v>19</v>
      </c>
      <c r="F988" s="7">
        <v>89.241268079999998</v>
      </c>
      <c r="G988" s="8">
        <f t="shared" si="625"/>
        <v>89</v>
      </c>
      <c r="H988" s="9">
        <v>6.0778860119999996</v>
      </c>
      <c r="I988" s="8">
        <f t="shared" si="626"/>
        <v>6</v>
      </c>
      <c r="J988" s="10">
        <v>112.47509410000001</v>
      </c>
      <c r="K988" s="8">
        <f t="shared" si="627"/>
        <v>112</v>
      </c>
      <c r="L988" s="5" t="s">
        <v>120</v>
      </c>
    </row>
    <row r="989" spans="1:12">
      <c r="A989" s="6">
        <v>11</v>
      </c>
      <c r="B989" s="6">
        <v>10</v>
      </c>
      <c r="C989" s="6">
        <v>45</v>
      </c>
      <c r="D989" s="7">
        <v>22.63045168</v>
      </c>
      <c r="E989" s="8">
        <f t="shared" si="624"/>
        <v>23</v>
      </c>
      <c r="F989" s="7">
        <v>88.455771580000004</v>
      </c>
      <c r="G989" s="8">
        <f t="shared" si="625"/>
        <v>88</v>
      </c>
      <c r="H989" s="9">
        <v>6.3979956089999996</v>
      </c>
      <c r="I989" s="8">
        <f t="shared" si="626"/>
        <v>6</v>
      </c>
      <c r="J989" s="10">
        <v>109.0357597</v>
      </c>
      <c r="K989" s="8">
        <f t="shared" si="627"/>
        <v>109</v>
      </c>
      <c r="L989" s="5" t="s">
        <v>120</v>
      </c>
    </row>
    <row r="990" spans="1:12">
      <c r="A990" s="6">
        <v>40</v>
      </c>
      <c r="B990" s="6">
        <v>18</v>
      </c>
      <c r="C990" s="6">
        <v>43</v>
      </c>
      <c r="D990" s="7">
        <v>19.386038150000001</v>
      </c>
      <c r="E990" s="8">
        <f t="shared" si="624"/>
        <v>19</v>
      </c>
      <c r="F990" s="7">
        <v>86.790584960000004</v>
      </c>
      <c r="G990" s="8">
        <f t="shared" si="625"/>
        <v>87</v>
      </c>
      <c r="H990" s="9">
        <v>5.7673725390000001</v>
      </c>
      <c r="I990" s="8">
        <f t="shared" si="626"/>
        <v>6</v>
      </c>
      <c r="J990" s="10">
        <v>109.9130984</v>
      </c>
      <c r="K990" s="8">
        <f t="shared" si="627"/>
        <v>110</v>
      </c>
      <c r="L990" s="5" t="s">
        <v>120</v>
      </c>
    </row>
    <row r="991" spans="1:12">
      <c r="A991" s="6">
        <v>3</v>
      </c>
      <c r="B991" s="6">
        <v>26</v>
      </c>
      <c r="C991" s="6">
        <v>39</v>
      </c>
      <c r="D991" s="7">
        <v>24.383189649999998</v>
      </c>
      <c r="E991" s="8">
        <f t="shared" si="624"/>
        <v>24</v>
      </c>
      <c r="F991" s="7">
        <v>91.194315549999999</v>
      </c>
      <c r="G991" s="8">
        <f t="shared" si="625"/>
        <v>91</v>
      </c>
      <c r="H991" s="9">
        <v>7.0799732410000003</v>
      </c>
      <c r="I991" s="8">
        <f t="shared" si="626"/>
        <v>7</v>
      </c>
      <c r="J991" s="10">
        <v>103.6012114</v>
      </c>
      <c r="K991" s="8">
        <f t="shared" si="627"/>
        <v>104</v>
      </c>
      <c r="L991" s="5" t="s">
        <v>120</v>
      </c>
    </row>
    <row r="992" spans="1:12">
      <c r="A992" s="6">
        <v>9</v>
      </c>
      <c r="B992" s="6">
        <v>16</v>
      </c>
      <c r="C992" s="6">
        <v>36</v>
      </c>
      <c r="D992" s="7">
        <v>23.779890259999998</v>
      </c>
      <c r="E992" s="8">
        <f t="shared" si="624"/>
        <v>24</v>
      </c>
      <c r="F992" s="7">
        <v>92.933869029999997</v>
      </c>
      <c r="G992" s="8">
        <f t="shared" si="625"/>
        <v>93</v>
      </c>
      <c r="H992" s="9">
        <v>5.8933323780000002</v>
      </c>
      <c r="I992" s="8">
        <f t="shared" si="626"/>
        <v>6</v>
      </c>
      <c r="J992" s="10">
        <v>106.977723</v>
      </c>
      <c r="K992" s="8">
        <f t="shared" si="627"/>
        <v>107</v>
      </c>
      <c r="L992" s="5" t="s">
        <v>120</v>
      </c>
    </row>
    <row r="993" spans="1:12">
      <c r="A993" s="6">
        <v>30</v>
      </c>
      <c r="B993" s="6">
        <v>20</v>
      </c>
      <c r="C993" s="6">
        <v>38</v>
      </c>
      <c r="D993" s="7">
        <v>22.598901739999999</v>
      </c>
      <c r="E993" s="8">
        <f t="shared" si="624"/>
        <v>23</v>
      </c>
      <c r="F993" s="7">
        <v>93.163439420000003</v>
      </c>
      <c r="G993" s="8">
        <f t="shared" si="625"/>
        <v>93</v>
      </c>
      <c r="H993" s="9">
        <v>7.0582225960000002</v>
      </c>
      <c r="I993" s="8">
        <f t="shared" si="626"/>
        <v>7</v>
      </c>
      <c r="J993" s="10">
        <v>110.0932899</v>
      </c>
      <c r="K993" s="8">
        <f t="shared" si="627"/>
        <v>110</v>
      </c>
      <c r="L993" s="5" t="s">
        <v>120</v>
      </c>
    </row>
    <row r="994" spans="1:12">
      <c r="A994" s="6">
        <v>40</v>
      </c>
      <c r="B994" s="6">
        <v>9</v>
      </c>
      <c r="C994" s="6">
        <v>41</v>
      </c>
      <c r="D994" s="7">
        <v>24.377667819999999</v>
      </c>
      <c r="E994" s="8">
        <f t="shared" si="624"/>
        <v>24</v>
      </c>
      <c r="F994" s="7">
        <v>85.401711800000001</v>
      </c>
      <c r="G994" s="8">
        <f t="shared" si="625"/>
        <v>85</v>
      </c>
      <c r="H994" s="9">
        <v>5.7827069499999997</v>
      </c>
      <c r="I994" s="8">
        <f t="shared" si="626"/>
        <v>6</v>
      </c>
      <c r="J994" s="10">
        <v>106.128338</v>
      </c>
      <c r="K994" s="8">
        <f t="shared" si="627"/>
        <v>106</v>
      </c>
      <c r="L994" s="5" t="s">
        <v>120</v>
      </c>
    </row>
    <row r="995" spans="1:12">
      <c r="A995" s="6">
        <v>40</v>
      </c>
      <c r="B995" s="6">
        <v>30</v>
      </c>
      <c r="C995" s="6">
        <v>35</v>
      </c>
      <c r="D995" s="7">
        <v>20.892732729999999</v>
      </c>
      <c r="E995" s="8">
        <f t="shared" si="624"/>
        <v>21</v>
      </c>
      <c r="F995" s="7">
        <v>91.077769770000003</v>
      </c>
      <c r="G995" s="8">
        <f t="shared" si="625"/>
        <v>91</v>
      </c>
      <c r="H995" s="9">
        <v>6.2696639630000002</v>
      </c>
      <c r="I995" s="8">
        <f t="shared" si="626"/>
        <v>6</v>
      </c>
      <c r="J995" s="10">
        <v>104.4407083</v>
      </c>
      <c r="K995" s="8">
        <f t="shared" si="627"/>
        <v>104</v>
      </c>
      <c r="L995" s="5" t="s">
        <v>120</v>
      </c>
    </row>
    <row r="996" spans="1:12">
      <c r="A996" s="6">
        <v>32</v>
      </c>
      <c r="B996" s="6">
        <v>25</v>
      </c>
      <c r="C996" s="6">
        <v>35</v>
      </c>
      <c r="D996" s="7">
        <v>18.09903225</v>
      </c>
      <c r="E996" s="8">
        <f t="shared" si="624"/>
        <v>18</v>
      </c>
      <c r="F996" s="7">
        <v>85.707862820000003</v>
      </c>
      <c r="G996" s="8">
        <f t="shared" si="625"/>
        <v>86</v>
      </c>
      <c r="H996" s="9">
        <v>5.892913826</v>
      </c>
      <c r="I996" s="8">
        <f t="shared" si="626"/>
        <v>6</v>
      </c>
      <c r="J996" s="10">
        <v>107.0050976</v>
      </c>
      <c r="K996" s="8">
        <f t="shared" si="627"/>
        <v>107</v>
      </c>
      <c r="L996" s="5" t="s">
        <v>120</v>
      </c>
    </row>
    <row r="997" spans="1:12">
      <c r="A997" s="6">
        <v>33</v>
      </c>
      <c r="B997" s="6">
        <v>23</v>
      </c>
      <c r="C997" s="6">
        <v>45</v>
      </c>
      <c r="D997" s="7">
        <v>20.002189869999999</v>
      </c>
      <c r="E997" s="8">
        <f t="shared" si="624"/>
        <v>20</v>
      </c>
      <c r="F997" s="7">
        <v>85.836181909999993</v>
      </c>
      <c r="G997" s="8">
        <f t="shared" si="625"/>
        <v>86</v>
      </c>
      <c r="H997" s="9">
        <v>7.1165388829999996</v>
      </c>
      <c r="I997" s="8">
        <f t="shared" si="626"/>
        <v>7</v>
      </c>
      <c r="J997" s="10">
        <v>112.337046</v>
      </c>
      <c r="K997" s="8">
        <f t="shared" si="627"/>
        <v>112</v>
      </c>
      <c r="L997" s="5" t="s">
        <v>120</v>
      </c>
    </row>
    <row r="998" spans="1:12">
      <c r="A998" s="6">
        <v>4</v>
      </c>
      <c r="B998" s="6">
        <v>14</v>
      </c>
      <c r="C998" s="6">
        <v>41</v>
      </c>
      <c r="D998" s="7">
        <v>19.851393259999998</v>
      </c>
      <c r="E998" s="8">
        <f t="shared" si="624"/>
        <v>20</v>
      </c>
      <c r="F998" s="7">
        <v>89.807323350000004</v>
      </c>
      <c r="G998" s="8">
        <f t="shared" si="625"/>
        <v>90</v>
      </c>
      <c r="H998" s="9">
        <v>6.4301634810000001</v>
      </c>
      <c r="I998" s="8">
        <f t="shared" si="626"/>
        <v>6</v>
      </c>
      <c r="J998" s="10">
        <v>102.8186358</v>
      </c>
      <c r="K998" s="8">
        <f t="shared" si="627"/>
        <v>103</v>
      </c>
      <c r="L998" s="5" t="s">
        <v>120</v>
      </c>
    </row>
    <row r="999" spans="1:12">
      <c r="A999" s="6">
        <v>13</v>
      </c>
      <c r="B999" s="6">
        <v>17</v>
      </c>
      <c r="C999" s="6">
        <v>45</v>
      </c>
      <c r="D999" s="7">
        <v>21.254336070000001</v>
      </c>
      <c r="E999" s="8">
        <f t="shared" si="624"/>
        <v>21</v>
      </c>
      <c r="F999" s="7">
        <v>92.650589359999998</v>
      </c>
      <c r="G999" s="8">
        <f t="shared" si="625"/>
        <v>93</v>
      </c>
      <c r="H999" s="9">
        <v>7.1595209789999998</v>
      </c>
      <c r="I999" s="8">
        <f t="shared" si="626"/>
        <v>7</v>
      </c>
      <c r="J999" s="10">
        <v>106.2784673</v>
      </c>
      <c r="K999" s="8">
        <f t="shared" si="627"/>
        <v>106</v>
      </c>
      <c r="L999" s="5" t="s">
        <v>120</v>
      </c>
    </row>
    <row r="1000" spans="1:12">
      <c r="A1000" s="6">
        <v>39</v>
      </c>
      <c r="B1000" s="6">
        <v>24</v>
      </c>
      <c r="C1000" s="6">
        <v>39</v>
      </c>
      <c r="D1000" s="7">
        <v>23.653741060000002</v>
      </c>
      <c r="E1000" s="8">
        <f t="shared" si="624"/>
        <v>24</v>
      </c>
      <c r="F1000" s="7">
        <v>93.326575039999994</v>
      </c>
      <c r="G1000" s="8">
        <f t="shared" si="625"/>
        <v>93</v>
      </c>
      <c r="H1000" s="9">
        <v>6.4312657370000004</v>
      </c>
      <c r="I1000" s="8">
        <f t="shared" si="626"/>
        <v>6</v>
      </c>
      <c r="J1000" s="10">
        <v>109.8076178</v>
      </c>
      <c r="K1000" s="8">
        <f t="shared" si="627"/>
        <v>110</v>
      </c>
      <c r="L1000" s="5" t="s">
        <v>120</v>
      </c>
    </row>
    <row r="1001" spans="1:12">
      <c r="A1001" s="6">
        <v>8</v>
      </c>
      <c r="B1001" s="6">
        <v>28</v>
      </c>
      <c r="C1001" s="6">
        <v>37</v>
      </c>
      <c r="D1001" s="7">
        <v>23.88404783</v>
      </c>
      <c r="E1001" s="8">
        <f t="shared" si="624"/>
        <v>24</v>
      </c>
      <c r="F1001" s="7">
        <v>86.206138420000002</v>
      </c>
      <c r="G1001" s="8">
        <f t="shared" si="625"/>
        <v>86</v>
      </c>
      <c r="H1001" s="9">
        <v>6.082571701</v>
      </c>
      <c r="I1001" s="8">
        <f t="shared" si="626"/>
        <v>6</v>
      </c>
      <c r="J1001" s="10">
        <v>108.31217890000001</v>
      </c>
      <c r="K1001" s="8">
        <f t="shared" si="627"/>
        <v>108</v>
      </c>
      <c r="L1001" s="5" t="s">
        <v>120</v>
      </c>
    </row>
    <row r="1002" spans="1:12">
      <c r="A1002" s="6">
        <v>91</v>
      </c>
      <c r="B1002" s="6">
        <v>94</v>
      </c>
      <c r="C1002" s="6">
        <v>46</v>
      </c>
      <c r="D1002" s="7">
        <v>29.367923659999999</v>
      </c>
      <c r="E1002" s="8">
        <f t="shared" si="624"/>
        <v>29</v>
      </c>
      <c r="F1002" s="7">
        <v>76.249001010000001</v>
      </c>
      <c r="G1002" s="8">
        <f t="shared" si="625"/>
        <v>76</v>
      </c>
      <c r="H1002" s="9">
        <v>6.1499340340000002</v>
      </c>
      <c r="I1002" s="8">
        <f t="shared" si="626"/>
        <v>6</v>
      </c>
      <c r="J1002" s="10">
        <v>92.828409109999996</v>
      </c>
      <c r="K1002" s="8">
        <f t="shared" si="627"/>
        <v>93</v>
      </c>
      <c r="L1002" s="5" t="s">
        <v>131</v>
      </c>
    </row>
    <row r="1003" spans="1:12">
      <c r="A1003" s="6">
        <v>105</v>
      </c>
      <c r="B1003" s="6">
        <v>95</v>
      </c>
      <c r="C1003" s="6">
        <v>50</v>
      </c>
      <c r="D1003" s="7">
        <v>27.333689939999999</v>
      </c>
      <c r="E1003" s="8">
        <f t="shared" si="624"/>
        <v>27</v>
      </c>
      <c r="F1003" s="7">
        <v>83.676751969999998</v>
      </c>
      <c r="G1003" s="8">
        <f t="shared" si="625"/>
        <v>84</v>
      </c>
      <c r="H1003" s="9">
        <v>5.8490760990000004</v>
      </c>
      <c r="I1003" s="8">
        <f t="shared" si="626"/>
        <v>6</v>
      </c>
      <c r="J1003" s="10">
        <v>101.0494791</v>
      </c>
      <c r="K1003" s="8">
        <f t="shared" si="627"/>
        <v>101</v>
      </c>
      <c r="L1003" s="5" t="s">
        <v>131</v>
      </c>
    </row>
    <row r="1004" spans="1:12">
      <c r="A1004" s="6">
        <v>108</v>
      </c>
      <c r="B1004" s="6">
        <v>92</v>
      </c>
      <c r="C1004" s="6">
        <v>53</v>
      </c>
      <c r="D1004" s="7">
        <v>27.40053601</v>
      </c>
      <c r="E1004" s="8">
        <f t="shared" si="624"/>
        <v>27</v>
      </c>
      <c r="F1004" s="7">
        <v>82.962213059999996</v>
      </c>
      <c r="G1004" s="8">
        <f t="shared" si="625"/>
        <v>83</v>
      </c>
      <c r="H1004" s="9">
        <v>6.2768003229999998</v>
      </c>
      <c r="I1004" s="8">
        <f t="shared" si="626"/>
        <v>6</v>
      </c>
      <c r="J1004" s="10">
        <v>104.9378</v>
      </c>
      <c r="K1004" s="8">
        <f t="shared" si="627"/>
        <v>105</v>
      </c>
      <c r="L1004" s="5" t="s">
        <v>131</v>
      </c>
    </row>
    <row r="1005" spans="1:12">
      <c r="A1005" s="6">
        <v>86</v>
      </c>
      <c r="B1005" s="6">
        <v>76</v>
      </c>
      <c r="C1005" s="6">
        <v>54</v>
      </c>
      <c r="D1005" s="7">
        <v>29.315907500000002</v>
      </c>
      <c r="E1005" s="8">
        <f t="shared" si="624"/>
        <v>29</v>
      </c>
      <c r="F1005" s="7">
        <v>80.115857050000002</v>
      </c>
      <c r="G1005" s="8">
        <f t="shared" si="625"/>
        <v>80</v>
      </c>
      <c r="H1005" s="9">
        <v>5.9268247540000001</v>
      </c>
      <c r="I1005" s="8">
        <f t="shared" si="626"/>
        <v>6</v>
      </c>
      <c r="J1005" s="10">
        <v>90.109781280000007</v>
      </c>
      <c r="K1005" s="8">
        <f t="shared" si="627"/>
        <v>90</v>
      </c>
      <c r="L1005" s="5" t="s">
        <v>131</v>
      </c>
    </row>
    <row r="1006" spans="1:12">
      <c r="A1006" s="6">
        <v>80</v>
      </c>
      <c r="B1006" s="6">
        <v>77</v>
      </c>
      <c r="C1006" s="6">
        <v>49</v>
      </c>
      <c r="D1006" s="7">
        <v>26.05433004</v>
      </c>
      <c r="E1006" s="8">
        <f t="shared" si="624"/>
        <v>26</v>
      </c>
      <c r="F1006" s="7">
        <v>79.396545309999993</v>
      </c>
      <c r="G1006" s="8">
        <f t="shared" si="625"/>
        <v>79</v>
      </c>
      <c r="H1006" s="9">
        <v>5.5190884230000004</v>
      </c>
      <c r="I1006" s="8">
        <f t="shared" si="626"/>
        <v>6</v>
      </c>
      <c r="J1006" s="10">
        <v>113.2297373</v>
      </c>
      <c r="K1006" s="8">
        <f t="shared" si="627"/>
        <v>113</v>
      </c>
      <c r="L1006" s="5" t="s">
        <v>131</v>
      </c>
    </row>
    <row r="1007" spans="1:12">
      <c r="A1007" s="6">
        <v>93</v>
      </c>
      <c r="B1007" s="6">
        <v>94</v>
      </c>
      <c r="C1007" s="6">
        <v>53</v>
      </c>
      <c r="D1007" s="7">
        <v>25.866324079999998</v>
      </c>
      <c r="E1007" s="8">
        <f t="shared" si="624"/>
        <v>26</v>
      </c>
      <c r="F1007" s="7">
        <v>84.423792689999999</v>
      </c>
      <c r="G1007" s="8">
        <f t="shared" si="625"/>
        <v>84</v>
      </c>
      <c r="H1007" s="9">
        <v>6.0791787880000001</v>
      </c>
      <c r="I1007" s="8">
        <f t="shared" si="626"/>
        <v>6</v>
      </c>
      <c r="J1007" s="10">
        <v>114.5357503</v>
      </c>
      <c r="K1007" s="8">
        <f t="shared" si="627"/>
        <v>115</v>
      </c>
      <c r="L1007" s="5" t="s">
        <v>131</v>
      </c>
    </row>
    <row r="1008" spans="1:12">
      <c r="A1008" s="6">
        <v>90</v>
      </c>
      <c r="B1008" s="6">
        <v>92</v>
      </c>
      <c r="C1008" s="6">
        <v>55</v>
      </c>
      <c r="D1008" s="7">
        <v>27.009320840000001</v>
      </c>
      <c r="E1008" s="8">
        <f t="shared" si="624"/>
        <v>27</v>
      </c>
      <c r="F1008" s="7">
        <v>80.185467979999999</v>
      </c>
      <c r="G1008" s="8">
        <f t="shared" si="625"/>
        <v>80</v>
      </c>
      <c r="H1008" s="9">
        <v>6.1346558800000004</v>
      </c>
      <c r="I1008" s="8">
        <f t="shared" si="626"/>
        <v>6</v>
      </c>
      <c r="J1008" s="10">
        <v>97.325317049999995</v>
      </c>
      <c r="K1008" s="8">
        <f t="shared" si="627"/>
        <v>97</v>
      </c>
      <c r="L1008" s="5" t="s">
        <v>131</v>
      </c>
    </row>
    <row r="1009" spans="1:12">
      <c r="A1009" s="6">
        <v>108</v>
      </c>
      <c r="B1009" s="6">
        <v>89</v>
      </c>
      <c r="C1009" s="6">
        <v>53</v>
      </c>
      <c r="D1009" s="7">
        <v>29.550548169999999</v>
      </c>
      <c r="E1009" s="8">
        <f t="shared" si="624"/>
        <v>30</v>
      </c>
      <c r="F1009" s="7">
        <v>78.067628459999995</v>
      </c>
      <c r="G1009" s="8">
        <f t="shared" si="625"/>
        <v>78</v>
      </c>
      <c r="H1009" s="9">
        <v>5.8084976040000003</v>
      </c>
      <c r="I1009" s="8">
        <f t="shared" si="626"/>
        <v>6</v>
      </c>
      <c r="J1009" s="10">
        <v>99.344822379999997</v>
      </c>
      <c r="K1009" s="8">
        <f t="shared" si="627"/>
        <v>99</v>
      </c>
      <c r="L1009" s="5" t="s">
        <v>131</v>
      </c>
    </row>
    <row r="1010" spans="1:12">
      <c r="A1010" s="6">
        <v>108</v>
      </c>
      <c r="B1010" s="6">
        <v>88</v>
      </c>
      <c r="C1010" s="6">
        <v>55</v>
      </c>
      <c r="D1010" s="7">
        <v>26.28845991</v>
      </c>
      <c r="E1010" s="8">
        <f t="shared" si="624"/>
        <v>26</v>
      </c>
      <c r="F1010" s="7">
        <v>83.390039000000002</v>
      </c>
      <c r="G1010" s="8">
        <f t="shared" si="625"/>
        <v>83</v>
      </c>
      <c r="H1010" s="9">
        <v>5.8914581070000001</v>
      </c>
      <c r="I1010" s="8">
        <f t="shared" si="626"/>
        <v>6</v>
      </c>
      <c r="J1010" s="10">
        <v>113.8729798</v>
      </c>
      <c r="K1010" s="8">
        <f t="shared" si="627"/>
        <v>114</v>
      </c>
      <c r="L1010" s="5" t="s">
        <v>131</v>
      </c>
    </row>
    <row r="1011" spans="1:12">
      <c r="A1011" s="6">
        <v>105</v>
      </c>
      <c r="B1011" s="6">
        <v>77</v>
      </c>
      <c r="C1011" s="6">
        <v>52</v>
      </c>
      <c r="D1011" s="7">
        <v>29.162265510000001</v>
      </c>
      <c r="E1011" s="8">
        <f t="shared" si="624"/>
        <v>29</v>
      </c>
      <c r="F1011" s="7">
        <v>76.161515620000003</v>
      </c>
      <c r="G1011" s="8">
        <f t="shared" si="625"/>
        <v>76</v>
      </c>
      <c r="H1011" s="9">
        <v>5.8166224790000003</v>
      </c>
      <c r="I1011" s="8">
        <f t="shared" si="626"/>
        <v>6</v>
      </c>
      <c r="J1011" s="10">
        <v>100.0075679</v>
      </c>
      <c r="K1011" s="8">
        <f t="shared" si="627"/>
        <v>100</v>
      </c>
      <c r="L1011" s="5" t="s">
        <v>131</v>
      </c>
    </row>
    <row r="1012" spans="1:12">
      <c r="A1012" s="6">
        <v>118</v>
      </c>
      <c r="B1012" s="6">
        <v>88</v>
      </c>
      <c r="C1012" s="6">
        <v>52</v>
      </c>
      <c r="D1012" s="7">
        <v>28.650039450000001</v>
      </c>
      <c r="E1012" s="8">
        <f t="shared" si="624"/>
        <v>29</v>
      </c>
      <c r="F1012" s="7">
        <v>82.68752542</v>
      </c>
      <c r="G1012" s="8">
        <f t="shared" si="625"/>
        <v>83</v>
      </c>
      <c r="H1012" s="9">
        <v>5.8431631609999997</v>
      </c>
      <c r="I1012" s="8">
        <f t="shared" si="626"/>
        <v>6</v>
      </c>
      <c r="J1012" s="10">
        <v>98.750843660000001</v>
      </c>
      <c r="K1012" s="8">
        <f t="shared" si="627"/>
        <v>99</v>
      </c>
      <c r="L1012" s="5" t="s">
        <v>131</v>
      </c>
    </row>
    <row r="1013" spans="1:12">
      <c r="A1013" s="6">
        <v>101</v>
      </c>
      <c r="B1013" s="6">
        <v>87</v>
      </c>
      <c r="C1013" s="6">
        <v>54</v>
      </c>
      <c r="D1013" s="7">
        <v>29.073111319999999</v>
      </c>
      <c r="E1013" s="8">
        <f t="shared" si="624"/>
        <v>29</v>
      </c>
      <c r="F1013" s="7">
        <v>76.500452210000006</v>
      </c>
      <c r="G1013" s="8">
        <f t="shared" si="625"/>
        <v>77</v>
      </c>
      <c r="H1013" s="9">
        <v>6.3767566330000003</v>
      </c>
      <c r="I1013" s="8">
        <f t="shared" si="626"/>
        <v>6</v>
      </c>
      <c r="J1013" s="10">
        <v>100.1692639</v>
      </c>
      <c r="K1013" s="8">
        <f t="shared" si="627"/>
        <v>100</v>
      </c>
      <c r="L1013" s="5" t="s">
        <v>131</v>
      </c>
    </row>
    <row r="1014" spans="1:12">
      <c r="A1014" s="6">
        <v>95</v>
      </c>
      <c r="B1014" s="6">
        <v>75</v>
      </c>
      <c r="C1014" s="6">
        <v>50</v>
      </c>
      <c r="D1014" s="7">
        <v>28.081660930000002</v>
      </c>
      <c r="E1014" s="8">
        <f t="shared" si="624"/>
        <v>28</v>
      </c>
      <c r="F1014" s="7">
        <v>75.264298210000007</v>
      </c>
      <c r="G1014" s="8">
        <f t="shared" si="625"/>
        <v>75</v>
      </c>
      <c r="H1014" s="9">
        <v>5.623615687</v>
      </c>
      <c r="I1014" s="8">
        <f t="shared" si="626"/>
        <v>6</v>
      </c>
      <c r="J1014" s="10">
        <v>118.27618940000001</v>
      </c>
      <c r="K1014" s="8">
        <f t="shared" si="627"/>
        <v>118</v>
      </c>
      <c r="L1014" s="5" t="s">
        <v>131</v>
      </c>
    </row>
    <row r="1015" spans="1:12">
      <c r="A1015" s="6">
        <v>106</v>
      </c>
      <c r="B1015" s="6">
        <v>85</v>
      </c>
      <c r="C1015" s="6">
        <v>53</v>
      </c>
      <c r="D1015" s="7">
        <v>27.199459699999998</v>
      </c>
      <c r="E1015" s="8">
        <f t="shared" si="624"/>
        <v>27</v>
      </c>
      <c r="F1015" s="7">
        <v>78.808606800000007</v>
      </c>
      <c r="G1015" s="8">
        <f t="shared" si="625"/>
        <v>79</v>
      </c>
      <c r="H1015" s="9">
        <v>5.9150550900000001</v>
      </c>
      <c r="I1015" s="8">
        <f t="shared" si="626"/>
        <v>6</v>
      </c>
      <c r="J1015" s="10">
        <v>99.724308350000001</v>
      </c>
      <c r="K1015" s="8">
        <f t="shared" si="627"/>
        <v>100</v>
      </c>
      <c r="L1015" s="5" t="s">
        <v>131</v>
      </c>
    </row>
    <row r="1016" spans="1:12">
      <c r="A1016" s="6">
        <v>86</v>
      </c>
      <c r="B1016" s="6">
        <v>95</v>
      </c>
      <c r="C1016" s="6">
        <v>49</v>
      </c>
      <c r="D1016" s="7">
        <v>28.054841459999999</v>
      </c>
      <c r="E1016" s="8">
        <f t="shared" si="624"/>
        <v>28</v>
      </c>
      <c r="F1016" s="7">
        <v>78.046028870000001</v>
      </c>
      <c r="G1016" s="8">
        <f t="shared" si="625"/>
        <v>78</v>
      </c>
      <c r="H1016" s="9">
        <v>6.4587148790000004</v>
      </c>
      <c r="I1016" s="8">
        <f t="shared" si="626"/>
        <v>6</v>
      </c>
      <c r="J1016" s="10">
        <v>108.39571789999999</v>
      </c>
      <c r="K1016" s="8">
        <f t="shared" si="627"/>
        <v>108</v>
      </c>
      <c r="L1016" s="5" t="s">
        <v>131</v>
      </c>
    </row>
    <row r="1017" spans="1:12">
      <c r="A1017" s="6">
        <v>83</v>
      </c>
      <c r="B1017" s="6">
        <v>79</v>
      </c>
      <c r="C1017" s="6">
        <v>55</v>
      </c>
      <c r="D1017" s="7">
        <v>25.147480059999999</v>
      </c>
      <c r="E1017" s="8">
        <f t="shared" si="624"/>
        <v>25</v>
      </c>
      <c r="F1017" s="7">
        <v>83.346881929999995</v>
      </c>
      <c r="G1017" s="8">
        <f t="shared" si="625"/>
        <v>83</v>
      </c>
      <c r="H1017" s="9">
        <v>5.565028635</v>
      </c>
      <c r="I1017" s="8">
        <f t="shared" si="626"/>
        <v>6</v>
      </c>
      <c r="J1017" s="10">
        <v>98.666794269999997</v>
      </c>
      <c r="K1017" s="8">
        <f t="shared" si="627"/>
        <v>99</v>
      </c>
      <c r="L1017" s="5" t="s">
        <v>131</v>
      </c>
    </row>
    <row r="1018" spans="1:12">
      <c r="A1018" s="6">
        <v>85</v>
      </c>
      <c r="B1018" s="6">
        <v>95</v>
      </c>
      <c r="C1018" s="6">
        <v>47</v>
      </c>
      <c r="D1018" s="7">
        <v>25.940190179999998</v>
      </c>
      <c r="E1018" s="8">
        <f t="shared" si="624"/>
        <v>26</v>
      </c>
      <c r="F1018" s="7">
        <v>78.342209800000006</v>
      </c>
      <c r="G1018" s="8">
        <f t="shared" si="625"/>
        <v>78</v>
      </c>
      <c r="H1018" s="9">
        <v>6.2118331610000004</v>
      </c>
      <c r="I1018" s="8">
        <f t="shared" si="626"/>
        <v>6</v>
      </c>
      <c r="J1018" s="10">
        <v>119.84797</v>
      </c>
      <c r="K1018" s="8">
        <f t="shared" si="627"/>
        <v>120</v>
      </c>
      <c r="L1018" s="5" t="s">
        <v>131</v>
      </c>
    </row>
    <row r="1019" spans="1:12">
      <c r="A1019" s="6">
        <v>109</v>
      </c>
      <c r="B1019" s="6">
        <v>79</v>
      </c>
      <c r="C1019" s="6">
        <v>45</v>
      </c>
      <c r="D1019" s="7">
        <v>27.66752761</v>
      </c>
      <c r="E1019" s="8">
        <f t="shared" si="624"/>
        <v>28</v>
      </c>
      <c r="F1019" s="7">
        <v>79.685427820000001</v>
      </c>
      <c r="G1019" s="8">
        <f t="shared" si="625"/>
        <v>80</v>
      </c>
      <c r="H1019" s="9">
        <v>6.4900744289999999</v>
      </c>
      <c r="I1019" s="8">
        <f t="shared" si="626"/>
        <v>6</v>
      </c>
      <c r="J1019" s="10">
        <v>108.66464000000001</v>
      </c>
      <c r="K1019" s="8">
        <f t="shared" si="627"/>
        <v>109</v>
      </c>
      <c r="L1019" s="5" t="s">
        <v>131</v>
      </c>
    </row>
    <row r="1020" spans="1:12">
      <c r="A1020" s="6">
        <v>100</v>
      </c>
      <c r="B1020" s="6">
        <v>76</v>
      </c>
      <c r="C1020" s="6">
        <v>45</v>
      </c>
      <c r="D1020" s="7">
        <v>25.567030119999998</v>
      </c>
      <c r="E1020" s="8">
        <f t="shared" si="624"/>
        <v>26</v>
      </c>
      <c r="F1020" s="7">
        <v>75.940676920000001</v>
      </c>
      <c r="G1020" s="8">
        <f t="shared" si="625"/>
        <v>76</v>
      </c>
      <c r="H1020" s="9">
        <v>5.5902360250000003</v>
      </c>
      <c r="I1020" s="8">
        <f t="shared" si="626"/>
        <v>6</v>
      </c>
      <c r="J1020" s="10">
        <v>102.7867717</v>
      </c>
      <c r="K1020" s="8">
        <f t="shared" si="627"/>
        <v>103</v>
      </c>
      <c r="L1020" s="5" t="s">
        <v>131</v>
      </c>
    </row>
    <row r="1021" spans="1:12">
      <c r="A1021" s="6">
        <v>117</v>
      </c>
      <c r="B1021" s="6">
        <v>86</v>
      </c>
      <c r="C1021" s="6">
        <v>48</v>
      </c>
      <c r="D1021" s="7">
        <v>28.695620099999999</v>
      </c>
      <c r="E1021" s="8">
        <f t="shared" si="624"/>
        <v>29</v>
      </c>
      <c r="F1021" s="7">
        <v>82.541958390000005</v>
      </c>
      <c r="G1021" s="8">
        <f t="shared" si="625"/>
        <v>83</v>
      </c>
      <c r="H1021" s="9">
        <v>6.2252252390000002</v>
      </c>
      <c r="I1021" s="8">
        <f t="shared" si="626"/>
        <v>6</v>
      </c>
      <c r="J1021" s="10">
        <v>116.1616839</v>
      </c>
      <c r="K1021" s="8">
        <f t="shared" si="627"/>
        <v>116</v>
      </c>
      <c r="L1021" s="5" t="s">
        <v>131</v>
      </c>
    </row>
    <row r="1022" spans="1:12">
      <c r="A1022" s="6">
        <v>114</v>
      </c>
      <c r="B1022" s="6">
        <v>94</v>
      </c>
      <c r="C1022" s="6">
        <v>53</v>
      </c>
      <c r="D1022" s="7">
        <v>26.335448530000001</v>
      </c>
      <c r="E1022" s="8">
        <f t="shared" si="624"/>
        <v>26</v>
      </c>
      <c r="F1022" s="7">
        <v>76.853200599999994</v>
      </c>
      <c r="G1022" s="8">
        <f t="shared" si="625"/>
        <v>77</v>
      </c>
      <c r="H1022" s="9">
        <v>6.1907574590000003</v>
      </c>
      <c r="I1022" s="8">
        <f t="shared" si="626"/>
        <v>6</v>
      </c>
      <c r="J1022" s="10">
        <v>118.6858263</v>
      </c>
      <c r="K1022" s="8">
        <f t="shared" si="627"/>
        <v>119</v>
      </c>
      <c r="L1022" s="5" t="s">
        <v>131</v>
      </c>
    </row>
    <row r="1023" spans="1:12">
      <c r="A1023" s="6">
        <v>110</v>
      </c>
      <c r="B1023" s="6">
        <v>78</v>
      </c>
      <c r="C1023" s="6">
        <v>50</v>
      </c>
      <c r="D1023" s="7">
        <v>25.937301860000002</v>
      </c>
      <c r="E1023" s="8">
        <f t="shared" si="624"/>
        <v>26</v>
      </c>
      <c r="F1023" s="7">
        <v>78.89864446</v>
      </c>
      <c r="G1023" s="8">
        <f t="shared" si="625"/>
        <v>79</v>
      </c>
      <c r="H1023" s="9">
        <v>5.9155689679999996</v>
      </c>
      <c r="I1023" s="8">
        <f t="shared" si="626"/>
        <v>6</v>
      </c>
      <c r="J1023" s="10">
        <v>98.217475280000002</v>
      </c>
      <c r="K1023" s="8">
        <f t="shared" si="627"/>
        <v>98</v>
      </c>
      <c r="L1023" s="5" t="s">
        <v>131</v>
      </c>
    </row>
    <row r="1024" spans="1:12">
      <c r="A1024" s="6">
        <v>94</v>
      </c>
      <c r="B1024" s="6">
        <v>70</v>
      </c>
      <c r="C1024" s="6">
        <v>48</v>
      </c>
      <c r="D1024" s="7">
        <v>25.136865190000002</v>
      </c>
      <c r="E1024" s="8">
        <f t="shared" si="624"/>
        <v>25</v>
      </c>
      <c r="F1024" s="7">
        <v>84.883944069999998</v>
      </c>
      <c r="G1024" s="8">
        <f t="shared" si="625"/>
        <v>85</v>
      </c>
      <c r="H1024" s="9">
        <v>6.1951524420000004</v>
      </c>
      <c r="I1024" s="8">
        <f t="shared" si="626"/>
        <v>6</v>
      </c>
      <c r="J1024" s="10">
        <v>91.464424910000005</v>
      </c>
      <c r="K1024" s="8">
        <f t="shared" si="627"/>
        <v>91</v>
      </c>
      <c r="L1024" s="5" t="s">
        <v>131</v>
      </c>
    </row>
    <row r="1025" spans="1:12">
      <c r="A1025" s="6">
        <v>80</v>
      </c>
      <c r="B1025" s="6">
        <v>71</v>
      </c>
      <c r="C1025" s="6">
        <v>47</v>
      </c>
      <c r="D1025" s="7">
        <v>27.505276510000002</v>
      </c>
      <c r="E1025" s="8">
        <f t="shared" si="624"/>
        <v>28</v>
      </c>
      <c r="F1025" s="7">
        <v>80.797839980000006</v>
      </c>
      <c r="G1025" s="8">
        <f t="shared" si="625"/>
        <v>81</v>
      </c>
      <c r="H1025" s="9">
        <v>6.1563734989999999</v>
      </c>
      <c r="I1025" s="8">
        <f t="shared" si="626"/>
        <v>6</v>
      </c>
      <c r="J1025" s="10">
        <v>105.0776992</v>
      </c>
      <c r="K1025" s="8">
        <f t="shared" si="627"/>
        <v>105</v>
      </c>
      <c r="L1025" s="5" t="s">
        <v>131</v>
      </c>
    </row>
    <row r="1026" spans="1:12">
      <c r="A1026" s="6">
        <v>114</v>
      </c>
      <c r="B1026" s="6">
        <v>79</v>
      </c>
      <c r="C1026" s="6">
        <v>51</v>
      </c>
      <c r="D1026" s="7">
        <v>26.210092459999998</v>
      </c>
      <c r="E1026" s="8">
        <f t="shared" si="624"/>
        <v>26</v>
      </c>
      <c r="F1026" s="7">
        <v>82.344294579999996</v>
      </c>
      <c r="G1026" s="8">
        <f t="shared" si="625"/>
        <v>82</v>
      </c>
      <c r="H1026" s="9">
        <v>6.3131972039999997</v>
      </c>
      <c r="I1026" s="8">
        <f t="shared" si="626"/>
        <v>6</v>
      </c>
      <c r="J1026" s="10">
        <v>112.0700033</v>
      </c>
      <c r="K1026" s="8">
        <f t="shared" si="627"/>
        <v>112</v>
      </c>
      <c r="L1026" s="5" t="s">
        <v>131</v>
      </c>
    </row>
    <row r="1027" spans="1:12">
      <c r="A1027" s="6">
        <v>88</v>
      </c>
      <c r="B1027" s="6">
        <v>78</v>
      </c>
      <c r="C1027" s="6">
        <v>45</v>
      </c>
      <c r="D1027" s="7">
        <v>29.104034550000002</v>
      </c>
      <c r="E1027" s="8">
        <f t="shared" ref="E1027:E1090" si="628">ROUND(D1027, 0)</f>
        <v>29</v>
      </c>
      <c r="F1027" s="7">
        <v>79.195886290000004</v>
      </c>
      <c r="G1027" s="8">
        <f t="shared" ref="G1027:G1090" si="629">ROUND(F1027, 0)</f>
        <v>79</v>
      </c>
      <c r="H1027" s="9">
        <v>6.3242700889999997</v>
      </c>
      <c r="I1027" s="8">
        <f t="shared" ref="I1027:I1090" si="630">ROUND(H1027, 0)</f>
        <v>6</v>
      </c>
      <c r="J1027" s="10">
        <v>92.078357609999998</v>
      </c>
      <c r="K1027" s="8">
        <f t="shared" ref="K1027:K1090" si="631">ROUND(J1027, 0)</f>
        <v>92</v>
      </c>
      <c r="L1027" s="5" t="s">
        <v>131</v>
      </c>
    </row>
    <row r="1028" spans="1:12">
      <c r="A1028" s="6">
        <v>112</v>
      </c>
      <c r="B1028" s="6">
        <v>73</v>
      </c>
      <c r="C1028" s="6">
        <v>48</v>
      </c>
      <c r="D1028" s="7">
        <v>29.244063799999999</v>
      </c>
      <c r="E1028" s="8">
        <f t="shared" si="628"/>
        <v>29</v>
      </c>
      <c r="F1028" s="7">
        <v>77.32017166</v>
      </c>
      <c r="G1028" s="8">
        <f t="shared" si="629"/>
        <v>77</v>
      </c>
      <c r="H1028" s="9">
        <v>5.7074889869999996</v>
      </c>
      <c r="I1028" s="8">
        <f t="shared" si="630"/>
        <v>6</v>
      </c>
      <c r="J1028" s="10">
        <v>90.667278679999995</v>
      </c>
      <c r="K1028" s="8">
        <f t="shared" si="631"/>
        <v>91</v>
      </c>
      <c r="L1028" s="5" t="s">
        <v>131</v>
      </c>
    </row>
    <row r="1029" spans="1:12">
      <c r="A1029" s="6">
        <v>117</v>
      </c>
      <c r="B1029" s="6">
        <v>76</v>
      </c>
      <c r="C1029" s="6">
        <v>47</v>
      </c>
      <c r="D1029" s="7">
        <v>25.562021730000001</v>
      </c>
      <c r="E1029" s="8">
        <f t="shared" si="628"/>
        <v>26</v>
      </c>
      <c r="F1029" s="7">
        <v>77.382290060000003</v>
      </c>
      <c r="G1029" s="8">
        <f t="shared" si="629"/>
        <v>77</v>
      </c>
      <c r="H1029" s="9">
        <v>6.1192160089999996</v>
      </c>
      <c r="I1029" s="8">
        <f t="shared" si="630"/>
        <v>6</v>
      </c>
      <c r="J1029" s="10">
        <v>93.102471829999999</v>
      </c>
      <c r="K1029" s="8">
        <f t="shared" si="631"/>
        <v>93</v>
      </c>
      <c r="L1029" s="5" t="s">
        <v>131</v>
      </c>
    </row>
    <row r="1030" spans="1:12">
      <c r="A1030" s="6">
        <v>111</v>
      </c>
      <c r="B1030" s="6">
        <v>87</v>
      </c>
      <c r="C1030" s="6">
        <v>48</v>
      </c>
      <c r="D1030" s="7">
        <v>26.3985515</v>
      </c>
      <c r="E1030" s="8">
        <f t="shared" si="628"/>
        <v>26</v>
      </c>
      <c r="F1030" s="7">
        <v>81.360289019999996</v>
      </c>
      <c r="G1030" s="8">
        <f t="shared" si="629"/>
        <v>81</v>
      </c>
      <c r="H1030" s="9">
        <v>5.5714011689999996</v>
      </c>
      <c r="I1030" s="8">
        <f t="shared" si="630"/>
        <v>6</v>
      </c>
      <c r="J1030" s="10">
        <v>98.167520010000004</v>
      </c>
      <c r="K1030" s="8">
        <f t="shared" si="631"/>
        <v>98</v>
      </c>
      <c r="L1030" s="5" t="s">
        <v>131</v>
      </c>
    </row>
    <row r="1031" spans="1:12">
      <c r="A1031" s="6">
        <v>89</v>
      </c>
      <c r="B1031" s="6">
        <v>83</v>
      </c>
      <c r="C1031" s="6">
        <v>47</v>
      </c>
      <c r="D1031" s="7">
        <v>28.095776430000001</v>
      </c>
      <c r="E1031" s="8">
        <f t="shared" si="628"/>
        <v>28</v>
      </c>
      <c r="F1031" s="7">
        <v>77.795867689999994</v>
      </c>
      <c r="G1031" s="8">
        <f t="shared" si="629"/>
        <v>78</v>
      </c>
      <c r="H1031" s="9">
        <v>5.6312716600000003</v>
      </c>
      <c r="I1031" s="8">
        <f t="shared" si="630"/>
        <v>6</v>
      </c>
      <c r="J1031" s="10">
        <v>109.5408614</v>
      </c>
      <c r="K1031" s="8">
        <f t="shared" si="631"/>
        <v>110</v>
      </c>
      <c r="L1031" s="5" t="s">
        <v>131</v>
      </c>
    </row>
    <row r="1032" spans="1:12">
      <c r="A1032" s="6">
        <v>93</v>
      </c>
      <c r="B1032" s="6">
        <v>91</v>
      </c>
      <c r="C1032" s="6">
        <v>47</v>
      </c>
      <c r="D1032" s="7">
        <v>27.84767901</v>
      </c>
      <c r="E1032" s="8">
        <f t="shared" si="628"/>
        <v>28</v>
      </c>
      <c r="F1032" s="7">
        <v>83.311107509999999</v>
      </c>
      <c r="G1032" s="8">
        <f t="shared" si="629"/>
        <v>83</v>
      </c>
      <c r="H1032" s="9">
        <v>6.1012415789999999</v>
      </c>
      <c r="I1032" s="8">
        <f t="shared" si="630"/>
        <v>6</v>
      </c>
      <c r="J1032" s="10">
        <v>117.2878912</v>
      </c>
      <c r="K1032" s="8">
        <f t="shared" si="631"/>
        <v>117</v>
      </c>
      <c r="L1032" s="5" t="s">
        <v>131</v>
      </c>
    </row>
    <row r="1033" spans="1:12">
      <c r="A1033" s="6">
        <v>92</v>
      </c>
      <c r="B1033" s="6">
        <v>81</v>
      </c>
      <c r="C1033" s="6">
        <v>52</v>
      </c>
      <c r="D1033" s="7">
        <v>27.393415539999999</v>
      </c>
      <c r="E1033" s="8">
        <f t="shared" si="628"/>
        <v>27</v>
      </c>
      <c r="F1033" s="7">
        <v>81.465483300000002</v>
      </c>
      <c r="G1033" s="8">
        <f t="shared" si="629"/>
        <v>81</v>
      </c>
      <c r="H1033" s="9">
        <v>6.4381372790000002</v>
      </c>
      <c r="I1033" s="8">
        <f t="shared" si="630"/>
        <v>6</v>
      </c>
      <c r="J1033" s="10">
        <v>94.311020569999997</v>
      </c>
      <c r="K1033" s="8">
        <f t="shared" si="631"/>
        <v>94</v>
      </c>
      <c r="L1033" s="5" t="s">
        <v>131</v>
      </c>
    </row>
    <row r="1034" spans="1:12">
      <c r="A1034" s="6">
        <v>105</v>
      </c>
      <c r="B1034" s="6">
        <v>74</v>
      </c>
      <c r="C1034" s="6">
        <v>45</v>
      </c>
      <c r="D1034" s="7">
        <v>25.14517635</v>
      </c>
      <c r="E1034" s="8">
        <f t="shared" si="628"/>
        <v>25</v>
      </c>
      <c r="F1034" s="7">
        <v>81.382041040000004</v>
      </c>
      <c r="G1034" s="8">
        <f t="shared" si="629"/>
        <v>81</v>
      </c>
      <c r="H1034" s="9">
        <v>6.0983691220000003</v>
      </c>
      <c r="I1034" s="8">
        <f t="shared" si="630"/>
        <v>6</v>
      </c>
      <c r="J1034" s="10">
        <v>119.218154</v>
      </c>
      <c r="K1034" s="8">
        <f t="shared" si="631"/>
        <v>119</v>
      </c>
      <c r="L1034" s="5" t="s">
        <v>131</v>
      </c>
    </row>
    <row r="1035" spans="1:12">
      <c r="A1035" s="6">
        <v>102</v>
      </c>
      <c r="B1035" s="6">
        <v>71</v>
      </c>
      <c r="C1035" s="6">
        <v>48</v>
      </c>
      <c r="D1035" s="7">
        <v>28.654562630000001</v>
      </c>
      <c r="E1035" s="8">
        <f t="shared" si="628"/>
        <v>29</v>
      </c>
      <c r="F1035" s="7">
        <v>79.286936870000005</v>
      </c>
      <c r="G1035" s="8">
        <f t="shared" si="629"/>
        <v>79</v>
      </c>
      <c r="H1035" s="9">
        <v>5.6952678219999999</v>
      </c>
      <c r="I1035" s="8">
        <f t="shared" si="630"/>
        <v>6</v>
      </c>
      <c r="J1035" s="10">
        <v>102.46337750000001</v>
      </c>
      <c r="K1035" s="8">
        <f t="shared" si="631"/>
        <v>102</v>
      </c>
      <c r="L1035" s="5" t="s">
        <v>131</v>
      </c>
    </row>
    <row r="1036" spans="1:12">
      <c r="A1036" s="6">
        <v>94</v>
      </c>
      <c r="B1036" s="6">
        <v>91</v>
      </c>
      <c r="C1036" s="6">
        <v>51</v>
      </c>
      <c r="D1036" s="7">
        <v>29.16093424</v>
      </c>
      <c r="E1036" s="8">
        <f t="shared" si="628"/>
        <v>29</v>
      </c>
      <c r="F1036" s="7">
        <v>76.674842330000004</v>
      </c>
      <c r="G1036" s="8">
        <f t="shared" si="629"/>
        <v>77</v>
      </c>
      <c r="H1036" s="9">
        <v>5.6180944459999997</v>
      </c>
      <c r="I1036" s="8">
        <f t="shared" si="630"/>
        <v>6</v>
      </c>
      <c r="J1036" s="10">
        <v>109.57594400000001</v>
      </c>
      <c r="K1036" s="8">
        <f t="shared" si="631"/>
        <v>110</v>
      </c>
      <c r="L1036" s="5" t="s">
        <v>131</v>
      </c>
    </row>
    <row r="1037" spans="1:12">
      <c r="A1037" s="6">
        <v>116</v>
      </c>
      <c r="B1037" s="6">
        <v>71</v>
      </c>
      <c r="C1037" s="6">
        <v>47</v>
      </c>
      <c r="D1037" s="7">
        <v>27.572780640000001</v>
      </c>
      <c r="E1037" s="8">
        <f t="shared" si="628"/>
        <v>28</v>
      </c>
      <c r="F1037" s="7">
        <v>82.063887800000003</v>
      </c>
      <c r="G1037" s="8">
        <f t="shared" si="629"/>
        <v>82</v>
      </c>
      <c r="H1037" s="9">
        <v>6.4357857989999996</v>
      </c>
      <c r="I1037" s="8">
        <f t="shared" si="630"/>
        <v>6</v>
      </c>
      <c r="J1037" s="10">
        <v>91.342765069999999</v>
      </c>
      <c r="K1037" s="8">
        <f t="shared" si="631"/>
        <v>91</v>
      </c>
      <c r="L1037" s="5" t="s">
        <v>131</v>
      </c>
    </row>
    <row r="1038" spans="1:12">
      <c r="A1038" s="6">
        <v>117</v>
      </c>
      <c r="B1038" s="6">
        <v>79</v>
      </c>
      <c r="C1038" s="6">
        <v>49</v>
      </c>
      <c r="D1038" s="7">
        <v>25.409098960000001</v>
      </c>
      <c r="E1038" s="8">
        <f t="shared" si="628"/>
        <v>25</v>
      </c>
      <c r="F1038" s="7">
        <v>82.362080969999994</v>
      </c>
      <c r="G1038" s="8">
        <f t="shared" si="629"/>
        <v>82</v>
      </c>
      <c r="H1038" s="9">
        <v>6.1766442279999998</v>
      </c>
      <c r="I1038" s="8">
        <f t="shared" si="630"/>
        <v>6</v>
      </c>
      <c r="J1038" s="10">
        <v>112.9794804</v>
      </c>
      <c r="K1038" s="8">
        <f t="shared" si="631"/>
        <v>113</v>
      </c>
      <c r="L1038" s="5" t="s">
        <v>131</v>
      </c>
    </row>
    <row r="1039" spans="1:12">
      <c r="A1039" s="6">
        <v>119</v>
      </c>
      <c r="B1039" s="6">
        <v>72</v>
      </c>
      <c r="C1039" s="6">
        <v>55</v>
      </c>
      <c r="D1039" s="7">
        <v>25.990695209999998</v>
      </c>
      <c r="E1039" s="8">
        <f t="shared" si="628"/>
        <v>26</v>
      </c>
      <c r="F1039" s="7">
        <v>83.339831160000003</v>
      </c>
      <c r="G1039" s="8">
        <f t="shared" si="629"/>
        <v>83</v>
      </c>
      <c r="H1039" s="9">
        <v>6.2206436710000004</v>
      </c>
      <c r="I1039" s="8">
        <f t="shared" si="630"/>
        <v>6</v>
      </c>
      <c r="J1039" s="10">
        <v>112.0777152</v>
      </c>
      <c r="K1039" s="8">
        <f t="shared" si="631"/>
        <v>112</v>
      </c>
      <c r="L1039" s="5" t="s">
        <v>131</v>
      </c>
    </row>
    <row r="1040" spans="1:12">
      <c r="A1040" s="6">
        <v>99</v>
      </c>
      <c r="B1040" s="6">
        <v>73</v>
      </c>
      <c r="C1040" s="6">
        <v>53</v>
      </c>
      <c r="D1040" s="7">
        <v>26.290390460000001</v>
      </c>
      <c r="E1040" s="8">
        <f t="shared" si="628"/>
        <v>26</v>
      </c>
      <c r="F1040" s="7">
        <v>81.060037780000002</v>
      </c>
      <c r="G1040" s="8">
        <f t="shared" si="629"/>
        <v>81</v>
      </c>
      <c r="H1040" s="9">
        <v>5.8717022109999997</v>
      </c>
      <c r="I1040" s="8">
        <f t="shared" si="630"/>
        <v>6</v>
      </c>
      <c r="J1040" s="10">
        <v>118.6730366</v>
      </c>
      <c r="K1040" s="8">
        <f t="shared" si="631"/>
        <v>119</v>
      </c>
      <c r="L1040" s="5" t="s">
        <v>131</v>
      </c>
    </row>
    <row r="1041" spans="1:12">
      <c r="A1041" s="6">
        <v>91</v>
      </c>
      <c r="B1041" s="6">
        <v>84</v>
      </c>
      <c r="C1041" s="6">
        <v>52</v>
      </c>
      <c r="D1041" s="7">
        <v>29.148272110000001</v>
      </c>
      <c r="E1041" s="8">
        <f t="shared" si="628"/>
        <v>29</v>
      </c>
      <c r="F1041" s="7">
        <v>78.710248359999994</v>
      </c>
      <c r="G1041" s="8">
        <f t="shared" si="629"/>
        <v>79</v>
      </c>
      <c r="H1041" s="9">
        <v>6.3907418360000001</v>
      </c>
      <c r="I1041" s="8">
        <f t="shared" si="630"/>
        <v>6</v>
      </c>
      <c r="J1041" s="10">
        <v>117.536781</v>
      </c>
      <c r="K1041" s="8">
        <f t="shared" si="631"/>
        <v>118</v>
      </c>
      <c r="L1041" s="5" t="s">
        <v>131</v>
      </c>
    </row>
    <row r="1042" spans="1:12">
      <c r="A1042" s="6">
        <v>80</v>
      </c>
      <c r="B1042" s="6">
        <v>90</v>
      </c>
      <c r="C1042" s="6">
        <v>47</v>
      </c>
      <c r="D1042" s="7">
        <v>26.597435950000001</v>
      </c>
      <c r="E1042" s="8">
        <f t="shared" si="628"/>
        <v>27</v>
      </c>
      <c r="F1042" s="7">
        <v>79.358989149999999</v>
      </c>
      <c r="G1042" s="8">
        <f t="shared" si="629"/>
        <v>79</v>
      </c>
      <c r="H1042" s="9">
        <v>6.2108447900000003</v>
      </c>
      <c r="I1042" s="8">
        <f t="shared" si="630"/>
        <v>6</v>
      </c>
      <c r="J1042" s="10">
        <v>107.3944717</v>
      </c>
      <c r="K1042" s="8">
        <f t="shared" si="631"/>
        <v>107</v>
      </c>
      <c r="L1042" s="5" t="s">
        <v>131</v>
      </c>
    </row>
    <row r="1043" spans="1:12">
      <c r="A1043" s="6">
        <v>101</v>
      </c>
      <c r="B1043" s="6">
        <v>70</v>
      </c>
      <c r="C1043" s="6">
        <v>48</v>
      </c>
      <c r="D1043" s="7">
        <v>25.360592369999999</v>
      </c>
      <c r="E1043" s="8">
        <f t="shared" si="628"/>
        <v>25</v>
      </c>
      <c r="F1043" s="7">
        <v>75.031932549999993</v>
      </c>
      <c r="G1043" s="8">
        <f t="shared" si="629"/>
        <v>75</v>
      </c>
      <c r="H1043" s="9">
        <v>6.0126966550000001</v>
      </c>
      <c r="I1043" s="8">
        <f t="shared" si="630"/>
        <v>6</v>
      </c>
      <c r="J1043" s="10">
        <v>116.5531455</v>
      </c>
      <c r="K1043" s="8">
        <f t="shared" si="631"/>
        <v>117</v>
      </c>
      <c r="L1043" s="5" t="s">
        <v>131</v>
      </c>
    </row>
    <row r="1044" spans="1:12">
      <c r="A1044" s="6">
        <v>108</v>
      </c>
      <c r="B1044" s="6">
        <v>89</v>
      </c>
      <c r="C1044" s="6">
        <v>53</v>
      </c>
      <c r="D1044" s="7">
        <v>29.120368890000002</v>
      </c>
      <c r="E1044" s="8">
        <f t="shared" si="628"/>
        <v>29</v>
      </c>
      <c r="F1044" s="7">
        <v>80.180807279999996</v>
      </c>
      <c r="G1044" s="8">
        <f t="shared" si="629"/>
        <v>80</v>
      </c>
      <c r="H1044" s="9">
        <v>5.9087700590000001</v>
      </c>
      <c r="I1044" s="8">
        <f t="shared" si="630"/>
        <v>6</v>
      </c>
      <c r="J1044" s="10">
        <v>112.3982055</v>
      </c>
      <c r="K1044" s="8">
        <f t="shared" si="631"/>
        <v>112</v>
      </c>
      <c r="L1044" s="5" t="s">
        <v>131</v>
      </c>
    </row>
    <row r="1045" spans="1:12">
      <c r="A1045" s="6">
        <v>100</v>
      </c>
      <c r="B1045" s="6">
        <v>80</v>
      </c>
      <c r="C1045" s="6">
        <v>52</v>
      </c>
      <c r="D1045" s="7">
        <v>27.539113539999999</v>
      </c>
      <c r="E1045" s="8">
        <f t="shared" si="628"/>
        <v>28</v>
      </c>
      <c r="F1045" s="7">
        <v>77.256298970000003</v>
      </c>
      <c r="G1045" s="8">
        <f t="shared" si="629"/>
        <v>77</v>
      </c>
      <c r="H1045" s="9">
        <v>6.0498017810000002</v>
      </c>
      <c r="I1045" s="8">
        <f t="shared" si="630"/>
        <v>6</v>
      </c>
      <c r="J1045" s="10">
        <v>110.32621229999999</v>
      </c>
      <c r="K1045" s="8">
        <f t="shared" si="631"/>
        <v>110</v>
      </c>
      <c r="L1045" s="5" t="s">
        <v>131</v>
      </c>
    </row>
    <row r="1046" spans="1:12">
      <c r="A1046" s="6">
        <v>109</v>
      </c>
      <c r="B1046" s="6">
        <v>91</v>
      </c>
      <c r="C1046" s="6">
        <v>53</v>
      </c>
      <c r="D1046" s="7">
        <v>29.66727337</v>
      </c>
      <c r="E1046" s="8">
        <f t="shared" si="628"/>
        <v>30</v>
      </c>
      <c r="F1046" s="7">
        <v>83.510141779999998</v>
      </c>
      <c r="G1046" s="8">
        <f t="shared" si="629"/>
        <v>84</v>
      </c>
      <c r="H1046" s="9">
        <v>6.0100958530000002</v>
      </c>
      <c r="I1046" s="8">
        <f t="shared" si="630"/>
        <v>6</v>
      </c>
      <c r="J1046" s="10">
        <v>110.2511102</v>
      </c>
      <c r="K1046" s="8">
        <f t="shared" si="631"/>
        <v>110</v>
      </c>
      <c r="L1046" s="5" t="s">
        <v>131</v>
      </c>
    </row>
    <row r="1047" spans="1:12">
      <c r="A1047" s="6">
        <v>82</v>
      </c>
      <c r="B1047" s="6">
        <v>78</v>
      </c>
      <c r="C1047" s="6">
        <v>46</v>
      </c>
      <c r="D1047" s="7">
        <v>25.058021929999999</v>
      </c>
      <c r="E1047" s="8">
        <f t="shared" si="628"/>
        <v>25</v>
      </c>
      <c r="F1047" s="7">
        <v>84.973237470000001</v>
      </c>
      <c r="G1047" s="8">
        <f t="shared" si="629"/>
        <v>85</v>
      </c>
      <c r="H1047" s="9">
        <v>5.7386788949999996</v>
      </c>
      <c r="I1047" s="8">
        <f t="shared" si="630"/>
        <v>6</v>
      </c>
      <c r="J1047" s="10">
        <v>110.4408803</v>
      </c>
      <c r="K1047" s="8">
        <f t="shared" si="631"/>
        <v>110</v>
      </c>
      <c r="L1047" s="5" t="s">
        <v>131</v>
      </c>
    </row>
    <row r="1048" spans="1:12">
      <c r="A1048" s="6">
        <v>106</v>
      </c>
      <c r="B1048" s="6">
        <v>70</v>
      </c>
      <c r="C1048" s="6">
        <v>55</v>
      </c>
      <c r="D1048" s="7">
        <v>25.86824781</v>
      </c>
      <c r="E1048" s="8">
        <f t="shared" si="628"/>
        <v>26</v>
      </c>
      <c r="F1048" s="7">
        <v>78.523999140000001</v>
      </c>
      <c r="G1048" s="8">
        <f t="shared" si="629"/>
        <v>79</v>
      </c>
      <c r="H1048" s="9">
        <v>5.7405554099999998</v>
      </c>
      <c r="I1048" s="8">
        <f t="shared" si="630"/>
        <v>6</v>
      </c>
      <c r="J1048" s="10">
        <v>116.30195550000001</v>
      </c>
      <c r="K1048" s="8">
        <f t="shared" si="631"/>
        <v>116</v>
      </c>
      <c r="L1048" s="5" t="s">
        <v>131</v>
      </c>
    </row>
    <row r="1049" spans="1:12">
      <c r="A1049" s="6">
        <v>90</v>
      </c>
      <c r="B1049" s="6">
        <v>86</v>
      </c>
      <c r="C1049" s="6">
        <v>52</v>
      </c>
      <c r="D1049" s="7">
        <v>25.850369879999999</v>
      </c>
      <c r="E1049" s="8">
        <f t="shared" si="628"/>
        <v>26</v>
      </c>
      <c r="F1049" s="7">
        <v>81.955804709999995</v>
      </c>
      <c r="G1049" s="8">
        <f t="shared" si="629"/>
        <v>82</v>
      </c>
      <c r="H1049" s="9">
        <v>5.7932602620000004</v>
      </c>
      <c r="I1049" s="8">
        <f t="shared" si="630"/>
        <v>6</v>
      </c>
      <c r="J1049" s="10">
        <v>119.08561709999999</v>
      </c>
      <c r="K1049" s="8">
        <f t="shared" si="631"/>
        <v>119</v>
      </c>
      <c r="L1049" s="5" t="s">
        <v>131</v>
      </c>
    </row>
    <row r="1050" spans="1:12">
      <c r="A1050" s="6">
        <v>83</v>
      </c>
      <c r="B1050" s="6">
        <v>95</v>
      </c>
      <c r="C1050" s="6">
        <v>50</v>
      </c>
      <c r="D1050" s="7">
        <v>26.516823370000001</v>
      </c>
      <c r="E1050" s="8">
        <f t="shared" si="628"/>
        <v>27</v>
      </c>
      <c r="F1050" s="7">
        <v>77.799135750000005</v>
      </c>
      <c r="G1050" s="8">
        <f t="shared" si="629"/>
        <v>78</v>
      </c>
      <c r="H1050" s="9">
        <v>5.5094706499999999</v>
      </c>
      <c r="I1050" s="8">
        <f t="shared" si="630"/>
        <v>6</v>
      </c>
      <c r="J1050" s="10">
        <v>108.85475080000001</v>
      </c>
      <c r="K1050" s="8">
        <f t="shared" si="631"/>
        <v>109</v>
      </c>
      <c r="L1050" s="5" t="s">
        <v>131</v>
      </c>
    </row>
    <row r="1051" spans="1:12">
      <c r="A1051" s="6">
        <v>119</v>
      </c>
      <c r="B1051" s="6">
        <v>90</v>
      </c>
      <c r="C1051" s="6">
        <v>48</v>
      </c>
      <c r="D1051" s="7">
        <v>28.667251360000002</v>
      </c>
      <c r="E1051" s="8">
        <f t="shared" si="628"/>
        <v>29</v>
      </c>
      <c r="F1051" s="7">
        <v>79.592425419999998</v>
      </c>
      <c r="G1051" s="8">
        <f t="shared" si="629"/>
        <v>80</v>
      </c>
      <c r="H1051" s="9">
        <v>5.9864423059999998</v>
      </c>
      <c r="I1051" s="8">
        <f t="shared" si="630"/>
        <v>6</v>
      </c>
      <c r="J1051" s="10">
        <v>118.2583441</v>
      </c>
      <c r="K1051" s="8">
        <f t="shared" si="631"/>
        <v>118</v>
      </c>
      <c r="L1051" s="5" t="s">
        <v>131</v>
      </c>
    </row>
    <row r="1052" spans="1:12">
      <c r="A1052" s="6">
        <v>107</v>
      </c>
      <c r="B1052" s="6">
        <v>72</v>
      </c>
      <c r="C1052" s="6">
        <v>45</v>
      </c>
      <c r="D1052" s="7">
        <v>28.14938935</v>
      </c>
      <c r="E1052" s="8">
        <f t="shared" si="628"/>
        <v>28</v>
      </c>
      <c r="F1052" s="7">
        <v>81.544488819999998</v>
      </c>
      <c r="G1052" s="8">
        <f t="shared" si="629"/>
        <v>82</v>
      </c>
      <c r="H1052" s="9">
        <v>5.7907680460000002</v>
      </c>
      <c r="I1052" s="8">
        <f t="shared" si="630"/>
        <v>6</v>
      </c>
      <c r="J1052" s="10">
        <v>91.40508414</v>
      </c>
      <c r="K1052" s="8">
        <f t="shared" si="631"/>
        <v>91</v>
      </c>
      <c r="L1052" s="5" t="s">
        <v>131</v>
      </c>
    </row>
    <row r="1053" spans="1:12">
      <c r="A1053" s="6">
        <v>116</v>
      </c>
      <c r="B1053" s="6">
        <v>81</v>
      </c>
      <c r="C1053" s="6">
        <v>55</v>
      </c>
      <c r="D1053" s="7">
        <v>26.42313317</v>
      </c>
      <c r="E1053" s="8">
        <f t="shared" si="628"/>
        <v>26</v>
      </c>
      <c r="F1053" s="7">
        <v>83.699504399999995</v>
      </c>
      <c r="G1053" s="8">
        <f t="shared" si="629"/>
        <v>84</v>
      </c>
      <c r="H1053" s="9">
        <v>5.9155464149999997</v>
      </c>
      <c r="I1053" s="8">
        <f t="shared" si="630"/>
        <v>6</v>
      </c>
      <c r="J1053" s="10">
        <v>95.123220619999998</v>
      </c>
      <c r="K1053" s="8">
        <f t="shared" si="631"/>
        <v>95</v>
      </c>
      <c r="L1053" s="5" t="s">
        <v>131</v>
      </c>
    </row>
    <row r="1054" spans="1:12">
      <c r="A1054" s="6">
        <v>101</v>
      </c>
      <c r="B1054" s="6">
        <v>75</v>
      </c>
      <c r="C1054" s="6">
        <v>50</v>
      </c>
      <c r="D1054" s="7">
        <v>26.59386409</v>
      </c>
      <c r="E1054" s="8">
        <f t="shared" si="628"/>
        <v>27</v>
      </c>
      <c r="F1054" s="7">
        <v>81.407403009999996</v>
      </c>
      <c r="G1054" s="8">
        <f t="shared" si="629"/>
        <v>81</v>
      </c>
      <c r="H1054" s="9">
        <v>6.242528278</v>
      </c>
      <c r="I1054" s="8">
        <f t="shared" si="630"/>
        <v>6</v>
      </c>
      <c r="J1054" s="10">
        <v>109.9825551</v>
      </c>
      <c r="K1054" s="8">
        <f t="shared" si="631"/>
        <v>110</v>
      </c>
      <c r="L1054" s="5" t="s">
        <v>131</v>
      </c>
    </row>
    <row r="1055" spans="1:12">
      <c r="A1055" s="6">
        <v>93</v>
      </c>
      <c r="B1055" s="6">
        <v>81</v>
      </c>
      <c r="C1055" s="6">
        <v>50</v>
      </c>
      <c r="D1055" s="7">
        <v>27.718224769999999</v>
      </c>
      <c r="E1055" s="8">
        <f t="shared" si="628"/>
        <v>28</v>
      </c>
      <c r="F1055" s="7">
        <v>76.578531889999994</v>
      </c>
      <c r="G1055" s="8">
        <f t="shared" si="629"/>
        <v>77</v>
      </c>
      <c r="H1055" s="9">
        <v>6.0360792659999998</v>
      </c>
      <c r="I1055" s="8">
        <f t="shared" si="630"/>
        <v>6</v>
      </c>
      <c r="J1055" s="10">
        <v>102.2099836</v>
      </c>
      <c r="K1055" s="8">
        <f t="shared" si="631"/>
        <v>102</v>
      </c>
      <c r="L1055" s="5" t="s">
        <v>131</v>
      </c>
    </row>
    <row r="1056" spans="1:12">
      <c r="A1056" s="6">
        <v>95</v>
      </c>
      <c r="B1056" s="6">
        <v>75</v>
      </c>
      <c r="C1056" s="6">
        <v>45</v>
      </c>
      <c r="D1056" s="7">
        <v>28.983334320000001</v>
      </c>
      <c r="E1056" s="8">
        <f t="shared" si="628"/>
        <v>29</v>
      </c>
      <c r="F1056" s="7">
        <v>82.959582440000005</v>
      </c>
      <c r="G1056" s="8">
        <f t="shared" si="629"/>
        <v>83</v>
      </c>
      <c r="H1056" s="9">
        <v>5.8298985019999998</v>
      </c>
      <c r="I1056" s="8">
        <f t="shared" si="630"/>
        <v>6</v>
      </c>
      <c r="J1056" s="10">
        <v>109.022564</v>
      </c>
      <c r="K1056" s="8">
        <f t="shared" si="631"/>
        <v>109</v>
      </c>
      <c r="L1056" s="5" t="s">
        <v>131</v>
      </c>
    </row>
    <row r="1057" spans="1:12">
      <c r="A1057" s="6">
        <v>107</v>
      </c>
      <c r="B1057" s="6">
        <v>71</v>
      </c>
      <c r="C1057" s="6">
        <v>55</v>
      </c>
      <c r="D1057" s="7">
        <v>29.420179189999999</v>
      </c>
      <c r="E1057" s="8">
        <f t="shared" si="628"/>
        <v>29</v>
      </c>
      <c r="F1057" s="7">
        <v>83.967544959999998</v>
      </c>
      <c r="G1057" s="8">
        <f t="shared" si="629"/>
        <v>84</v>
      </c>
      <c r="H1057" s="9">
        <v>6.0880644510000002</v>
      </c>
      <c r="I1057" s="8">
        <f t="shared" si="630"/>
        <v>6</v>
      </c>
      <c r="J1057" s="10">
        <v>117.229079</v>
      </c>
      <c r="K1057" s="8">
        <f t="shared" si="631"/>
        <v>117</v>
      </c>
      <c r="L1057" s="5" t="s">
        <v>131</v>
      </c>
    </row>
    <row r="1058" spans="1:12">
      <c r="A1058" s="6">
        <v>83</v>
      </c>
      <c r="B1058" s="6">
        <v>94</v>
      </c>
      <c r="C1058" s="6">
        <v>47</v>
      </c>
      <c r="D1058" s="7">
        <v>27.39872329</v>
      </c>
      <c r="E1058" s="8">
        <f t="shared" si="628"/>
        <v>27</v>
      </c>
      <c r="F1058" s="7">
        <v>81.105234019999997</v>
      </c>
      <c r="G1058" s="8">
        <f t="shared" si="629"/>
        <v>81</v>
      </c>
      <c r="H1058" s="9">
        <v>6.4693709540000004</v>
      </c>
      <c r="I1058" s="8">
        <f t="shared" si="630"/>
        <v>6</v>
      </c>
      <c r="J1058" s="10">
        <v>112.1355384</v>
      </c>
      <c r="K1058" s="8">
        <f t="shared" si="631"/>
        <v>112</v>
      </c>
      <c r="L1058" s="5" t="s">
        <v>131</v>
      </c>
    </row>
    <row r="1059" spans="1:12">
      <c r="A1059" s="6">
        <v>102</v>
      </c>
      <c r="B1059" s="6">
        <v>73</v>
      </c>
      <c r="C1059" s="6">
        <v>54</v>
      </c>
      <c r="D1059" s="7">
        <v>26.4020227</v>
      </c>
      <c r="E1059" s="8">
        <f t="shared" si="628"/>
        <v>26</v>
      </c>
      <c r="F1059" s="7">
        <v>84.410076140000001</v>
      </c>
      <c r="G1059" s="8">
        <f t="shared" si="629"/>
        <v>84</v>
      </c>
      <c r="H1059" s="9">
        <v>5.7207269060000003</v>
      </c>
      <c r="I1059" s="8">
        <f t="shared" si="630"/>
        <v>6</v>
      </c>
      <c r="J1059" s="10">
        <v>111.01622589999999</v>
      </c>
      <c r="K1059" s="8">
        <f t="shared" si="631"/>
        <v>111</v>
      </c>
      <c r="L1059" s="5" t="s">
        <v>131</v>
      </c>
    </row>
    <row r="1060" spans="1:12">
      <c r="A1060" s="6">
        <v>86</v>
      </c>
      <c r="B1060" s="6">
        <v>79</v>
      </c>
      <c r="C1060" s="6">
        <v>45</v>
      </c>
      <c r="D1060" s="7">
        <v>27.812514520000001</v>
      </c>
      <c r="E1060" s="8">
        <f t="shared" si="628"/>
        <v>28</v>
      </c>
      <c r="F1060" s="7">
        <v>82.692854190000006</v>
      </c>
      <c r="G1060" s="8">
        <f t="shared" si="629"/>
        <v>83</v>
      </c>
      <c r="H1060" s="9">
        <v>5.8076641699999998</v>
      </c>
      <c r="I1060" s="8">
        <f t="shared" si="630"/>
        <v>6</v>
      </c>
      <c r="J1060" s="10">
        <v>99.209615139999997</v>
      </c>
      <c r="K1060" s="8">
        <f t="shared" si="631"/>
        <v>99</v>
      </c>
      <c r="L1060" s="5" t="s">
        <v>131</v>
      </c>
    </row>
    <row r="1061" spans="1:12">
      <c r="A1061" s="6">
        <v>117</v>
      </c>
      <c r="B1061" s="6">
        <v>86</v>
      </c>
      <c r="C1061" s="6">
        <v>53</v>
      </c>
      <c r="D1061" s="7">
        <v>25.19640218</v>
      </c>
      <c r="E1061" s="8">
        <f t="shared" si="628"/>
        <v>25</v>
      </c>
      <c r="F1061" s="7">
        <v>83.558298739999998</v>
      </c>
      <c r="G1061" s="8">
        <f t="shared" si="629"/>
        <v>84</v>
      </c>
      <c r="H1061" s="9">
        <v>5.7033817280000001</v>
      </c>
      <c r="I1061" s="8">
        <f t="shared" si="630"/>
        <v>6</v>
      </c>
      <c r="J1061" s="10">
        <v>115.8586081</v>
      </c>
      <c r="K1061" s="8">
        <f t="shared" si="631"/>
        <v>116</v>
      </c>
      <c r="L1061" s="5" t="s">
        <v>131</v>
      </c>
    </row>
    <row r="1062" spans="1:12">
      <c r="A1062" s="6">
        <v>111</v>
      </c>
      <c r="B1062" s="6">
        <v>79</v>
      </c>
      <c r="C1062" s="6">
        <v>53</v>
      </c>
      <c r="D1062" s="7">
        <v>28.311933379999999</v>
      </c>
      <c r="E1062" s="8">
        <f t="shared" si="628"/>
        <v>28</v>
      </c>
      <c r="F1062" s="7">
        <v>75.773637719999996</v>
      </c>
      <c r="G1062" s="8">
        <f t="shared" si="629"/>
        <v>76</v>
      </c>
      <c r="H1062" s="9">
        <v>6.1650012780000001</v>
      </c>
      <c r="I1062" s="8">
        <f t="shared" si="630"/>
        <v>6</v>
      </c>
      <c r="J1062" s="10">
        <v>119.69576499999999</v>
      </c>
      <c r="K1062" s="8">
        <f t="shared" si="631"/>
        <v>120</v>
      </c>
      <c r="L1062" s="5" t="s">
        <v>131</v>
      </c>
    </row>
    <row r="1063" spans="1:12">
      <c r="A1063" s="6">
        <v>95</v>
      </c>
      <c r="B1063" s="6">
        <v>74</v>
      </c>
      <c r="C1063" s="6">
        <v>50</v>
      </c>
      <c r="D1063" s="7">
        <v>25.901131280000001</v>
      </c>
      <c r="E1063" s="8">
        <f t="shared" si="628"/>
        <v>26</v>
      </c>
      <c r="F1063" s="7">
        <v>80.471527370000004</v>
      </c>
      <c r="G1063" s="8">
        <f t="shared" si="629"/>
        <v>80</v>
      </c>
      <c r="H1063" s="9">
        <v>6.0024816049999998</v>
      </c>
      <c r="I1063" s="8">
        <f t="shared" si="630"/>
        <v>6</v>
      </c>
      <c r="J1063" s="10">
        <v>110.10323</v>
      </c>
      <c r="K1063" s="8">
        <f t="shared" si="631"/>
        <v>110</v>
      </c>
      <c r="L1063" s="5" t="s">
        <v>131</v>
      </c>
    </row>
    <row r="1064" spans="1:12">
      <c r="A1064" s="6">
        <v>91</v>
      </c>
      <c r="B1064" s="6">
        <v>75</v>
      </c>
      <c r="C1064" s="6">
        <v>55</v>
      </c>
      <c r="D1064" s="7">
        <v>27.486129829999999</v>
      </c>
      <c r="E1064" s="8">
        <f t="shared" si="628"/>
        <v>27</v>
      </c>
      <c r="F1064" s="7">
        <v>76.112398490000004</v>
      </c>
      <c r="G1064" s="8">
        <f t="shared" si="629"/>
        <v>76</v>
      </c>
      <c r="H1064" s="9">
        <v>6.2123693629999996</v>
      </c>
      <c r="I1064" s="8">
        <f t="shared" si="630"/>
        <v>6</v>
      </c>
      <c r="J1064" s="10">
        <v>109.2768851</v>
      </c>
      <c r="K1064" s="8">
        <f t="shared" si="631"/>
        <v>109</v>
      </c>
      <c r="L1064" s="5" t="s">
        <v>131</v>
      </c>
    </row>
    <row r="1065" spans="1:12">
      <c r="A1065" s="6">
        <v>93</v>
      </c>
      <c r="B1065" s="6">
        <v>83</v>
      </c>
      <c r="C1065" s="6">
        <v>46</v>
      </c>
      <c r="D1065" s="7">
        <v>29.382540120000002</v>
      </c>
      <c r="E1065" s="8">
        <f t="shared" si="628"/>
        <v>29</v>
      </c>
      <c r="F1065" s="7">
        <v>83.504237349999997</v>
      </c>
      <c r="G1065" s="8">
        <f t="shared" si="629"/>
        <v>84</v>
      </c>
      <c r="H1065" s="9">
        <v>5.765308943</v>
      </c>
      <c r="I1065" s="8">
        <f t="shared" si="630"/>
        <v>6</v>
      </c>
      <c r="J1065" s="10">
        <v>109.24866470000001</v>
      </c>
      <c r="K1065" s="8">
        <f t="shared" si="631"/>
        <v>109</v>
      </c>
      <c r="L1065" s="5" t="s">
        <v>131</v>
      </c>
    </row>
    <row r="1066" spans="1:12">
      <c r="A1066" s="6">
        <v>92</v>
      </c>
      <c r="B1066" s="6">
        <v>85</v>
      </c>
      <c r="C1066" s="6">
        <v>51</v>
      </c>
      <c r="D1066" s="7">
        <v>29.221186280000001</v>
      </c>
      <c r="E1066" s="8">
        <f t="shared" si="628"/>
        <v>29</v>
      </c>
      <c r="F1066" s="7">
        <v>81.081836350000003</v>
      </c>
      <c r="G1066" s="8">
        <f t="shared" si="629"/>
        <v>81</v>
      </c>
      <c r="H1066" s="9">
        <v>5.740764682</v>
      </c>
      <c r="I1066" s="8">
        <f t="shared" si="630"/>
        <v>6</v>
      </c>
      <c r="J1066" s="10">
        <v>108.8616474</v>
      </c>
      <c r="K1066" s="8">
        <f t="shared" si="631"/>
        <v>109</v>
      </c>
      <c r="L1066" s="5" t="s">
        <v>131</v>
      </c>
    </row>
    <row r="1067" spans="1:12">
      <c r="A1067" s="6">
        <v>104</v>
      </c>
      <c r="B1067" s="6">
        <v>80</v>
      </c>
      <c r="C1067" s="6">
        <v>54</v>
      </c>
      <c r="D1067" s="7">
        <v>27.090621639999998</v>
      </c>
      <c r="E1067" s="8">
        <f t="shared" si="628"/>
        <v>27</v>
      </c>
      <c r="F1067" s="7">
        <v>81.335069059999995</v>
      </c>
      <c r="G1067" s="8">
        <f t="shared" si="629"/>
        <v>81</v>
      </c>
      <c r="H1067" s="9">
        <v>5.8791194549999997</v>
      </c>
      <c r="I1067" s="8">
        <f t="shared" si="630"/>
        <v>6</v>
      </c>
      <c r="J1067" s="10">
        <v>110.1331182</v>
      </c>
      <c r="K1067" s="8">
        <f t="shared" si="631"/>
        <v>110</v>
      </c>
      <c r="L1067" s="5" t="s">
        <v>131</v>
      </c>
    </row>
    <row r="1068" spans="1:12">
      <c r="A1068" s="6">
        <v>103</v>
      </c>
      <c r="B1068" s="6">
        <v>72</v>
      </c>
      <c r="C1068" s="6">
        <v>51</v>
      </c>
      <c r="D1068" s="7">
        <v>26.12643374</v>
      </c>
      <c r="E1068" s="8">
        <f t="shared" si="628"/>
        <v>26</v>
      </c>
      <c r="F1068" s="7">
        <v>81.813650069999994</v>
      </c>
      <c r="G1068" s="8">
        <f t="shared" si="629"/>
        <v>82</v>
      </c>
      <c r="H1068" s="9">
        <v>6.0994787449999999</v>
      </c>
      <c r="I1068" s="8">
        <f t="shared" si="630"/>
        <v>6</v>
      </c>
      <c r="J1068" s="10">
        <v>104.48128579999999</v>
      </c>
      <c r="K1068" s="8">
        <f t="shared" si="631"/>
        <v>104</v>
      </c>
      <c r="L1068" s="5" t="s">
        <v>131</v>
      </c>
    </row>
    <row r="1069" spans="1:12">
      <c r="A1069" s="6">
        <v>92</v>
      </c>
      <c r="B1069" s="6">
        <v>75</v>
      </c>
      <c r="C1069" s="6">
        <v>45</v>
      </c>
      <c r="D1069" s="7">
        <v>29.012077430000001</v>
      </c>
      <c r="E1069" s="8">
        <f t="shared" si="628"/>
        <v>29</v>
      </c>
      <c r="F1069" s="7">
        <v>77.951925270000004</v>
      </c>
      <c r="G1069" s="8">
        <f t="shared" si="629"/>
        <v>78</v>
      </c>
      <c r="H1069" s="9">
        <v>5.6744033590000003</v>
      </c>
      <c r="I1069" s="8">
        <f t="shared" si="630"/>
        <v>6</v>
      </c>
      <c r="J1069" s="10">
        <v>90.434954430000005</v>
      </c>
      <c r="K1069" s="8">
        <f t="shared" si="631"/>
        <v>90</v>
      </c>
      <c r="L1069" s="5" t="s">
        <v>131</v>
      </c>
    </row>
    <row r="1070" spans="1:12">
      <c r="A1070" s="6">
        <v>93</v>
      </c>
      <c r="B1070" s="6">
        <v>85</v>
      </c>
      <c r="C1070" s="6">
        <v>49</v>
      </c>
      <c r="D1070" s="7">
        <v>27.967991189999999</v>
      </c>
      <c r="E1070" s="8">
        <f t="shared" si="628"/>
        <v>28</v>
      </c>
      <c r="F1070" s="7">
        <v>79.286257090000007</v>
      </c>
      <c r="G1070" s="8">
        <f t="shared" si="629"/>
        <v>79</v>
      </c>
      <c r="H1070" s="9">
        <v>5.6942438470000001</v>
      </c>
      <c r="I1070" s="8">
        <f t="shared" si="630"/>
        <v>6</v>
      </c>
      <c r="J1070" s="10">
        <v>119.47655570000001</v>
      </c>
      <c r="K1070" s="8">
        <f t="shared" si="631"/>
        <v>119</v>
      </c>
      <c r="L1070" s="5" t="s">
        <v>131</v>
      </c>
    </row>
    <row r="1071" spans="1:12">
      <c r="A1071" s="6">
        <v>120</v>
      </c>
      <c r="B1071" s="6">
        <v>87</v>
      </c>
      <c r="C1071" s="6">
        <v>52</v>
      </c>
      <c r="D1071" s="7">
        <v>28.076445499999998</v>
      </c>
      <c r="E1071" s="8">
        <f t="shared" si="628"/>
        <v>28</v>
      </c>
      <c r="F1071" s="7">
        <v>76.055221149999994</v>
      </c>
      <c r="G1071" s="8">
        <f t="shared" si="629"/>
        <v>76</v>
      </c>
      <c r="H1071" s="9">
        <v>5.9054947029999996</v>
      </c>
      <c r="I1071" s="8">
        <f t="shared" si="630"/>
        <v>6</v>
      </c>
      <c r="J1071" s="10">
        <v>118.99235729999999</v>
      </c>
      <c r="K1071" s="8">
        <f t="shared" si="631"/>
        <v>119</v>
      </c>
      <c r="L1071" s="5" t="s">
        <v>131</v>
      </c>
    </row>
    <row r="1072" spans="1:12">
      <c r="A1072" s="6">
        <v>108</v>
      </c>
      <c r="B1072" s="6">
        <v>72</v>
      </c>
      <c r="C1072" s="6">
        <v>46</v>
      </c>
      <c r="D1072" s="7">
        <v>25.162782369999999</v>
      </c>
      <c r="E1072" s="8">
        <f t="shared" si="628"/>
        <v>25</v>
      </c>
      <c r="F1072" s="7">
        <v>84.978492410000001</v>
      </c>
      <c r="G1072" s="8">
        <f t="shared" si="629"/>
        <v>85</v>
      </c>
      <c r="H1072" s="9">
        <v>6.1108447210000003</v>
      </c>
      <c r="I1072" s="8">
        <f t="shared" si="630"/>
        <v>6</v>
      </c>
      <c r="J1072" s="10">
        <v>90.945546179999994</v>
      </c>
      <c r="K1072" s="8">
        <f t="shared" si="631"/>
        <v>91</v>
      </c>
      <c r="L1072" s="5" t="s">
        <v>131</v>
      </c>
    </row>
    <row r="1073" spans="1:12">
      <c r="A1073" s="6">
        <v>105</v>
      </c>
      <c r="B1073" s="6">
        <v>88</v>
      </c>
      <c r="C1073" s="6">
        <v>54</v>
      </c>
      <c r="D1073" s="7">
        <v>25.787498079999999</v>
      </c>
      <c r="E1073" s="8">
        <f t="shared" si="628"/>
        <v>26</v>
      </c>
      <c r="F1073" s="7">
        <v>84.511942239999996</v>
      </c>
      <c r="G1073" s="8">
        <f t="shared" si="629"/>
        <v>85</v>
      </c>
      <c r="H1073" s="9">
        <v>6.0204453170000001</v>
      </c>
      <c r="I1073" s="8">
        <f t="shared" si="630"/>
        <v>6</v>
      </c>
      <c r="J1073" s="10">
        <v>114.2005455</v>
      </c>
      <c r="K1073" s="8">
        <f t="shared" si="631"/>
        <v>114</v>
      </c>
      <c r="L1073" s="5" t="s">
        <v>131</v>
      </c>
    </row>
    <row r="1074" spans="1:12">
      <c r="A1074" s="6">
        <v>98</v>
      </c>
      <c r="B1074" s="6">
        <v>79</v>
      </c>
      <c r="C1074" s="6">
        <v>50</v>
      </c>
      <c r="D1074" s="7">
        <v>25.341197739999998</v>
      </c>
      <c r="E1074" s="8">
        <f t="shared" si="628"/>
        <v>25</v>
      </c>
      <c r="F1074" s="7">
        <v>84.473213139999999</v>
      </c>
      <c r="G1074" s="8">
        <f t="shared" si="629"/>
        <v>84</v>
      </c>
      <c r="H1074" s="9">
        <v>6.4359173079999996</v>
      </c>
      <c r="I1074" s="8">
        <f t="shared" si="630"/>
        <v>6</v>
      </c>
      <c r="J1074" s="10">
        <v>91.064933530000005</v>
      </c>
      <c r="K1074" s="8">
        <f t="shared" si="631"/>
        <v>91</v>
      </c>
      <c r="L1074" s="5" t="s">
        <v>131</v>
      </c>
    </row>
    <row r="1075" spans="1:12">
      <c r="A1075" s="6">
        <v>111</v>
      </c>
      <c r="B1075" s="6">
        <v>88</v>
      </c>
      <c r="C1075" s="6">
        <v>55</v>
      </c>
      <c r="D1075" s="7">
        <v>29.447954029999998</v>
      </c>
      <c r="E1075" s="8">
        <f t="shared" si="628"/>
        <v>29</v>
      </c>
      <c r="F1075" s="7">
        <v>78.349715369999998</v>
      </c>
      <c r="G1075" s="8">
        <f t="shared" si="629"/>
        <v>78</v>
      </c>
      <c r="H1075" s="9">
        <v>5.5053938330000003</v>
      </c>
      <c r="I1075" s="8">
        <f t="shared" si="630"/>
        <v>6</v>
      </c>
      <c r="J1075" s="10">
        <v>96.450425850000002</v>
      </c>
      <c r="K1075" s="8">
        <f t="shared" si="631"/>
        <v>96</v>
      </c>
      <c r="L1075" s="5" t="s">
        <v>131</v>
      </c>
    </row>
    <row r="1076" spans="1:12">
      <c r="A1076" s="6">
        <v>97</v>
      </c>
      <c r="B1076" s="6">
        <v>74</v>
      </c>
      <c r="C1076" s="6">
        <v>45</v>
      </c>
      <c r="D1076" s="7">
        <v>26.475226330000002</v>
      </c>
      <c r="E1076" s="8">
        <f t="shared" si="628"/>
        <v>26</v>
      </c>
      <c r="F1076" s="7">
        <v>78.518337819999999</v>
      </c>
      <c r="G1076" s="8">
        <f t="shared" si="629"/>
        <v>79</v>
      </c>
      <c r="H1076" s="9">
        <v>5.6777199019999998</v>
      </c>
      <c r="I1076" s="8">
        <f t="shared" si="630"/>
        <v>6</v>
      </c>
      <c r="J1076" s="10">
        <v>113.11610949999999</v>
      </c>
      <c r="K1076" s="8">
        <f t="shared" si="631"/>
        <v>113</v>
      </c>
      <c r="L1076" s="5" t="s">
        <v>131</v>
      </c>
    </row>
    <row r="1077" spans="1:12">
      <c r="A1077" s="6">
        <v>95</v>
      </c>
      <c r="B1077" s="6">
        <v>82</v>
      </c>
      <c r="C1077" s="6">
        <v>48</v>
      </c>
      <c r="D1077" s="7">
        <v>27.39489579</v>
      </c>
      <c r="E1077" s="8">
        <f t="shared" si="628"/>
        <v>27</v>
      </c>
      <c r="F1077" s="7">
        <v>83.311720030000004</v>
      </c>
      <c r="G1077" s="8">
        <f t="shared" si="629"/>
        <v>83</v>
      </c>
      <c r="H1077" s="9">
        <v>5.7190149889999997</v>
      </c>
      <c r="I1077" s="8">
        <f t="shared" si="630"/>
        <v>6</v>
      </c>
      <c r="J1077" s="10">
        <v>92.781336170000003</v>
      </c>
      <c r="K1077" s="8">
        <f t="shared" si="631"/>
        <v>93</v>
      </c>
      <c r="L1077" s="5" t="s">
        <v>131</v>
      </c>
    </row>
    <row r="1078" spans="1:12">
      <c r="A1078" s="6">
        <v>89</v>
      </c>
      <c r="B1078" s="6">
        <v>91</v>
      </c>
      <c r="C1078" s="6">
        <v>55</v>
      </c>
      <c r="D1078" s="7">
        <v>25.083474450000001</v>
      </c>
      <c r="E1078" s="8">
        <f t="shared" si="628"/>
        <v>25</v>
      </c>
      <c r="F1078" s="7">
        <v>80.261730999999997</v>
      </c>
      <c r="G1078" s="8">
        <f t="shared" si="629"/>
        <v>80</v>
      </c>
      <c r="H1078" s="9">
        <v>6.2755722980000002</v>
      </c>
      <c r="I1078" s="8">
        <f t="shared" si="630"/>
        <v>6</v>
      </c>
      <c r="J1078" s="10">
        <v>94.329614559999996</v>
      </c>
      <c r="K1078" s="8">
        <f t="shared" si="631"/>
        <v>94</v>
      </c>
      <c r="L1078" s="5" t="s">
        <v>131</v>
      </c>
    </row>
    <row r="1079" spans="1:12">
      <c r="A1079" s="6">
        <v>89</v>
      </c>
      <c r="B1079" s="6">
        <v>85</v>
      </c>
      <c r="C1079" s="6">
        <v>55</v>
      </c>
      <c r="D1079" s="7">
        <v>26.6719835</v>
      </c>
      <c r="E1079" s="8">
        <f t="shared" si="628"/>
        <v>27</v>
      </c>
      <c r="F1079" s="7">
        <v>76.485416549999997</v>
      </c>
      <c r="G1079" s="8">
        <f t="shared" si="629"/>
        <v>76</v>
      </c>
      <c r="H1079" s="9">
        <v>6.2753846070000003</v>
      </c>
      <c r="I1079" s="8">
        <f t="shared" si="630"/>
        <v>6</v>
      </c>
      <c r="J1079" s="10">
        <v>91.733585689999998</v>
      </c>
      <c r="K1079" s="8">
        <f t="shared" si="631"/>
        <v>92</v>
      </c>
      <c r="L1079" s="5" t="s">
        <v>131</v>
      </c>
    </row>
    <row r="1080" spans="1:12">
      <c r="A1080" s="6">
        <v>118</v>
      </c>
      <c r="B1080" s="6">
        <v>88</v>
      </c>
      <c r="C1080" s="6">
        <v>51</v>
      </c>
      <c r="D1080" s="7">
        <v>25.44926208</v>
      </c>
      <c r="E1080" s="8">
        <f t="shared" si="628"/>
        <v>25</v>
      </c>
      <c r="F1080" s="7">
        <v>79.49221962</v>
      </c>
      <c r="G1080" s="8">
        <f t="shared" si="629"/>
        <v>79</v>
      </c>
      <c r="H1080" s="9">
        <v>6.2019116419999998</v>
      </c>
      <c r="I1080" s="8">
        <f t="shared" si="630"/>
        <v>6</v>
      </c>
      <c r="J1080" s="10">
        <v>100.6619171</v>
      </c>
      <c r="K1080" s="8">
        <f t="shared" si="631"/>
        <v>101</v>
      </c>
      <c r="L1080" s="5" t="s">
        <v>131</v>
      </c>
    </row>
    <row r="1081" spans="1:12">
      <c r="A1081" s="6">
        <v>101</v>
      </c>
      <c r="B1081" s="6">
        <v>92</v>
      </c>
      <c r="C1081" s="6">
        <v>45</v>
      </c>
      <c r="D1081" s="7">
        <v>28.227767050000001</v>
      </c>
      <c r="E1081" s="8">
        <f t="shared" si="628"/>
        <v>28</v>
      </c>
      <c r="F1081" s="7">
        <v>80.643038399999995</v>
      </c>
      <c r="G1081" s="8">
        <f t="shared" si="629"/>
        <v>81</v>
      </c>
      <c r="H1081" s="9">
        <v>5.7580542570000004</v>
      </c>
      <c r="I1081" s="8">
        <f t="shared" si="630"/>
        <v>6</v>
      </c>
      <c r="J1081" s="10">
        <v>98.004030159999999</v>
      </c>
      <c r="K1081" s="8">
        <f t="shared" si="631"/>
        <v>98</v>
      </c>
      <c r="L1081" s="5" t="s">
        <v>131</v>
      </c>
    </row>
    <row r="1082" spans="1:12">
      <c r="A1082" s="6">
        <v>99</v>
      </c>
      <c r="B1082" s="6">
        <v>92</v>
      </c>
      <c r="C1082" s="6">
        <v>47</v>
      </c>
      <c r="D1082" s="7">
        <v>28.127950899999998</v>
      </c>
      <c r="E1082" s="8">
        <f t="shared" si="628"/>
        <v>28</v>
      </c>
      <c r="F1082" s="7">
        <v>77.482470730000003</v>
      </c>
      <c r="G1082" s="8">
        <f t="shared" si="629"/>
        <v>77</v>
      </c>
      <c r="H1082" s="9">
        <v>6.3239336469999996</v>
      </c>
      <c r="I1082" s="8">
        <f t="shared" si="630"/>
        <v>6</v>
      </c>
      <c r="J1082" s="10">
        <v>103.50453950000001</v>
      </c>
      <c r="K1082" s="8">
        <f t="shared" si="631"/>
        <v>104</v>
      </c>
      <c r="L1082" s="5" t="s">
        <v>131</v>
      </c>
    </row>
    <row r="1083" spans="1:12">
      <c r="A1083" s="6">
        <v>82</v>
      </c>
      <c r="B1083" s="6">
        <v>77</v>
      </c>
      <c r="C1083" s="6">
        <v>46</v>
      </c>
      <c r="D1083" s="7">
        <v>28.947046700000001</v>
      </c>
      <c r="E1083" s="8">
        <f t="shared" si="628"/>
        <v>29</v>
      </c>
      <c r="F1083" s="7">
        <v>82.188899800000002</v>
      </c>
      <c r="G1083" s="8">
        <f t="shared" si="629"/>
        <v>82</v>
      </c>
      <c r="H1083" s="9">
        <v>5.9011008409999999</v>
      </c>
      <c r="I1083" s="8">
        <f t="shared" si="630"/>
        <v>6</v>
      </c>
      <c r="J1083" s="10">
        <v>95.830164479999993</v>
      </c>
      <c r="K1083" s="8">
        <f t="shared" si="631"/>
        <v>96</v>
      </c>
      <c r="L1083" s="5" t="s">
        <v>131</v>
      </c>
    </row>
    <row r="1084" spans="1:12">
      <c r="A1084" s="6">
        <v>90</v>
      </c>
      <c r="B1084" s="6">
        <v>86</v>
      </c>
      <c r="C1084" s="6">
        <v>55</v>
      </c>
      <c r="D1084" s="7">
        <v>27.962367709999999</v>
      </c>
      <c r="E1084" s="8">
        <f t="shared" si="628"/>
        <v>28</v>
      </c>
      <c r="F1084" s="7">
        <v>84.154036140000002</v>
      </c>
      <c r="G1084" s="8">
        <f t="shared" si="629"/>
        <v>84</v>
      </c>
      <c r="H1084" s="9">
        <v>5.6444865819999999</v>
      </c>
      <c r="I1084" s="8">
        <f t="shared" si="630"/>
        <v>6</v>
      </c>
      <c r="J1084" s="10">
        <v>97.559866760000006</v>
      </c>
      <c r="K1084" s="8">
        <f t="shared" si="631"/>
        <v>98</v>
      </c>
      <c r="L1084" s="5" t="s">
        <v>131</v>
      </c>
    </row>
    <row r="1085" spans="1:12">
      <c r="A1085" s="6">
        <v>95</v>
      </c>
      <c r="B1085" s="6">
        <v>88</v>
      </c>
      <c r="C1085" s="6">
        <v>52</v>
      </c>
      <c r="D1085" s="7">
        <v>28.003160340000001</v>
      </c>
      <c r="E1085" s="8">
        <f t="shared" si="628"/>
        <v>28</v>
      </c>
      <c r="F1085" s="7">
        <v>78.900859980000007</v>
      </c>
      <c r="G1085" s="8">
        <f t="shared" si="629"/>
        <v>79</v>
      </c>
      <c r="H1085" s="9">
        <v>6.2354617719999998</v>
      </c>
      <c r="I1085" s="8">
        <f t="shared" si="630"/>
        <v>6</v>
      </c>
      <c r="J1085" s="10">
        <v>94.681803160000001</v>
      </c>
      <c r="K1085" s="8">
        <f t="shared" si="631"/>
        <v>95</v>
      </c>
      <c r="L1085" s="5" t="s">
        <v>131</v>
      </c>
    </row>
    <row r="1086" spans="1:12">
      <c r="A1086" s="6">
        <v>104</v>
      </c>
      <c r="B1086" s="6">
        <v>73</v>
      </c>
      <c r="C1086" s="6">
        <v>46</v>
      </c>
      <c r="D1086" s="7">
        <v>29.140091900000002</v>
      </c>
      <c r="E1086" s="8">
        <f t="shared" si="628"/>
        <v>29</v>
      </c>
      <c r="F1086" s="7">
        <v>80.119022799999996</v>
      </c>
      <c r="G1086" s="8">
        <f t="shared" si="629"/>
        <v>80</v>
      </c>
      <c r="H1086" s="9">
        <v>6.2823623700000004</v>
      </c>
      <c r="I1086" s="8">
        <f t="shared" si="630"/>
        <v>6</v>
      </c>
      <c r="J1086" s="10">
        <v>90.451428669999999</v>
      </c>
      <c r="K1086" s="8">
        <f t="shared" si="631"/>
        <v>90</v>
      </c>
      <c r="L1086" s="5" t="s">
        <v>131</v>
      </c>
    </row>
    <row r="1087" spans="1:12">
      <c r="A1087" s="6">
        <v>102</v>
      </c>
      <c r="B1087" s="6">
        <v>73</v>
      </c>
      <c r="C1087" s="6">
        <v>52</v>
      </c>
      <c r="D1087" s="7">
        <v>27.912210399999999</v>
      </c>
      <c r="E1087" s="8">
        <f t="shared" si="628"/>
        <v>28</v>
      </c>
      <c r="F1087" s="7">
        <v>83.363076829999997</v>
      </c>
      <c r="G1087" s="8">
        <f t="shared" si="629"/>
        <v>83</v>
      </c>
      <c r="H1087" s="9">
        <v>6.3560909050000003</v>
      </c>
      <c r="I1087" s="8">
        <f t="shared" si="630"/>
        <v>6</v>
      </c>
      <c r="J1087" s="10">
        <v>90.242115290000001</v>
      </c>
      <c r="K1087" s="8">
        <f t="shared" si="631"/>
        <v>90</v>
      </c>
      <c r="L1087" s="5" t="s">
        <v>131</v>
      </c>
    </row>
    <row r="1088" spans="1:12">
      <c r="A1088" s="6">
        <v>100</v>
      </c>
      <c r="B1088" s="6">
        <v>74</v>
      </c>
      <c r="C1088" s="6">
        <v>52</v>
      </c>
      <c r="D1088" s="7">
        <v>25.43480512</v>
      </c>
      <c r="E1088" s="8">
        <f t="shared" si="628"/>
        <v>25</v>
      </c>
      <c r="F1088" s="7">
        <v>81.539777970000003</v>
      </c>
      <c r="G1088" s="8">
        <f t="shared" si="629"/>
        <v>82</v>
      </c>
      <c r="H1088" s="9">
        <v>5.8372582350000002</v>
      </c>
      <c r="I1088" s="8">
        <f t="shared" si="630"/>
        <v>6</v>
      </c>
      <c r="J1088" s="10">
        <v>96.478003909999998</v>
      </c>
      <c r="K1088" s="8">
        <f t="shared" si="631"/>
        <v>96</v>
      </c>
      <c r="L1088" s="5" t="s">
        <v>131</v>
      </c>
    </row>
    <row r="1089" spans="1:12">
      <c r="A1089" s="6">
        <v>94</v>
      </c>
      <c r="B1089" s="6">
        <v>89</v>
      </c>
      <c r="C1089" s="6">
        <v>48</v>
      </c>
      <c r="D1089" s="7">
        <v>28.559809720000001</v>
      </c>
      <c r="E1089" s="8">
        <f t="shared" si="628"/>
        <v>29</v>
      </c>
      <c r="F1089" s="7">
        <v>84.516023219999994</v>
      </c>
      <c r="G1089" s="8">
        <f t="shared" si="629"/>
        <v>85</v>
      </c>
      <c r="H1089" s="9">
        <v>5.6534379020000003</v>
      </c>
      <c r="I1089" s="8">
        <f t="shared" si="630"/>
        <v>6</v>
      </c>
      <c r="J1089" s="10">
        <v>111.0843029</v>
      </c>
      <c r="K1089" s="8">
        <f t="shared" si="631"/>
        <v>111</v>
      </c>
      <c r="L1089" s="5" t="s">
        <v>131</v>
      </c>
    </row>
    <row r="1090" spans="1:12">
      <c r="A1090" s="6">
        <v>99</v>
      </c>
      <c r="B1090" s="6">
        <v>70</v>
      </c>
      <c r="C1090" s="6">
        <v>46</v>
      </c>
      <c r="D1090" s="7">
        <v>26.595807829999998</v>
      </c>
      <c r="E1090" s="8">
        <f t="shared" si="628"/>
        <v>27</v>
      </c>
      <c r="F1090" s="7">
        <v>82.995567440000002</v>
      </c>
      <c r="G1090" s="8">
        <f t="shared" si="629"/>
        <v>83</v>
      </c>
      <c r="H1090" s="9">
        <v>5.7274699470000003</v>
      </c>
      <c r="I1090" s="8">
        <f t="shared" si="630"/>
        <v>6</v>
      </c>
      <c r="J1090" s="10">
        <v>100.5123341</v>
      </c>
      <c r="K1090" s="8">
        <f t="shared" si="631"/>
        <v>101</v>
      </c>
      <c r="L1090" s="5" t="s">
        <v>131</v>
      </c>
    </row>
    <row r="1091" spans="1:12">
      <c r="A1091" s="6">
        <v>112</v>
      </c>
      <c r="B1091" s="6">
        <v>87</v>
      </c>
      <c r="C1091" s="6">
        <v>48</v>
      </c>
      <c r="D1091" s="7">
        <v>27.197116229999999</v>
      </c>
      <c r="E1091" s="8">
        <f t="shared" ref="E1091:E1154" si="632">ROUND(D1091, 0)</f>
        <v>27</v>
      </c>
      <c r="F1091" s="7">
        <v>77.397062899999995</v>
      </c>
      <c r="G1091" s="8">
        <f t="shared" ref="G1091:G1154" si="633">ROUND(F1091, 0)</f>
        <v>77</v>
      </c>
      <c r="H1091" s="9">
        <v>6.200111068</v>
      </c>
      <c r="I1091" s="8">
        <f t="shared" ref="I1091:I1154" si="634">ROUND(H1091, 0)</f>
        <v>6</v>
      </c>
      <c r="J1091" s="10">
        <v>99.469504650000005</v>
      </c>
      <c r="K1091" s="8">
        <f t="shared" ref="K1091:K1154" si="635">ROUND(J1091, 0)</f>
        <v>99</v>
      </c>
      <c r="L1091" s="5" t="s">
        <v>131</v>
      </c>
    </row>
    <row r="1092" spans="1:12">
      <c r="A1092" s="6">
        <v>117</v>
      </c>
      <c r="B1092" s="6">
        <v>82</v>
      </c>
      <c r="C1092" s="6">
        <v>45</v>
      </c>
      <c r="D1092" s="7">
        <v>25.293915160000001</v>
      </c>
      <c r="E1092" s="8">
        <f t="shared" si="632"/>
        <v>25</v>
      </c>
      <c r="F1092" s="7">
        <v>79.291221980000003</v>
      </c>
      <c r="G1092" s="8">
        <f t="shared" si="633"/>
        <v>79</v>
      </c>
      <c r="H1092" s="9">
        <v>5.6144714779999996</v>
      </c>
      <c r="I1092" s="8">
        <f t="shared" si="634"/>
        <v>6</v>
      </c>
      <c r="J1092" s="10">
        <v>105.4220251</v>
      </c>
      <c r="K1092" s="8">
        <f t="shared" si="635"/>
        <v>105</v>
      </c>
      <c r="L1092" s="5" t="s">
        <v>131</v>
      </c>
    </row>
    <row r="1093" spans="1:12">
      <c r="A1093" s="6">
        <v>96</v>
      </c>
      <c r="B1093" s="6">
        <v>86</v>
      </c>
      <c r="C1093" s="6">
        <v>51</v>
      </c>
      <c r="D1093" s="7">
        <v>29.908885219999998</v>
      </c>
      <c r="E1093" s="8">
        <f t="shared" si="632"/>
        <v>30</v>
      </c>
      <c r="F1093" s="7">
        <v>76.98740841</v>
      </c>
      <c r="G1093" s="8">
        <f t="shared" si="633"/>
        <v>77</v>
      </c>
      <c r="H1093" s="9">
        <v>6.2573697990000001</v>
      </c>
      <c r="I1093" s="8">
        <f t="shared" si="634"/>
        <v>6</v>
      </c>
      <c r="J1093" s="10">
        <v>91.999647120000006</v>
      </c>
      <c r="K1093" s="8">
        <f t="shared" si="635"/>
        <v>92</v>
      </c>
      <c r="L1093" s="5" t="s">
        <v>131</v>
      </c>
    </row>
    <row r="1094" spans="1:12">
      <c r="A1094" s="6">
        <v>113</v>
      </c>
      <c r="B1094" s="6">
        <v>85</v>
      </c>
      <c r="C1094" s="6">
        <v>45</v>
      </c>
      <c r="D1094" s="7">
        <v>27.949724629999999</v>
      </c>
      <c r="E1094" s="8">
        <f t="shared" si="632"/>
        <v>28</v>
      </c>
      <c r="F1094" s="7">
        <v>76.63713353</v>
      </c>
      <c r="G1094" s="8">
        <f t="shared" si="633"/>
        <v>77</v>
      </c>
      <c r="H1094" s="9">
        <v>6.0374308360000004</v>
      </c>
      <c r="I1094" s="8">
        <f t="shared" si="634"/>
        <v>6</v>
      </c>
      <c r="J1094" s="10">
        <v>109.09216309999999</v>
      </c>
      <c r="K1094" s="8">
        <f t="shared" si="635"/>
        <v>109</v>
      </c>
      <c r="L1094" s="5" t="s">
        <v>131</v>
      </c>
    </row>
    <row r="1095" spans="1:12">
      <c r="A1095" s="6">
        <v>105</v>
      </c>
      <c r="B1095" s="6">
        <v>93</v>
      </c>
      <c r="C1095" s="6">
        <v>46</v>
      </c>
      <c r="D1095" s="7">
        <v>25.01018457</v>
      </c>
      <c r="E1095" s="8">
        <f t="shared" si="632"/>
        <v>25</v>
      </c>
      <c r="F1095" s="7">
        <v>78.762609380000001</v>
      </c>
      <c r="G1095" s="8">
        <f t="shared" si="633"/>
        <v>79</v>
      </c>
      <c r="H1095" s="9">
        <v>5.7604575579999997</v>
      </c>
      <c r="I1095" s="8">
        <f t="shared" si="634"/>
        <v>6</v>
      </c>
      <c r="J1095" s="10">
        <v>108.3690513</v>
      </c>
      <c r="K1095" s="8">
        <f t="shared" si="635"/>
        <v>108</v>
      </c>
      <c r="L1095" s="5" t="s">
        <v>131</v>
      </c>
    </row>
    <row r="1096" spans="1:12">
      <c r="A1096" s="6">
        <v>85</v>
      </c>
      <c r="B1096" s="6">
        <v>89</v>
      </c>
      <c r="C1096" s="6">
        <v>51</v>
      </c>
      <c r="D1096" s="7">
        <v>29.211448709999999</v>
      </c>
      <c r="E1096" s="8">
        <f t="shared" si="632"/>
        <v>29</v>
      </c>
      <c r="F1096" s="7">
        <v>84.701899229999995</v>
      </c>
      <c r="G1096" s="8">
        <f t="shared" si="633"/>
        <v>85</v>
      </c>
      <c r="H1096" s="9">
        <v>6.1581644219999996</v>
      </c>
      <c r="I1096" s="8">
        <f t="shared" si="634"/>
        <v>6</v>
      </c>
      <c r="J1096" s="10">
        <v>108.5501443</v>
      </c>
      <c r="K1096" s="8">
        <f t="shared" si="635"/>
        <v>109</v>
      </c>
      <c r="L1096" s="5" t="s">
        <v>131</v>
      </c>
    </row>
    <row r="1097" spans="1:12">
      <c r="A1097" s="6">
        <v>108</v>
      </c>
      <c r="B1097" s="6">
        <v>94</v>
      </c>
      <c r="C1097" s="6">
        <v>47</v>
      </c>
      <c r="D1097" s="7">
        <v>27.359116270000001</v>
      </c>
      <c r="E1097" s="8">
        <f t="shared" si="632"/>
        <v>27</v>
      </c>
      <c r="F1097" s="7">
        <v>84.546250060000006</v>
      </c>
      <c r="G1097" s="8">
        <f t="shared" si="633"/>
        <v>85</v>
      </c>
      <c r="H1097" s="9">
        <v>6.387431383</v>
      </c>
      <c r="I1097" s="8">
        <f t="shared" si="634"/>
        <v>6</v>
      </c>
      <c r="J1097" s="10">
        <v>90.812504570000002</v>
      </c>
      <c r="K1097" s="8">
        <f t="shared" si="635"/>
        <v>91</v>
      </c>
      <c r="L1097" s="5" t="s">
        <v>131</v>
      </c>
    </row>
    <row r="1098" spans="1:12">
      <c r="A1098" s="6">
        <v>92</v>
      </c>
      <c r="B1098" s="6">
        <v>81</v>
      </c>
      <c r="C1098" s="6">
        <v>52</v>
      </c>
      <c r="D1098" s="7">
        <v>28.010680399999998</v>
      </c>
      <c r="E1098" s="8">
        <f t="shared" si="632"/>
        <v>28</v>
      </c>
      <c r="F1098" s="7">
        <v>76.52808057</v>
      </c>
      <c r="G1098" s="8">
        <f t="shared" si="633"/>
        <v>77</v>
      </c>
      <c r="H1098" s="9">
        <v>5.8914138950000003</v>
      </c>
      <c r="I1098" s="8">
        <f t="shared" si="634"/>
        <v>6</v>
      </c>
      <c r="J1098" s="10">
        <v>103.70407830000001</v>
      </c>
      <c r="K1098" s="8">
        <f t="shared" si="635"/>
        <v>104</v>
      </c>
      <c r="L1098" s="5" t="s">
        <v>131</v>
      </c>
    </row>
    <row r="1099" spans="1:12">
      <c r="A1099" s="6">
        <v>110</v>
      </c>
      <c r="B1099" s="6">
        <v>71</v>
      </c>
      <c r="C1099" s="6">
        <v>54</v>
      </c>
      <c r="D1099" s="7">
        <v>28.672089150000001</v>
      </c>
      <c r="E1099" s="8">
        <f t="shared" si="632"/>
        <v>29</v>
      </c>
      <c r="F1099" s="7">
        <v>82.207936129999993</v>
      </c>
      <c r="G1099" s="8">
        <f t="shared" si="633"/>
        <v>82</v>
      </c>
      <c r="H1099" s="9">
        <v>5.7254189609999999</v>
      </c>
      <c r="I1099" s="8">
        <f t="shared" si="634"/>
        <v>6</v>
      </c>
      <c r="J1099" s="10">
        <v>94.379874959999995</v>
      </c>
      <c r="K1099" s="8">
        <f t="shared" si="635"/>
        <v>94</v>
      </c>
      <c r="L1099" s="5" t="s">
        <v>131</v>
      </c>
    </row>
    <row r="1100" spans="1:12">
      <c r="A1100" s="6">
        <v>82</v>
      </c>
      <c r="B1100" s="6">
        <v>75</v>
      </c>
      <c r="C1100" s="6">
        <v>55</v>
      </c>
      <c r="D1100" s="7">
        <v>27.345851469999999</v>
      </c>
      <c r="E1100" s="8">
        <f t="shared" si="632"/>
        <v>27</v>
      </c>
      <c r="F1100" s="7">
        <v>78.487383500000007</v>
      </c>
      <c r="G1100" s="8">
        <f t="shared" si="633"/>
        <v>78</v>
      </c>
      <c r="H1100" s="9">
        <v>6.2810695049999996</v>
      </c>
      <c r="I1100" s="8">
        <f t="shared" si="634"/>
        <v>6</v>
      </c>
      <c r="J1100" s="10">
        <v>92.155243319999997</v>
      </c>
      <c r="K1100" s="8">
        <f t="shared" si="635"/>
        <v>92</v>
      </c>
      <c r="L1100" s="5" t="s">
        <v>131</v>
      </c>
    </row>
    <row r="1101" spans="1:12">
      <c r="A1101" s="6">
        <v>117</v>
      </c>
      <c r="B1101" s="6">
        <v>81</v>
      </c>
      <c r="C1101" s="6">
        <v>53</v>
      </c>
      <c r="D1101" s="7">
        <v>29.507045980000001</v>
      </c>
      <c r="E1101" s="8">
        <f t="shared" si="632"/>
        <v>30</v>
      </c>
      <c r="F1101" s="7">
        <v>78.205856130000001</v>
      </c>
      <c r="G1101" s="8">
        <f t="shared" si="633"/>
        <v>78</v>
      </c>
      <c r="H1101" s="9">
        <v>5.507641778</v>
      </c>
      <c r="I1101" s="8">
        <f t="shared" si="634"/>
        <v>6</v>
      </c>
      <c r="J1101" s="10">
        <v>98.125658290000004</v>
      </c>
      <c r="K1101" s="8">
        <f t="shared" si="635"/>
        <v>98</v>
      </c>
      <c r="L1101" s="5" t="s">
        <v>131</v>
      </c>
    </row>
    <row r="1102" spans="1:12">
      <c r="A1102" s="6">
        <v>2</v>
      </c>
      <c r="B1102" s="6">
        <v>40</v>
      </c>
      <c r="C1102" s="6">
        <v>27</v>
      </c>
      <c r="D1102" s="7">
        <v>29.737700449999998</v>
      </c>
      <c r="E1102" s="8">
        <f t="shared" si="632"/>
        <v>30</v>
      </c>
      <c r="F1102" s="7">
        <v>47.548851740000003</v>
      </c>
      <c r="G1102" s="8">
        <f t="shared" si="633"/>
        <v>48</v>
      </c>
      <c r="H1102" s="9">
        <v>5.9546266040000004</v>
      </c>
      <c r="I1102" s="8">
        <f t="shared" si="634"/>
        <v>6</v>
      </c>
      <c r="J1102" s="10">
        <v>90.095868539999998</v>
      </c>
      <c r="K1102" s="8">
        <f t="shared" si="635"/>
        <v>90</v>
      </c>
      <c r="L1102" s="5" t="s">
        <v>142</v>
      </c>
    </row>
    <row r="1103" spans="1:12">
      <c r="A1103" s="6">
        <v>39</v>
      </c>
      <c r="B1103" s="6">
        <v>24</v>
      </c>
      <c r="C1103" s="6">
        <v>31</v>
      </c>
      <c r="D1103" s="7">
        <v>33.556955610000003</v>
      </c>
      <c r="E1103" s="8">
        <f t="shared" si="632"/>
        <v>34</v>
      </c>
      <c r="F1103" s="7">
        <v>53.729798260000003</v>
      </c>
      <c r="G1103" s="8">
        <f t="shared" si="633"/>
        <v>54</v>
      </c>
      <c r="H1103" s="9">
        <v>4.7571148970000001</v>
      </c>
      <c r="I1103" s="8">
        <f t="shared" si="634"/>
        <v>5</v>
      </c>
      <c r="J1103" s="10">
        <v>98.67527561</v>
      </c>
      <c r="K1103" s="8">
        <f t="shared" si="635"/>
        <v>99</v>
      </c>
      <c r="L1103" s="5" t="s">
        <v>142</v>
      </c>
    </row>
    <row r="1104" spans="1:12">
      <c r="A1104" s="6">
        <v>21</v>
      </c>
      <c r="B1104" s="6">
        <v>26</v>
      </c>
      <c r="C1104" s="6">
        <v>27</v>
      </c>
      <c r="D1104" s="7">
        <v>27.003155450000001</v>
      </c>
      <c r="E1104" s="8">
        <f t="shared" si="632"/>
        <v>27</v>
      </c>
      <c r="F1104" s="7">
        <v>47.675254340000002</v>
      </c>
      <c r="G1104" s="8">
        <f t="shared" si="633"/>
        <v>48</v>
      </c>
      <c r="H1104" s="9">
        <v>5.6995869719999996</v>
      </c>
      <c r="I1104" s="8">
        <f t="shared" si="634"/>
        <v>6</v>
      </c>
      <c r="J1104" s="10">
        <v>95.851183259999999</v>
      </c>
      <c r="K1104" s="8">
        <f t="shared" si="635"/>
        <v>96</v>
      </c>
      <c r="L1104" s="5" t="s">
        <v>142</v>
      </c>
    </row>
    <row r="1105" spans="1:12">
      <c r="A1105" s="6">
        <v>25</v>
      </c>
      <c r="B1105" s="6">
        <v>22</v>
      </c>
      <c r="C1105" s="6">
        <v>25</v>
      </c>
      <c r="D1105" s="7">
        <v>33.561501839999998</v>
      </c>
      <c r="E1105" s="8">
        <f t="shared" si="632"/>
        <v>34</v>
      </c>
      <c r="F1105" s="7">
        <v>45.535566029999998</v>
      </c>
      <c r="G1105" s="8">
        <f t="shared" si="633"/>
        <v>46</v>
      </c>
      <c r="H1105" s="9">
        <v>5.9774138030000001</v>
      </c>
      <c r="I1105" s="8">
        <f t="shared" si="634"/>
        <v>6</v>
      </c>
      <c r="J1105" s="10">
        <v>95.705259130000002</v>
      </c>
      <c r="K1105" s="8">
        <f t="shared" si="635"/>
        <v>96</v>
      </c>
      <c r="L1105" s="5" t="s">
        <v>142</v>
      </c>
    </row>
    <row r="1106" spans="1:12">
      <c r="A1106" s="6">
        <v>0</v>
      </c>
      <c r="B1106" s="6">
        <v>21</v>
      </c>
      <c r="C1106" s="6">
        <v>32</v>
      </c>
      <c r="D1106" s="7">
        <v>35.898556249999999</v>
      </c>
      <c r="E1106" s="8">
        <f t="shared" si="632"/>
        <v>36</v>
      </c>
      <c r="F1106" s="7">
        <v>54.259641960000003</v>
      </c>
      <c r="G1106" s="8">
        <f t="shared" si="633"/>
        <v>54</v>
      </c>
      <c r="H1106" s="9">
        <v>6.4301394360000002</v>
      </c>
      <c r="I1106" s="8">
        <f t="shared" si="634"/>
        <v>6</v>
      </c>
      <c r="J1106" s="10">
        <v>92.197217359999996</v>
      </c>
      <c r="K1106" s="8">
        <f t="shared" si="635"/>
        <v>92</v>
      </c>
      <c r="L1106" s="5" t="s">
        <v>142</v>
      </c>
    </row>
    <row r="1107" spans="1:12">
      <c r="A1107" s="6">
        <v>20</v>
      </c>
      <c r="B1107" s="6">
        <v>19</v>
      </c>
      <c r="C1107" s="6">
        <v>35</v>
      </c>
      <c r="D1107" s="7">
        <v>34.177197820000004</v>
      </c>
      <c r="E1107" s="8">
        <f t="shared" si="632"/>
        <v>34</v>
      </c>
      <c r="F1107" s="7">
        <v>50.621615859999999</v>
      </c>
      <c r="G1107" s="8">
        <f t="shared" si="633"/>
        <v>51</v>
      </c>
      <c r="H1107" s="9">
        <v>6.1139350869999998</v>
      </c>
      <c r="I1107" s="8">
        <f t="shared" si="634"/>
        <v>6</v>
      </c>
      <c r="J1107" s="10">
        <v>98.006879889999993</v>
      </c>
      <c r="K1107" s="8">
        <f t="shared" si="635"/>
        <v>98</v>
      </c>
      <c r="L1107" s="5" t="s">
        <v>142</v>
      </c>
    </row>
    <row r="1108" spans="1:12">
      <c r="A1108" s="6">
        <v>19</v>
      </c>
      <c r="B1108" s="6">
        <v>21</v>
      </c>
      <c r="C1108" s="6">
        <v>34</v>
      </c>
      <c r="D1108" s="7">
        <v>30.01592643</v>
      </c>
      <c r="E1108" s="8">
        <f t="shared" si="632"/>
        <v>30</v>
      </c>
      <c r="F1108" s="7">
        <v>53.192123809999998</v>
      </c>
      <c r="G1108" s="8">
        <f t="shared" si="633"/>
        <v>53</v>
      </c>
      <c r="H1108" s="9">
        <v>5.0742726920000001</v>
      </c>
      <c r="I1108" s="8">
        <f t="shared" si="634"/>
        <v>5</v>
      </c>
      <c r="J1108" s="10">
        <v>97.728431819999997</v>
      </c>
      <c r="K1108" s="8">
        <f t="shared" si="635"/>
        <v>98</v>
      </c>
      <c r="L1108" s="5" t="s">
        <v>142</v>
      </c>
    </row>
    <row r="1109" spans="1:12">
      <c r="A1109" s="6">
        <v>18</v>
      </c>
      <c r="B1109" s="6">
        <v>17</v>
      </c>
      <c r="C1109" s="6">
        <v>31</v>
      </c>
      <c r="D1109" s="7">
        <v>31.745921339999999</v>
      </c>
      <c r="E1109" s="8">
        <f t="shared" si="632"/>
        <v>32</v>
      </c>
      <c r="F1109" s="7">
        <v>45.161278590000002</v>
      </c>
      <c r="G1109" s="8">
        <f t="shared" si="633"/>
        <v>45</v>
      </c>
      <c r="H1109" s="9">
        <v>5.6675077060000003</v>
      </c>
      <c r="I1109" s="8">
        <f t="shared" si="634"/>
        <v>6</v>
      </c>
      <c r="J1109" s="10">
        <v>93.754415859999995</v>
      </c>
      <c r="K1109" s="8">
        <f t="shared" si="635"/>
        <v>94</v>
      </c>
      <c r="L1109" s="5" t="s">
        <v>142</v>
      </c>
    </row>
    <row r="1110" spans="1:12">
      <c r="A1110" s="6">
        <v>11</v>
      </c>
      <c r="B1110" s="6">
        <v>36</v>
      </c>
      <c r="C1110" s="6">
        <v>33</v>
      </c>
      <c r="D1110" s="7">
        <v>35.990096790000003</v>
      </c>
      <c r="E1110" s="8">
        <f t="shared" si="632"/>
        <v>36</v>
      </c>
      <c r="F1110" s="7">
        <v>52.227804890000002</v>
      </c>
      <c r="G1110" s="8">
        <f t="shared" si="633"/>
        <v>52</v>
      </c>
      <c r="H1110" s="9">
        <v>5.978634285</v>
      </c>
      <c r="I1110" s="8">
        <f t="shared" si="634"/>
        <v>6</v>
      </c>
      <c r="J1110" s="10">
        <v>95.371348400000002</v>
      </c>
      <c r="K1110" s="8">
        <f t="shared" si="635"/>
        <v>95</v>
      </c>
      <c r="L1110" s="5" t="s">
        <v>142</v>
      </c>
    </row>
    <row r="1111" spans="1:12">
      <c r="A1111" s="6">
        <v>30</v>
      </c>
      <c r="B1111" s="6">
        <v>28</v>
      </c>
      <c r="C1111" s="6">
        <v>30</v>
      </c>
      <c r="D1111" s="7">
        <v>31.866413779999998</v>
      </c>
      <c r="E1111" s="8">
        <f t="shared" si="632"/>
        <v>32</v>
      </c>
      <c r="F1111" s="7">
        <v>52.193315949999999</v>
      </c>
      <c r="G1111" s="8">
        <f t="shared" si="633"/>
        <v>52</v>
      </c>
      <c r="H1111" s="9">
        <v>5.0646133139999998</v>
      </c>
      <c r="I1111" s="8">
        <f t="shared" si="634"/>
        <v>5</v>
      </c>
      <c r="J1111" s="10">
        <v>98.467686420000007</v>
      </c>
      <c r="K1111" s="8">
        <f t="shared" si="635"/>
        <v>98</v>
      </c>
      <c r="L1111" s="5" t="s">
        <v>142</v>
      </c>
    </row>
    <row r="1112" spans="1:12">
      <c r="A1112" s="6">
        <v>18</v>
      </c>
      <c r="B1112" s="6">
        <v>19</v>
      </c>
      <c r="C1112" s="6">
        <v>27</v>
      </c>
      <c r="D1112" s="7">
        <v>27.755186640000002</v>
      </c>
      <c r="E1112" s="8">
        <f t="shared" si="632"/>
        <v>28</v>
      </c>
      <c r="F1112" s="7">
        <v>52.346058059999997</v>
      </c>
      <c r="G1112" s="8">
        <f t="shared" si="633"/>
        <v>52</v>
      </c>
      <c r="H1112" s="9">
        <v>4.7723859859999997</v>
      </c>
      <c r="I1112" s="8">
        <f t="shared" si="634"/>
        <v>5</v>
      </c>
      <c r="J1112" s="10">
        <v>94.112133450000002</v>
      </c>
      <c r="K1112" s="8">
        <f t="shared" si="635"/>
        <v>94</v>
      </c>
      <c r="L1112" s="5" t="s">
        <v>142</v>
      </c>
    </row>
    <row r="1113" spans="1:12">
      <c r="A1113" s="6">
        <v>23</v>
      </c>
      <c r="B1113" s="6">
        <v>23</v>
      </c>
      <c r="C1113" s="6">
        <v>27</v>
      </c>
      <c r="D1113" s="7">
        <v>34.724131919999998</v>
      </c>
      <c r="E1113" s="8">
        <f t="shared" si="632"/>
        <v>35</v>
      </c>
      <c r="F1113" s="7">
        <v>51.427178099999999</v>
      </c>
      <c r="G1113" s="8">
        <f t="shared" si="633"/>
        <v>51</v>
      </c>
      <c r="H1113" s="9">
        <v>5.161148592</v>
      </c>
      <c r="I1113" s="8">
        <f t="shared" si="634"/>
        <v>5</v>
      </c>
      <c r="J1113" s="10">
        <v>97.312580830000002</v>
      </c>
      <c r="K1113" s="8">
        <f t="shared" si="635"/>
        <v>97</v>
      </c>
      <c r="L1113" s="5" t="s">
        <v>142</v>
      </c>
    </row>
    <row r="1114" spans="1:12">
      <c r="A1114" s="6">
        <v>37</v>
      </c>
      <c r="B1114" s="6">
        <v>30</v>
      </c>
      <c r="C1114" s="6">
        <v>34</v>
      </c>
      <c r="D1114" s="7">
        <v>27.53907547</v>
      </c>
      <c r="E1114" s="8">
        <f t="shared" si="632"/>
        <v>28</v>
      </c>
      <c r="F1114" s="7">
        <v>53.635495329999998</v>
      </c>
      <c r="G1114" s="8">
        <f t="shared" si="633"/>
        <v>54</v>
      </c>
      <c r="H1114" s="9">
        <v>6.7977792270000004</v>
      </c>
      <c r="I1114" s="8">
        <f t="shared" si="634"/>
        <v>7</v>
      </c>
      <c r="J1114" s="10">
        <v>99.35408185</v>
      </c>
      <c r="K1114" s="8">
        <f t="shared" si="635"/>
        <v>99</v>
      </c>
      <c r="L1114" s="5" t="s">
        <v>142</v>
      </c>
    </row>
    <row r="1115" spans="1:12">
      <c r="A1115" s="6">
        <v>11</v>
      </c>
      <c r="B1115" s="6">
        <v>27</v>
      </c>
      <c r="C1115" s="6">
        <v>30</v>
      </c>
      <c r="D1115" s="7">
        <v>27.696377630000001</v>
      </c>
      <c r="E1115" s="8">
        <f t="shared" si="632"/>
        <v>28</v>
      </c>
      <c r="F1115" s="7">
        <v>48.562248799999999</v>
      </c>
      <c r="G1115" s="8">
        <f t="shared" si="633"/>
        <v>49</v>
      </c>
      <c r="H1115" s="9">
        <v>6.3947430299999999</v>
      </c>
      <c r="I1115" s="8">
        <f t="shared" si="634"/>
        <v>6</v>
      </c>
      <c r="J1115" s="10">
        <v>89.856464959999997</v>
      </c>
      <c r="K1115" s="8">
        <f t="shared" si="635"/>
        <v>90</v>
      </c>
      <c r="L1115" s="5" t="s">
        <v>142</v>
      </c>
    </row>
    <row r="1116" spans="1:12">
      <c r="A1116" s="6">
        <v>12</v>
      </c>
      <c r="B1116" s="6">
        <v>19</v>
      </c>
      <c r="C1116" s="6">
        <v>31</v>
      </c>
      <c r="D1116" s="7">
        <v>27.25373364</v>
      </c>
      <c r="E1116" s="8">
        <f t="shared" si="632"/>
        <v>27</v>
      </c>
      <c r="F1116" s="7">
        <v>52.663197250000003</v>
      </c>
      <c r="G1116" s="8">
        <f t="shared" si="633"/>
        <v>53</v>
      </c>
      <c r="H1116" s="9">
        <v>5.5667043779999998</v>
      </c>
      <c r="I1116" s="8">
        <f t="shared" si="634"/>
        <v>6</v>
      </c>
      <c r="J1116" s="10">
        <v>91.873124790000006</v>
      </c>
      <c r="K1116" s="8">
        <f t="shared" si="635"/>
        <v>92</v>
      </c>
      <c r="L1116" s="5" t="s">
        <v>142</v>
      </c>
    </row>
    <row r="1117" spans="1:12">
      <c r="A1117" s="6">
        <v>3</v>
      </c>
      <c r="B1117" s="6">
        <v>28</v>
      </c>
      <c r="C1117" s="6">
        <v>33</v>
      </c>
      <c r="D1117" s="7">
        <v>30.33723921</v>
      </c>
      <c r="E1117" s="8">
        <f t="shared" si="632"/>
        <v>30</v>
      </c>
      <c r="F1117" s="7">
        <v>48.887048440000001</v>
      </c>
      <c r="G1117" s="8">
        <f t="shared" si="633"/>
        <v>49</v>
      </c>
      <c r="H1117" s="9">
        <v>5.755049971</v>
      </c>
      <c r="I1117" s="8">
        <f t="shared" si="634"/>
        <v>6</v>
      </c>
      <c r="J1117" s="10">
        <v>94.428505220000005</v>
      </c>
      <c r="K1117" s="8">
        <f t="shared" si="635"/>
        <v>94</v>
      </c>
      <c r="L1117" s="5" t="s">
        <v>142</v>
      </c>
    </row>
    <row r="1118" spans="1:12">
      <c r="A1118" s="6">
        <v>37</v>
      </c>
      <c r="B1118" s="6">
        <v>38</v>
      </c>
      <c r="C1118" s="6">
        <v>32</v>
      </c>
      <c r="D1118" s="7">
        <v>31.857449389999999</v>
      </c>
      <c r="E1118" s="8">
        <f t="shared" si="632"/>
        <v>32</v>
      </c>
      <c r="F1118" s="7">
        <v>45.531062679999998</v>
      </c>
      <c r="G1118" s="8">
        <f t="shared" si="633"/>
        <v>46</v>
      </c>
      <c r="H1118" s="9">
        <v>5.4173405250000002</v>
      </c>
      <c r="I1118" s="8">
        <f t="shared" si="634"/>
        <v>5</v>
      </c>
      <c r="J1118" s="10">
        <v>91.558458209999998</v>
      </c>
      <c r="K1118" s="8">
        <f t="shared" si="635"/>
        <v>92</v>
      </c>
      <c r="L1118" s="5" t="s">
        <v>142</v>
      </c>
    </row>
    <row r="1119" spans="1:12">
      <c r="A1119" s="6">
        <v>26</v>
      </c>
      <c r="B1119" s="6">
        <v>37</v>
      </c>
      <c r="C1119" s="6">
        <v>30</v>
      </c>
      <c r="D1119" s="7">
        <v>35.399863379999999</v>
      </c>
      <c r="E1119" s="8">
        <f t="shared" si="632"/>
        <v>35</v>
      </c>
      <c r="F1119" s="7">
        <v>49.459626210000003</v>
      </c>
      <c r="G1119" s="8">
        <f t="shared" si="633"/>
        <v>49</v>
      </c>
      <c r="H1119" s="9">
        <v>6.1661738340000003</v>
      </c>
      <c r="I1119" s="8">
        <f t="shared" si="634"/>
        <v>6</v>
      </c>
      <c r="J1119" s="10">
        <v>97.410540109999999</v>
      </c>
      <c r="K1119" s="8">
        <f t="shared" si="635"/>
        <v>97</v>
      </c>
      <c r="L1119" s="5" t="s">
        <v>142</v>
      </c>
    </row>
    <row r="1120" spans="1:12">
      <c r="A1120" s="6">
        <v>14</v>
      </c>
      <c r="B1120" s="6">
        <v>18</v>
      </c>
      <c r="C1120" s="6">
        <v>30</v>
      </c>
      <c r="D1120" s="7">
        <v>29.807472430000001</v>
      </c>
      <c r="E1120" s="8">
        <f t="shared" si="632"/>
        <v>30</v>
      </c>
      <c r="F1120" s="7">
        <v>52.137978670000003</v>
      </c>
      <c r="G1120" s="8">
        <f t="shared" si="633"/>
        <v>52</v>
      </c>
      <c r="H1120" s="9">
        <v>5.1912651160000003</v>
      </c>
      <c r="I1120" s="8">
        <f t="shared" si="634"/>
        <v>5</v>
      </c>
      <c r="J1120" s="10">
        <v>95.746061040000001</v>
      </c>
      <c r="K1120" s="8">
        <f t="shared" si="635"/>
        <v>96</v>
      </c>
      <c r="L1120" s="5" t="s">
        <v>142</v>
      </c>
    </row>
    <row r="1121" spans="1:12">
      <c r="A1121" s="6">
        <v>40</v>
      </c>
      <c r="B1121" s="6">
        <v>16</v>
      </c>
      <c r="C1121" s="6">
        <v>35</v>
      </c>
      <c r="D1121" s="7">
        <v>34.164389059999998</v>
      </c>
      <c r="E1121" s="8">
        <f t="shared" si="632"/>
        <v>34</v>
      </c>
      <c r="F1121" s="7">
        <v>54.16482251</v>
      </c>
      <c r="G1121" s="8">
        <f t="shared" si="633"/>
        <v>54</v>
      </c>
      <c r="H1121" s="9">
        <v>4.9547395639999996</v>
      </c>
      <c r="I1121" s="8">
        <f t="shared" si="634"/>
        <v>5</v>
      </c>
      <c r="J1121" s="10">
        <v>98.333511250000001</v>
      </c>
      <c r="K1121" s="8">
        <f t="shared" si="635"/>
        <v>98</v>
      </c>
      <c r="L1121" s="5" t="s">
        <v>142</v>
      </c>
    </row>
    <row r="1122" spans="1:12">
      <c r="A1122" s="6">
        <v>4</v>
      </c>
      <c r="B1122" s="6">
        <v>20</v>
      </c>
      <c r="C1122" s="6">
        <v>25</v>
      </c>
      <c r="D1122" s="7">
        <v>28.932701869999999</v>
      </c>
      <c r="E1122" s="8">
        <f t="shared" si="632"/>
        <v>29</v>
      </c>
      <c r="F1122" s="7">
        <v>47.940539960000002</v>
      </c>
      <c r="G1122" s="8">
        <f t="shared" si="633"/>
        <v>48</v>
      </c>
      <c r="H1122" s="9">
        <v>5.6645870110000001</v>
      </c>
      <c r="I1122" s="8">
        <f t="shared" si="634"/>
        <v>6</v>
      </c>
      <c r="J1122" s="10">
        <v>99.983424200000002</v>
      </c>
      <c r="K1122" s="8">
        <f t="shared" si="635"/>
        <v>100</v>
      </c>
      <c r="L1122" s="5" t="s">
        <v>142</v>
      </c>
    </row>
    <row r="1123" spans="1:12">
      <c r="A1123" s="6">
        <v>36</v>
      </c>
      <c r="B1123" s="6">
        <v>25</v>
      </c>
      <c r="C1123" s="6">
        <v>33</v>
      </c>
      <c r="D1123" s="7">
        <v>27.983927869999999</v>
      </c>
      <c r="E1123" s="8">
        <f t="shared" si="632"/>
        <v>28</v>
      </c>
      <c r="F1123" s="7">
        <v>53.330188509999999</v>
      </c>
      <c r="G1123" s="8">
        <f t="shared" si="633"/>
        <v>53</v>
      </c>
      <c r="H1123" s="9">
        <v>5.5485848520000003</v>
      </c>
      <c r="I1123" s="8">
        <f t="shared" si="634"/>
        <v>6</v>
      </c>
      <c r="J1123" s="10">
        <v>99.614656789999998</v>
      </c>
      <c r="K1123" s="8">
        <f t="shared" si="635"/>
        <v>100</v>
      </c>
      <c r="L1123" s="5" t="s">
        <v>142</v>
      </c>
    </row>
    <row r="1124" spans="1:12">
      <c r="A1124" s="6">
        <v>30</v>
      </c>
      <c r="B1124" s="6">
        <v>17</v>
      </c>
      <c r="C1124" s="6">
        <v>31</v>
      </c>
      <c r="D1124" s="7">
        <v>31.204781730000001</v>
      </c>
      <c r="E1124" s="8">
        <f t="shared" si="632"/>
        <v>31</v>
      </c>
      <c r="F1124" s="7">
        <v>54.49960506</v>
      </c>
      <c r="G1124" s="8">
        <f t="shared" si="633"/>
        <v>54</v>
      </c>
      <c r="H1124" s="9">
        <v>6.804437106</v>
      </c>
      <c r="I1124" s="8">
        <f t="shared" si="634"/>
        <v>7</v>
      </c>
      <c r="J1124" s="10">
        <v>94.629546629999993</v>
      </c>
      <c r="K1124" s="8">
        <f t="shared" si="635"/>
        <v>95</v>
      </c>
      <c r="L1124" s="5" t="s">
        <v>142</v>
      </c>
    </row>
    <row r="1125" spans="1:12">
      <c r="A1125" s="6">
        <v>28</v>
      </c>
      <c r="B1125" s="6">
        <v>37</v>
      </c>
      <c r="C1125" s="6">
        <v>28</v>
      </c>
      <c r="D1125" s="7">
        <v>32.134096749999998</v>
      </c>
      <c r="E1125" s="8">
        <f t="shared" si="632"/>
        <v>32</v>
      </c>
      <c r="F1125" s="7">
        <v>50.525591480000003</v>
      </c>
      <c r="G1125" s="8">
        <f t="shared" si="633"/>
        <v>51</v>
      </c>
      <c r="H1125" s="9">
        <v>6.0978697669999997</v>
      </c>
      <c r="I1125" s="8">
        <f t="shared" si="634"/>
        <v>6</v>
      </c>
      <c r="J1125" s="10">
        <v>98.633336839999998</v>
      </c>
      <c r="K1125" s="8">
        <f t="shared" si="635"/>
        <v>99</v>
      </c>
      <c r="L1125" s="5" t="s">
        <v>142</v>
      </c>
    </row>
    <row r="1126" spans="1:12">
      <c r="A1126" s="6">
        <v>38</v>
      </c>
      <c r="B1126" s="6">
        <v>15</v>
      </c>
      <c r="C1126" s="6">
        <v>30</v>
      </c>
      <c r="D1126" s="7">
        <v>28.91862016</v>
      </c>
      <c r="E1126" s="8">
        <f t="shared" si="632"/>
        <v>29</v>
      </c>
      <c r="F1126" s="7">
        <v>48.139745480000002</v>
      </c>
      <c r="G1126" s="8">
        <f t="shared" si="633"/>
        <v>48</v>
      </c>
      <c r="H1126" s="9">
        <v>5.0755045369999996</v>
      </c>
      <c r="I1126" s="8">
        <f t="shared" si="634"/>
        <v>5</v>
      </c>
      <c r="J1126" s="10">
        <v>97.013316040000007</v>
      </c>
      <c r="K1126" s="8">
        <f t="shared" si="635"/>
        <v>97</v>
      </c>
      <c r="L1126" s="5" t="s">
        <v>142</v>
      </c>
    </row>
    <row r="1127" spans="1:12">
      <c r="A1127" s="6">
        <v>12</v>
      </c>
      <c r="B1127" s="6">
        <v>37</v>
      </c>
      <c r="C1127" s="6">
        <v>30</v>
      </c>
      <c r="D1127" s="7">
        <v>31.097791470000001</v>
      </c>
      <c r="E1127" s="8">
        <f t="shared" si="632"/>
        <v>31</v>
      </c>
      <c r="F1127" s="7">
        <v>47.411966589999999</v>
      </c>
      <c r="G1127" s="8">
        <f t="shared" si="633"/>
        <v>47</v>
      </c>
      <c r="H1127" s="9">
        <v>4.5464661089999998</v>
      </c>
      <c r="I1127" s="8">
        <f t="shared" si="634"/>
        <v>5</v>
      </c>
      <c r="J1127" s="10">
        <v>90.286243479999996</v>
      </c>
      <c r="K1127" s="8">
        <f t="shared" si="635"/>
        <v>90</v>
      </c>
      <c r="L1127" s="5" t="s">
        <v>142</v>
      </c>
    </row>
    <row r="1128" spans="1:12">
      <c r="A1128" s="6">
        <v>38</v>
      </c>
      <c r="B1128" s="6">
        <v>19</v>
      </c>
      <c r="C1128" s="6">
        <v>31</v>
      </c>
      <c r="D1128" s="7">
        <v>34.738238819999999</v>
      </c>
      <c r="E1128" s="8">
        <f t="shared" si="632"/>
        <v>35</v>
      </c>
      <c r="F1128" s="7">
        <v>49.088643449999999</v>
      </c>
      <c r="G1128" s="8">
        <f t="shared" si="633"/>
        <v>49</v>
      </c>
      <c r="H1128" s="9">
        <v>5.8551192680000002</v>
      </c>
      <c r="I1128" s="8">
        <f t="shared" si="634"/>
        <v>6</v>
      </c>
      <c r="J1128" s="10">
        <v>90.650221830000007</v>
      </c>
      <c r="K1128" s="8">
        <f t="shared" si="635"/>
        <v>91</v>
      </c>
      <c r="L1128" s="5" t="s">
        <v>142</v>
      </c>
    </row>
    <row r="1129" spans="1:12">
      <c r="A1129" s="6">
        <v>8</v>
      </c>
      <c r="B1129" s="6">
        <v>33</v>
      </c>
      <c r="C1129" s="6">
        <v>29</v>
      </c>
      <c r="D1129" s="7">
        <v>29.980804989999999</v>
      </c>
      <c r="E1129" s="8">
        <f t="shared" si="632"/>
        <v>30</v>
      </c>
      <c r="F1129" s="7">
        <v>49.486132789999999</v>
      </c>
      <c r="G1129" s="8">
        <f t="shared" si="633"/>
        <v>49</v>
      </c>
      <c r="H1129" s="9">
        <v>6.442393461</v>
      </c>
      <c r="I1129" s="8">
        <f t="shared" si="634"/>
        <v>6</v>
      </c>
      <c r="J1129" s="10">
        <v>91.822715680000002</v>
      </c>
      <c r="K1129" s="8">
        <f t="shared" si="635"/>
        <v>92</v>
      </c>
      <c r="L1129" s="5" t="s">
        <v>142</v>
      </c>
    </row>
    <row r="1130" spans="1:12">
      <c r="A1130" s="6">
        <v>15</v>
      </c>
      <c r="B1130" s="6">
        <v>27</v>
      </c>
      <c r="C1130" s="6">
        <v>28</v>
      </c>
      <c r="D1130" s="7">
        <v>33.803986639999998</v>
      </c>
      <c r="E1130" s="8">
        <f t="shared" si="632"/>
        <v>34</v>
      </c>
      <c r="F1130" s="7">
        <v>46.128661129999998</v>
      </c>
      <c r="G1130" s="8">
        <f t="shared" si="633"/>
        <v>46</v>
      </c>
      <c r="H1130" s="9">
        <v>4.5075235510000002</v>
      </c>
      <c r="I1130" s="8">
        <f t="shared" si="634"/>
        <v>5</v>
      </c>
      <c r="J1130" s="10">
        <v>90.825492409999995</v>
      </c>
      <c r="K1130" s="8">
        <f t="shared" si="635"/>
        <v>91</v>
      </c>
      <c r="L1130" s="5" t="s">
        <v>142</v>
      </c>
    </row>
    <row r="1131" spans="1:12">
      <c r="A1131" s="6">
        <v>34</v>
      </c>
      <c r="B1131" s="6">
        <v>16</v>
      </c>
      <c r="C1131" s="6">
        <v>25</v>
      </c>
      <c r="D1131" s="7">
        <v>30.07202564</v>
      </c>
      <c r="E1131" s="8">
        <f t="shared" si="632"/>
        <v>30</v>
      </c>
      <c r="F1131" s="7">
        <v>50.960405049999999</v>
      </c>
      <c r="G1131" s="8">
        <f t="shared" si="633"/>
        <v>51</v>
      </c>
      <c r="H1131" s="9">
        <v>6.1072955899999997</v>
      </c>
      <c r="I1131" s="8">
        <f t="shared" si="634"/>
        <v>6</v>
      </c>
      <c r="J1131" s="10">
        <v>92.096097659999998</v>
      </c>
      <c r="K1131" s="8">
        <f t="shared" si="635"/>
        <v>92</v>
      </c>
      <c r="L1131" s="5" t="s">
        <v>142</v>
      </c>
    </row>
    <row r="1132" spans="1:12">
      <c r="A1132" s="6">
        <v>11</v>
      </c>
      <c r="B1132" s="6">
        <v>36</v>
      </c>
      <c r="C1132" s="6">
        <v>31</v>
      </c>
      <c r="D1132" s="7">
        <v>27.920632820000002</v>
      </c>
      <c r="E1132" s="8">
        <f t="shared" si="632"/>
        <v>28</v>
      </c>
      <c r="F1132" s="7">
        <v>51.779659170000002</v>
      </c>
      <c r="G1132" s="8">
        <f t="shared" si="633"/>
        <v>52</v>
      </c>
      <c r="H1132" s="9">
        <v>6.4754493200000001</v>
      </c>
      <c r="I1132" s="8">
        <f t="shared" si="634"/>
        <v>6</v>
      </c>
      <c r="J1132" s="10">
        <v>100.2585673</v>
      </c>
      <c r="K1132" s="8">
        <f t="shared" si="635"/>
        <v>100</v>
      </c>
      <c r="L1132" s="5" t="s">
        <v>142</v>
      </c>
    </row>
    <row r="1133" spans="1:12">
      <c r="A1133" s="6">
        <v>33</v>
      </c>
      <c r="B1133" s="6">
        <v>29</v>
      </c>
      <c r="C1133" s="6">
        <v>34</v>
      </c>
      <c r="D1133" s="7">
        <v>31.409488209999999</v>
      </c>
      <c r="E1133" s="8">
        <f t="shared" si="632"/>
        <v>31</v>
      </c>
      <c r="F1133" s="7">
        <v>49.217291269999997</v>
      </c>
      <c r="G1133" s="8">
        <f t="shared" si="633"/>
        <v>49</v>
      </c>
      <c r="H1133" s="9">
        <v>6.8329795090000003</v>
      </c>
      <c r="I1133" s="8">
        <f t="shared" si="634"/>
        <v>7</v>
      </c>
      <c r="J1133" s="10">
        <v>92.997394150000005</v>
      </c>
      <c r="K1133" s="8">
        <f t="shared" si="635"/>
        <v>93</v>
      </c>
      <c r="L1133" s="5" t="s">
        <v>142</v>
      </c>
    </row>
    <row r="1134" spans="1:12">
      <c r="A1134" s="6">
        <v>12</v>
      </c>
      <c r="B1134" s="6">
        <v>31</v>
      </c>
      <c r="C1134" s="6">
        <v>26</v>
      </c>
      <c r="D1134" s="7">
        <v>35.787773799999997</v>
      </c>
      <c r="E1134" s="8">
        <f t="shared" si="632"/>
        <v>36</v>
      </c>
      <c r="F1134" s="7">
        <v>51.94190321</v>
      </c>
      <c r="G1134" s="8">
        <f t="shared" si="633"/>
        <v>52</v>
      </c>
      <c r="H1134" s="9">
        <v>5.3952757189999998</v>
      </c>
      <c r="I1134" s="8">
        <f t="shared" si="634"/>
        <v>5</v>
      </c>
      <c r="J1134" s="10">
        <v>100.2160615</v>
      </c>
      <c r="K1134" s="8">
        <f t="shared" si="635"/>
        <v>100</v>
      </c>
      <c r="L1134" s="5" t="s">
        <v>142</v>
      </c>
    </row>
    <row r="1135" spans="1:12">
      <c r="A1135" s="6">
        <v>12</v>
      </c>
      <c r="B1135" s="6">
        <v>34</v>
      </c>
      <c r="C1135" s="6">
        <v>28</v>
      </c>
      <c r="D1135" s="7">
        <v>33.361400930000002</v>
      </c>
      <c r="E1135" s="8">
        <f t="shared" si="632"/>
        <v>33</v>
      </c>
      <c r="F1135" s="7">
        <v>45.022363769999998</v>
      </c>
      <c r="G1135" s="8">
        <f t="shared" si="633"/>
        <v>45</v>
      </c>
      <c r="H1135" s="9">
        <v>6.1352693800000004</v>
      </c>
      <c r="I1135" s="8">
        <f t="shared" si="634"/>
        <v>6</v>
      </c>
      <c r="J1135" s="10">
        <v>98.815965449999993</v>
      </c>
      <c r="K1135" s="8">
        <f t="shared" si="635"/>
        <v>99</v>
      </c>
      <c r="L1135" s="5" t="s">
        <v>142</v>
      </c>
    </row>
    <row r="1136" spans="1:12">
      <c r="A1136" s="6">
        <v>5</v>
      </c>
      <c r="B1136" s="6">
        <v>16</v>
      </c>
      <c r="C1136" s="6">
        <v>31</v>
      </c>
      <c r="D1136" s="7">
        <v>35.960546360000002</v>
      </c>
      <c r="E1136" s="8">
        <f t="shared" si="632"/>
        <v>36</v>
      </c>
      <c r="F1136" s="7">
        <v>48.696778020000004</v>
      </c>
      <c r="G1136" s="8">
        <f t="shared" si="633"/>
        <v>49</v>
      </c>
      <c r="H1136" s="9">
        <v>4.5556885319999996</v>
      </c>
      <c r="I1136" s="8">
        <f t="shared" si="634"/>
        <v>5</v>
      </c>
      <c r="J1136" s="10">
        <v>98.006442379999996</v>
      </c>
      <c r="K1136" s="8">
        <f t="shared" si="635"/>
        <v>98</v>
      </c>
      <c r="L1136" s="5" t="s">
        <v>142</v>
      </c>
    </row>
    <row r="1137" spans="1:12">
      <c r="A1137" s="6">
        <v>1</v>
      </c>
      <c r="B1137" s="6">
        <v>30</v>
      </c>
      <c r="C1137" s="6">
        <v>29</v>
      </c>
      <c r="D1137" s="7">
        <v>28.333333069999998</v>
      </c>
      <c r="E1137" s="8">
        <f t="shared" si="632"/>
        <v>28</v>
      </c>
      <c r="F1137" s="7">
        <v>51.395865049999998</v>
      </c>
      <c r="G1137" s="8">
        <f t="shared" si="633"/>
        <v>51</v>
      </c>
      <c r="H1137" s="9">
        <v>6.4341977559999997</v>
      </c>
      <c r="I1137" s="8">
        <f t="shared" si="634"/>
        <v>6</v>
      </c>
      <c r="J1137" s="10">
        <v>91.672417609999997</v>
      </c>
      <c r="K1137" s="8">
        <f t="shared" si="635"/>
        <v>92</v>
      </c>
      <c r="L1137" s="5" t="s">
        <v>142</v>
      </c>
    </row>
    <row r="1138" spans="1:12">
      <c r="A1138" s="6">
        <v>16</v>
      </c>
      <c r="B1138" s="6">
        <v>35</v>
      </c>
      <c r="C1138" s="6">
        <v>31</v>
      </c>
      <c r="D1138" s="7">
        <v>32.276520240000004</v>
      </c>
      <c r="E1138" s="8">
        <f t="shared" si="632"/>
        <v>32</v>
      </c>
      <c r="F1138" s="7">
        <v>50.19368841</v>
      </c>
      <c r="G1138" s="8">
        <f t="shared" si="633"/>
        <v>50</v>
      </c>
      <c r="H1138" s="9">
        <v>5.3168759779999997</v>
      </c>
      <c r="I1138" s="8">
        <f t="shared" si="634"/>
        <v>5</v>
      </c>
      <c r="J1138" s="10">
        <v>95.994870680000005</v>
      </c>
      <c r="K1138" s="8">
        <f t="shared" si="635"/>
        <v>96</v>
      </c>
      <c r="L1138" s="5" t="s">
        <v>142</v>
      </c>
    </row>
    <row r="1139" spans="1:12">
      <c r="A1139" s="6">
        <v>35</v>
      </c>
      <c r="B1139" s="6">
        <v>18</v>
      </c>
      <c r="C1139" s="6">
        <v>26</v>
      </c>
      <c r="D1139" s="7">
        <v>31.994904890000001</v>
      </c>
      <c r="E1139" s="8">
        <f t="shared" si="632"/>
        <v>32</v>
      </c>
      <c r="F1139" s="7">
        <v>50.848813470000003</v>
      </c>
      <c r="G1139" s="8">
        <f t="shared" si="633"/>
        <v>51</v>
      </c>
      <c r="H1139" s="9">
        <v>5.279388967</v>
      </c>
      <c r="I1139" s="8">
        <f t="shared" si="634"/>
        <v>5</v>
      </c>
      <c r="J1139" s="10">
        <v>97.387414980000003</v>
      </c>
      <c r="K1139" s="8">
        <f t="shared" si="635"/>
        <v>97</v>
      </c>
      <c r="L1139" s="5" t="s">
        <v>142</v>
      </c>
    </row>
    <row r="1140" spans="1:12">
      <c r="A1140" s="6">
        <v>4</v>
      </c>
      <c r="B1140" s="6">
        <v>40</v>
      </c>
      <c r="C1140" s="6">
        <v>26</v>
      </c>
      <c r="D1140" s="7">
        <v>27.582589290000001</v>
      </c>
      <c r="E1140" s="8">
        <f t="shared" si="632"/>
        <v>28</v>
      </c>
      <c r="F1140" s="7">
        <v>48.569162210000002</v>
      </c>
      <c r="G1140" s="8">
        <f t="shared" si="633"/>
        <v>49</v>
      </c>
      <c r="H1140" s="9">
        <v>6.7200417909999999</v>
      </c>
      <c r="I1140" s="8">
        <f t="shared" si="634"/>
        <v>7</v>
      </c>
      <c r="J1140" s="10">
        <v>95.844564099999999</v>
      </c>
      <c r="K1140" s="8">
        <f t="shared" si="635"/>
        <v>96</v>
      </c>
      <c r="L1140" s="5" t="s">
        <v>142</v>
      </c>
    </row>
    <row r="1141" spans="1:12">
      <c r="A1141" s="6">
        <v>9</v>
      </c>
      <c r="B1141" s="6">
        <v>29</v>
      </c>
      <c r="C1141" s="6">
        <v>34</v>
      </c>
      <c r="D1141" s="7">
        <v>29.38471637</v>
      </c>
      <c r="E1141" s="8">
        <f t="shared" si="632"/>
        <v>29</v>
      </c>
      <c r="F1141" s="7">
        <v>45.887446910000001</v>
      </c>
      <c r="G1141" s="8">
        <f t="shared" si="633"/>
        <v>46</v>
      </c>
      <c r="H1141" s="9">
        <v>5.7274225400000001</v>
      </c>
      <c r="I1141" s="8">
        <f t="shared" si="634"/>
        <v>6</v>
      </c>
      <c r="J1141" s="10">
        <v>100.81246590000001</v>
      </c>
      <c r="K1141" s="8">
        <f t="shared" si="635"/>
        <v>101</v>
      </c>
      <c r="L1141" s="5" t="s">
        <v>142</v>
      </c>
    </row>
    <row r="1142" spans="1:12">
      <c r="A1142" s="6">
        <v>2</v>
      </c>
      <c r="B1142" s="6">
        <v>38</v>
      </c>
      <c r="C1142" s="6">
        <v>33</v>
      </c>
      <c r="D1142" s="7">
        <v>32.386975309999997</v>
      </c>
      <c r="E1142" s="8">
        <f t="shared" si="632"/>
        <v>32</v>
      </c>
      <c r="F1142" s="7">
        <v>53.232824299999997</v>
      </c>
      <c r="G1142" s="8">
        <f t="shared" si="633"/>
        <v>53</v>
      </c>
      <c r="H1142" s="9">
        <v>4.6913961950000003</v>
      </c>
      <c r="I1142" s="8">
        <f t="shared" si="634"/>
        <v>5</v>
      </c>
      <c r="J1142" s="10">
        <v>90.216332159999993</v>
      </c>
      <c r="K1142" s="8">
        <f t="shared" si="635"/>
        <v>90</v>
      </c>
      <c r="L1142" s="5" t="s">
        <v>142</v>
      </c>
    </row>
    <row r="1143" spans="1:12">
      <c r="A1143" s="6">
        <v>26</v>
      </c>
      <c r="B1143" s="6">
        <v>32</v>
      </c>
      <c r="C1143" s="6">
        <v>32</v>
      </c>
      <c r="D1143" s="7">
        <v>30.914714549999999</v>
      </c>
      <c r="E1143" s="8">
        <f t="shared" si="632"/>
        <v>31</v>
      </c>
      <c r="F1143" s="7">
        <v>49.929638560000001</v>
      </c>
      <c r="G1143" s="8">
        <f t="shared" si="633"/>
        <v>50</v>
      </c>
      <c r="H1143" s="9">
        <v>6.8101860790000002</v>
      </c>
      <c r="I1143" s="8">
        <f t="shared" si="634"/>
        <v>7</v>
      </c>
      <c r="J1143" s="10">
        <v>90.140477590000003</v>
      </c>
      <c r="K1143" s="8">
        <f t="shared" si="635"/>
        <v>90</v>
      </c>
      <c r="L1143" s="5" t="s">
        <v>142</v>
      </c>
    </row>
    <row r="1144" spans="1:12">
      <c r="A1144" s="6">
        <v>34</v>
      </c>
      <c r="B1144" s="6">
        <v>38</v>
      </c>
      <c r="C1144" s="6">
        <v>31</v>
      </c>
      <c r="D1144" s="7">
        <v>35.377755950000001</v>
      </c>
      <c r="E1144" s="8">
        <f t="shared" si="632"/>
        <v>35</v>
      </c>
      <c r="F1144" s="7">
        <v>45.581100229999997</v>
      </c>
      <c r="G1144" s="8">
        <f t="shared" si="633"/>
        <v>46</v>
      </c>
      <c r="H1144" s="9">
        <v>6.4540453290000004</v>
      </c>
      <c r="I1144" s="8">
        <f t="shared" si="634"/>
        <v>6</v>
      </c>
      <c r="J1144" s="10">
        <v>97.415864020000001</v>
      </c>
      <c r="K1144" s="8">
        <f t="shared" si="635"/>
        <v>97</v>
      </c>
      <c r="L1144" s="5" t="s">
        <v>142</v>
      </c>
    </row>
    <row r="1145" spans="1:12">
      <c r="A1145" s="6">
        <v>5</v>
      </c>
      <c r="B1145" s="6">
        <v>32</v>
      </c>
      <c r="C1145" s="6">
        <v>33</v>
      </c>
      <c r="D1145" s="7">
        <v>32.323621770000003</v>
      </c>
      <c r="E1145" s="8">
        <f t="shared" si="632"/>
        <v>32</v>
      </c>
      <c r="F1145" s="7">
        <v>52.589677100000003</v>
      </c>
      <c r="G1145" s="8">
        <f t="shared" si="633"/>
        <v>53</v>
      </c>
      <c r="H1145" s="9">
        <v>5.8427637729999997</v>
      </c>
      <c r="I1145" s="8">
        <f t="shared" si="634"/>
        <v>6</v>
      </c>
      <c r="J1145" s="10">
        <v>93.367188159999998</v>
      </c>
      <c r="K1145" s="8">
        <f t="shared" si="635"/>
        <v>93</v>
      </c>
      <c r="L1145" s="5" t="s">
        <v>142</v>
      </c>
    </row>
    <row r="1146" spans="1:12">
      <c r="A1146" s="6">
        <v>31</v>
      </c>
      <c r="B1146" s="6">
        <v>29</v>
      </c>
      <c r="C1146" s="6">
        <v>26</v>
      </c>
      <c r="D1146" s="7">
        <v>28.223734279999999</v>
      </c>
      <c r="E1146" s="8">
        <f t="shared" si="632"/>
        <v>28</v>
      </c>
      <c r="F1146" s="7">
        <v>47.405190560000001</v>
      </c>
      <c r="G1146" s="8">
        <f t="shared" si="633"/>
        <v>47</v>
      </c>
      <c r="H1146" s="9">
        <v>5.0241246840000002</v>
      </c>
      <c r="I1146" s="8">
        <f t="shared" si="634"/>
        <v>5</v>
      </c>
      <c r="J1146" s="10">
        <v>97.768323219999999</v>
      </c>
      <c r="K1146" s="8">
        <f t="shared" si="635"/>
        <v>98</v>
      </c>
      <c r="L1146" s="5" t="s">
        <v>142</v>
      </c>
    </row>
    <row r="1147" spans="1:12">
      <c r="A1147" s="6">
        <v>34</v>
      </c>
      <c r="B1147" s="6">
        <v>34</v>
      </c>
      <c r="C1147" s="6">
        <v>35</v>
      </c>
      <c r="D1147" s="7">
        <v>27.27433181</v>
      </c>
      <c r="E1147" s="8">
        <f t="shared" si="632"/>
        <v>27</v>
      </c>
      <c r="F1147" s="7">
        <v>47.168080539999998</v>
      </c>
      <c r="G1147" s="8">
        <f t="shared" si="633"/>
        <v>47</v>
      </c>
      <c r="H1147" s="9">
        <v>6.4227105389999997</v>
      </c>
      <c r="I1147" s="8">
        <f t="shared" si="634"/>
        <v>6</v>
      </c>
      <c r="J1147" s="10">
        <v>95.257992000000002</v>
      </c>
      <c r="K1147" s="8">
        <f t="shared" si="635"/>
        <v>95</v>
      </c>
      <c r="L1147" s="5" t="s">
        <v>142</v>
      </c>
    </row>
    <row r="1148" spans="1:12">
      <c r="A1148" s="6">
        <v>36</v>
      </c>
      <c r="B1148" s="6">
        <v>19</v>
      </c>
      <c r="C1148" s="6">
        <v>32</v>
      </c>
      <c r="D1148" s="7">
        <v>27.107108319999998</v>
      </c>
      <c r="E1148" s="8">
        <f t="shared" si="632"/>
        <v>27</v>
      </c>
      <c r="F1148" s="7">
        <v>50.708809789999997</v>
      </c>
      <c r="G1148" s="8">
        <f t="shared" si="633"/>
        <v>51</v>
      </c>
      <c r="H1148" s="9">
        <v>4.9429503700000001</v>
      </c>
      <c r="I1148" s="8">
        <f t="shared" si="634"/>
        <v>5</v>
      </c>
      <c r="J1148" s="10">
        <v>92.372388779999994</v>
      </c>
      <c r="K1148" s="8">
        <f t="shared" si="635"/>
        <v>92</v>
      </c>
      <c r="L1148" s="5" t="s">
        <v>142</v>
      </c>
    </row>
    <row r="1149" spans="1:12">
      <c r="A1149" s="6">
        <v>7</v>
      </c>
      <c r="B1149" s="6">
        <v>17</v>
      </c>
      <c r="C1149" s="6">
        <v>26</v>
      </c>
      <c r="D1149" s="7">
        <v>34.892266659999997</v>
      </c>
      <c r="E1149" s="8">
        <f t="shared" si="632"/>
        <v>35</v>
      </c>
      <c r="F1149" s="7">
        <v>48.756133730000002</v>
      </c>
      <c r="G1149" s="8">
        <f t="shared" si="633"/>
        <v>49</v>
      </c>
      <c r="H1149" s="9">
        <v>6.4145266059999999</v>
      </c>
      <c r="I1149" s="8">
        <f t="shared" si="634"/>
        <v>6</v>
      </c>
      <c r="J1149" s="10">
        <v>91.630745469999994</v>
      </c>
      <c r="K1149" s="8">
        <f t="shared" si="635"/>
        <v>92</v>
      </c>
      <c r="L1149" s="5" t="s">
        <v>142</v>
      </c>
    </row>
    <row r="1150" spans="1:12">
      <c r="A1150" s="6">
        <v>38</v>
      </c>
      <c r="B1150" s="6">
        <v>15</v>
      </c>
      <c r="C1150" s="6">
        <v>27</v>
      </c>
      <c r="D1150" s="7">
        <v>33.746268600000001</v>
      </c>
      <c r="E1150" s="8">
        <f t="shared" si="632"/>
        <v>34</v>
      </c>
      <c r="F1150" s="7">
        <v>48.503875979999997</v>
      </c>
      <c r="G1150" s="8">
        <f t="shared" si="633"/>
        <v>49</v>
      </c>
      <c r="H1150" s="9">
        <v>6.7777881259999999</v>
      </c>
      <c r="I1150" s="8">
        <f t="shared" si="634"/>
        <v>7</v>
      </c>
      <c r="J1150" s="10">
        <v>92.264392049999998</v>
      </c>
      <c r="K1150" s="8">
        <f t="shared" si="635"/>
        <v>92</v>
      </c>
      <c r="L1150" s="5" t="s">
        <v>142</v>
      </c>
    </row>
    <row r="1151" spans="1:12">
      <c r="A1151" s="6">
        <v>5</v>
      </c>
      <c r="B1151" s="6">
        <v>19</v>
      </c>
      <c r="C1151" s="6">
        <v>25</v>
      </c>
      <c r="D1151" s="7">
        <v>27.3511056</v>
      </c>
      <c r="E1151" s="8">
        <f t="shared" si="632"/>
        <v>27</v>
      </c>
      <c r="F1151" s="7">
        <v>54.439451470000002</v>
      </c>
      <c r="G1151" s="8">
        <f t="shared" si="633"/>
        <v>54</v>
      </c>
      <c r="H1151" s="9">
        <v>6.4413280439999996</v>
      </c>
      <c r="I1151" s="8">
        <f t="shared" si="634"/>
        <v>6</v>
      </c>
      <c r="J1151" s="10">
        <v>96.27792547</v>
      </c>
      <c r="K1151" s="8">
        <f t="shared" si="635"/>
        <v>96</v>
      </c>
      <c r="L1151" s="5" t="s">
        <v>142</v>
      </c>
    </row>
    <row r="1152" spans="1:12">
      <c r="A1152" s="6">
        <v>37</v>
      </c>
      <c r="B1152" s="6">
        <v>36</v>
      </c>
      <c r="C1152" s="6">
        <v>26</v>
      </c>
      <c r="D1152" s="7">
        <v>32.89300162</v>
      </c>
      <c r="E1152" s="8">
        <f t="shared" si="632"/>
        <v>33</v>
      </c>
      <c r="F1152" s="7">
        <v>52.61323969</v>
      </c>
      <c r="G1152" s="8">
        <f t="shared" si="633"/>
        <v>53</v>
      </c>
      <c r="H1152" s="9">
        <v>4.6505361970000001</v>
      </c>
      <c r="I1152" s="8">
        <f t="shared" si="634"/>
        <v>5</v>
      </c>
      <c r="J1152" s="10">
        <v>94.491613720000004</v>
      </c>
      <c r="K1152" s="8">
        <f t="shared" si="635"/>
        <v>94</v>
      </c>
      <c r="L1152" s="5" t="s">
        <v>142</v>
      </c>
    </row>
    <row r="1153" spans="1:12">
      <c r="A1153" s="6">
        <v>21</v>
      </c>
      <c r="B1153" s="6">
        <v>31</v>
      </c>
      <c r="C1153" s="6">
        <v>32</v>
      </c>
      <c r="D1153" s="7">
        <v>35.385987049999997</v>
      </c>
      <c r="E1153" s="8">
        <f t="shared" si="632"/>
        <v>35</v>
      </c>
      <c r="F1153" s="7">
        <v>51.426641760000003</v>
      </c>
      <c r="G1153" s="8">
        <f t="shared" si="633"/>
        <v>51</v>
      </c>
      <c r="H1153" s="9">
        <v>5.2545322130000001</v>
      </c>
      <c r="I1153" s="8">
        <f t="shared" si="634"/>
        <v>5</v>
      </c>
      <c r="J1153" s="10">
        <v>90.296438879999997</v>
      </c>
      <c r="K1153" s="8">
        <f t="shared" si="635"/>
        <v>90</v>
      </c>
      <c r="L1153" s="5" t="s">
        <v>142</v>
      </c>
    </row>
    <row r="1154" spans="1:12">
      <c r="A1154" s="6">
        <v>37</v>
      </c>
      <c r="B1154" s="6">
        <v>36</v>
      </c>
      <c r="C1154" s="6">
        <v>27</v>
      </c>
      <c r="D1154" s="7">
        <v>27.552973600000001</v>
      </c>
      <c r="E1154" s="8">
        <f t="shared" si="632"/>
        <v>28</v>
      </c>
      <c r="F1154" s="7">
        <v>47.908591309999998</v>
      </c>
      <c r="G1154" s="8">
        <f t="shared" si="633"/>
        <v>48</v>
      </c>
      <c r="H1154" s="9">
        <v>5.9106345329999996</v>
      </c>
      <c r="I1154" s="8">
        <f t="shared" si="634"/>
        <v>6</v>
      </c>
      <c r="J1154" s="10">
        <v>90.403327039999994</v>
      </c>
      <c r="K1154" s="8">
        <f t="shared" si="635"/>
        <v>90</v>
      </c>
      <c r="L1154" s="5" t="s">
        <v>142</v>
      </c>
    </row>
    <row r="1155" spans="1:12">
      <c r="A1155" s="6">
        <v>23</v>
      </c>
      <c r="B1155" s="6">
        <v>23</v>
      </c>
      <c r="C1155" s="6">
        <v>30</v>
      </c>
      <c r="D1155" s="7">
        <v>32.821410649999997</v>
      </c>
      <c r="E1155" s="8">
        <f t="shared" ref="E1155:E1218" si="636">ROUND(D1155, 0)</f>
        <v>33</v>
      </c>
      <c r="F1155" s="7">
        <v>47.455538429999997</v>
      </c>
      <c r="G1155" s="8">
        <f t="shared" ref="G1155:G1218" si="637">ROUND(F1155, 0)</f>
        <v>47</v>
      </c>
      <c r="H1155" s="9">
        <v>4.7552736309999997</v>
      </c>
      <c r="I1155" s="8">
        <f t="shared" ref="I1155:I1218" si="638">ROUND(H1155, 0)</f>
        <v>5</v>
      </c>
      <c r="J1155" s="10">
        <v>90.891731059999998</v>
      </c>
      <c r="K1155" s="8">
        <f t="shared" ref="K1155:K1218" si="639">ROUND(J1155, 0)</f>
        <v>91</v>
      </c>
      <c r="L1155" s="5" t="s">
        <v>142</v>
      </c>
    </row>
    <row r="1156" spans="1:12">
      <c r="A1156" s="6">
        <v>36</v>
      </c>
      <c r="B1156" s="6">
        <v>26</v>
      </c>
      <c r="C1156" s="6">
        <v>26</v>
      </c>
      <c r="D1156" s="7">
        <v>30.172941049999999</v>
      </c>
      <c r="E1156" s="8">
        <f t="shared" si="636"/>
        <v>30</v>
      </c>
      <c r="F1156" s="7">
        <v>51.084590300000002</v>
      </c>
      <c r="G1156" s="8">
        <f t="shared" si="637"/>
        <v>51</v>
      </c>
      <c r="H1156" s="9">
        <v>6.8146302460000001</v>
      </c>
      <c r="I1156" s="8">
        <f t="shared" si="638"/>
        <v>7</v>
      </c>
      <c r="J1156" s="10">
        <v>95.234442869999995</v>
      </c>
      <c r="K1156" s="8">
        <f t="shared" si="639"/>
        <v>95</v>
      </c>
      <c r="L1156" s="5" t="s">
        <v>142</v>
      </c>
    </row>
    <row r="1157" spans="1:12">
      <c r="A1157" s="6">
        <v>24</v>
      </c>
      <c r="B1157" s="6">
        <v>33</v>
      </c>
      <c r="C1157" s="6">
        <v>35</v>
      </c>
      <c r="D1157" s="7">
        <v>29.263829309999998</v>
      </c>
      <c r="E1157" s="8">
        <f t="shared" si="636"/>
        <v>29</v>
      </c>
      <c r="F1157" s="7">
        <v>54.822578679999999</v>
      </c>
      <c r="G1157" s="8">
        <f t="shared" si="637"/>
        <v>55</v>
      </c>
      <c r="H1157" s="9">
        <v>5.342866119</v>
      </c>
      <c r="I1157" s="8">
        <f t="shared" si="638"/>
        <v>5</v>
      </c>
      <c r="J1157" s="10">
        <v>100.7586226</v>
      </c>
      <c r="K1157" s="8">
        <f t="shared" si="639"/>
        <v>101</v>
      </c>
      <c r="L1157" s="5" t="s">
        <v>142</v>
      </c>
    </row>
    <row r="1158" spans="1:12">
      <c r="A1158" s="6">
        <v>26</v>
      </c>
      <c r="B1158" s="6">
        <v>18</v>
      </c>
      <c r="C1158" s="6">
        <v>30</v>
      </c>
      <c r="D1158" s="7">
        <v>32.060971969999997</v>
      </c>
      <c r="E1158" s="8">
        <f t="shared" si="636"/>
        <v>32</v>
      </c>
      <c r="F1158" s="7">
        <v>51.084941809999997</v>
      </c>
      <c r="G1158" s="8">
        <f t="shared" si="637"/>
        <v>51</v>
      </c>
      <c r="H1158" s="9">
        <v>6.3362346240000003</v>
      </c>
      <c r="I1158" s="8">
        <f t="shared" si="638"/>
        <v>6</v>
      </c>
      <c r="J1158" s="10">
        <v>96.598164969999999</v>
      </c>
      <c r="K1158" s="8">
        <f t="shared" si="639"/>
        <v>97</v>
      </c>
      <c r="L1158" s="5" t="s">
        <v>142</v>
      </c>
    </row>
    <row r="1159" spans="1:12">
      <c r="A1159" s="6">
        <v>22</v>
      </c>
      <c r="B1159" s="6">
        <v>17</v>
      </c>
      <c r="C1159" s="6">
        <v>26</v>
      </c>
      <c r="D1159" s="7">
        <v>28.698181439999999</v>
      </c>
      <c r="E1159" s="8">
        <f t="shared" si="636"/>
        <v>29</v>
      </c>
      <c r="F1159" s="7">
        <v>47.718757220000001</v>
      </c>
      <c r="G1159" s="8">
        <f t="shared" si="637"/>
        <v>48</v>
      </c>
      <c r="H1159" s="9">
        <v>4.7544350250000003</v>
      </c>
      <c r="I1159" s="8">
        <f t="shared" si="638"/>
        <v>5</v>
      </c>
      <c r="J1159" s="10">
        <v>99.642454000000001</v>
      </c>
      <c r="K1159" s="8">
        <f t="shared" si="639"/>
        <v>100</v>
      </c>
      <c r="L1159" s="5" t="s">
        <v>142</v>
      </c>
    </row>
    <row r="1160" spans="1:12">
      <c r="A1160" s="6">
        <v>11</v>
      </c>
      <c r="B1160" s="6">
        <v>34</v>
      </c>
      <c r="C1160" s="6">
        <v>32</v>
      </c>
      <c r="D1160" s="7">
        <v>29.143050079999998</v>
      </c>
      <c r="E1160" s="8">
        <f t="shared" si="636"/>
        <v>29</v>
      </c>
      <c r="F1160" s="7">
        <v>49.409832940000001</v>
      </c>
      <c r="G1160" s="8">
        <f t="shared" si="637"/>
        <v>49</v>
      </c>
      <c r="H1160" s="9">
        <v>6.8317067729999996</v>
      </c>
      <c r="I1160" s="8">
        <f t="shared" si="638"/>
        <v>7</v>
      </c>
      <c r="J1160" s="10">
        <v>97.551555370000003</v>
      </c>
      <c r="K1160" s="8">
        <f t="shared" si="639"/>
        <v>98</v>
      </c>
      <c r="L1160" s="5" t="s">
        <v>142</v>
      </c>
    </row>
    <row r="1161" spans="1:12">
      <c r="A1161" s="6">
        <v>29</v>
      </c>
      <c r="B1161" s="6">
        <v>35</v>
      </c>
      <c r="C1161" s="6">
        <v>28</v>
      </c>
      <c r="D1161" s="7">
        <v>28.347161100000001</v>
      </c>
      <c r="E1161" s="8">
        <f t="shared" si="636"/>
        <v>28</v>
      </c>
      <c r="F1161" s="7">
        <v>53.539031020000003</v>
      </c>
      <c r="G1161" s="8">
        <f t="shared" si="637"/>
        <v>54</v>
      </c>
      <c r="H1161" s="9">
        <v>6.9674177659999996</v>
      </c>
      <c r="I1161" s="8">
        <f t="shared" si="638"/>
        <v>7</v>
      </c>
      <c r="J1161" s="10">
        <v>90.402604449999998</v>
      </c>
      <c r="K1161" s="8">
        <f t="shared" si="639"/>
        <v>90</v>
      </c>
      <c r="L1161" s="5" t="s">
        <v>142</v>
      </c>
    </row>
    <row r="1162" spans="1:12">
      <c r="A1162" s="6">
        <v>22</v>
      </c>
      <c r="B1162" s="6">
        <v>28</v>
      </c>
      <c r="C1162" s="6">
        <v>26</v>
      </c>
      <c r="D1162" s="7">
        <v>27.67256197</v>
      </c>
      <c r="E1162" s="8">
        <f t="shared" si="636"/>
        <v>28</v>
      </c>
      <c r="F1162" s="7">
        <v>45.41692012</v>
      </c>
      <c r="G1162" s="8">
        <f t="shared" si="637"/>
        <v>45</v>
      </c>
      <c r="H1162" s="9">
        <v>4.9476830339999998</v>
      </c>
      <c r="I1162" s="8">
        <f t="shared" si="638"/>
        <v>5</v>
      </c>
      <c r="J1162" s="10">
        <v>92.849915069999994</v>
      </c>
      <c r="K1162" s="8">
        <f t="shared" si="639"/>
        <v>93</v>
      </c>
      <c r="L1162" s="5" t="s">
        <v>142</v>
      </c>
    </row>
    <row r="1163" spans="1:12">
      <c r="A1163" s="6">
        <v>23</v>
      </c>
      <c r="B1163" s="6">
        <v>24</v>
      </c>
      <c r="C1163" s="6">
        <v>32</v>
      </c>
      <c r="D1163" s="7">
        <v>28.121809299999999</v>
      </c>
      <c r="E1163" s="8">
        <f t="shared" si="636"/>
        <v>28</v>
      </c>
      <c r="F1163" s="7">
        <v>46.168885950000004</v>
      </c>
      <c r="G1163" s="8">
        <f t="shared" si="637"/>
        <v>46</v>
      </c>
      <c r="H1163" s="9">
        <v>5.6306199010000002</v>
      </c>
      <c r="I1163" s="8">
        <f t="shared" si="638"/>
        <v>6</v>
      </c>
      <c r="J1163" s="10">
        <v>93.302474480000001</v>
      </c>
      <c r="K1163" s="8">
        <f t="shared" si="639"/>
        <v>93</v>
      </c>
      <c r="L1163" s="5" t="s">
        <v>142</v>
      </c>
    </row>
    <row r="1164" spans="1:12">
      <c r="A1164" s="6">
        <v>1</v>
      </c>
      <c r="B1164" s="6">
        <v>35</v>
      </c>
      <c r="C1164" s="6">
        <v>34</v>
      </c>
      <c r="D1164" s="7">
        <v>30.79375683</v>
      </c>
      <c r="E1164" s="8">
        <f t="shared" si="636"/>
        <v>31</v>
      </c>
      <c r="F1164" s="7">
        <v>46.695368129999999</v>
      </c>
      <c r="G1164" s="8">
        <f t="shared" si="637"/>
        <v>47</v>
      </c>
      <c r="H1164" s="9">
        <v>6.2733982199999998</v>
      </c>
      <c r="I1164" s="8">
        <f t="shared" si="638"/>
        <v>6</v>
      </c>
      <c r="J1164" s="10">
        <v>92.213185550000006</v>
      </c>
      <c r="K1164" s="8">
        <f t="shared" si="639"/>
        <v>92</v>
      </c>
      <c r="L1164" s="5" t="s">
        <v>142</v>
      </c>
    </row>
    <row r="1165" spans="1:12">
      <c r="A1165" s="6">
        <v>2</v>
      </c>
      <c r="B1165" s="6">
        <v>24</v>
      </c>
      <c r="C1165" s="6">
        <v>34</v>
      </c>
      <c r="D1165" s="7">
        <v>28.894093819999998</v>
      </c>
      <c r="E1165" s="8">
        <f t="shared" si="636"/>
        <v>29</v>
      </c>
      <c r="F1165" s="7">
        <v>54.807502489999997</v>
      </c>
      <c r="G1165" s="8">
        <f t="shared" si="637"/>
        <v>55</v>
      </c>
      <c r="H1165" s="9">
        <v>6.4727746479999997</v>
      </c>
      <c r="I1165" s="8">
        <f t="shared" si="638"/>
        <v>6</v>
      </c>
      <c r="J1165" s="10">
        <v>94.763229760000002</v>
      </c>
      <c r="K1165" s="8">
        <f t="shared" si="639"/>
        <v>95</v>
      </c>
      <c r="L1165" s="5" t="s">
        <v>142</v>
      </c>
    </row>
    <row r="1166" spans="1:12">
      <c r="A1166" s="6">
        <v>39</v>
      </c>
      <c r="B1166" s="6">
        <v>37</v>
      </c>
      <c r="C1166" s="6">
        <v>25</v>
      </c>
      <c r="D1166" s="7">
        <v>33.330248259999998</v>
      </c>
      <c r="E1166" s="8">
        <f t="shared" si="636"/>
        <v>33</v>
      </c>
      <c r="F1166" s="7">
        <v>45.61143594</v>
      </c>
      <c r="G1166" s="8">
        <f t="shared" si="637"/>
        <v>46</v>
      </c>
      <c r="H1166" s="9">
        <v>6.9532465060000002</v>
      </c>
      <c r="I1166" s="8">
        <f t="shared" si="638"/>
        <v>7</v>
      </c>
      <c r="J1166" s="10">
        <v>98.285830129999994</v>
      </c>
      <c r="K1166" s="8">
        <f t="shared" si="639"/>
        <v>98</v>
      </c>
      <c r="L1166" s="5" t="s">
        <v>142</v>
      </c>
    </row>
    <row r="1167" spans="1:12">
      <c r="A1167" s="6">
        <v>15</v>
      </c>
      <c r="B1167" s="6">
        <v>36</v>
      </c>
      <c r="C1167" s="6">
        <v>27</v>
      </c>
      <c r="D1167" s="7">
        <v>27.78912455</v>
      </c>
      <c r="E1167" s="8">
        <f t="shared" si="636"/>
        <v>28</v>
      </c>
      <c r="F1167" s="7">
        <v>53.96886679</v>
      </c>
      <c r="G1167" s="8">
        <f t="shared" si="637"/>
        <v>54</v>
      </c>
      <c r="H1167" s="9">
        <v>5.6437102159999997</v>
      </c>
      <c r="I1167" s="8">
        <f t="shared" si="638"/>
        <v>6</v>
      </c>
      <c r="J1167" s="10">
        <v>91.011529969999998</v>
      </c>
      <c r="K1167" s="8">
        <f t="shared" si="639"/>
        <v>91</v>
      </c>
      <c r="L1167" s="5" t="s">
        <v>142</v>
      </c>
    </row>
    <row r="1168" spans="1:12">
      <c r="A1168" s="6">
        <v>3</v>
      </c>
      <c r="B1168" s="6">
        <v>18</v>
      </c>
      <c r="C1168" s="6">
        <v>31</v>
      </c>
      <c r="D1168" s="7">
        <v>31.653334319999999</v>
      </c>
      <c r="E1168" s="8">
        <f t="shared" si="636"/>
        <v>32</v>
      </c>
      <c r="F1168" s="7">
        <v>48.20662669</v>
      </c>
      <c r="G1168" s="8">
        <f t="shared" si="637"/>
        <v>48</v>
      </c>
      <c r="H1168" s="9">
        <v>6.3923139730000003</v>
      </c>
      <c r="I1168" s="8">
        <f t="shared" si="638"/>
        <v>6</v>
      </c>
      <c r="J1168" s="10">
        <v>91.09745581</v>
      </c>
      <c r="K1168" s="8">
        <f t="shared" si="639"/>
        <v>91</v>
      </c>
      <c r="L1168" s="5" t="s">
        <v>142</v>
      </c>
    </row>
    <row r="1169" spans="1:12">
      <c r="A1169" s="6">
        <v>8</v>
      </c>
      <c r="B1169" s="6">
        <v>38</v>
      </c>
      <c r="C1169" s="6">
        <v>32</v>
      </c>
      <c r="D1169" s="7">
        <v>29.75150773</v>
      </c>
      <c r="E1169" s="8">
        <f t="shared" si="636"/>
        <v>30</v>
      </c>
      <c r="F1169" s="7">
        <v>46.737233019999998</v>
      </c>
      <c r="G1169" s="8">
        <f t="shared" si="637"/>
        <v>47</v>
      </c>
      <c r="H1169" s="9">
        <v>4.981816523</v>
      </c>
      <c r="I1169" s="8">
        <f t="shared" si="638"/>
        <v>5</v>
      </c>
      <c r="J1169" s="10">
        <v>91.405983000000006</v>
      </c>
      <c r="K1169" s="8">
        <f t="shared" si="639"/>
        <v>91</v>
      </c>
      <c r="L1169" s="5" t="s">
        <v>142</v>
      </c>
    </row>
    <row r="1170" spans="1:12">
      <c r="A1170" s="6">
        <v>33</v>
      </c>
      <c r="B1170" s="6">
        <v>31</v>
      </c>
      <c r="C1170" s="6">
        <v>34</v>
      </c>
      <c r="D1170" s="7">
        <v>31.329956110000001</v>
      </c>
      <c r="E1170" s="8">
        <f t="shared" si="636"/>
        <v>31</v>
      </c>
      <c r="F1170" s="7">
        <v>50.222875930000001</v>
      </c>
      <c r="G1170" s="8">
        <f t="shared" si="637"/>
        <v>50</v>
      </c>
      <c r="H1170" s="9">
        <v>5.4212652830000003</v>
      </c>
      <c r="I1170" s="8">
        <f t="shared" si="638"/>
        <v>5</v>
      </c>
      <c r="J1170" s="10">
        <v>89.782161680000002</v>
      </c>
      <c r="K1170" s="8">
        <f t="shared" si="639"/>
        <v>90</v>
      </c>
      <c r="L1170" s="5" t="s">
        <v>142</v>
      </c>
    </row>
    <row r="1171" spans="1:12">
      <c r="A1171" s="6">
        <v>14</v>
      </c>
      <c r="B1171" s="6">
        <v>29</v>
      </c>
      <c r="C1171" s="6">
        <v>32</v>
      </c>
      <c r="D1171" s="7">
        <v>35.636273189999997</v>
      </c>
      <c r="E1171" s="8">
        <f t="shared" si="636"/>
        <v>36</v>
      </c>
      <c r="F1171" s="7">
        <v>48.970477619999997</v>
      </c>
      <c r="G1171" s="8">
        <f t="shared" si="637"/>
        <v>49</v>
      </c>
      <c r="H1171" s="9">
        <v>6.9425201049999998</v>
      </c>
      <c r="I1171" s="8">
        <f t="shared" si="638"/>
        <v>7</v>
      </c>
      <c r="J1171" s="10">
        <v>97.519520409999998</v>
      </c>
      <c r="K1171" s="8">
        <f t="shared" si="639"/>
        <v>98</v>
      </c>
      <c r="L1171" s="5" t="s">
        <v>142</v>
      </c>
    </row>
    <row r="1172" spans="1:12">
      <c r="A1172" s="6">
        <v>18</v>
      </c>
      <c r="B1172" s="6">
        <v>20</v>
      </c>
      <c r="C1172" s="6">
        <v>26</v>
      </c>
      <c r="D1172" s="7">
        <v>31.665246870000001</v>
      </c>
      <c r="E1172" s="8">
        <f t="shared" si="636"/>
        <v>32</v>
      </c>
      <c r="F1172" s="7">
        <v>51.98594645</v>
      </c>
      <c r="G1172" s="8">
        <f t="shared" si="637"/>
        <v>52</v>
      </c>
      <c r="H1172" s="9">
        <v>5.4358405090000002</v>
      </c>
      <c r="I1172" s="8">
        <f t="shared" si="638"/>
        <v>5</v>
      </c>
      <c r="J1172" s="10">
        <v>89.980243119999997</v>
      </c>
      <c r="K1172" s="8">
        <f t="shared" si="639"/>
        <v>90</v>
      </c>
      <c r="L1172" s="5" t="s">
        <v>142</v>
      </c>
    </row>
    <row r="1173" spans="1:12">
      <c r="A1173" s="6">
        <v>9</v>
      </c>
      <c r="B1173" s="6">
        <v>21</v>
      </c>
      <c r="C1173" s="6">
        <v>32</v>
      </c>
      <c r="D1173" s="7">
        <v>32.269353420000002</v>
      </c>
      <c r="E1173" s="8">
        <f t="shared" si="636"/>
        <v>32</v>
      </c>
      <c r="F1173" s="7">
        <v>53.560928060000002</v>
      </c>
      <c r="G1173" s="8">
        <f t="shared" si="637"/>
        <v>54</v>
      </c>
      <c r="H1173" s="9">
        <v>5.870116071</v>
      </c>
      <c r="I1173" s="8">
        <f t="shared" si="638"/>
        <v>6</v>
      </c>
      <c r="J1173" s="10">
        <v>95.940353560000005</v>
      </c>
      <c r="K1173" s="8">
        <f t="shared" si="639"/>
        <v>96</v>
      </c>
      <c r="L1173" s="5" t="s">
        <v>142</v>
      </c>
    </row>
    <row r="1174" spans="1:12">
      <c r="A1174" s="6">
        <v>20</v>
      </c>
      <c r="B1174" s="6">
        <v>30</v>
      </c>
      <c r="C1174" s="6">
        <v>27</v>
      </c>
      <c r="D1174" s="7">
        <v>27.81005614</v>
      </c>
      <c r="E1174" s="8">
        <f t="shared" si="636"/>
        <v>28</v>
      </c>
      <c r="F1174" s="7">
        <v>51.59445462</v>
      </c>
      <c r="G1174" s="8">
        <f t="shared" si="637"/>
        <v>52</v>
      </c>
      <c r="H1174" s="9">
        <v>4.7491039300000004</v>
      </c>
      <c r="I1174" s="8">
        <f t="shared" si="638"/>
        <v>5</v>
      </c>
      <c r="J1174" s="10">
        <v>95.898985809999999</v>
      </c>
      <c r="K1174" s="8">
        <f t="shared" si="639"/>
        <v>96</v>
      </c>
      <c r="L1174" s="5" t="s">
        <v>142</v>
      </c>
    </row>
    <row r="1175" spans="1:12">
      <c r="A1175" s="6">
        <v>9</v>
      </c>
      <c r="B1175" s="6">
        <v>38</v>
      </c>
      <c r="C1175" s="6">
        <v>25</v>
      </c>
      <c r="D1175" s="7">
        <v>34.585614710000002</v>
      </c>
      <c r="E1175" s="8">
        <f t="shared" si="636"/>
        <v>35</v>
      </c>
      <c r="F1175" s="7">
        <v>50.340353360000002</v>
      </c>
      <c r="G1175" s="8">
        <f t="shared" si="637"/>
        <v>50</v>
      </c>
      <c r="H1175" s="9">
        <v>5.4979468990000004</v>
      </c>
      <c r="I1175" s="8">
        <f t="shared" si="638"/>
        <v>5</v>
      </c>
      <c r="J1175" s="10">
        <v>100.30607190000001</v>
      </c>
      <c r="K1175" s="8">
        <f t="shared" si="639"/>
        <v>100</v>
      </c>
      <c r="L1175" s="5" t="s">
        <v>142</v>
      </c>
    </row>
    <row r="1176" spans="1:12">
      <c r="A1176" s="6">
        <v>26</v>
      </c>
      <c r="B1176" s="6">
        <v>24</v>
      </c>
      <c r="C1176" s="6">
        <v>34</v>
      </c>
      <c r="D1176" s="7">
        <v>31.271809919999999</v>
      </c>
      <c r="E1176" s="8">
        <f t="shared" si="636"/>
        <v>31</v>
      </c>
      <c r="F1176" s="7">
        <v>52.238101520000001</v>
      </c>
      <c r="G1176" s="8">
        <f t="shared" si="637"/>
        <v>52</v>
      </c>
      <c r="H1176" s="9">
        <v>6.8112910979999999</v>
      </c>
      <c r="I1176" s="8">
        <f t="shared" si="638"/>
        <v>7</v>
      </c>
      <c r="J1176" s="10">
        <v>89.744090170000007</v>
      </c>
      <c r="K1176" s="8">
        <f t="shared" si="639"/>
        <v>90</v>
      </c>
      <c r="L1176" s="5" t="s">
        <v>142</v>
      </c>
    </row>
    <row r="1177" spans="1:12">
      <c r="A1177" s="6">
        <v>31</v>
      </c>
      <c r="B1177" s="6">
        <v>36</v>
      </c>
      <c r="C1177" s="6">
        <v>29</v>
      </c>
      <c r="D1177" s="7">
        <v>33.936798639999999</v>
      </c>
      <c r="E1177" s="8">
        <f t="shared" si="636"/>
        <v>34</v>
      </c>
      <c r="F1177" s="7">
        <v>52.721702809999996</v>
      </c>
      <c r="G1177" s="8">
        <f t="shared" si="637"/>
        <v>53</v>
      </c>
      <c r="H1177" s="9">
        <v>6.460542749</v>
      </c>
      <c r="I1177" s="8">
        <f t="shared" si="638"/>
        <v>6</v>
      </c>
      <c r="J1177" s="10">
        <v>97.461191799999995</v>
      </c>
      <c r="K1177" s="8">
        <f t="shared" si="639"/>
        <v>97</v>
      </c>
      <c r="L1177" s="5" t="s">
        <v>142</v>
      </c>
    </row>
    <row r="1178" spans="1:12">
      <c r="A1178" s="6">
        <v>14</v>
      </c>
      <c r="B1178" s="6">
        <v>18</v>
      </c>
      <c r="C1178" s="6">
        <v>35</v>
      </c>
      <c r="D1178" s="7">
        <v>31.091542390000001</v>
      </c>
      <c r="E1178" s="8">
        <f t="shared" si="636"/>
        <v>31</v>
      </c>
      <c r="F1178" s="7">
        <v>47.020583670000001</v>
      </c>
      <c r="G1178" s="8">
        <f t="shared" si="637"/>
        <v>47</v>
      </c>
      <c r="H1178" s="9">
        <v>4.7911467779999999</v>
      </c>
      <c r="I1178" s="8">
        <f t="shared" si="638"/>
        <v>5</v>
      </c>
      <c r="J1178" s="10">
        <v>91.466643180000005</v>
      </c>
      <c r="K1178" s="8">
        <f t="shared" si="639"/>
        <v>91</v>
      </c>
      <c r="L1178" s="5" t="s">
        <v>142</v>
      </c>
    </row>
    <row r="1179" spans="1:12">
      <c r="A1179" s="6">
        <v>40</v>
      </c>
      <c r="B1179" s="6">
        <v>16</v>
      </c>
      <c r="C1179" s="6">
        <v>35</v>
      </c>
      <c r="D1179" s="7">
        <v>31.893562920000001</v>
      </c>
      <c r="E1179" s="8">
        <f t="shared" si="636"/>
        <v>32</v>
      </c>
      <c r="F1179" s="7">
        <v>49.024501489999999</v>
      </c>
      <c r="G1179" s="8">
        <f t="shared" si="637"/>
        <v>49</v>
      </c>
      <c r="H1179" s="9">
        <v>6.4841521999999996</v>
      </c>
      <c r="I1179" s="8">
        <f t="shared" si="638"/>
        <v>6</v>
      </c>
      <c r="J1179" s="10">
        <v>89.593714809999994</v>
      </c>
      <c r="K1179" s="8">
        <f t="shared" si="639"/>
        <v>90</v>
      </c>
      <c r="L1179" s="5" t="s">
        <v>142</v>
      </c>
    </row>
    <row r="1180" spans="1:12">
      <c r="A1180" s="6">
        <v>28</v>
      </c>
      <c r="B1180" s="6">
        <v>27</v>
      </c>
      <c r="C1180" s="6">
        <v>34</v>
      </c>
      <c r="D1180" s="7">
        <v>32.454652920000001</v>
      </c>
      <c r="E1180" s="8">
        <f t="shared" si="636"/>
        <v>32</v>
      </c>
      <c r="F1180" s="7">
        <v>50.696937509999998</v>
      </c>
      <c r="G1180" s="8">
        <f t="shared" si="637"/>
        <v>51</v>
      </c>
      <c r="H1180" s="9">
        <v>6.5266543449999999</v>
      </c>
      <c r="I1180" s="8">
        <f t="shared" si="638"/>
        <v>7</v>
      </c>
      <c r="J1180" s="10">
        <v>95.048716049999996</v>
      </c>
      <c r="K1180" s="8">
        <f t="shared" si="639"/>
        <v>95</v>
      </c>
      <c r="L1180" s="5" t="s">
        <v>142</v>
      </c>
    </row>
    <row r="1181" spans="1:12">
      <c r="A1181" s="6">
        <v>0</v>
      </c>
      <c r="B1181" s="6">
        <v>17</v>
      </c>
      <c r="C1181" s="6">
        <v>30</v>
      </c>
      <c r="D1181" s="7">
        <v>35.474783219999999</v>
      </c>
      <c r="E1181" s="8">
        <f t="shared" si="636"/>
        <v>35</v>
      </c>
      <c r="F1181" s="7">
        <v>47.972305030000001</v>
      </c>
      <c r="G1181" s="8">
        <f t="shared" si="637"/>
        <v>48</v>
      </c>
      <c r="H1181" s="9">
        <v>6.2791337379999996</v>
      </c>
      <c r="I1181" s="8">
        <f t="shared" si="638"/>
        <v>6</v>
      </c>
      <c r="J1181" s="10">
        <v>97.790724740000002</v>
      </c>
      <c r="K1181" s="8">
        <f t="shared" si="639"/>
        <v>98</v>
      </c>
      <c r="L1181" s="5" t="s">
        <v>142</v>
      </c>
    </row>
    <row r="1182" spans="1:12">
      <c r="A1182" s="6">
        <v>1</v>
      </c>
      <c r="B1182" s="6">
        <v>29</v>
      </c>
      <c r="C1182" s="6">
        <v>29</v>
      </c>
      <c r="D1182" s="7">
        <v>27.32961444</v>
      </c>
      <c r="E1182" s="8">
        <f t="shared" si="636"/>
        <v>27</v>
      </c>
      <c r="F1182" s="7">
        <v>49.303472339999999</v>
      </c>
      <c r="G1182" s="8">
        <f t="shared" si="637"/>
        <v>49</v>
      </c>
      <c r="H1182" s="9">
        <v>6.052026047</v>
      </c>
      <c r="I1182" s="8">
        <f t="shared" si="638"/>
        <v>6</v>
      </c>
      <c r="J1182" s="10">
        <v>93.531973590000007</v>
      </c>
      <c r="K1182" s="8">
        <f t="shared" si="639"/>
        <v>94</v>
      </c>
      <c r="L1182" s="5" t="s">
        <v>142</v>
      </c>
    </row>
    <row r="1183" spans="1:12">
      <c r="A1183" s="6">
        <v>2</v>
      </c>
      <c r="B1183" s="6">
        <v>36</v>
      </c>
      <c r="C1183" s="6">
        <v>31</v>
      </c>
      <c r="D1183" s="7">
        <v>30.902252390000001</v>
      </c>
      <c r="E1183" s="8">
        <f t="shared" si="636"/>
        <v>31</v>
      </c>
      <c r="F1183" s="7">
        <v>49.959554869999998</v>
      </c>
      <c r="G1183" s="8">
        <f t="shared" si="637"/>
        <v>50</v>
      </c>
      <c r="H1183" s="9">
        <v>5.7317194499999999</v>
      </c>
      <c r="I1183" s="8">
        <f t="shared" si="638"/>
        <v>6</v>
      </c>
      <c r="J1183" s="10">
        <v>91.775225980000002</v>
      </c>
      <c r="K1183" s="8">
        <f t="shared" si="639"/>
        <v>92</v>
      </c>
      <c r="L1183" s="5" t="s">
        <v>142</v>
      </c>
    </row>
    <row r="1184" spans="1:12">
      <c r="A1184" s="6">
        <v>12</v>
      </c>
      <c r="B1184" s="6">
        <v>27</v>
      </c>
      <c r="C1184" s="6">
        <v>26</v>
      </c>
      <c r="D1184" s="7">
        <v>29.093822750000001</v>
      </c>
      <c r="E1184" s="8">
        <f t="shared" si="636"/>
        <v>29</v>
      </c>
      <c r="F1184" s="7">
        <v>45.566105899999997</v>
      </c>
      <c r="G1184" s="8">
        <f t="shared" si="637"/>
        <v>46</v>
      </c>
      <c r="H1184" s="9">
        <v>5.32307197</v>
      </c>
      <c r="I1184" s="8">
        <f t="shared" si="638"/>
        <v>5</v>
      </c>
      <c r="J1184" s="10">
        <v>96.235200430000006</v>
      </c>
      <c r="K1184" s="8">
        <f t="shared" si="639"/>
        <v>96</v>
      </c>
      <c r="L1184" s="5" t="s">
        <v>142</v>
      </c>
    </row>
    <row r="1185" spans="1:12">
      <c r="A1185" s="6">
        <v>7</v>
      </c>
      <c r="B1185" s="6">
        <v>28</v>
      </c>
      <c r="C1185" s="6">
        <v>35</v>
      </c>
      <c r="D1185" s="7">
        <v>30.02086169</v>
      </c>
      <c r="E1185" s="8">
        <f t="shared" si="636"/>
        <v>30</v>
      </c>
      <c r="F1185" s="7">
        <v>46.783937760000001</v>
      </c>
      <c r="G1185" s="8">
        <f t="shared" si="637"/>
        <v>47</v>
      </c>
      <c r="H1185" s="9">
        <v>4.6691083899999999</v>
      </c>
      <c r="I1185" s="8">
        <f t="shared" si="638"/>
        <v>5</v>
      </c>
      <c r="J1185" s="10">
        <v>96.637210269999997</v>
      </c>
      <c r="K1185" s="8">
        <f t="shared" si="639"/>
        <v>97</v>
      </c>
      <c r="L1185" s="5" t="s">
        <v>142</v>
      </c>
    </row>
    <row r="1186" spans="1:12">
      <c r="A1186" s="6">
        <v>0</v>
      </c>
      <c r="B1186" s="6">
        <v>36</v>
      </c>
      <c r="C1186" s="6">
        <v>26</v>
      </c>
      <c r="D1186" s="7">
        <v>34.130721880000003</v>
      </c>
      <c r="E1186" s="8">
        <f t="shared" si="636"/>
        <v>34</v>
      </c>
      <c r="F1186" s="7">
        <v>51.257861849999998</v>
      </c>
      <c r="G1186" s="8">
        <f t="shared" si="637"/>
        <v>51</v>
      </c>
      <c r="H1186" s="9">
        <v>5.1012063889999997</v>
      </c>
      <c r="I1186" s="8">
        <f t="shared" si="638"/>
        <v>5</v>
      </c>
      <c r="J1186" s="10">
        <v>96.388080009999996</v>
      </c>
      <c r="K1186" s="8">
        <f t="shared" si="639"/>
        <v>96</v>
      </c>
      <c r="L1186" s="5" t="s">
        <v>142</v>
      </c>
    </row>
    <row r="1187" spans="1:12">
      <c r="A1187" s="6">
        <v>26</v>
      </c>
      <c r="B1187" s="6">
        <v>35</v>
      </c>
      <c r="C1187" s="6">
        <v>31</v>
      </c>
      <c r="D1187" s="7">
        <v>33.446198940000002</v>
      </c>
      <c r="E1187" s="8">
        <f t="shared" si="636"/>
        <v>33</v>
      </c>
      <c r="F1187" s="7">
        <v>53.059804649999997</v>
      </c>
      <c r="G1187" s="8">
        <f t="shared" si="637"/>
        <v>53</v>
      </c>
      <c r="H1187" s="9">
        <v>5.3395565620000003</v>
      </c>
      <c r="I1187" s="8">
        <f t="shared" si="638"/>
        <v>5</v>
      </c>
      <c r="J1187" s="10">
        <v>98.050893939999995</v>
      </c>
      <c r="K1187" s="8">
        <f t="shared" si="639"/>
        <v>98</v>
      </c>
      <c r="L1187" s="5" t="s">
        <v>142</v>
      </c>
    </row>
    <row r="1188" spans="1:12">
      <c r="A1188" s="6">
        <v>27</v>
      </c>
      <c r="B1188" s="6">
        <v>21</v>
      </c>
      <c r="C1188" s="6">
        <v>30</v>
      </c>
      <c r="D1188" s="7">
        <v>35.391546400000003</v>
      </c>
      <c r="E1188" s="8">
        <f t="shared" si="636"/>
        <v>35</v>
      </c>
      <c r="F1188" s="7">
        <v>52.488231470000002</v>
      </c>
      <c r="G1188" s="8">
        <f t="shared" si="637"/>
        <v>52</v>
      </c>
      <c r="H1188" s="9">
        <v>5.0610818740000001</v>
      </c>
      <c r="I1188" s="8">
        <f t="shared" si="638"/>
        <v>5</v>
      </c>
      <c r="J1188" s="10">
        <v>91.228810519999996</v>
      </c>
      <c r="K1188" s="8">
        <f t="shared" si="639"/>
        <v>91</v>
      </c>
      <c r="L1188" s="5" t="s">
        <v>142</v>
      </c>
    </row>
    <row r="1189" spans="1:12">
      <c r="A1189" s="6">
        <v>22</v>
      </c>
      <c r="B1189" s="6">
        <v>38</v>
      </c>
      <c r="C1189" s="6">
        <v>31</v>
      </c>
      <c r="D1189" s="7">
        <v>31.533563520000001</v>
      </c>
      <c r="E1189" s="8">
        <f t="shared" si="636"/>
        <v>32</v>
      </c>
      <c r="F1189" s="7">
        <v>53.06009323</v>
      </c>
      <c r="G1189" s="8">
        <f t="shared" si="637"/>
        <v>53</v>
      </c>
      <c r="H1189" s="9">
        <v>5.8211060359999998</v>
      </c>
      <c r="I1189" s="8">
        <f t="shared" si="638"/>
        <v>6</v>
      </c>
      <c r="J1189" s="10">
        <v>98.570250459999997</v>
      </c>
      <c r="K1189" s="8">
        <f t="shared" si="639"/>
        <v>99</v>
      </c>
      <c r="L1189" s="5" t="s">
        <v>142</v>
      </c>
    </row>
    <row r="1190" spans="1:12">
      <c r="A1190" s="6">
        <v>22</v>
      </c>
      <c r="B1190" s="6">
        <v>18</v>
      </c>
      <c r="C1190" s="6">
        <v>31</v>
      </c>
      <c r="D1190" s="7">
        <v>30.7645515</v>
      </c>
      <c r="E1190" s="8">
        <f t="shared" si="636"/>
        <v>31</v>
      </c>
      <c r="F1190" s="7">
        <v>47.937914630000002</v>
      </c>
      <c r="G1190" s="8">
        <f t="shared" si="637"/>
        <v>48</v>
      </c>
      <c r="H1190" s="9">
        <v>5.9560270590000002</v>
      </c>
      <c r="I1190" s="8">
        <f t="shared" si="638"/>
        <v>6</v>
      </c>
      <c r="J1190" s="10">
        <v>90.385034689999998</v>
      </c>
      <c r="K1190" s="8">
        <f t="shared" si="639"/>
        <v>90</v>
      </c>
      <c r="L1190" s="5" t="s">
        <v>142</v>
      </c>
    </row>
    <row r="1191" spans="1:12">
      <c r="A1191" s="6">
        <v>28</v>
      </c>
      <c r="B1191" s="6">
        <v>23</v>
      </c>
      <c r="C1191" s="6">
        <v>28</v>
      </c>
      <c r="D1191" s="7">
        <v>30.018213370000002</v>
      </c>
      <c r="E1191" s="8">
        <f t="shared" si="636"/>
        <v>30</v>
      </c>
      <c r="F1191" s="7">
        <v>50.0983181</v>
      </c>
      <c r="G1191" s="8">
        <f t="shared" si="637"/>
        <v>50</v>
      </c>
      <c r="H1191" s="9">
        <v>5.6760325810000003</v>
      </c>
      <c r="I1191" s="8">
        <f t="shared" si="638"/>
        <v>6</v>
      </c>
      <c r="J1191" s="10">
        <v>96.087450820000001</v>
      </c>
      <c r="K1191" s="8">
        <f t="shared" si="639"/>
        <v>96</v>
      </c>
      <c r="L1191" s="5" t="s">
        <v>142</v>
      </c>
    </row>
    <row r="1192" spans="1:12">
      <c r="A1192" s="6">
        <v>7</v>
      </c>
      <c r="B1192" s="6">
        <v>31</v>
      </c>
      <c r="C1192" s="6">
        <v>27</v>
      </c>
      <c r="D1192" s="7">
        <v>31.328636889999999</v>
      </c>
      <c r="E1192" s="8">
        <f t="shared" si="636"/>
        <v>31</v>
      </c>
      <c r="F1192" s="7">
        <v>47.59319575</v>
      </c>
      <c r="G1192" s="8">
        <f t="shared" si="637"/>
        <v>48</v>
      </c>
      <c r="H1192" s="9">
        <v>6.524114355</v>
      </c>
      <c r="I1192" s="8">
        <f t="shared" si="638"/>
        <v>7</v>
      </c>
      <c r="J1192" s="10">
        <v>94.673447370000005</v>
      </c>
      <c r="K1192" s="8">
        <f t="shared" si="639"/>
        <v>95</v>
      </c>
      <c r="L1192" s="5" t="s">
        <v>142</v>
      </c>
    </row>
    <row r="1193" spans="1:12">
      <c r="A1193" s="6">
        <v>29</v>
      </c>
      <c r="B1193" s="6">
        <v>34</v>
      </c>
      <c r="C1193" s="6">
        <v>26</v>
      </c>
      <c r="D1193" s="7">
        <v>33.880047810000001</v>
      </c>
      <c r="E1193" s="8">
        <f t="shared" si="636"/>
        <v>34</v>
      </c>
      <c r="F1193" s="7">
        <v>54.394160479999996</v>
      </c>
      <c r="G1193" s="8">
        <f t="shared" si="637"/>
        <v>54</v>
      </c>
      <c r="H1193" s="9">
        <v>6.2739536759999996</v>
      </c>
      <c r="I1193" s="8">
        <f t="shared" si="638"/>
        <v>6</v>
      </c>
      <c r="J1193" s="10">
        <v>89.291475809999994</v>
      </c>
      <c r="K1193" s="8">
        <f t="shared" si="639"/>
        <v>89</v>
      </c>
      <c r="L1193" s="5" t="s">
        <v>142</v>
      </c>
    </row>
    <row r="1194" spans="1:12">
      <c r="A1194" s="6">
        <v>8</v>
      </c>
      <c r="B1194" s="6">
        <v>37</v>
      </c>
      <c r="C1194" s="6">
        <v>33</v>
      </c>
      <c r="D1194" s="7">
        <v>28.07802689</v>
      </c>
      <c r="E1194" s="8">
        <f t="shared" si="636"/>
        <v>28</v>
      </c>
      <c r="F1194" s="7">
        <v>54.964053399999997</v>
      </c>
      <c r="G1194" s="8">
        <f t="shared" si="637"/>
        <v>55</v>
      </c>
      <c r="H1194" s="9">
        <v>6.1281677569999999</v>
      </c>
      <c r="I1194" s="8">
        <f t="shared" si="638"/>
        <v>6</v>
      </c>
      <c r="J1194" s="10">
        <v>97.453736190000001</v>
      </c>
      <c r="K1194" s="8">
        <f t="shared" si="639"/>
        <v>97</v>
      </c>
      <c r="L1194" s="5" t="s">
        <v>142</v>
      </c>
    </row>
    <row r="1195" spans="1:12">
      <c r="A1195" s="6">
        <v>39</v>
      </c>
      <c r="B1195" s="6">
        <v>16</v>
      </c>
      <c r="C1195" s="6">
        <v>27</v>
      </c>
      <c r="D1195" s="7">
        <v>35.538450179999998</v>
      </c>
      <c r="E1195" s="8">
        <f t="shared" si="636"/>
        <v>36</v>
      </c>
      <c r="F1195" s="7">
        <v>52.946419470000002</v>
      </c>
      <c r="G1195" s="8">
        <f t="shared" si="637"/>
        <v>53</v>
      </c>
      <c r="H1195" s="9">
        <v>4.9349647650000001</v>
      </c>
      <c r="I1195" s="8">
        <f t="shared" si="638"/>
        <v>5</v>
      </c>
      <c r="J1195" s="10">
        <v>91.545604269999998</v>
      </c>
      <c r="K1195" s="8">
        <f t="shared" si="639"/>
        <v>92</v>
      </c>
      <c r="L1195" s="5" t="s">
        <v>142</v>
      </c>
    </row>
    <row r="1196" spans="1:12">
      <c r="A1196" s="6">
        <v>40</v>
      </c>
      <c r="B1196" s="6">
        <v>24</v>
      </c>
      <c r="C1196" s="6">
        <v>25</v>
      </c>
      <c r="D1196" s="7">
        <v>28.70595247</v>
      </c>
      <c r="E1196" s="8">
        <f t="shared" si="636"/>
        <v>29</v>
      </c>
      <c r="F1196" s="7">
        <v>50.440301290000001</v>
      </c>
      <c r="G1196" s="8">
        <f t="shared" si="637"/>
        <v>50</v>
      </c>
      <c r="H1196" s="9">
        <v>5.4450084160000003</v>
      </c>
      <c r="I1196" s="8">
        <f t="shared" si="638"/>
        <v>5</v>
      </c>
      <c r="J1196" s="10">
        <v>95.894644400000004</v>
      </c>
      <c r="K1196" s="8">
        <f t="shared" si="639"/>
        <v>96</v>
      </c>
      <c r="L1196" s="5" t="s">
        <v>142</v>
      </c>
    </row>
    <row r="1197" spans="1:12">
      <c r="A1197" s="6">
        <v>19</v>
      </c>
      <c r="B1197" s="6">
        <v>38</v>
      </c>
      <c r="C1197" s="6">
        <v>26</v>
      </c>
      <c r="D1197" s="7">
        <v>31.484517289999999</v>
      </c>
      <c r="E1197" s="8">
        <f t="shared" si="636"/>
        <v>31</v>
      </c>
      <c r="F1197" s="7">
        <v>48.779263039999996</v>
      </c>
      <c r="G1197" s="8">
        <f t="shared" si="637"/>
        <v>49</v>
      </c>
      <c r="H1197" s="9">
        <v>4.525722333</v>
      </c>
      <c r="I1197" s="8">
        <f t="shared" si="638"/>
        <v>5</v>
      </c>
      <c r="J1197" s="10">
        <v>93.172219670000004</v>
      </c>
      <c r="K1197" s="8">
        <f t="shared" si="639"/>
        <v>93</v>
      </c>
      <c r="L1197" s="5" t="s">
        <v>142</v>
      </c>
    </row>
    <row r="1198" spans="1:12">
      <c r="A1198" s="6">
        <v>21</v>
      </c>
      <c r="B1198" s="6">
        <v>21</v>
      </c>
      <c r="C1198" s="6">
        <v>30</v>
      </c>
      <c r="D1198" s="7">
        <v>27.698192729999999</v>
      </c>
      <c r="E1198" s="8">
        <f t="shared" si="636"/>
        <v>28</v>
      </c>
      <c r="F1198" s="7">
        <v>51.415932380000001</v>
      </c>
      <c r="G1198" s="8">
        <f t="shared" si="637"/>
        <v>51</v>
      </c>
      <c r="H1198" s="9">
        <v>5.403908328</v>
      </c>
      <c r="I1198" s="8">
        <f t="shared" si="638"/>
        <v>5</v>
      </c>
      <c r="J1198" s="10">
        <v>100.7720705</v>
      </c>
      <c r="K1198" s="8">
        <f t="shared" si="639"/>
        <v>101</v>
      </c>
      <c r="L1198" s="5" t="s">
        <v>142</v>
      </c>
    </row>
    <row r="1199" spans="1:12">
      <c r="A1199" s="6">
        <v>22</v>
      </c>
      <c r="B1199" s="6">
        <v>18</v>
      </c>
      <c r="C1199" s="6">
        <v>33</v>
      </c>
      <c r="D1199" s="7">
        <v>30.412357929999999</v>
      </c>
      <c r="E1199" s="8">
        <f t="shared" si="636"/>
        <v>30</v>
      </c>
      <c r="F1199" s="7">
        <v>52.481006020000002</v>
      </c>
      <c r="G1199" s="8">
        <f t="shared" si="637"/>
        <v>52</v>
      </c>
      <c r="H1199" s="9">
        <v>6.6216235450000003</v>
      </c>
      <c r="I1199" s="8">
        <f t="shared" si="638"/>
        <v>7</v>
      </c>
      <c r="J1199" s="10">
        <v>93.923758789999994</v>
      </c>
      <c r="K1199" s="8">
        <f t="shared" si="639"/>
        <v>94</v>
      </c>
      <c r="L1199" s="5" t="s">
        <v>142</v>
      </c>
    </row>
    <row r="1200" spans="1:12">
      <c r="A1200" s="6">
        <v>31</v>
      </c>
      <c r="B1200" s="6">
        <v>20</v>
      </c>
      <c r="C1200" s="6">
        <v>30</v>
      </c>
      <c r="D1200" s="7">
        <v>32.177520260000001</v>
      </c>
      <c r="E1200" s="8">
        <f t="shared" si="636"/>
        <v>32</v>
      </c>
      <c r="F1200" s="7">
        <v>54.013526820000003</v>
      </c>
      <c r="G1200" s="8">
        <f t="shared" si="637"/>
        <v>54</v>
      </c>
      <c r="H1200" s="9">
        <v>6.2074958149999997</v>
      </c>
      <c r="I1200" s="8">
        <f t="shared" si="638"/>
        <v>6</v>
      </c>
      <c r="J1200" s="10">
        <v>91.887660690000004</v>
      </c>
      <c r="K1200" s="8">
        <f t="shared" si="639"/>
        <v>92</v>
      </c>
      <c r="L1200" s="5" t="s">
        <v>142</v>
      </c>
    </row>
    <row r="1201" spans="1:12">
      <c r="A1201" s="6">
        <v>18</v>
      </c>
      <c r="B1201" s="6">
        <v>26</v>
      </c>
      <c r="C1201" s="6">
        <v>31</v>
      </c>
      <c r="D1201" s="7">
        <v>32.611261399999997</v>
      </c>
      <c r="E1201" s="8">
        <f t="shared" si="636"/>
        <v>33</v>
      </c>
      <c r="F1201" s="7">
        <v>47.749164989999997</v>
      </c>
      <c r="G1201" s="8">
        <f t="shared" si="637"/>
        <v>48</v>
      </c>
      <c r="H1201" s="9">
        <v>5.4184752569999999</v>
      </c>
      <c r="I1201" s="8">
        <f t="shared" si="638"/>
        <v>5</v>
      </c>
      <c r="J1201" s="10">
        <v>91.101907589999996</v>
      </c>
      <c r="K1201" s="8">
        <f t="shared" si="639"/>
        <v>91</v>
      </c>
      <c r="L1201" s="5" t="s">
        <v>142</v>
      </c>
    </row>
    <row r="1202" spans="1:12">
      <c r="A1202" s="6">
        <v>24</v>
      </c>
      <c r="B1202" s="6">
        <v>130</v>
      </c>
      <c r="C1202" s="6">
        <v>195</v>
      </c>
      <c r="D1202" s="7">
        <v>29.996772320000002</v>
      </c>
      <c r="E1202" s="8">
        <f t="shared" si="636"/>
        <v>30</v>
      </c>
      <c r="F1202" s="7">
        <v>81.541566119999999</v>
      </c>
      <c r="G1202" s="8">
        <f t="shared" si="637"/>
        <v>82</v>
      </c>
      <c r="H1202" s="9">
        <v>6.1123056670000002</v>
      </c>
      <c r="I1202" s="8">
        <f t="shared" si="638"/>
        <v>6</v>
      </c>
      <c r="J1202" s="10">
        <v>67.125344920000003</v>
      </c>
      <c r="K1202" s="8">
        <f t="shared" si="639"/>
        <v>67</v>
      </c>
      <c r="L1202" s="5" t="s">
        <v>153</v>
      </c>
    </row>
    <row r="1203" spans="1:12">
      <c r="A1203" s="6">
        <v>13</v>
      </c>
      <c r="B1203" s="6">
        <v>144</v>
      </c>
      <c r="C1203" s="6">
        <v>204</v>
      </c>
      <c r="D1203" s="7">
        <v>30.728040400000001</v>
      </c>
      <c r="E1203" s="8">
        <f t="shared" si="636"/>
        <v>31</v>
      </c>
      <c r="F1203" s="7">
        <v>82.42614055</v>
      </c>
      <c r="G1203" s="8">
        <f t="shared" si="637"/>
        <v>82</v>
      </c>
      <c r="H1203" s="9">
        <v>6.0922416269999999</v>
      </c>
      <c r="I1203" s="8">
        <f t="shared" si="638"/>
        <v>6</v>
      </c>
      <c r="J1203" s="10">
        <v>68.381354689999995</v>
      </c>
      <c r="K1203" s="8">
        <f t="shared" si="639"/>
        <v>68</v>
      </c>
      <c r="L1203" s="5" t="s">
        <v>153</v>
      </c>
    </row>
    <row r="1204" spans="1:12">
      <c r="A1204" s="6">
        <v>22</v>
      </c>
      <c r="B1204" s="6">
        <v>123</v>
      </c>
      <c r="C1204" s="6">
        <v>205</v>
      </c>
      <c r="D1204" s="7">
        <v>32.445778359999998</v>
      </c>
      <c r="E1204" s="8">
        <f t="shared" si="636"/>
        <v>32</v>
      </c>
      <c r="F1204" s="7">
        <v>83.88504863</v>
      </c>
      <c r="G1204" s="8">
        <f t="shared" si="637"/>
        <v>84</v>
      </c>
      <c r="H1204" s="9">
        <v>5.8963434360000004</v>
      </c>
      <c r="I1204" s="8">
        <f t="shared" si="638"/>
        <v>6</v>
      </c>
      <c r="J1204" s="10">
        <v>68.739325280000003</v>
      </c>
      <c r="K1204" s="8">
        <f t="shared" si="639"/>
        <v>69</v>
      </c>
      <c r="L1204" s="5" t="s">
        <v>153</v>
      </c>
    </row>
    <row r="1205" spans="1:12">
      <c r="A1205" s="6">
        <v>36</v>
      </c>
      <c r="B1205" s="6">
        <v>125</v>
      </c>
      <c r="C1205" s="6">
        <v>196</v>
      </c>
      <c r="D1205" s="7">
        <v>37.46566825</v>
      </c>
      <c r="E1205" s="8">
        <f t="shared" si="636"/>
        <v>37</v>
      </c>
      <c r="F1205" s="7">
        <v>80.659686809999997</v>
      </c>
      <c r="G1205" s="8">
        <f t="shared" si="637"/>
        <v>81</v>
      </c>
      <c r="H1205" s="9">
        <v>6.1552610300000001</v>
      </c>
      <c r="I1205" s="8">
        <f t="shared" si="638"/>
        <v>6</v>
      </c>
      <c r="J1205" s="10">
        <v>66.838722930000003</v>
      </c>
      <c r="K1205" s="8">
        <f t="shared" si="639"/>
        <v>67</v>
      </c>
      <c r="L1205" s="5" t="s">
        <v>153</v>
      </c>
    </row>
    <row r="1206" spans="1:12">
      <c r="A1206" s="6">
        <v>24</v>
      </c>
      <c r="B1206" s="6">
        <v>131</v>
      </c>
      <c r="C1206" s="6">
        <v>196</v>
      </c>
      <c r="D1206" s="7">
        <v>22.032961780000001</v>
      </c>
      <c r="E1206" s="8">
        <f t="shared" si="636"/>
        <v>22</v>
      </c>
      <c r="F1206" s="7">
        <v>83.743727870000001</v>
      </c>
      <c r="G1206" s="8">
        <f t="shared" si="637"/>
        <v>84</v>
      </c>
      <c r="H1206" s="9">
        <v>5.732453638</v>
      </c>
      <c r="I1206" s="8">
        <f t="shared" si="638"/>
        <v>6</v>
      </c>
      <c r="J1206" s="10">
        <v>65.344407939999996</v>
      </c>
      <c r="K1206" s="8">
        <f t="shared" si="639"/>
        <v>65</v>
      </c>
      <c r="L1206" s="5" t="s">
        <v>153</v>
      </c>
    </row>
    <row r="1207" spans="1:12">
      <c r="A1207" s="6">
        <v>2</v>
      </c>
      <c r="B1207" s="6">
        <v>123</v>
      </c>
      <c r="C1207" s="6">
        <v>198</v>
      </c>
      <c r="D1207" s="7">
        <v>39.648518809999999</v>
      </c>
      <c r="E1207" s="8">
        <f t="shared" si="636"/>
        <v>40</v>
      </c>
      <c r="F1207" s="7">
        <v>82.210799460000004</v>
      </c>
      <c r="G1207" s="8">
        <f t="shared" si="637"/>
        <v>82</v>
      </c>
      <c r="H1207" s="9">
        <v>6.2530345340000002</v>
      </c>
      <c r="I1207" s="8">
        <f t="shared" si="638"/>
        <v>6</v>
      </c>
      <c r="J1207" s="10">
        <v>70.399060539999994</v>
      </c>
      <c r="K1207" s="8">
        <f t="shared" si="639"/>
        <v>70</v>
      </c>
      <c r="L1207" s="5" t="s">
        <v>153</v>
      </c>
    </row>
    <row r="1208" spans="1:12">
      <c r="A1208" s="6">
        <v>35</v>
      </c>
      <c r="B1208" s="6">
        <v>140</v>
      </c>
      <c r="C1208" s="6">
        <v>197</v>
      </c>
      <c r="D1208" s="7">
        <v>16.775573139999999</v>
      </c>
      <c r="E1208" s="8">
        <f t="shared" si="636"/>
        <v>17</v>
      </c>
      <c r="F1208" s="7">
        <v>82.752418750000004</v>
      </c>
      <c r="G1208" s="8">
        <f t="shared" si="637"/>
        <v>83</v>
      </c>
      <c r="H1208" s="9">
        <v>6.1061905569999997</v>
      </c>
      <c r="I1208" s="8">
        <f t="shared" si="638"/>
        <v>6</v>
      </c>
      <c r="J1208" s="10">
        <v>66.762854689999998</v>
      </c>
      <c r="K1208" s="8">
        <f t="shared" si="639"/>
        <v>67</v>
      </c>
      <c r="L1208" s="5" t="s">
        <v>153</v>
      </c>
    </row>
    <row r="1209" spans="1:12">
      <c r="A1209" s="6">
        <v>11</v>
      </c>
      <c r="B1209" s="6">
        <v>122</v>
      </c>
      <c r="C1209" s="6">
        <v>195</v>
      </c>
      <c r="D1209" s="7">
        <v>12.141907140000001</v>
      </c>
      <c r="E1209" s="8">
        <f t="shared" si="636"/>
        <v>12</v>
      </c>
      <c r="F1209" s="7">
        <v>83.568124830000002</v>
      </c>
      <c r="G1209" s="8">
        <f t="shared" si="637"/>
        <v>84</v>
      </c>
      <c r="H1209" s="9">
        <v>5.6472023949999999</v>
      </c>
      <c r="I1209" s="8">
        <f t="shared" si="638"/>
        <v>6</v>
      </c>
      <c r="J1209" s="10">
        <v>69.63122027</v>
      </c>
      <c r="K1209" s="8">
        <f t="shared" si="639"/>
        <v>70</v>
      </c>
      <c r="L1209" s="5" t="s">
        <v>153</v>
      </c>
    </row>
    <row r="1210" spans="1:12">
      <c r="A1210" s="6">
        <v>6</v>
      </c>
      <c r="B1210" s="6">
        <v>123</v>
      </c>
      <c r="C1210" s="6">
        <v>203</v>
      </c>
      <c r="D1210" s="7">
        <v>12.7567962</v>
      </c>
      <c r="E1210" s="8">
        <f t="shared" si="636"/>
        <v>13</v>
      </c>
      <c r="F1210" s="7">
        <v>81.624974480000006</v>
      </c>
      <c r="G1210" s="8">
        <f t="shared" si="637"/>
        <v>82</v>
      </c>
      <c r="H1210" s="9">
        <v>6.1303104929999996</v>
      </c>
      <c r="I1210" s="8">
        <f t="shared" si="638"/>
        <v>6</v>
      </c>
      <c r="J1210" s="10">
        <v>66.778445669999996</v>
      </c>
      <c r="K1210" s="8">
        <f t="shared" si="639"/>
        <v>67</v>
      </c>
      <c r="L1210" s="5" t="s">
        <v>153</v>
      </c>
    </row>
    <row r="1211" spans="1:12">
      <c r="A1211" s="6">
        <v>17</v>
      </c>
      <c r="B1211" s="6">
        <v>134</v>
      </c>
      <c r="C1211" s="6">
        <v>204</v>
      </c>
      <c r="D1211" s="7">
        <v>39.040719889999998</v>
      </c>
      <c r="E1211" s="8">
        <f t="shared" si="636"/>
        <v>39</v>
      </c>
      <c r="F1211" s="7">
        <v>80.183932870000007</v>
      </c>
      <c r="G1211" s="8">
        <f t="shared" si="637"/>
        <v>80</v>
      </c>
      <c r="H1211" s="9">
        <v>6.4996049310000004</v>
      </c>
      <c r="I1211" s="8">
        <f t="shared" si="638"/>
        <v>6</v>
      </c>
      <c r="J1211" s="10">
        <v>73.884670270000001</v>
      </c>
      <c r="K1211" s="8">
        <f t="shared" si="639"/>
        <v>74</v>
      </c>
      <c r="L1211" s="5" t="s">
        <v>153</v>
      </c>
    </row>
    <row r="1212" spans="1:12">
      <c r="A1212" s="6">
        <v>25</v>
      </c>
      <c r="B1212" s="6">
        <v>130</v>
      </c>
      <c r="C1212" s="6">
        <v>197</v>
      </c>
      <c r="D1212" s="7">
        <v>39.707721919999997</v>
      </c>
      <c r="E1212" s="8">
        <f t="shared" si="636"/>
        <v>40</v>
      </c>
      <c r="F1212" s="7">
        <v>82.685934540000005</v>
      </c>
      <c r="G1212" s="8">
        <f t="shared" si="637"/>
        <v>83</v>
      </c>
      <c r="H1212" s="9">
        <v>5.5548319770000001</v>
      </c>
      <c r="I1212" s="8">
        <f t="shared" si="638"/>
        <v>6</v>
      </c>
      <c r="J1212" s="10">
        <v>74.915062169999999</v>
      </c>
      <c r="K1212" s="8">
        <f t="shared" si="639"/>
        <v>75</v>
      </c>
      <c r="L1212" s="5" t="s">
        <v>153</v>
      </c>
    </row>
    <row r="1213" spans="1:12">
      <c r="A1213" s="6">
        <v>27</v>
      </c>
      <c r="B1213" s="6">
        <v>145</v>
      </c>
      <c r="C1213" s="6">
        <v>205</v>
      </c>
      <c r="D1213" s="7">
        <v>9.4679604449999992</v>
      </c>
      <c r="E1213" s="8">
        <f t="shared" si="636"/>
        <v>9</v>
      </c>
      <c r="F1213" s="7">
        <v>82.293354660000006</v>
      </c>
      <c r="G1213" s="8">
        <f t="shared" si="637"/>
        <v>82</v>
      </c>
      <c r="H1213" s="9">
        <v>5.8002426939999996</v>
      </c>
      <c r="I1213" s="8">
        <f t="shared" si="638"/>
        <v>6</v>
      </c>
      <c r="J1213" s="10">
        <v>66.027652189999998</v>
      </c>
      <c r="K1213" s="8">
        <f t="shared" si="639"/>
        <v>66</v>
      </c>
      <c r="L1213" s="5" t="s">
        <v>153</v>
      </c>
    </row>
    <row r="1214" spans="1:12">
      <c r="A1214" s="6">
        <v>9</v>
      </c>
      <c r="B1214" s="6">
        <v>122</v>
      </c>
      <c r="C1214" s="6">
        <v>201</v>
      </c>
      <c r="D1214" s="7">
        <v>29.58748357</v>
      </c>
      <c r="E1214" s="8">
        <f t="shared" si="636"/>
        <v>30</v>
      </c>
      <c r="F1214" s="7">
        <v>80.919343920000003</v>
      </c>
      <c r="G1214" s="8">
        <f t="shared" si="637"/>
        <v>81</v>
      </c>
      <c r="H1214" s="9">
        <v>5.5702905390000002</v>
      </c>
      <c r="I1214" s="8">
        <f t="shared" si="638"/>
        <v>6</v>
      </c>
      <c r="J1214" s="10">
        <v>68.064173069999995</v>
      </c>
      <c r="K1214" s="8">
        <f t="shared" si="639"/>
        <v>68</v>
      </c>
      <c r="L1214" s="5" t="s">
        <v>153</v>
      </c>
    </row>
    <row r="1215" spans="1:12">
      <c r="A1215" s="6">
        <v>16</v>
      </c>
      <c r="B1215" s="6">
        <v>139</v>
      </c>
      <c r="C1215" s="6">
        <v>203</v>
      </c>
      <c r="D1215" s="7">
        <v>17.828036820000001</v>
      </c>
      <c r="E1215" s="8">
        <f t="shared" si="636"/>
        <v>18</v>
      </c>
      <c r="F1215" s="7">
        <v>80.960934429999995</v>
      </c>
      <c r="G1215" s="8">
        <f t="shared" si="637"/>
        <v>81</v>
      </c>
      <c r="H1215" s="9">
        <v>6.2756408800000001</v>
      </c>
      <c r="I1215" s="8">
        <f t="shared" si="638"/>
        <v>6</v>
      </c>
      <c r="J1215" s="10">
        <v>65.847487630000003</v>
      </c>
      <c r="K1215" s="8">
        <f t="shared" si="639"/>
        <v>66</v>
      </c>
      <c r="L1215" s="5" t="s">
        <v>153</v>
      </c>
    </row>
    <row r="1216" spans="1:12">
      <c r="A1216" s="6">
        <v>32</v>
      </c>
      <c r="B1216" s="6">
        <v>141</v>
      </c>
      <c r="C1216" s="6">
        <v>204</v>
      </c>
      <c r="D1216" s="7">
        <v>8.8256747450000006</v>
      </c>
      <c r="E1216" s="8">
        <f t="shared" si="636"/>
        <v>9</v>
      </c>
      <c r="F1216" s="7">
        <v>82.897537049999997</v>
      </c>
      <c r="G1216" s="8">
        <f t="shared" si="637"/>
        <v>83</v>
      </c>
      <c r="H1216" s="9">
        <v>5.5366455989999999</v>
      </c>
      <c r="I1216" s="8">
        <f t="shared" si="638"/>
        <v>6</v>
      </c>
      <c r="J1216" s="10">
        <v>67.235765000000001</v>
      </c>
      <c r="K1216" s="8">
        <f t="shared" si="639"/>
        <v>67</v>
      </c>
      <c r="L1216" s="5" t="s">
        <v>153</v>
      </c>
    </row>
    <row r="1217" spans="1:12">
      <c r="A1217" s="6">
        <v>22</v>
      </c>
      <c r="B1217" s="6">
        <v>138</v>
      </c>
      <c r="C1217" s="6">
        <v>195</v>
      </c>
      <c r="D1217" s="7">
        <v>27.83487131</v>
      </c>
      <c r="E1217" s="8">
        <f t="shared" si="636"/>
        <v>28</v>
      </c>
      <c r="F1217" s="7">
        <v>83.514449729999995</v>
      </c>
      <c r="G1217" s="8">
        <f t="shared" si="637"/>
        <v>84</v>
      </c>
      <c r="H1217" s="9">
        <v>6.2081968810000001</v>
      </c>
      <c r="I1217" s="8">
        <f t="shared" si="638"/>
        <v>6</v>
      </c>
      <c r="J1217" s="10">
        <v>73.028827660000005</v>
      </c>
      <c r="K1217" s="8">
        <f t="shared" si="639"/>
        <v>73</v>
      </c>
      <c r="L1217" s="5" t="s">
        <v>153</v>
      </c>
    </row>
    <row r="1218" spans="1:12">
      <c r="A1218" s="6">
        <v>31</v>
      </c>
      <c r="B1218" s="6">
        <v>144</v>
      </c>
      <c r="C1218" s="6">
        <v>202</v>
      </c>
      <c r="D1218" s="7">
        <v>11.021053780000001</v>
      </c>
      <c r="E1218" s="8">
        <f t="shared" si="636"/>
        <v>11</v>
      </c>
      <c r="F1218" s="7">
        <v>80.555572350000006</v>
      </c>
      <c r="G1218" s="8">
        <f t="shared" si="637"/>
        <v>81</v>
      </c>
      <c r="H1218" s="9">
        <v>5.8706006220000004</v>
      </c>
      <c r="I1218" s="8">
        <f t="shared" si="638"/>
        <v>6</v>
      </c>
      <c r="J1218" s="10">
        <v>68.239631610000004</v>
      </c>
      <c r="K1218" s="8">
        <f t="shared" si="639"/>
        <v>68</v>
      </c>
      <c r="L1218" s="5" t="s">
        <v>153</v>
      </c>
    </row>
    <row r="1219" spans="1:12">
      <c r="A1219" s="6">
        <v>3</v>
      </c>
      <c r="B1219" s="6">
        <v>136</v>
      </c>
      <c r="C1219" s="6">
        <v>205</v>
      </c>
      <c r="D1219" s="7">
        <v>17.5862944</v>
      </c>
      <c r="E1219" s="8">
        <f t="shared" ref="E1219:E1282" si="640">ROUND(D1219, 0)</f>
        <v>18</v>
      </c>
      <c r="F1219" s="7">
        <v>80.848065640000002</v>
      </c>
      <c r="G1219" s="8">
        <f t="shared" ref="G1219:G1282" si="641">ROUND(F1219, 0)</f>
        <v>81</v>
      </c>
      <c r="H1219" s="9">
        <v>6.3347714609999999</v>
      </c>
      <c r="I1219" s="8">
        <f t="shared" ref="I1219:I1282" si="642">ROUND(H1219, 0)</f>
        <v>6</v>
      </c>
      <c r="J1219" s="10">
        <v>71.406545199999996</v>
      </c>
      <c r="K1219" s="8">
        <f t="shared" ref="K1219:K1282" si="643">ROUND(J1219, 0)</f>
        <v>71</v>
      </c>
      <c r="L1219" s="5" t="s">
        <v>153</v>
      </c>
    </row>
    <row r="1220" spans="1:12">
      <c r="A1220" s="6">
        <v>28</v>
      </c>
      <c r="B1220" s="6">
        <v>122</v>
      </c>
      <c r="C1220" s="6">
        <v>197</v>
      </c>
      <c r="D1220" s="7">
        <v>19.893639459999999</v>
      </c>
      <c r="E1220" s="8">
        <f t="shared" si="640"/>
        <v>20</v>
      </c>
      <c r="F1220" s="7">
        <v>82.733664390000001</v>
      </c>
      <c r="G1220" s="8">
        <f t="shared" si="641"/>
        <v>83</v>
      </c>
      <c r="H1220" s="9">
        <v>5.8565753349999996</v>
      </c>
      <c r="I1220" s="8">
        <f t="shared" si="642"/>
        <v>6</v>
      </c>
      <c r="J1220" s="10">
        <v>69.662568160000006</v>
      </c>
      <c r="K1220" s="8">
        <f t="shared" si="643"/>
        <v>70</v>
      </c>
      <c r="L1220" s="5" t="s">
        <v>153</v>
      </c>
    </row>
    <row r="1221" spans="1:12">
      <c r="A1221" s="6">
        <v>4</v>
      </c>
      <c r="B1221" s="6">
        <v>136</v>
      </c>
      <c r="C1221" s="6">
        <v>204</v>
      </c>
      <c r="D1221" s="7">
        <v>29.937075960000001</v>
      </c>
      <c r="E1221" s="8">
        <f t="shared" si="640"/>
        <v>30</v>
      </c>
      <c r="F1221" s="7">
        <v>81.777134680000003</v>
      </c>
      <c r="G1221" s="8">
        <f t="shared" si="641"/>
        <v>82</v>
      </c>
      <c r="H1221" s="9">
        <v>5.8989442820000004</v>
      </c>
      <c r="I1221" s="8">
        <f t="shared" si="642"/>
        <v>6</v>
      </c>
      <c r="J1221" s="10">
        <v>65.522793230000005</v>
      </c>
      <c r="K1221" s="8">
        <f t="shared" si="643"/>
        <v>66</v>
      </c>
      <c r="L1221" s="5" t="s">
        <v>153</v>
      </c>
    </row>
    <row r="1222" spans="1:12">
      <c r="A1222" s="6">
        <v>39</v>
      </c>
      <c r="B1222" s="6">
        <v>145</v>
      </c>
      <c r="C1222" s="6">
        <v>201</v>
      </c>
      <c r="D1222" s="7">
        <v>36.731266470000001</v>
      </c>
      <c r="E1222" s="8">
        <f t="shared" si="640"/>
        <v>37</v>
      </c>
      <c r="F1222" s="7">
        <v>80.589319380000006</v>
      </c>
      <c r="G1222" s="8">
        <f t="shared" si="641"/>
        <v>81</v>
      </c>
      <c r="H1222" s="9">
        <v>5.7756004350000003</v>
      </c>
      <c r="I1222" s="8">
        <f t="shared" si="642"/>
        <v>6</v>
      </c>
      <c r="J1222" s="10">
        <v>72.242308039999998</v>
      </c>
      <c r="K1222" s="8">
        <f t="shared" si="643"/>
        <v>72</v>
      </c>
      <c r="L1222" s="5" t="s">
        <v>153</v>
      </c>
    </row>
    <row r="1223" spans="1:12">
      <c r="A1223" s="6">
        <v>38</v>
      </c>
      <c r="B1223" s="6">
        <v>132</v>
      </c>
      <c r="C1223" s="6">
        <v>197</v>
      </c>
      <c r="D1223" s="7">
        <v>20.420947529999999</v>
      </c>
      <c r="E1223" s="8">
        <f t="shared" si="640"/>
        <v>20</v>
      </c>
      <c r="F1223" s="7">
        <v>81.541850440000005</v>
      </c>
      <c r="G1223" s="8">
        <f t="shared" si="641"/>
        <v>82</v>
      </c>
      <c r="H1223" s="9">
        <v>5.931101816</v>
      </c>
      <c r="I1223" s="8">
        <f t="shared" si="642"/>
        <v>6</v>
      </c>
      <c r="J1223" s="10">
        <v>66.930656670000005</v>
      </c>
      <c r="K1223" s="8">
        <f t="shared" si="643"/>
        <v>67</v>
      </c>
      <c r="L1223" s="5" t="s">
        <v>153</v>
      </c>
    </row>
    <row r="1224" spans="1:12">
      <c r="A1224" s="6">
        <v>36</v>
      </c>
      <c r="B1224" s="6">
        <v>133</v>
      </c>
      <c r="C1224" s="6">
        <v>198</v>
      </c>
      <c r="D1224" s="7">
        <v>25.519397189999999</v>
      </c>
      <c r="E1224" s="8">
        <f t="shared" si="640"/>
        <v>26</v>
      </c>
      <c r="F1224" s="7">
        <v>83.983517480000003</v>
      </c>
      <c r="G1224" s="8">
        <f t="shared" si="641"/>
        <v>84</v>
      </c>
      <c r="H1224" s="9">
        <v>6.2286454000000004</v>
      </c>
      <c r="I1224" s="8">
        <f t="shared" si="642"/>
        <v>6</v>
      </c>
      <c r="J1224" s="10">
        <v>69.172812210000004</v>
      </c>
      <c r="K1224" s="8">
        <f t="shared" si="643"/>
        <v>69</v>
      </c>
      <c r="L1224" s="5" t="s">
        <v>153</v>
      </c>
    </row>
    <row r="1225" spans="1:12">
      <c r="A1225" s="6">
        <v>25</v>
      </c>
      <c r="B1225" s="6">
        <v>121</v>
      </c>
      <c r="C1225" s="6">
        <v>201</v>
      </c>
      <c r="D1225" s="7">
        <v>30.50734778</v>
      </c>
      <c r="E1225" s="8">
        <f t="shared" si="640"/>
        <v>31</v>
      </c>
      <c r="F1225" s="7">
        <v>82.717755690000004</v>
      </c>
      <c r="G1225" s="8">
        <f t="shared" si="641"/>
        <v>83</v>
      </c>
      <c r="H1225" s="9">
        <v>5.5942406030000003</v>
      </c>
      <c r="I1225" s="8">
        <f t="shared" si="642"/>
        <v>6</v>
      </c>
      <c r="J1225" s="10">
        <v>70.082003790000002</v>
      </c>
      <c r="K1225" s="8">
        <f t="shared" si="643"/>
        <v>70</v>
      </c>
      <c r="L1225" s="5" t="s">
        <v>153</v>
      </c>
    </row>
    <row r="1226" spans="1:12">
      <c r="A1226" s="6">
        <v>15</v>
      </c>
      <c r="B1226" s="6">
        <v>125</v>
      </c>
      <c r="C1226" s="6">
        <v>199</v>
      </c>
      <c r="D1226" s="7">
        <v>18.426993599999999</v>
      </c>
      <c r="E1226" s="8">
        <f t="shared" si="640"/>
        <v>18</v>
      </c>
      <c r="F1226" s="7">
        <v>80.556258679999999</v>
      </c>
      <c r="G1226" s="8">
        <f t="shared" si="641"/>
        <v>81</v>
      </c>
      <c r="H1226" s="9">
        <v>5.5692303189999999</v>
      </c>
      <c r="I1226" s="8">
        <f t="shared" si="642"/>
        <v>6</v>
      </c>
      <c r="J1226" s="10">
        <v>69.757343059999997</v>
      </c>
      <c r="K1226" s="8">
        <f t="shared" si="643"/>
        <v>70</v>
      </c>
      <c r="L1226" s="5" t="s">
        <v>153</v>
      </c>
    </row>
    <row r="1227" spans="1:12">
      <c r="A1227" s="6">
        <v>24</v>
      </c>
      <c r="B1227" s="6">
        <v>140</v>
      </c>
      <c r="C1227" s="6">
        <v>205</v>
      </c>
      <c r="D1227" s="7">
        <v>12.087021999999999</v>
      </c>
      <c r="E1227" s="8">
        <f t="shared" si="640"/>
        <v>12</v>
      </c>
      <c r="F1227" s="7">
        <v>83.593987339999998</v>
      </c>
      <c r="G1227" s="8">
        <f t="shared" si="641"/>
        <v>84</v>
      </c>
      <c r="H1227" s="9">
        <v>5.9320285200000002</v>
      </c>
      <c r="I1227" s="8">
        <f t="shared" si="642"/>
        <v>6</v>
      </c>
      <c r="J1227" s="10">
        <v>68.66813363</v>
      </c>
      <c r="K1227" s="8">
        <f t="shared" si="643"/>
        <v>69</v>
      </c>
      <c r="L1227" s="5" t="s">
        <v>153</v>
      </c>
    </row>
    <row r="1228" spans="1:12">
      <c r="A1228" s="6">
        <v>13</v>
      </c>
      <c r="B1228" s="6">
        <v>132</v>
      </c>
      <c r="C1228" s="6">
        <v>203</v>
      </c>
      <c r="D1228" s="7">
        <v>23.60115364</v>
      </c>
      <c r="E1228" s="8">
        <f t="shared" si="640"/>
        <v>24</v>
      </c>
      <c r="F1228" s="7">
        <v>82.483369870000004</v>
      </c>
      <c r="G1228" s="8">
        <f t="shared" si="641"/>
        <v>82</v>
      </c>
      <c r="H1228" s="9">
        <v>6.4232165060000002</v>
      </c>
      <c r="I1228" s="8">
        <f t="shared" si="642"/>
        <v>6</v>
      </c>
      <c r="J1228" s="10">
        <v>73.239017520000004</v>
      </c>
      <c r="K1228" s="8">
        <f t="shared" si="643"/>
        <v>73</v>
      </c>
      <c r="L1228" s="5" t="s">
        <v>153</v>
      </c>
    </row>
    <row r="1229" spans="1:12">
      <c r="A1229" s="6">
        <v>5</v>
      </c>
      <c r="B1229" s="6">
        <v>126</v>
      </c>
      <c r="C1229" s="6">
        <v>197</v>
      </c>
      <c r="D1229" s="7">
        <v>12.800003869999999</v>
      </c>
      <c r="E1229" s="8">
        <f t="shared" si="640"/>
        <v>13</v>
      </c>
      <c r="F1229" s="7">
        <v>81.208763669999996</v>
      </c>
      <c r="G1229" s="8">
        <f t="shared" si="641"/>
        <v>81</v>
      </c>
      <c r="H1229" s="9">
        <v>6.4175008289999997</v>
      </c>
      <c r="I1229" s="8">
        <f t="shared" si="642"/>
        <v>6</v>
      </c>
      <c r="J1229" s="10">
        <v>67.104394009999993</v>
      </c>
      <c r="K1229" s="8">
        <f t="shared" si="643"/>
        <v>67</v>
      </c>
      <c r="L1229" s="5" t="s">
        <v>153</v>
      </c>
    </row>
    <row r="1230" spans="1:12">
      <c r="A1230" s="6">
        <v>30</v>
      </c>
      <c r="B1230" s="6">
        <v>120</v>
      </c>
      <c r="C1230" s="6">
        <v>200</v>
      </c>
      <c r="D1230" s="7">
        <v>38.060994819999998</v>
      </c>
      <c r="E1230" s="8">
        <f t="shared" si="640"/>
        <v>38</v>
      </c>
      <c r="F1230" s="7">
        <v>82.247296370000001</v>
      </c>
      <c r="G1230" s="8">
        <f t="shared" si="641"/>
        <v>82</v>
      </c>
      <c r="H1230" s="9">
        <v>6.2349042529999998</v>
      </c>
      <c r="I1230" s="8">
        <f t="shared" si="642"/>
        <v>6</v>
      </c>
      <c r="J1230" s="10">
        <v>65.701482159999998</v>
      </c>
      <c r="K1230" s="8">
        <f t="shared" si="643"/>
        <v>66</v>
      </c>
      <c r="L1230" s="5" t="s">
        <v>153</v>
      </c>
    </row>
    <row r="1231" spans="1:12">
      <c r="A1231" s="6">
        <v>23</v>
      </c>
      <c r="B1231" s="6">
        <v>142</v>
      </c>
      <c r="C1231" s="6">
        <v>197</v>
      </c>
      <c r="D1231" s="7">
        <v>39.065555179999997</v>
      </c>
      <c r="E1231" s="8">
        <f t="shared" si="640"/>
        <v>39</v>
      </c>
      <c r="F1231" s="7">
        <v>82.038129729999994</v>
      </c>
      <c r="G1231" s="8">
        <f t="shared" si="641"/>
        <v>82</v>
      </c>
      <c r="H1231" s="9">
        <v>6.0005737249999997</v>
      </c>
      <c r="I1231" s="8">
        <f t="shared" si="642"/>
        <v>6</v>
      </c>
      <c r="J1231" s="10">
        <v>69.307728969999999</v>
      </c>
      <c r="K1231" s="8">
        <f t="shared" si="643"/>
        <v>69</v>
      </c>
      <c r="L1231" s="5" t="s">
        <v>153</v>
      </c>
    </row>
    <row r="1232" spans="1:12">
      <c r="A1232" s="6">
        <v>26</v>
      </c>
      <c r="B1232" s="6">
        <v>135</v>
      </c>
      <c r="C1232" s="6">
        <v>203</v>
      </c>
      <c r="D1232" s="7">
        <v>33.783728969999999</v>
      </c>
      <c r="E1232" s="8">
        <f t="shared" si="640"/>
        <v>34</v>
      </c>
      <c r="F1232" s="7">
        <v>81.163143169999998</v>
      </c>
      <c r="G1232" s="8">
        <f t="shared" si="641"/>
        <v>81</v>
      </c>
      <c r="H1232" s="9">
        <v>5.6851027690000002</v>
      </c>
      <c r="I1232" s="8">
        <f t="shared" si="642"/>
        <v>6</v>
      </c>
      <c r="J1232" s="10">
        <v>74.535573409999998</v>
      </c>
      <c r="K1232" s="8">
        <f t="shared" si="643"/>
        <v>75</v>
      </c>
      <c r="L1232" s="5" t="s">
        <v>153</v>
      </c>
    </row>
    <row r="1233" spans="1:12">
      <c r="A1233" s="6">
        <v>7</v>
      </c>
      <c r="B1233" s="6">
        <v>126</v>
      </c>
      <c r="C1233" s="6">
        <v>203</v>
      </c>
      <c r="D1233" s="7">
        <v>16.762017069999999</v>
      </c>
      <c r="E1233" s="8">
        <f t="shared" si="640"/>
        <v>17</v>
      </c>
      <c r="F1233" s="7">
        <v>82.003355569999997</v>
      </c>
      <c r="G1233" s="8">
        <f t="shared" si="641"/>
        <v>82</v>
      </c>
      <c r="H1233" s="9">
        <v>5.6621400949999998</v>
      </c>
      <c r="I1233" s="8">
        <f t="shared" si="642"/>
        <v>6</v>
      </c>
      <c r="J1233" s="10">
        <v>73.287128060000001</v>
      </c>
      <c r="K1233" s="8">
        <f t="shared" si="643"/>
        <v>73</v>
      </c>
      <c r="L1233" s="5" t="s">
        <v>153</v>
      </c>
    </row>
    <row r="1234" spans="1:12">
      <c r="A1234" s="6">
        <v>32</v>
      </c>
      <c r="B1234" s="6">
        <v>139</v>
      </c>
      <c r="C1234" s="6">
        <v>198</v>
      </c>
      <c r="D1234" s="7">
        <v>35.893075359999997</v>
      </c>
      <c r="E1234" s="8">
        <f t="shared" si="640"/>
        <v>36</v>
      </c>
      <c r="F1234" s="7">
        <v>82.668507289999994</v>
      </c>
      <c r="G1234" s="8">
        <f t="shared" si="641"/>
        <v>83</v>
      </c>
      <c r="H1234" s="9">
        <v>6.3581868479999999</v>
      </c>
      <c r="I1234" s="8">
        <f t="shared" si="642"/>
        <v>6</v>
      </c>
      <c r="J1234" s="10">
        <v>66.539465590000006</v>
      </c>
      <c r="K1234" s="8">
        <f t="shared" si="643"/>
        <v>67</v>
      </c>
      <c r="L1234" s="5" t="s">
        <v>153</v>
      </c>
    </row>
    <row r="1235" spans="1:12">
      <c r="A1235" s="6">
        <v>9</v>
      </c>
      <c r="B1235" s="6">
        <v>141</v>
      </c>
      <c r="C1235" s="6">
        <v>202</v>
      </c>
      <c r="D1235" s="7">
        <v>21.012453950000001</v>
      </c>
      <c r="E1235" s="8">
        <f t="shared" si="640"/>
        <v>21</v>
      </c>
      <c r="F1235" s="7">
        <v>81.179318629999997</v>
      </c>
      <c r="G1235" s="8">
        <f t="shared" si="641"/>
        <v>81</v>
      </c>
      <c r="H1235" s="9">
        <v>6.1194952950000001</v>
      </c>
      <c r="I1235" s="8">
        <f t="shared" si="642"/>
        <v>6</v>
      </c>
      <c r="J1235" s="10">
        <v>66.384482610000006</v>
      </c>
      <c r="K1235" s="8">
        <f t="shared" si="643"/>
        <v>66</v>
      </c>
      <c r="L1235" s="5" t="s">
        <v>153</v>
      </c>
    </row>
    <row r="1236" spans="1:12">
      <c r="A1236" s="6">
        <v>20</v>
      </c>
      <c r="B1236" s="6">
        <v>142</v>
      </c>
      <c r="C1236" s="6">
        <v>196</v>
      </c>
      <c r="D1236" s="7">
        <v>10.898758730000001</v>
      </c>
      <c r="E1236" s="8">
        <f t="shared" si="640"/>
        <v>11</v>
      </c>
      <c r="F1236" s="7">
        <v>80.016394349999999</v>
      </c>
      <c r="G1236" s="8">
        <f t="shared" si="641"/>
        <v>80</v>
      </c>
      <c r="H1236" s="9">
        <v>6.2076007830000002</v>
      </c>
      <c r="I1236" s="8">
        <f t="shared" si="642"/>
        <v>6</v>
      </c>
      <c r="J1236" s="10">
        <v>68.694203970000004</v>
      </c>
      <c r="K1236" s="8">
        <f t="shared" si="643"/>
        <v>69</v>
      </c>
      <c r="L1236" s="5" t="s">
        <v>153</v>
      </c>
    </row>
    <row r="1237" spans="1:12">
      <c r="A1237" s="6">
        <v>32</v>
      </c>
      <c r="B1237" s="6">
        <v>129</v>
      </c>
      <c r="C1237" s="6">
        <v>201</v>
      </c>
      <c r="D1237" s="7">
        <v>16.362518690000002</v>
      </c>
      <c r="E1237" s="8">
        <f t="shared" si="640"/>
        <v>16</v>
      </c>
      <c r="F1237" s="7">
        <v>83.004716090000002</v>
      </c>
      <c r="G1237" s="8">
        <f t="shared" si="641"/>
        <v>83</v>
      </c>
      <c r="H1237" s="9">
        <v>6.4875463900000003</v>
      </c>
      <c r="I1237" s="8">
        <f t="shared" si="642"/>
        <v>6</v>
      </c>
      <c r="J1237" s="10">
        <v>71.556654829999999</v>
      </c>
      <c r="K1237" s="8">
        <f t="shared" si="643"/>
        <v>72</v>
      </c>
      <c r="L1237" s="5" t="s">
        <v>153</v>
      </c>
    </row>
    <row r="1238" spans="1:12">
      <c r="A1238" s="6">
        <v>3</v>
      </c>
      <c r="B1238" s="6">
        <v>134</v>
      </c>
      <c r="C1238" s="6">
        <v>199</v>
      </c>
      <c r="D1238" s="7">
        <v>20.283701629999999</v>
      </c>
      <c r="E1238" s="8">
        <f t="shared" si="640"/>
        <v>20</v>
      </c>
      <c r="F1238" s="7">
        <v>81.322357389999993</v>
      </c>
      <c r="G1238" s="8">
        <f t="shared" si="641"/>
        <v>81</v>
      </c>
      <c r="H1238" s="9">
        <v>5.8171775300000004</v>
      </c>
      <c r="I1238" s="8">
        <f t="shared" si="642"/>
        <v>6</v>
      </c>
      <c r="J1238" s="10">
        <v>71.066112219999994</v>
      </c>
      <c r="K1238" s="8">
        <f t="shared" si="643"/>
        <v>71</v>
      </c>
      <c r="L1238" s="5" t="s">
        <v>153</v>
      </c>
    </row>
    <row r="1239" spans="1:12">
      <c r="A1239" s="6">
        <v>38</v>
      </c>
      <c r="B1239" s="6">
        <v>138</v>
      </c>
      <c r="C1239" s="6">
        <v>204</v>
      </c>
      <c r="D1239" s="7">
        <v>25.111084559999998</v>
      </c>
      <c r="E1239" s="8">
        <f t="shared" si="640"/>
        <v>25</v>
      </c>
      <c r="F1239" s="7">
        <v>83.254475869999993</v>
      </c>
      <c r="G1239" s="8">
        <f t="shared" si="641"/>
        <v>83</v>
      </c>
      <c r="H1239" s="9">
        <v>6.3254800339999999</v>
      </c>
      <c r="I1239" s="8">
        <f t="shared" si="642"/>
        <v>6</v>
      </c>
      <c r="J1239" s="10">
        <v>73.010268289999999</v>
      </c>
      <c r="K1239" s="8">
        <f t="shared" si="643"/>
        <v>73</v>
      </c>
      <c r="L1239" s="5" t="s">
        <v>153</v>
      </c>
    </row>
    <row r="1240" spans="1:12">
      <c r="A1240" s="6">
        <v>14</v>
      </c>
      <c r="B1240" s="6">
        <v>131</v>
      </c>
      <c r="C1240" s="6">
        <v>198</v>
      </c>
      <c r="D1240" s="7">
        <v>33.464116199999999</v>
      </c>
      <c r="E1240" s="8">
        <f t="shared" si="640"/>
        <v>33</v>
      </c>
      <c r="F1240" s="7">
        <v>83.867429740000006</v>
      </c>
      <c r="G1240" s="8">
        <f t="shared" si="641"/>
        <v>84</v>
      </c>
      <c r="H1240" s="9">
        <v>5.562790949</v>
      </c>
      <c r="I1240" s="8">
        <f t="shared" si="642"/>
        <v>6</v>
      </c>
      <c r="J1240" s="10">
        <v>67.922043189999997</v>
      </c>
      <c r="K1240" s="8">
        <f t="shared" si="643"/>
        <v>68</v>
      </c>
      <c r="L1240" s="5" t="s">
        <v>153</v>
      </c>
    </row>
    <row r="1241" spans="1:12">
      <c r="A1241" s="6">
        <v>20</v>
      </c>
      <c r="B1241" s="6">
        <v>122</v>
      </c>
      <c r="C1241" s="6">
        <v>204</v>
      </c>
      <c r="D1241" s="7">
        <v>11.7976469</v>
      </c>
      <c r="E1241" s="8">
        <f t="shared" si="640"/>
        <v>12</v>
      </c>
      <c r="F1241" s="7">
        <v>80.863253889999996</v>
      </c>
      <c r="G1241" s="8">
        <f t="shared" si="641"/>
        <v>81</v>
      </c>
      <c r="H1241" s="9">
        <v>6.4873696870000002</v>
      </c>
      <c r="I1241" s="8">
        <f t="shared" si="642"/>
        <v>6</v>
      </c>
      <c r="J1241" s="10">
        <v>65.069624860000005</v>
      </c>
      <c r="K1241" s="8">
        <f t="shared" si="643"/>
        <v>65</v>
      </c>
      <c r="L1241" s="5" t="s">
        <v>153</v>
      </c>
    </row>
    <row r="1242" spans="1:12">
      <c r="A1242" s="6">
        <v>40</v>
      </c>
      <c r="B1242" s="6">
        <v>126</v>
      </c>
      <c r="C1242" s="6">
        <v>201</v>
      </c>
      <c r="D1242" s="7">
        <v>11.36300891</v>
      </c>
      <c r="E1242" s="8">
        <f t="shared" si="640"/>
        <v>11</v>
      </c>
      <c r="F1242" s="7">
        <v>80.031000489999997</v>
      </c>
      <c r="G1242" s="8">
        <f t="shared" si="641"/>
        <v>80</v>
      </c>
      <c r="H1242" s="9">
        <v>6.1169829440000001</v>
      </c>
      <c r="I1242" s="8">
        <f t="shared" si="642"/>
        <v>6</v>
      </c>
      <c r="J1242" s="10">
        <v>71.182894309999995</v>
      </c>
      <c r="K1242" s="8">
        <f t="shared" si="643"/>
        <v>71</v>
      </c>
      <c r="L1242" s="5" t="s">
        <v>153</v>
      </c>
    </row>
    <row r="1243" spans="1:12">
      <c r="A1243" s="6">
        <v>36</v>
      </c>
      <c r="B1243" s="6">
        <v>128</v>
      </c>
      <c r="C1243" s="6">
        <v>204</v>
      </c>
      <c r="D1243" s="7">
        <v>25.235423189999999</v>
      </c>
      <c r="E1243" s="8">
        <f t="shared" si="640"/>
        <v>25</v>
      </c>
      <c r="F1243" s="7">
        <v>80.68700527</v>
      </c>
      <c r="G1243" s="8">
        <f t="shared" si="641"/>
        <v>81</v>
      </c>
      <c r="H1243" s="9">
        <v>5.6957927609999999</v>
      </c>
      <c r="I1243" s="8">
        <f t="shared" si="642"/>
        <v>6</v>
      </c>
      <c r="J1243" s="10">
        <v>67.038408880000006</v>
      </c>
      <c r="K1243" s="8">
        <f t="shared" si="643"/>
        <v>67</v>
      </c>
      <c r="L1243" s="5" t="s">
        <v>153</v>
      </c>
    </row>
    <row r="1244" spans="1:12">
      <c r="A1244" s="6">
        <v>11</v>
      </c>
      <c r="B1244" s="6">
        <v>132</v>
      </c>
      <c r="C1244" s="6">
        <v>197</v>
      </c>
      <c r="D1244" s="7">
        <v>15.99050693</v>
      </c>
      <c r="E1244" s="8">
        <f t="shared" si="640"/>
        <v>16</v>
      </c>
      <c r="F1244" s="7">
        <v>81.239665729999999</v>
      </c>
      <c r="G1244" s="8">
        <f t="shared" si="641"/>
        <v>81</v>
      </c>
      <c r="H1244" s="9">
        <v>5.7343170069999996</v>
      </c>
      <c r="I1244" s="8">
        <f t="shared" si="642"/>
        <v>6</v>
      </c>
      <c r="J1244" s="10">
        <v>74.401988610000004</v>
      </c>
      <c r="K1244" s="8">
        <f t="shared" si="643"/>
        <v>74</v>
      </c>
      <c r="L1244" s="5" t="s">
        <v>153</v>
      </c>
    </row>
    <row r="1245" spans="1:12">
      <c r="A1245" s="6">
        <v>0</v>
      </c>
      <c r="B1245" s="6">
        <v>137</v>
      </c>
      <c r="C1245" s="6">
        <v>195</v>
      </c>
      <c r="D1245" s="7">
        <v>22.435901699999999</v>
      </c>
      <c r="E1245" s="8">
        <f t="shared" si="640"/>
        <v>22</v>
      </c>
      <c r="F1245" s="7">
        <v>80.186120849999995</v>
      </c>
      <c r="G1245" s="8">
        <f t="shared" si="641"/>
        <v>80</v>
      </c>
      <c r="H1245" s="9">
        <v>6.3294998319999998</v>
      </c>
      <c r="I1245" s="8">
        <f t="shared" si="642"/>
        <v>6</v>
      </c>
      <c r="J1245" s="10">
        <v>65.397316799999999</v>
      </c>
      <c r="K1245" s="8">
        <f t="shared" si="643"/>
        <v>65</v>
      </c>
      <c r="L1245" s="5" t="s">
        <v>153</v>
      </c>
    </row>
    <row r="1246" spans="1:12">
      <c r="A1246" s="6">
        <v>19</v>
      </c>
      <c r="B1246" s="6">
        <v>123</v>
      </c>
      <c r="C1246" s="6">
        <v>200</v>
      </c>
      <c r="D1246" s="7">
        <v>34.760860520000001</v>
      </c>
      <c r="E1246" s="8">
        <f t="shared" si="640"/>
        <v>35</v>
      </c>
      <c r="F1246" s="7">
        <v>81.035447629999993</v>
      </c>
      <c r="G1246" s="8">
        <f t="shared" si="641"/>
        <v>81</v>
      </c>
      <c r="H1246" s="9">
        <v>6.1670135320000004</v>
      </c>
      <c r="I1246" s="8">
        <f t="shared" si="642"/>
        <v>6</v>
      </c>
      <c r="J1246" s="10">
        <v>65.704300270000005</v>
      </c>
      <c r="K1246" s="8">
        <f t="shared" si="643"/>
        <v>66</v>
      </c>
      <c r="L1246" s="5" t="s">
        <v>153</v>
      </c>
    </row>
    <row r="1247" spans="1:12">
      <c r="A1247" s="6">
        <v>31</v>
      </c>
      <c r="B1247" s="6">
        <v>136</v>
      </c>
      <c r="C1247" s="6">
        <v>197</v>
      </c>
      <c r="D1247" s="7">
        <v>31.110472510000001</v>
      </c>
      <c r="E1247" s="8">
        <f t="shared" si="640"/>
        <v>31</v>
      </c>
      <c r="F1247" s="7">
        <v>83.340109510000005</v>
      </c>
      <c r="G1247" s="8">
        <f t="shared" si="641"/>
        <v>83</v>
      </c>
      <c r="H1247" s="9">
        <v>5.653776058</v>
      </c>
      <c r="I1247" s="8">
        <f t="shared" si="642"/>
        <v>6</v>
      </c>
      <c r="J1247" s="10">
        <v>71.430015819999994</v>
      </c>
      <c r="K1247" s="8">
        <f t="shared" si="643"/>
        <v>71</v>
      </c>
      <c r="L1247" s="5" t="s">
        <v>153</v>
      </c>
    </row>
    <row r="1248" spans="1:12">
      <c r="A1248" s="6">
        <v>4</v>
      </c>
      <c r="B1248" s="6">
        <v>134</v>
      </c>
      <c r="C1248" s="6">
        <v>200</v>
      </c>
      <c r="D1248" s="7">
        <v>28.57828803</v>
      </c>
      <c r="E1248" s="8">
        <f t="shared" si="640"/>
        <v>29</v>
      </c>
      <c r="F1248" s="7">
        <v>80.956289589999997</v>
      </c>
      <c r="G1248" s="8">
        <f t="shared" si="641"/>
        <v>81</v>
      </c>
      <c r="H1248" s="9">
        <v>5.8402562720000004</v>
      </c>
      <c r="I1248" s="8">
        <f t="shared" si="642"/>
        <v>6</v>
      </c>
      <c r="J1248" s="10">
        <v>73.342320970000003</v>
      </c>
      <c r="K1248" s="8">
        <f t="shared" si="643"/>
        <v>73</v>
      </c>
      <c r="L1248" s="5" t="s">
        <v>153</v>
      </c>
    </row>
    <row r="1249" spans="1:12">
      <c r="A1249" s="6">
        <v>39</v>
      </c>
      <c r="B1249" s="6">
        <v>139</v>
      </c>
      <c r="C1249" s="6">
        <v>201</v>
      </c>
      <c r="D1249" s="7">
        <v>41.186649029999998</v>
      </c>
      <c r="E1249" s="8">
        <f t="shared" si="640"/>
        <v>41</v>
      </c>
      <c r="F1249" s="7">
        <v>81.017834019999995</v>
      </c>
      <c r="G1249" s="8">
        <f t="shared" si="641"/>
        <v>81</v>
      </c>
      <c r="H1249" s="9">
        <v>5.5399808119999996</v>
      </c>
      <c r="I1249" s="8">
        <f t="shared" si="642"/>
        <v>6</v>
      </c>
      <c r="J1249" s="10">
        <v>68.688958990000003</v>
      </c>
      <c r="K1249" s="8">
        <f t="shared" si="643"/>
        <v>69</v>
      </c>
      <c r="L1249" s="5" t="s">
        <v>153</v>
      </c>
    </row>
    <row r="1250" spans="1:12">
      <c r="A1250" s="6">
        <v>8</v>
      </c>
      <c r="B1250" s="6">
        <v>127</v>
      </c>
      <c r="C1250" s="6">
        <v>196</v>
      </c>
      <c r="D1250" s="7">
        <v>27.027661380000001</v>
      </c>
      <c r="E1250" s="8">
        <f t="shared" si="640"/>
        <v>27</v>
      </c>
      <c r="F1250" s="7">
        <v>83.170939079999997</v>
      </c>
      <c r="G1250" s="8">
        <f t="shared" si="641"/>
        <v>83</v>
      </c>
      <c r="H1250" s="9">
        <v>5.8333021650000001</v>
      </c>
      <c r="I1250" s="8">
        <f t="shared" si="642"/>
        <v>6</v>
      </c>
      <c r="J1250" s="10">
        <v>70.956660029999995</v>
      </c>
      <c r="K1250" s="8">
        <f t="shared" si="643"/>
        <v>71</v>
      </c>
      <c r="L1250" s="5" t="s">
        <v>153</v>
      </c>
    </row>
    <row r="1251" spans="1:12">
      <c r="A1251" s="6">
        <v>39</v>
      </c>
      <c r="B1251" s="6">
        <v>138</v>
      </c>
      <c r="C1251" s="6">
        <v>203</v>
      </c>
      <c r="D1251" s="7">
        <v>21.193393189999998</v>
      </c>
      <c r="E1251" s="8">
        <f t="shared" si="640"/>
        <v>21</v>
      </c>
      <c r="F1251" s="7">
        <v>82.330983309999993</v>
      </c>
      <c r="G1251" s="8">
        <f t="shared" si="641"/>
        <v>82</v>
      </c>
      <c r="H1251" s="9">
        <v>6.399433771</v>
      </c>
      <c r="I1251" s="8">
        <f t="shared" si="642"/>
        <v>6</v>
      </c>
      <c r="J1251" s="10">
        <v>74.628349209999996</v>
      </c>
      <c r="K1251" s="8">
        <f t="shared" si="643"/>
        <v>75</v>
      </c>
      <c r="L1251" s="5" t="s">
        <v>153</v>
      </c>
    </row>
    <row r="1252" spans="1:12">
      <c r="A1252" s="6">
        <v>32</v>
      </c>
      <c r="B1252" s="6">
        <v>120</v>
      </c>
      <c r="C1252" s="6">
        <v>204</v>
      </c>
      <c r="D1252" s="7">
        <v>10.38004759</v>
      </c>
      <c r="E1252" s="8">
        <f t="shared" si="640"/>
        <v>10</v>
      </c>
      <c r="F1252" s="7">
        <v>83.445181129999995</v>
      </c>
      <c r="G1252" s="8">
        <f t="shared" si="641"/>
        <v>83</v>
      </c>
      <c r="H1252" s="9">
        <v>6.1389586979999997</v>
      </c>
      <c r="I1252" s="8">
        <f t="shared" si="642"/>
        <v>6</v>
      </c>
      <c r="J1252" s="10">
        <v>67.391737899999995</v>
      </c>
      <c r="K1252" s="8">
        <f t="shared" si="643"/>
        <v>67</v>
      </c>
      <c r="L1252" s="5" t="s">
        <v>153</v>
      </c>
    </row>
    <row r="1253" spans="1:12">
      <c r="A1253" s="6">
        <v>12</v>
      </c>
      <c r="B1253" s="6">
        <v>142</v>
      </c>
      <c r="C1253" s="6">
        <v>203</v>
      </c>
      <c r="D1253" s="7">
        <v>31.311597800000001</v>
      </c>
      <c r="E1253" s="8">
        <f t="shared" si="640"/>
        <v>31</v>
      </c>
      <c r="F1253" s="7">
        <v>82.564070130000005</v>
      </c>
      <c r="G1253" s="8">
        <f t="shared" si="641"/>
        <v>83</v>
      </c>
      <c r="H1253" s="9">
        <v>5.9728508380000003</v>
      </c>
      <c r="I1253" s="8">
        <f t="shared" si="642"/>
        <v>6</v>
      </c>
      <c r="J1253" s="10">
        <v>65.010953119999996</v>
      </c>
      <c r="K1253" s="8">
        <f t="shared" si="643"/>
        <v>65</v>
      </c>
      <c r="L1253" s="5" t="s">
        <v>153</v>
      </c>
    </row>
    <row r="1254" spans="1:12">
      <c r="A1254" s="6">
        <v>8</v>
      </c>
      <c r="B1254" s="6">
        <v>133</v>
      </c>
      <c r="C1254" s="6">
        <v>195</v>
      </c>
      <c r="D1254" s="7">
        <v>20.46657776</v>
      </c>
      <c r="E1254" s="8">
        <f t="shared" si="640"/>
        <v>20</v>
      </c>
      <c r="F1254" s="7">
        <v>80.975980289999995</v>
      </c>
      <c r="G1254" s="8">
        <f t="shared" si="641"/>
        <v>81</v>
      </c>
      <c r="H1254" s="9">
        <v>6.4560795850000003</v>
      </c>
      <c r="I1254" s="8">
        <f t="shared" si="642"/>
        <v>6</v>
      </c>
      <c r="J1254" s="10">
        <v>71.298138719999997</v>
      </c>
      <c r="K1254" s="8">
        <f t="shared" si="643"/>
        <v>71</v>
      </c>
      <c r="L1254" s="5" t="s">
        <v>153</v>
      </c>
    </row>
    <row r="1255" spans="1:12">
      <c r="A1255" s="6">
        <v>8</v>
      </c>
      <c r="B1255" s="6">
        <v>139</v>
      </c>
      <c r="C1255" s="6">
        <v>199</v>
      </c>
      <c r="D1255" s="7">
        <v>29.36947679</v>
      </c>
      <c r="E1255" s="8">
        <f t="shared" si="640"/>
        <v>29</v>
      </c>
      <c r="F1255" s="7">
        <v>81.539963619999995</v>
      </c>
      <c r="G1255" s="8">
        <f t="shared" si="641"/>
        <v>82</v>
      </c>
      <c r="H1255" s="9">
        <v>6.3364266669999996</v>
      </c>
      <c r="I1255" s="8">
        <f t="shared" si="642"/>
        <v>6</v>
      </c>
      <c r="J1255" s="10">
        <v>66.134428130000003</v>
      </c>
      <c r="K1255" s="8">
        <f t="shared" si="643"/>
        <v>66</v>
      </c>
      <c r="L1255" s="5" t="s">
        <v>153</v>
      </c>
    </row>
    <row r="1256" spans="1:12">
      <c r="A1256" s="6">
        <v>21</v>
      </c>
      <c r="B1256" s="6">
        <v>134</v>
      </c>
      <c r="C1256" s="6">
        <v>202</v>
      </c>
      <c r="D1256" s="7">
        <v>10.72302459</v>
      </c>
      <c r="E1256" s="8">
        <f t="shared" si="640"/>
        <v>11</v>
      </c>
      <c r="F1256" s="7">
        <v>80.021306359999997</v>
      </c>
      <c r="G1256" s="8">
        <f t="shared" si="641"/>
        <v>80</v>
      </c>
      <c r="H1256" s="9">
        <v>6.425419926</v>
      </c>
      <c r="I1256" s="8">
        <f t="shared" si="642"/>
        <v>6</v>
      </c>
      <c r="J1256" s="10">
        <v>65.298211199999997</v>
      </c>
      <c r="K1256" s="8">
        <f t="shared" si="643"/>
        <v>65</v>
      </c>
      <c r="L1256" s="5" t="s">
        <v>153</v>
      </c>
    </row>
    <row r="1257" spans="1:12">
      <c r="A1257" s="6">
        <v>40</v>
      </c>
      <c r="B1257" s="6">
        <v>140</v>
      </c>
      <c r="C1257" s="6">
        <v>195</v>
      </c>
      <c r="D1257" s="7">
        <v>14.978469520000001</v>
      </c>
      <c r="E1257" s="8">
        <f t="shared" si="640"/>
        <v>15</v>
      </c>
      <c r="F1257" s="7">
        <v>80.499798729999995</v>
      </c>
      <c r="G1257" s="8">
        <f t="shared" si="641"/>
        <v>80</v>
      </c>
      <c r="H1257" s="9">
        <v>6.2943956759999997</v>
      </c>
      <c r="I1257" s="8">
        <f t="shared" si="642"/>
        <v>6</v>
      </c>
      <c r="J1257" s="10">
        <v>71.63437433</v>
      </c>
      <c r="K1257" s="8">
        <f t="shared" si="643"/>
        <v>72</v>
      </c>
      <c r="L1257" s="5" t="s">
        <v>153</v>
      </c>
    </row>
    <row r="1258" spans="1:12">
      <c r="A1258" s="6">
        <v>39</v>
      </c>
      <c r="B1258" s="6">
        <v>127</v>
      </c>
      <c r="C1258" s="6">
        <v>202</v>
      </c>
      <c r="D1258" s="7">
        <v>15.324665100000001</v>
      </c>
      <c r="E1258" s="8">
        <f t="shared" si="640"/>
        <v>15</v>
      </c>
      <c r="F1258" s="7">
        <v>81.67215994</v>
      </c>
      <c r="G1258" s="8">
        <f t="shared" si="641"/>
        <v>82</v>
      </c>
      <c r="H1258" s="9">
        <v>6.4777680389999999</v>
      </c>
      <c r="I1258" s="8">
        <f t="shared" si="642"/>
        <v>6</v>
      </c>
      <c r="J1258" s="10">
        <v>71.601029990000001</v>
      </c>
      <c r="K1258" s="8">
        <f t="shared" si="643"/>
        <v>72</v>
      </c>
      <c r="L1258" s="5" t="s">
        <v>153</v>
      </c>
    </row>
    <row r="1259" spans="1:12">
      <c r="A1259" s="6">
        <v>19</v>
      </c>
      <c r="B1259" s="6">
        <v>120</v>
      </c>
      <c r="C1259" s="6">
        <v>195</v>
      </c>
      <c r="D1259" s="7">
        <v>18.739321870000001</v>
      </c>
      <c r="E1259" s="8">
        <f t="shared" si="640"/>
        <v>19</v>
      </c>
      <c r="F1259" s="7">
        <v>81.121092439999998</v>
      </c>
      <c r="G1259" s="8">
        <f t="shared" si="641"/>
        <v>81</v>
      </c>
      <c r="H1259" s="9">
        <v>5.9315384470000003</v>
      </c>
      <c r="I1259" s="8">
        <f t="shared" si="642"/>
        <v>6</v>
      </c>
      <c r="J1259" s="10">
        <v>73.558079539999994</v>
      </c>
      <c r="K1259" s="8">
        <f t="shared" si="643"/>
        <v>74</v>
      </c>
      <c r="L1259" s="5" t="s">
        <v>153</v>
      </c>
    </row>
    <row r="1260" spans="1:12">
      <c r="A1260" s="6">
        <v>21</v>
      </c>
      <c r="B1260" s="6">
        <v>139</v>
      </c>
      <c r="C1260" s="6">
        <v>201</v>
      </c>
      <c r="D1260" s="7">
        <v>19.3642553</v>
      </c>
      <c r="E1260" s="8">
        <f t="shared" si="640"/>
        <v>19</v>
      </c>
      <c r="F1260" s="7">
        <v>83.360940290000002</v>
      </c>
      <c r="G1260" s="8">
        <f t="shared" si="641"/>
        <v>83</v>
      </c>
      <c r="H1260" s="9">
        <v>5.9805985789999996</v>
      </c>
      <c r="I1260" s="8">
        <f t="shared" si="642"/>
        <v>6</v>
      </c>
      <c r="J1260" s="10">
        <v>67.150947410000001</v>
      </c>
      <c r="K1260" s="8">
        <f t="shared" si="643"/>
        <v>67</v>
      </c>
      <c r="L1260" s="5" t="s">
        <v>153</v>
      </c>
    </row>
    <row r="1261" spans="1:12">
      <c r="A1261" s="6">
        <v>17</v>
      </c>
      <c r="B1261" s="6">
        <v>136</v>
      </c>
      <c r="C1261" s="6">
        <v>195</v>
      </c>
      <c r="D1261" s="7">
        <v>41.207336239999997</v>
      </c>
      <c r="E1261" s="8">
        <f t="shared" si="640"/>
        <v>41</v>
      </c>
      <c r="F1261" s="7">
        <v>81.610510259999998</v>
      </c>
      <c r="G1261" s="8">
        <f t="shared" si="641"/>
        <v>82</v>
      </c>
      <c r="H1261" s="9">
        <v>6.3897832829999999</v>
      </c>
      <c r="I1261" s="8">
        <f t="shared" si="642"/>
        <v>6</v>
      </c>
      <c r="J1261" s="10">
        <v>65.90227462</v>
      </c>
      <c r="K1261" s="8">
        <f t="shared" si="643"/>
        <v>66</v>
      </c>
      <c r="L1261" s="5" t="s">
        <v>153</v>
      </c>
    </row>
    <row r="1262" spans="1:12">
      <c r="A1262" s="6">
        <v>33</v>
      </c>
      <c r="B1262" s="6">
        <v>139</v>
      </c>
      <c r="C1262" s="6">
        <v>203</v>
      </c>
      <c r="D1262" s="7">
        <v>33.342144820000001</v>
      </c>
      <c r="E1262" s="8">
        <f t="shared" si="640"/>
        <v>33</v>
      </c>
      <c r="F1262" s="7">
        <v>82.510346330000004</v>
      </c>
      <c r="G1262" s="8">
        <f t="shared" si="641"/>
        <v>83</v>
      </c>
      <c r="H1262" s="9">
        <v>5.6932874150000004</v>
      </c>
      <c r="I1262" s="8">
        <f t="shared" si="642"/>
        <v>6</v>
      </c>
      <c r="J1262" s="10">
        <v>70.680986140000002</v>
      </c>
      <c r="K1262" s="8">
        <f t="shared" si="643"/>
        <v>71</v>
      </c>
      <c r="L1262" s="5" t="s">
        <v>153</v>
      </c>
    </row>
    <row r="1263" spans="1:12">
      <c r="A1263" s="6">
        <v>22</v>
      </c>
      <c r="B1263" s="6">
        <v>133</v>
      </c>
      <c r="C1263" s="6">
        <v>201</v>
      </c>
      <c r="D1263" s="7">
        <v>23.819956820000002</v>
      </c>
      <c r="E1263" s="8">
        <f t="shared" si="640"/>
        <v>24</v>
      </c>
      <c r="F1263" s="7">
        <v>80.122116489999996</v>
      </c>
      <c r="G1263" s="8">
        <f t="shared" si="641"/>
        <v>80</v>
      </c>
      <c r="H1263" s="9">
        <v>6.00299607</v>
      </c>
      <c r="I1263" s="8">
        <f t="shared" si="642"/>
        <v>6</v>
      </c>
      <c r="J1263" s="10">
        <v>67.273986399999998</v>
      </c>
      <c r="K1263" s="8">
        <f t="shared" si="643"/>
        <v>67</v>
      </c>
      <c r="L1263" s="5" t="s">
        <v>153</v>
      </c>
    </row>
    <row r="1264" spans="1:12">
      <c r="A1264" s="6">
        <v>32</v>
      </c>
      <c r="B1264" s="6">
        <v>130</v>
      </c>
      <c r="C1264" s="6">
        <v>196</v>
      </c>
      <c r="D1264" s="7">
        <v>40.660122940000001</v>
      </c>
      <c r="E1264" s="8">
        <f t="shared" si="640"/>
        <v>41</v>
      </c>
      <c r="F1264" s="7">
        <v>81.249959840000002</v>
      </c>
      <c r="G1264" s="8">
        <f t="shared" si="641"/>
        <v>81</v>
      </c>
      <c r="H1264" s="9">
        <v>6.3729595420000003</v>
      </c>
      <c r="I1264" s="8">
        <f t="shared" si="642"/>
        <v>6</v>
      </c>
      <c r="J1264" s="10">
        <v>74.030300560000001</v>
      </c>
      <c r="K1264" s="8">
        <f t="shared" si="643"/>
        <v>74</v>
      </c>
      <c r="L1264" s="5" t="s">
        <v>153</v>
      </c>
    </row>
    <row r="1265" spans="1:12">
      <c r="A1265" s="6">
        <v>37</v>
      </c>
      <c r="B1265" s="6">
        <v>135</v>
      </c>
      <c r="C1265" s="6">
        <v>205</v>
      </c>
      <c r="D1265" s="7">
        <v>11.82768186</v>
      </c>
      <c r="E1265" s="8">
        <f t="shared" si="640"/>
        <v>12</v>
      </c>
      <c r="F1265" s="7">
        <v>80.282718500000001</v>
      </c>
      <c r="G1265" s="8">
        <f t="shared" si="641"/>
        <v>80</v>
      </c>
      <c r="H1265" s="9">
        <v>5.5109248490000002</v>
      </c>
      <c r="I1265" s="8">
        <f t="shared" si="642"/>
        <v>6</v>
      </c>
      <c r="J1265" s="10">
        <v>74.102250569999995</v>
      </c>
      <c r="K1265" s="8">
        <f t="shared" si="643"/>
        <v>74</v>
      </c>
      <c r="L1265" s="5" t="s">
        <v>153</v>
      </c>
    </row>
    <row r="1266" spans="1:12">
      <c r="A1266" s="6">
        <v>15</v>
      </c>
      <c r="B1266" s="6">
        <v>140</v>
      </c>
      <c r="C1266" s="6">
        <v>195</v>
      </c>
      <c r="D1266" s="7">
        <v>13.285043310000001</v>
      </c>
      <c r="E1266" s="8">
        <f t="shared" si="640"/>
        <v>13</v>
      </c>
      <c r="F1266" s="7">
        <v>83.541938160000001</v>
      </c>
      <c r="G1266" s="8">
        <f t="shared" si="641"/>
        <v>84</v>
      </c>
      <c r="H1266" s="9">
        <v>5.6994528200000003</v>
      </c>
      <c r="I1266" s="8">
        <f t="shared" si="642"/>
        <v>6</v>
      </c>
      <c r="J1266" s="10">
        <v>65.800060040000005</v>
      </c>
      <c r="K1266" s="8">
        <f t="shared" si="643"/>
        <v>66</v>
      </c>
      <c r="L1266" s="5" t="s">
        <v>153</v>
      </c>
    </row>
    <row r="1267" spans="1:12">
      <c r="A1267" s="6">
        <v>39</v>
      </c>
      <c r="B1267" s="6">
        <v>132</v>
      </c>
      <c r="C1267" s="6">
        <v>196</v>
      </c>
      <c r="D1267" s="7">
        <v>35.830890920000002</v>
      </c>
      <c r="E1267" s="8">
        <f t="shared" si="640"/>
        <v>36</v>
      </c>
      <c r="F1267" s="7">
        <v>83.325601039999995</v>
      </c>
      <c r="G1267" s="8">
        <f t="shared" si="641"/>
        <v>83</v>
      </c>
      <c r="H1267" s="9">
        <v>5.7785944029999996</v>
      </c>
      <c r="I1267" s="8">
        <f t="shared" si="642"/>
        <v>6</v>
      </c>
      <c r="J1267" s="10">
        <v>73.679848849999999</v>
      </c>
      <c r="K1267" s="8">
        <f t="shared" si="643"/>
        <v>74</v>
      </c>
      <c r="L1267" s="5" t="s">
        <v>153</v>
      </c>
    </row>
    <row r="1268" spans="1:12">
      <c r="A1268" s="6">
        <v>40</v>
      </c>
      <c r="B1268" s="6">
        <v>121</v>
      </c>
      <c r="C1268" s="6">
        <v>199</v>
      </c>
      <c r="D1268" s="7">
        <v>26.181597159999999</v>
      </c>
      <c r="E1268" s="8">
        <f t="shared" si="640"/>
        <v>26</v>
      </c>
      <c r="F1268" s="7">
        <v>81.038862629999997</v>
      </c>
      <c r="G1268" s="8">
        <f t="shared" si="641"/>
        <v>81</v>
      </c>
      <c r="H1268" s="9">
        <v>6.3155863129999998</v>
      </c>
      <c r="I1268" s="8">
        <f t="shared" si="642"/>
        <v>6</v>
      </c>
      <c r="J1268" s="10">
        <v>66.059116979999999</v>
      </c>
      <c r="K1268" s="8">
        <f t="shared" si="643"/>
        <v>66</v>
      </c>
      <c r="L1268" s="5" t="s">
        <v>153</v>
      </c>
    </row>
    <row r="1269" spans="1:12">
      <c r="A1269" s="6">
        <v>40</v>
      </c>
      <c r="B1269" s="6">
        <v>132</v>
      </c>
      <c r="C1269" s="6">
        <v>202</v>
      </c>
      <c r="D1269" s="7">
        <v>24.575583510000001</v>
      </c>
      <c r="E1269" s="8">
        <f t="shared" si="640"/>
        <v>25</v>
      </c>
      <c r="F1269" s="7">
        <v>80.706957970000005</v>
      </c>
      <c r="G1269" s="8">
        <f t="shared" si="641"/>
        <v>81</v>
      </c>
      <c r="H1269" s="9">
        <v>5.9718130059999996</v>
      </c>
      <c r="I1269" s="8">
        <f t="shared" si="642"/>
        <v>6</v>
      </c>
      <c r="J1269" s="10">
        <v>69.706113000000002</v>
      </c>
      <c r="K1269" s="8">
        <f t="shared" si="643"/>
        <v>70</v>
      </c>
      <c r="L1269" s="5" t="s">
        <v>153</v>
      </c>
    </row>
    <row r="1270" spans="1:12">
      <c r="A1270" s="6">
        <v>29</v>
      </c>
      <c r="B1270" s="6">
        <v>142</v>
      </c>
      <c r="C1270" s="6">
        <v>203</v>
      </c>
      <c r="D1270" s="7">
        <v>29.67229086</v>
      </c>
      <c r="E1270" s="8">
        <f t="shared" si="640"/>
        <v>30</v>
      </c>
      <c r="F1270" s="7">
        <v>83.714989860000003</v>
      </c>
      <c r="G1270" s="8">
        <f t="shared" si="641"/>
        <v>84</v>
      </c>
      <c r="H1270" s="9">
        <v>5.8911956529999996</v>
      </c>
      <c r="I1270" s="8">
        <f t="shared" si="642"/>
        <v>6</v>
      </c>
      <c r="J1270" s="10">
        <v>66.484903709999998</v>
      </c>
      <c r="K1270" s="8">
        <f t="shared" si="643"/>
        <v>66</v>
      </c>
      <c r="L1270" s="5" t="s">
        <v>153</v>
      </c>
    </row>
    <row r="1271" spans="1:12">
      <c r="A1271" s="6">
        <v>32</v>
      </c>
      <c r="B1271" s="6">
        <v>121</v>
      </c>
      <c r="C1271" s="6">
        <v>199</v>
      </c>
      <c r="D1271" s="7">
        <v>39.371025529999997</v>
      </c>
      <c r="E1271" s="8">
        <f t="shared" si="640"/>
        <v>39</v>
      </c>
      <c r="F1271" s="7">
        <v>81.253538950000006</v>
      </c>
      <c r="G1271" s="8">
        <f t="shared" si="641"/>
        <v>81</v>
      </c>
      <c r="H1271" s="9">
        <v>6.129812716</v>
      </c>
      <c r="I1271" s="8">
        <f t="shared" si="642"/>
        <v>6</v>
      </c>
      <c r="J1271" s="10">
        <v>74.081017439999997</v>
      </c>
      <c r="K1271" s="8">
        <f t="shared" si="643"/>
        <v>74</v>
      </c>
      <c r="L1271" s="5" t="s">
        <v>153</v>
      </c>
    </row>
    <row r="1272" spans="1:12">
      <c r="A1272" s="6">
        <v>6</v>
      </c>
      <c r="B1272" s="6">
        <v>140</v>
      </c>
      <c r="C1272" s="6">
        <v>205</v>
      </c>
      <c r="D1272" s="7">
        <v>17.665584280000001</v>
      </c>
      <c r="E1272" s="8">
        <f t="shared" si="640"/>
        <v>18</v>
      </c>
      <c r="F1272" s="7">
        <v>82.929034189999996</v>
      </c>
      <c r="G1272" s="8">
        <f t="shared" si="641"/>
        <v>83</v>
      </c>
      <c r="H1272" s="9">
        <v>6.313085601</v>
      </c>
      <c r="I1272" s="8">
        <f t="shared" si="642"/>
        <v>6</v>
      </c>
      <c r="J1272" s="10">
        <v>69.867126299999995</v>
      </c>
      <c r="K1272" s="8">
        <f t="shared" si="643"/>
        <v>70</v>
      </c>
      <c r="L1272" s="5" t="s">
        <v>153</v>
      </c>
    </row>
    <row r="1273" spans="1:12">
      <c r="A1273" s="6">
        <v>8</v>
      </c>
      <c r="B1273" s="6">
        <v>120</v>
      </c>
      <c r="C1273" s="6">
        <v>196</v>
      </c>
      <c r="D1273" s="7">
        <v>24.066793520000001</v>
      </c>
      <c r="E1273" s="8">
        <f t="shared" si="640"/>
        <v>24</v>
      </c>
      <c r="F1273" s="7">
        <v>82.66396666</v>
      </c>
      <c r="G1273" s="8">
        <f t="shared" si="641"/>
        <v>83</v>
      </c>
      <c r="H1273" s="9">
        <v>6.0536625439999998</v>
      </c>
      <c r="I1273" s="8">
        <f t="shared" si="642"/>
        <v>6</v>
      </c>
      <c r="J1273" s="10">
        <v>69.818557749999997</v>
      </c>
      <c r="K1273" s="8">
        <f t="shared" si="643"/>
        <v>70</v>
      </c>
      <c r="L1273" s="5" t="s">
        <v>153</v>
      </c>
    </row>
    <row r="1274" spans="1:12">
      <c r="A1274" s="6">
        <v>34</v>
      </c>
      <c r="B1274" s="6">
        <v>133</v>
      </c>
      <c r="C1274" s="6">
        <v>202</v>
      </c>
      <c r="D1274" s="7">
        <v>15.314134689999999</v>
      </c>
      <c r="E1274" s="8">
        <f t="shared" si="640"/>
        <v>15</v>
      </c>
      <c r="F1274" s="7">
        <v>80.097114120000001</v>
      </c>
      <c r="G1274" s="8">
        <f t="shared" si="641"/>
        <v>80</v>
      </c>
      <c r="H1274" s="9">
        <v>5.8047991420000002</v>
      </c>
      <c r="I1274" s="8">
        <f t="shared" si="642"/>
        <v>6</v>
      </c>
      <c r="J1274" s="10">
        <v>74.821446530000003</v>
      </c>
      <c r="K1274" s="8">
        <f t="shared" si="643"/>
        <v>75</v>
      </c>
      <c r="L1274" s="5" t="s">
        <v>153</v>
      </c>
    </row>
    <row r="1275" spans="1:12">
      <c r="A1275" s="6">
        <v>35</v>
      </c>
      <c r="B1275" s="6">
        <v>135</v>
      </c>
      <c r="C1275" s="6">
        <v>199</v>
      </c>
      <c r="D1275" s="7">
        <v>21.77466746</v>
      </c>
      <c r="E1275" s="8">
        <f t="shared" si="640"/>
        <v>22</v>
      </c>
      <c r="F1275" s="7">
        <v>80.549425569999997</v>
      </c>
      <c r="G1275" s="8">
        <f t="shared" si="641"/>
        <v>81</v>
      </c>
      <c r="H1275" s="9">
        <v>6.400719746</v>
      </c>
      <c r="I1275" s="8">
        <f t="shared" si="642"/>
        <v>6</v>
      </c>
      <c r="J1275" s="10">
        <v>69.396303979999999</v>
      </c>
      <c r="K1275" s="8">
        <f t="shared" si="643"/>
        <v>69</v>
      </c>
      <c r="L1275" s="5" t="s">
        <v>153</v>
      </c>
    </row>
    <row r="1276" spans="1:12">
      <c r="A1276" s="6">
        <v>16</v>
      </c>
      <c r="B1276" s="6">
        <v>145</v>
      </c>
      <c r="C1276" s="6">
        <v>199</v>
      </c>
      <c r="D1276" s="7">
        <v>26.91624843</v>
      </c>
      <c r="E1276" s="8">
        <f t="shared" si="640"/>
        <v>27</v>
      </c>
      <c r="F1276" s="7">
        <v>80.768389260000006</v>
      </c>
      <c r="G1276" s="8">
        <f t="shared" si="641"/>
        <v>81</v>
      </c>
      <c r="H1276" s="9">
        <v>5.953966361</v>
      </c>
      <c r="I1276" s="8">
        <f t="shared" si="642"/>
        <v>6</v>
      </c>
      <c r="J1276" s="10">
        <v>69.309271850000002</v>
      </c>
      <c r="K1276" s="8">
        <f t="shared" si="643"/>
        <v>69</v>
      </c>
      <c r="L1276" s="5" t="s">
        <v>153</v>
      </c>
    </row>
    <row r="1277" spans="1:12">
      <c r="A1277" s="6">
        <v>8</v>
      </c>
      <c r="B1277" s="6">
        <v>136</v>
      </c>
      <c r="C1277" s="6">
        <v>201</v>
      </c>
      <c r="D1277" s="7">
        <v>41.656029959999998</v>
      </c>
      <c r="E1277" s="8">
        <f t="shared" si="640"/>
        <v>42</v>
      </c>
      <c r="F1277" s="7">
        <v>82.221182369999994</v>
      </c>
      <c r="G1277" s="8">
        <f t="shared" si="641"/>
        <v>82</v>
      </c>
      <c r="H1277" s="9">
        <v>5.6092559919999996</v>
      </c>
      <c r="I1277" s="8">
        <f t="shared" si="642"/>
        <v>6</v>
      </c>
      <c r="J1277" s="10">
        <v>74.196648379999999</v>
      </c>
      <c r="K1277" s="8">
        <f t="shared" si="643"/>
        <v>74</v>
      </c>
      <c r="L1277" s="5" t="s">
        <v>153</v>
      </c>
    </row>
    <row r="1278" spans="1:12">
      <c r="A1278" s="6">
        <v>25</v>
      </c>
      <c r="B1278" s="6">
        <v>129</v>
      </c>
      <c r="C1278" s="6">
        <v>195</v>
      </c>
      <c r="D1278" s="7">
        <v>17.986678009999999</v>
      </c>
      <c r="E1278" s="8">
        <f t="shared" si="640"/>
        <v>18</v>
      </c>
      <c r="F1278" s="7">
        <v>81.177120849999994</v>
      </c>
      <c r="G1278" s="8">
        <f t="shared" si="641"/>
        <v>81</v>
      </c>
      <c r="H1278" s="9">
        <v>5.7772714919999997</v>
      </c>
      <c r="I1278" s="8">
        <f t="shared" si="642"/>
        <v>6</v>
      </c>
      <c r="J1278" s="10">
        <v>72.371276890000004</v>
      </c>
      <c r="K1278" s="8">
        <f t="shared" si="643"/>
        <v>72</v>
      </c>
      <c r="L1278" s="5" t="s">
        <v>153</v>
      </c>
    </row>
    <row r="1279" spans="1:12">
      <c r="A1279" s="6">
        <v>16</v>
      </c>
      <c r="B1279" s="6">
        <v>130</v>
      </c>
      <c r="C1279" s="6">
        <v>201</v>
      </c>
      <c r="D1279" s="7">
        <v>29.120337689999999</v>
      </c>
      <c r="E1279" s="8">
        <f t="shared" si="640"/>
        <v>29</v>
      </c>
      <c r="F1279" s="7">
        <v>82.790929390000002</v>
      </c>
      <c r="G1279" s="8">
        <f t="shared" si="641"/>
        <v>83</v>
      </c>
      <c r="H1279" s="9">
        <v>5.6823954289999996</v>
      </c>
      <c r="I1279" s="8">
        <f t="shared" si="642"/>
        <v>6</v>
      </c>
      <c r="J1279" s="10">
        <v>68.850304699999995</v>
      </c>
      <c r="K1279" s="8">
        <f t="shared" si="643"/>
        <v>69</v>
      </c>
      <c r="L1279" s="5" t="s">
        <v>153</v>
      </c>
    </row>
    <row r="1280" spans="1:12">
      <c r="A1280" s="6">
        <v>39</v>
      </c>
      <c r="B1280" s="6">
        <v>129</v>
      </c>
      <c r="C1280" s="6">
        <v>203</v>
      </c>
      <c r="D1280" s="7">
        <v>34.389224810000002</v>
      </c>
      <c r="E1280" s="8">
        <f t="shared" si="640"/>
        <v>34</v>
      </c>
      <c r="F1280" s="7">
        <v>83.18392806</v>
      </c>
      <c r="G1280" s="8">
        <f t="shared" si="641"/>
        <v>83</v>
      </c>
      <c r="H1280" s="9">
        <v>5.8639966870000002</v>
      </c>
      <c r="I1280" s="8">
        <f t="shared" si="642"/>
        <v>6</v>
      </c>
      <c r="J1280" s="10">
        <v>71.030015559999995</v>
      </c>
      <c r="K1280" s="8">
        <f t="shared" si="643"/>
        <v>71</v>
      </c>
      <c r="L1280" s="5" t="s">
        <v>153</v>
      </c>
    </row>
    <row r="1281" spans="1:12">
      <c r="A1281" s="6">
        <v>38</v>
      </c>
      <c r="B1281" s="6">
        <v>135</v>
      </c>
      <c r="C1281" s="6">
        <v>203</v>
      </c>
      <c r="D1281" s="7">
        <v>41.361063010000002</v>
      </c>
      <c r="E1281" s="8">
        <f t="shared" si="640"/>
        <v>41</v>
      </c>
      <c r="F1281" s="7">
        <v>82.797829539999995</v>
      </c>
      <c r="G1281" s="8">
        <f t="shared" si="641"/>
        <v>83</v>
      </c>
      <c r="H1281" s="9">
        <v>6.4443731160000004</v>
      </c>
      <c r="I1281" s="8">
        <f t="shared" si="642"/>
        <v>6</v>
      </c>
      <c r="J1281" s="10">
        <v>69.921074820000001</v>
      </c>
      <c r="K1281" s="8">
        <f t="shared" si="643"/>
        <v>70</v>
      </c>
      <c r="L1281" s="5" t="s">
        <v>153</v>
      </c>
    </row>
    <row r="1282" spans="1:12">
      <c r="A1282" s="6">
        <v>33</v>
      </c>
      <c r="B1282" s="6">
        <v>120</v>
      </c>
      <c r="C1282" s="6">
        <v>205</v>
      </c>
      <c r="D1282" s="7">
        <v>35.121582650000001</v>
      </c>
      <c r="E1282" s="8">
        <f t="shared" si="640"/>
        <v>35</v>
      </c>
      <c r="F1282" s="7">
        <v>82.268907929999997</v>
      </c>
      <c r="G1282" s="8">
        <f t="shared" si="641"/>
        <v>82</v>
      </c>
      <c r="H1282" s="9">
        <v>5.5508321780000003</v>
      </c>
      <c r="I1282" s="8">
        <f t="shared" si="642"/>
        <v>6</v>
      </c>
      <c r="J1282" s="10">
        <v>69.715184910000005</v>
      </c>
      <c r="K1282" s="8">
        <f t="shared" si="643"/>
        <v>70</v>
      </c>
      <c r="L1282" s="5" t="s">
        <v>153</v>
      </c>
    </row>
    <row r="1283" spans="1:12">
      <c r="A1283" s="6">
        <v>35</v>
      </c>
      <c r="B1283" s="6">
        <v>125</v>
      </c>
      <c r="C1283" s="6">
        <v>204</v>
      </c>
      <c r="D1283" s="7">
        <v>19.6491772</v>
      </c>
      <c r="E1283" s="8">
        <f t="shared" ref="E1283:E1346" si="644">ROUND(D1283, 0)</f>
        <v>20</v>
      </c>
      <c r="F1283" s="7">
        <v>80.152157770000002</v>
      </c>
      <c r="G1283" s="8">
        <f t="shared" ref="G1283:G1346" si="645">ROUND(F1283, 0)</f>
        <v>80</v>
      </c>
      <c r="H1283" s="9">
        <v>6.1077417880000002</v>
      </c>
      <c r="I1283" s="8">
        <f t="shared" ref="I1283:I1346" si="646">ROUND(H1283, 0)</f>
        <v>6</v>
      </c>
      <c r="J1283" s="10">
        <v>73.695295860000002</v>
      </c>
      <c r="K1283" s="8">
        <f t="shared" ref="K1283:K1346" si="647">ROUND(J1283, 0)</f>
        <v>74</v>
      </c>
      <c r="L1283" s="5" t="s">
        <v>153</v>
      </c>
    </row>
    <row r="1284" spans="1:12">
      <c r="A1284" s="6">
        <v>1</v>
      </c>
      <c r="B1284" s="6">
        <v>132</v>
      </c>
      <c r="C1284" s="6">
        <v>200</v>
      </c>
      <c r="D1284" s="7">
        <v>16.278528009999999</v>
      </c>
      <c r="E1284" s="8">
        <f t="shared" si="644"/>
        <v>16</v>
      </c>
      <c r="F1284" s="7">
        <v>82.942700650000006</v>
      </c>
      <c r="G1284" s="8">
        <f t="shared" si="645"/>
        <v>83</v>
      </c>
      <c r="H1284" s="9">
        <v>5.6207456379999998</v>
      </c>
      <c r="I1284" s="8">
        <f t="shared" si="646"/>
        <v>6</v>
      </c>
      <c r="J1284" s="10">
        <v>66.574628090000004</v>
      </c>
      <c r="K1284" s="8">
        <f t="shared" si="647"/>
        <v>67</v>
      </c>
      <c r="L1284" s="5" t="s">
        <v>153</v>
      </c>
    </row>
    <row r="1285" spans="1:12">
      <c r="A1285" s="6">
        <v>39</v>
      </c>
      <c r="B1285" s="6">
        <v>140</v>
      </c>
      <c r="C1285" s="6">
        <v>203</v>
      </c>
      <c r="D1285" s="7">
        <v>21.119036040000001</v>
      </c>
      <c r="E1285" s="8">
        <f t="shared" si="644"/>
        <v>21</v>
      </c>
      <c r="F1285" s="7">
        <v>80.633991980000005</v>
      </c>
      <c r="G1285" s="8">
        <f t="shared" si="645"/>
        <v>81</v>
      </c>
      <c r="H1285" s="9">
        <v>6.3498759060000003</v>
      </c>
      <c r="I1285" s="8">
        <f t="shared" si="646"/>
        <v>6</v>
      </c>
      <c r="J1285" s="10">
        <v>69.277797609999993</v>
      </c>
      <c r="K1285" s="8">
        <f t="shared" si="647"/>
        <v>69</v>
      </c>
      <c r="L1285" s="5" t="s">
        <v>153</v>
      </c>
    </row>
    <row r="1286" spans="1:12">
      <c r="A1286" s="6">
        <v>28</v>
      </c>
      <c r="B1286" s="6">
        <v>145</v>
      </c>
      <c r="C1286" s="6">
        <v>202</v>
      </c>
      <c r="D1286" s="7">
        <v>19.207770700000001</v>
      </c>
      <c r="E1286" s="8">
        <f t="shared" si="644"/>
        <v>19</v>
      </c>
      <c r="F1286" s="7">
        <v>82.904284099999998</v>
      </c>
      <c r="G1286" s="8">
        <f t="shared" si="645"/>
        <v>83</v>
      </c>
      <c r="H1286" s="9">
        <v>6.4843231890000004</v>
      </c>
      <c r="I1286" s="8">
        <f t="shared" si="646"/>
        <v>6</v>
      </c>
      <c r="J1286" s="10">
        <v>66.831137170000005</v>
      </c>
      <c r="K1286" s="8">
        <f t="shared" si="647"/>
        <v>67</v>
      </c>
      <c r="L1286" s="5" t="s">
        <v>153</v>
      </c>
    </row>
    <row r="1287" spans="1:12">
      <c r="A1287" s="6">
        <v>6</v>
      </c>
      <c r="B1287" s="6">
        <v>128</v>
      </c>
      <c r="C1287" s="6">
        <v>200</v>
      </c>
      <c r="D1287" s="7">
        <v>25.96308415</v>
      </c>
      <c r="E1287" s="8">
        <f t="shared" si="644"/>
        <v>26</v>
      </c>
      <c r="F1287" s="7">
        <v>82.578136240000006</v>
      </c>
      <c r="G1287" s="8">
        <f t="shared" si="645"/>
        <v>83</v>
      </c>
      <c r="H1287" s="9">
        <v>5.8387483109999998</v>
      </c>
      <c r="I1287" s="8">
        <f t="shared" si="646"/>
        <v>6</v>
      </c>
      <c r="J1287" s="10">
        <v>70.31782647</v>
      </c>
      <c r="K1287" s="8">
        <f t="shared" si="647"/>
        <v>70</v>
      </c>
      <c r="L1287" s="5" t="s">
        <v>153</v>
      </c>
    </row>
    <row r="1288" spans="1:12">
      <c r="A1288" s="6">
        <v>6</v>
      </c>
      <c r="B1288" s="6">
        <v>139</v>
      </c>
      <c r="C1288" s="6">
        <v>199</v>
      </c>
      <c r="D1288" s="7">
        <v>25.67385024</v>
      </c>
      <c r="E1288" s="8">
        <f t="shared" si="644"/>
        <v>26</v>
      </c>
      <c r="F1288" s="7">
        <v>81.621213499999996</v>
      </c>
      <c r="G1288" s="8">
        <f t="shared" si="645"/>
        <v>82</v>
      </c>
      <c r="H1288" s="9">
        <v>6.2909984200000002</v>
      </c>
      <c r="I1288" s="8">
        <f t="shared" si="646"/>
        <v>6</v>
      </c>
      <c r="J1288" s="10">
        <v>74.109194220000006</v>
      </c>
      <c r="K1288" s="8">
        <f t="shared" si="647"/>
        <v>74</v>
      </c>
      <c r="L1288" s="5" t="s">
        <v>153</v>
      </c>
    </row>
    <row r="1289" spans="1:12">
      <c r="A1289" s="6">
        <v>29</v>
      </c>
      <c r="B1289" s="6">
        <v>122</v>
      </c>
      <c r="C1289" s="6">
        <v>196</v>
      </c>
      <c r="D1289" s="7">
        <v>41.948657359999999</v>
      </c>
      <c r="E1289" s="8">
        <f t="shared" si="644"/>
        <v>42</v>
      </c>
      <c r="F1289" s="7">
        <v>81.155952119999995</v>
      </c>
      <c r="G1289" s="8">
        <f t="shared" si="645"/>
        <v>81</v>
      </c>
      <c r="H1289" s="9">
        <v>5.6383284810000003</v>
      </c>
      <c r="I1289" s="8">
        <f t="shared" si="646"/>
        <v>6</v>
      </c>
      <c r="J1289" s="10">
        <v>73.068629520000002</v>
      </c>
      <c r="K1289" s="8">
        <f t="shared" si="647"/>
        <v>73</v>
      </c>
      <c r="L1289" s="5" t="s">
        <v>153</v>
      </c>
    </row>
    <row r="1290" spans="1:12">
      <c r="A1290" s="6">
        <v>37</v>
      </c>
      <c r="B1290" s="6">
        <v>144</v>
      </c>
      <c r="C1290" s="6">
        <v>197</v>
      </c>
      <c r="D1290" s="7">
        <v>11.18994268</v>
      </c>
      <c r="E1290" s="8">
        <f t="shared" si="644"/>
        <v>11</v>
      </c>
      <c r="F1290" s="7">
        <v>80.8084305</v>
      </c>
      <c r="G1290" s="8">
        <f t="shared" si="645"/>
        <v>81</v>
      </c>
      <c r="H1290" s="9">
        <v>6.4155559560000004</v>
      </c>
      <c r="I1290" s="8">
        <f t="shared" si="646"/>
        <v>6</v>
      </c>
      <c r="J1290" s="10">
        <v>66.342349440000007</v>
      </c>
      <c r="K1290" s="8">
        <f t="shared" si="647"/>
        <v>66</v>
      </c>
      <c r="L1290" s="5" t="s">
        <v>153</v>
      </c>
    </row>
    <row r="1291" spans="1:12">
      <c r="A1291" s="6">
        <v>38</v>
      </c>
      <c r="B1291" s="6">
        <v>120</v>
      </c>
      <c r="C1291" s="6">
        <v>197</v>
      </c>
      <c r="D1291" s="7">
        <v>17.543829599999999</v>
      </c>
      <c r="E1291" s="8">
        <f t="shared" si="644"/>
        <v>18</v>
      </c>
      <c r="F1291" s="7">
        <v>82.947033020000006</v>
      </c>
      <c r="G1291" s="8">
        <f t="shared" si="645"/>
        <v>83</v>
      </c>
      <c r="H1291" s="9">
        <v>6.3237225720000003</v>
      </c>
      <c r="I1291" s="8">
        <f t="shared" si="646"/>
        <v>6</v>
      </c>
      <c r="J1291" s="10">
        <v>73.770637440000002</v>
      </c>
      <c r="K1291" s="8">
        <f t="shared" si="647"/>
        <v>74</v>
      </c>
      <c r="L1291" s="5" t="s">
        <v>153</v>
      </c>
    </row>
    <row r="1292" spans="1:12">
      <c r="A1292" s="6">
        <v>38</v>
      </c>
      <c r="B1292" s="6">
        <v>141</v>
      </c>
      <c r="C1292" s="6">
        <v>198</v>
      </c>
      <c r="D1292" s="7">
        <v>13.05809741</v>
      </c>
      <c r="E1292" s="8">
        <f t="shared" si="644"/>
        <v>13</v>
      </c>
      <c r="F1292" s="7">
        <v>80.282979929999996</v>
      </c>
      <c r="G1292" s="8">
        <f t="shared" si="645"/>
        <v>80</v>
      </c>
      <c r="H1292" s="9">
        <v>5.757009965</v>
      </c>
      <c r="I1292" s="8">
        <f t="shared" si="646"/>
        <v>6</v>
      </c>
      <c r="J1292" s="10">
        <v>70.756335840000006</v>
      </c>
      <c r="K1292" s="8">
        <f t="shared" si="647"/>
        <v>71</v>
      </c>
      <c r="L1292" s="5" t="s">
        <v>153</v>
      </c>
    </row>
    <row r="1293" spans="1:12">
      <c r="A1293" s="6">
        <v>14</v>
      </c>
      <c r="B1293" s="6">
        <v>121</v>
      </c>
      <c r="C1293" s="6">
        <v>203</v>
      </c>
      <c r="D1293" s="7">
        <v>9.7244576110000001</v>
      </c>
      <c r="E1293" s="8">
        <f t="shared" si="644"/>
        <v>10</v>
      </c>
      <c r="F1293" s="7">
        <v>83.747656390000003</v>
      </c>
      <c r="G1293" s="8">
        <f t="shared" si="645"/>
        <v>84</v>
      </c>
      <c r="H1293" s="9">
        <v>6.1586894059999997</v>
      </c>
      <c r="I1293" s="8">
        <f t="shared" si="646"/>
        <v>6</v>
      </c>
      <c r="J1293" s="10">
        <v>74.46411148</v>
      </c>
      <c r="K1293" s="8">
        <f t="shared" si="647"/>
        <v>74</v>
      </c>
      <c r="L1293" s="5" t="s">
        <v>153</v>
      </c>
    </row>
    <row r="1294" spans="1:12">
      <c r="A1294" s="6">
        <v>6</v>
      </c>
      <c r="B1294" s="6">
        <v>125</v>
      </c>
      <c r="C1294" s="6">
        <v>204</v>
      </c>
      <c r="D1294" s="7">
        <v>27.920049339999998</v>
      </c>
      <c r="E1294" s="8">
        <f t="shared" si="644"/>
        <v>28</v>
      </c>
      <c r="F1294" s="7">
        <v>82.932624349999998</v>
      </c>
      <c r="G1294" s="8">
        <f t="shared" si="645"/>
        <v>83</v>
      </c>
      <c r="H1294" s="9">
        <v>5.7335398069999997</v>
      </c>
      <c r="I1294" s="8">
        <f t="shared" si="646"/>
        <v>6</v>
      </c>
      <c r="J1294" s="10">
        <v>69.92092839</v>
      </c>
      <c r="K1294" s="8">
        <f t="shared" si="647"/>
        <v>70</v>
      </c>
      <c r="L1294" s="5" t="s">
        <v>153</v>
      </c>
    </row>
    <row r="1295" spans="1:12">
      <c r="A1295" s="6">
        <v>32</v>
      </c>
      <c r="B1295" s="6">
        <v>138</v>
      </c>
      <c r="C1295" s="6">
        <v>197</v>
      </c>
      <c r="D1295" s="7">
        <v>9.5355855429999998</v>
      </c>
      <c r="E1295" s="8">
        <f t="shared" si="644"/>
        <v>10</v>
      </c>
      <c r="F1295" s="7">
        <v>80.731126939999996</v>
      </c>
      <c r="G1295" s="8">
        <f t="shared" si="645"/>
        <v>81</v>
      </c>
      <c r="H1295" s="9">
        <v>5.9087243369999998</v>
      </c>
      <c r="I1295" s="8">
        <f t="shared" si="646"/>
        <v>6</v>
      </c>
      <c r="J1295" s="10">
        <v>69.44115171</v>
      </c>
      <c r="K1295" s="8">
        <f t="shared" si="647"/>
        <v>69</v>
      </c>
      <c r="L1295" s="5" t="s">
        <v>153</v>
      </c>
    </row>
    <row r="1296" spans="1:12">
      <c r="A1296" s="6">
        <v>11</v>
      </c>
      <c r="B1296" s="6">
        <v>124</v>
      </c>
      <c r="C1296" s="6">
        <v>204</v>
      </c>
      <c r="D1296" s="7">
        <v>13.429886249999999</v>
      </c>
      <c r="E1296" s="8">
        <f t="shared" si="644"/>
        <v>13</v>
      </c>
      <c r="F1296" s="7">
        <v>80.066339659999997</v>
      </c>
      <c r="G1296" s="8">
        <f t="shared" si="645"/>
        <v>80</v>
      </c>
      <c r="H1296" s="9">
        <v>6.3611411069999999</v>
      </c>
      <c r="I1296" s="8">
        <f t="shared" si="646"/>
        <v>6</v>
      </c>
      <c r="J1296" s="10">
        <v>71.400430369999995</v>
      </c>
      <c r="K1296" s="8">
        <f t="shared" si="647"/>
        <v>71</v>
      </c>
      <c r="L1296" s="5" t="s">
        <v>153</v>
      </c>
    </row>
    <row r="1297" spans="1:12">
      <c r="A1297" s="6">
        <v>23</v>
      </c>
      <c r="B1297" s="6">
        <v>138</v>
      </c>
      <c r="C1297" s="6">
        <v>200</v>
      </c>
      <c r="D1297" s="7">
        <v>9.8512426289999997</v>
      </c>
      <c r="E1297" s="8">
        <f t="shared" si="644"/>
        <v>10</v>
      </c>
      <c r="F1297" s="7">
        <v>80.226317170000002</v>
      </c>
      <c r="G1297" s="8">
        <f t="shared" si="645"/>
        <v>80</v>
      </c>
      <c r="H1297" s="9">
        <v>5.96537863</v>
      </c>
      <c r="I1297" s="8">
        <f t="shared" si="646"/>
        <v>6</v>
      </c>
      <c r="J1297" s="10">
        <v>68.428024440000002</v>
      </c>
      <c r="K1297" s="8">
        <f t="shared" si="647"/>
        <v>68</v>
      </c>
      <c r="L1297" s="5" t="s">
        <v>153</v>
      </c>
    </row>
    <row r="1298" spans="1:12">
      <c r="A1298" s="6">
        <v>40</v>
      </c>
      <c r="B1298" s="6">
        <v>143</v>
      </c>
      <c r="C1298" s="6">
        <v>201</v>
      </c>
      <c r="D1298" s="7">
        <v>24.972561320000001</v>
      </c>
      <c r="E1298" s="8">
        <f t="shared" si="644"/>
        <v>25</v>
      </c>
      <c r="F1298" s="7">
        <v>82.728286530000005</v>
      </c>
      <c r="G1298" s="8">
        <f t="shared" si="645"/>
        <v>83</v>
      </c>
      <c r="H1298" s="9">
        <v>6.4767577230000004</v>
      </c>
      <c r="I1298" s="8">
        <f t="shared" si="646"/>
        <v>6</v>
      </c>
      <c r="J1298" s="10">
        <v>66.700162849999998</v>
      </c>
      <c r="K1298" s="8">
        <f t="shared" si="647"/>
        <v>67</v>
      </c>
      <c r="L1298" s="5" t="s">
        <v>153</v>
      </c>
    </row>
    <row r="1299" spans="1:12">
      <c r="A1299" s="6">
        <v>6</v>
      </c>
      <c r="B1299" s="6">
        <v>142</v>
      </c>
      <c r="C1299" s="6">
        <v>202</v>
      </c>
      <c r="D1299" s="7">
        <v>27.237083040000002</v>
      </c>
      <c r="E1299" s="8">
        <f t="shared" si="644"/>
        <v>27</v>
      </c>
      <c r="F1299" s="7">
        <v>82.94573346</v>
      </c>
      <c r="G1299" s="8">
        <f t="shared" si="645"/>
        <v>83</v>
      </c>
      <c r="H1299" s="9">
        <v>6.2245429379999999</v>
      </c>
      <c r="I1299" s="8">
        <f t="shared" si="646"/>
        <v>6</v>
      </c>
      <c r="J1299" s="10">
        <v>70.425088970000004</v>
      </c>
      <c r="K1299" s="8">
        <f t="shared" si="647"/>
        <v>70</v>
      </c>
      <c r="L1299" s="5" t="s">
        <v>153</v>
      </c>
    </row>
    <row r="1300" spans="1:12">
      <c r="A1300" s="6">
        <v>37</v>
      </c>
      <c r="B1300" s="6">
        <v>124</v>
      </c>
      <c r="C1300" s="6">
        <v>195</v>
      </c>
      <c r="D1300" s="7">
        <v>18.706790770000001</v>
      </c>
      <c r="E1300" s="8">
        <f t="shared" si="644"/>
        <v>19</v>
      </c>
      <c r="F1300" s="7">
        <v>83.479529200000002</v>
      </c>
      <c r="G1300" s="8">
        <f t="shared" si="645"/>
        <v>83</v>
      </c>
      <c r="H1300" s="9">
        <v>6.209928251</v>
      </c>
      <c r="I1300" s="8">
        <f t="shared" si="646"/>
        <v>6</v>
      </c>
      <c r="J1300" s="10">
        <v>66.596448800000005</v>
      </c>
      <c r="K1300" s="8">
        <f t="shared" si="647"/>
        <v>67</v>
      </c>
      <c r="L1300" s="5" t="s">
        <v>153</v>
      </c>
    </row>
    <row r="1301" spans="1:12">
      <c r="A1301" s="6">
        <v>35</v>
      </c>
      <c r="B1301" s="6">
        <v>134</v>
      </c>
      <c r="C1301" s="6">
        <v>204</v>
      </c>
      <c r="D1301" s="7">
        <v>9.9499290820000006</v>
      </c>
      <c r="E1301" s="8">
        <f t="shared" si="644"/>
        <v>10</v>
      </c>
      <c r="F1301" s="7">
        <v>82.551389830000005</v>
      </c>
      <c r="G1301" s="8">
        <f t="shared" si="645"/>
        <v>83</v>
      </c>
      <c r="H1301" s="9">
        <v>5.8411383539999999</v>
      </c>
      <c r="I1301" s="8">
        <f t="shared" si="646"/>
        <v>6</v>
      </c>
      <c r="J1301" s="10">
        <v>66.008175510000001</v>
      </c>
      <c r="K1301" s="8">
        <f t="shared" si="647"/>
        <v>66</v>
      </c>
      <c r="L1301" s="5" t="s">
        <v>153</v>
      </c>
    </row>
    <row r="1302" spans="1:12">
      <c r="A1302" s="6">
        <v>119</v>
      </c>
      <c r="B1302" s="6">
        <v>25</v>
      </c>
      <c r="C1302" s="6">
        <v>51</v>
      </c>
      <c r="D1302" s="7">
        <v>26.473302189999998</v>
      </c>
      <c r="E1302" s="8">
        <f t="shared" si="644"/>
        <v>26</v>
      </c>
      <c r="F1302" s="7">
        <v>80.922544209999998</v>
      </c>
      <c r="G1302" s="8">
        <f t="shared" si="645"/>
        <v>81</v>
      </c>
      <c r="H1302" s="9">
        <v>6.2838183289999998</v>
      </c>
      <c r="I1302" s="8">
        <f t="shared" si="646"/>
        <v>6</v>
      </c>
      <c r="J1302" s="10">
        <v>53.657425809999999</v>
      </c>
      <c r="K1302" s="8">
        <f t="shared" si="647"/>
        <v>54</v>
      </c>
      <c r="L1302" s="5" t="s">
        <v>164</v>
      </c>
    </row>
    <row r="1303" spans="1:12">
      <c r="A1303" s="6">
        <v>119</v>
      </c>
      <c r="B1303" s="6">
        <v>19</v>
      </c>
      <c r="C1303" s="6">
        <v>55</v>
      </c>
      <c r="D1303" s="7">
        <v>25.187800419999999</v>
      </c>
      <c r="E1303" s="8">
        <f t="shared" si="644"/>
        <v>25</v>
      </c>
      <c r="F1303" s="7">
        <v>83.446217090000005</v>
      </c>
      <c r="G1303" s="8">
        <f t="shared" si="645"/>
        <v>83</v>
      </c>
      <c r="H1303" s="9">
        <v>6.8182613830000003</v>
      </c>
      <c r="I1303" s="8">
        <f t="shared" si="646"/>
        <v>7</v>
      </c>
      <c r="J1303" s="10">
        <v>46.874208830000001</v>
      </c>
      <c r="K1303" s="8">
        <f t="shared" si="647"/>
        <v>47</v>
      </c>
      <c r="L1303" s="5" t="s">
        <v>164</v>
      </c>
    </row>
    <row r="1304" spans="1:12">
      <c r="A1304" s="6">
        <v>105</v>
      </c>
      <c r="B1304" s="6">
        <v>30</v>
      </c>
      <c r="C1304" s="6">
        <v>50</v>
      </c>
      <c r="D1304" s="7">
        <v>25.299547050000001</v>
      </c>
      <c r="E1304" s="8">
        <f t="shared" si="644"/>
        <v>25</v>
      </c>
      <c r="F1304" s="7">
        <v>81.775275620000002</v>
      </c>
      <c r="G1304" s="8">
        <f t="shared" si="645"/>
        <v>82</v>
      </c>
      <c r="H1304" s="9">
        <v>6.3762010800000004</v>
      </c>
      <c r="I1304" s="8">
        <f t="shared" si="646"/>
        <v>6</v>
      </c>
      <c r="J1304" s="10">
        <v>57.041470570000001</v>
      </c>
      <c r="K1304" s="8">
        <f t="shared" si="647"/>
        <v>57</v>
      </c>
      <c r="L1304" s="5" t="s">
        <v>164</v>
      </c>
    </row>
    <row r="1305" spans="1:12">
      <c r="A1305" s="6">
        <v>114</v>
      </c>
      <c r="B1305" s="6">
        <v>8</v>
      </c>
      <c r="C1305" s="6">
        <v>50</v>
      </c>
      <c r="D1305" s="7">
        <v>24.74631269</v>
      </c>
      <c r="E1305" s="8">
        <f t="shared" si="644"/>
        <v>25</v>
      </c>
      <c r="F1305" s="7">
        <v>88.308663190000004</v>
      </c>
      <c r="G1305" s="8">
        <f t="shared" si="645"/>
        <v>88</v>
      </c>
      <c r="H1305" s="9">
        <v>6.5815879319999997</v>
      </c>
      <c r="I1305" s="8">
        <f t="shared" si="646"/>
        <v>7</v>
      </c>
      <c r="J1305" s="10">
        <v>57.958261440000001</v>
      </c>
      <c r="K1305" s="8">
        <f t="shared" si="647"/>
        <v>58</v>
      </c>
      <c r="L1305" s="5" t="s">
        <v>164</v>
      </c>
    </row>
    <row r="1306" spans="1:12">
      <c r="A1306" s="6">
        <v>93</v>
      </c>
      <c r="B1306" s="6">
        <v>22</v>
      </c>
      <c r="C1306" s="6">
        <v>52</v>
      </c>
      <c r="D1306" s="7">
        <v>26.58740671</v>
      </c>
      <c r="E1306" s="8">
        <f t="shared" si="644"/>
        <v>27</v>
      </c>
      <c r="F1306" s="7">
        <v>81.325632429999999</v>
      </c>
      <c r="G1306" s="8">
        <f t="shared" si="645"/>
        <v>81</v>
      </c>
      <c r="H1306" s="9">
        <v>6.9327397260000003</v>
      </c>
      <c r="I1306" s="8">
        <f t="shared" si="646"/>
        <v>7</v>
      </c>
      <c r="J1306" s="10">
        <v>41.875400280000001</v>
      </c>
      <c r="K1306" s="8">
        <f t="shared" si="647"/>
        <v>42</v>
      </c>
      <c r="L1306" s="5" t="s">
        <v>164</v>
      </c>
    </row>
    <row r="1307" spans="1:12">
      <c r="A1307" s="6">
        <v>80</v>
      </c>
      <c r="B1307" s="6">
        <v>26</v>
      </c>
      <c r="C1307" s="6">
        <v>55</v>
      </c>
      <c r="D1307" s="7">
        <v>24.534425639999998</v>
      </c>
      <c r="E1307" s="8">
        <f t="shared" si="644"/>
        <v>25</v>
      </c>
      <c r="F1307" s="7">
        <v>88.989272</v>
      </c>
      <c r="G1307" s="8">
        <f t="shared" si="645"/>
        <v>89</v>
      </c>
      <c r="H1307" s="9">
        <v>6.1400992150000002</v>
      </c>
      <c r="I1307" s="8">
        <f t="shared" si="646"/>
        <v>6</v>
      </c>
      <c r="J1307" s="10">
        <v>49.116187320000002</v>
      </c>
      <c r="K1307" s="8">
        <f t="shared" si="647"/>
        <v>49</v>
      </c>
      <c r="L1307" s="5" t="s">
        <v>164</v>
      </c>
    </row>
    <row r="1308" spans="1:12">
      <c r="A1308" s="6">
        <v>85</v>
      </c>
      <c r="B1308" s="6">
        <v>27</v>
      </c>
      <c r="C1308" s="6">
        <v>45</v>
      </c>
      <c r="D1308" s="7">
        <v>26.071375700000001</v>
      </c>
      <c r="E1308" s="8">
        <f t="shared" si="644"/>
        <v>26</v>
      </c>
      <c r="F1308" s="7">
        <v>88.728565700000004</v>
      </c>
      <c r="G1308" s="8">
        <f t="shared" si="645"/>
        <v>89</v>
      </c>
      <c r="H1308" s="9">
        <v>6.4670958489999997</v>
      </c>
      <c r="I1308" s="8">
        <f t="shared" si="646"/>
        <v>6</v>
      </c>
      <c r="J1308" s="10">
        <v>57.796528459999998</v>
      </c>
      <c r="K1308" s="8">
        <f t="shared" si="647"/>
        <v>58</v>
      </c>
      <c r="L1308" s="5" t="s">
        <v>164</v>
      </c>
    </row>
    <row r="1309" spans="1:12">
      <c r="A1309" s="6">
        <v>85</v>
      </c>
      <c r="B1309" s="6">
        <v>22</v>
      </c>
      <c r="C1309" s="6">
        <v>53</v>
      </c>
      <c r="D1309" s="7">
        <v>25.965342379999999</v>
      </c>
      <c r="E1309" s="8">
        <f t="shared" si="644"/>
        <v>26</v>
      </c>
      <c r="F1309" s="7">
        <v>89.770766589999994</v>
      </c>
      <c r="G1309" s="8">
        <f t="shared" si="645"/>
        <v>90</v>
      </c>
      <c r="H1309" s="9">
        <v>6.8494717039999999</v>
      </c>
      <c r="I1309" s="8">
        <f t="shared" si="646"/>
        <v>7</v>
      </c>
      <c r="J1309" s="10">
        <v>59.463385559999999</v>
      </c>
      <c r="K1309" s="8">
        <f t="shared" si="647"/>
        <v>59</v>
      </c>
      <c r="L1309" s="5" t="s">
        <v>164</v>
      </c>
    </row>
    <row r="1310" spans="1:12">
      <c r="A1310" s="6">
        <v>82</v>
      </c>
      <c r="B1310" s="6">
        <v>22</v>
      </c>
      <c r="C1310" s="6">
        <v>45</v>
      </c>
      <c r="D1310" s="7">
        <v>26.223380150000001</v>
      </c>
      <c r="E1310" s="8">
        <f t="shared" si="644"/>
        <v>26</v>
      </c>
      <c r="F1310" s="7">
        <v>85.348660449999997</v>
      </c>
      <c r="G1310" s="8">
        <f t="shared" si="645"/>
        <v>85</v>
      </c>
      <c r="H1310" s="9">
        <v>6.5121962120000001</v>
      </c>
      <c r="I1310" s="8">
        <f t="shared" si="646"/>
        <v>7</v>
      </c>
      <c r="J1310" s="10">
        <v>54.601592889999999</v>
      </c>
      <c r="K1310" s="8">
        <f t="shared" si="647"/>
        <v>55</v>
      </c>
      <c r="L1310" s="5" t="s">
        <v>164</v>
      </c>
    </row>
    <row r="1311" spans="1:12">
      <c r="A1311" s="6">
        <v>118</v>
      </c>
      <c r="B1311" s="6">
        <v>13</v>
      </c>
      <c r="C1311" s="6">
        <v>54</v>
      </c>
      <c r="D1311" s="7">
        <v>24.413118709999999</v>
      </c>
      <c r="E1311" s="8">
        <f t="shared" si="644"/>
        <v>24</v>
      </c>
      <c r="F1311" s="7">
        <v>89.815740320000003</v>
      </c>
      <c r="G1311" s="8">
        <f t="shared" si="645"/>
        <v>90</v>
      </c>
      <c r="H1311" s="9">
        <v>6.0395846290000001</v>
      </c>
      <c r="I1311" s="8">
        <f t="shared" si="646"/>
        <v>6</v>
      </c>
      <c r="J1311" s="10">
        <v>44.07843475</v>
      </c>
      <c r="K1311" s="8">
        <f t="shared" si="647"/>
        <v>44</v>
      </c>
      <c r="L1311" s="5" t="s">
        <v>164</v>
      </c>
    </row>
    <row r="1312" spans="1:12">
      <c r="A1312" s="6">
        <v>83</v>
      </c>
      <c r="B1312" s="6">
        <v>25</v>
      </c>
      <c r="C1312" s="6">
        <v>53</v>
      </c>
      <c r="D1312" s="7">
        <v>26.491952829999999</v>
      </c>
      <c r="E1312" s="8">
        <f t="shared" si="644"/>
        <v>26</v>
      </c>
      <c r="F1312" s="7">
        <v>80.046782010000001</v>
      </c>
      <c r="G1312" s="8">
        <f t="shared" si="645"/>
        <v>80</v>
      </c>
      <c r="H1312" s="9">
        <v>6.057697106</v>
      </c>
      <c r="I1312" s="8">
        <f t="shared" si="646"/>
        <v>6</v>
      </c>
      <c r="J1312" s="10">
        <v>57.72799157</v>
      </c>
      <c r="K1312" s="8">
        <f t="shared" si="647"/>
        <v>58</v>
      </c>
      <c r="L1312" s="5" t="s">
        <v>164</v>
      </c>
    </row>
    <row r="1313" spans="1:12">
      <c r="A1313" s="6">
        <v>86</v>
      </c>
      <c r="B1313" s="6">
        <v>15</v>
      </c>
      <c r="C1313" s="6">
        <v>47</v>
      </c>
      <c r="D1313" s="7">
        <v>24.04355803</v>
      </c>
      <c r="E1313" s="8">
        <f t="shared" si="644"/>
        <v>24</v>
      </c>
      <c r="F1313" s="7">
        <v>84.184067639999995</v>
      </c>
      <c r="G1313" s="8">
        <f t="shared" si="645"/>
        <v>84</v>
      </c>
      <c r="H1313" s="9">
        <v>6.4238987620000003</v>
      </c>
      <c r="I1313" s="8">
        <f t="shared" si="646"/>
        <v>6</v>
      </c>
      <c r="J1313" s="10">
        <v>53.789299560000003</v>
      </c>
      <c r="K1313" s="8">
        <f t="shared" si="647"/>
        <v>54</v>
      </c>
      <c r="L1313" s="5" t="s">
        <v>164</v>
      </c>
    </row>
    <row r="1314" spans="1:12">
      <c r="A1314" s="6">
        <v>101</v>
      </c>
      <c r="B1314" s="6">
        <v>10</v>
      </c>
      <c r="C1314" s="6">
        <v>47</v>
      </c>
      <c r="D1314" s="7">
        <v>25.5421695</v>
      </c>
      <c r="E1314" s="8">
        <f t="shared" si="644"/>
        <v>26</v>
      </c>
      <c r="F1314" s="7">
        <v>83.318833760000004</v>
      </c>
      <c r="G1314" s="8">
        <f t="shared" si="645"/>
        <v>83</v>
      </c>
      <c r="H1314" s="9">
        <v>6.9369976810000002</v>
      </c>
      <c r="I1314" s="8">
        <f t="shared" si="646"/>
        <v>7</v>
      </c>
      <c r="J1314" s="10">
        <v>57.573432330000003</v>
      </c>
      <c r="K1314" s="8">
        <f t="shared" si="647"/>
        <v>58</v>
      </c>
      <c r="L1314" s="5" t="s">
        <v>164</v>
      </c>
    </row>
    <row r="1315" spans="1:12">
      <c r="A1315" s="6">
        <v>119</v>
      </c>
      <c r="B1315" s="6">
        <v>9</v>
      </c>
      <c r="C1315" s="6">
        <v>50</v>
      </c>
      <c r="D1315" s="7">
        <v>26.745506779999999</v>
      </c>
      <c r="E1315" s="8">
        <f t="shared" si="644"/>
        <v>27</v>
      </c>
      <c r="F1315" s="7">
        <v>83.919590200000002</v>
      </c>
      <c r="G1315" s="8">
        <f t="shared" si="645"/>
        <v>84</v>
      </c>
      <c r="H1315" s="9">
        <v>6.251286661</v>
      </c>
      <c r="I1315" s="8">
        <f t="shared" si="646"/>
        <v>6</v>
      </c>
      <c r="J1315" s="10">
        <v>40.794305000000001</v>
      </c>
      <c r="K1315" s="8">
        <f t="shared" si="647"/>
        <v>41</v>
      </c>
      <c r="L1315" s="5" t="s">
        <v>164</v>
      </c>
    </row>
    <row r="1316" spans="1:12">
      <c r="A1316" s="6">
        <v>104</v>
      </c>
      <c r="B1316" s="6">
        <v>17</v>
      </c>
      <c r="C1316" s="6">
        <v>46</v>
      </c>
      <c r="D1316" s="7">
        <v>25.7131428</v>
      </c>
      <c r="E1316" s="8">
        <f t="shared" si="644"/>
        <v>26</v>
      </c>
      <c r="F1316" s="7">
        <v>80.229727769999997</v>
      </c>
      <c r="G1316" s="8">
        <f t="shared" si="645"/>
        <v>80</v>
      </c>
      <c r="H1316" s="9">
        <v>6.1900159119999998</v>
      </c>
      <c r="I1316" s="8">
        <f t="shared" si="646"/>
        <v>6</v>
      </c>
      <c r="J1316" s="10">
        <v>43.089618270000003</v>
      </c>
      <c r="K1316" s="8">
        <f t="shared" si="647"/>
        <v>43</v>
      </c>
      <c r="L1316" s="5" t="s">
        <v>164</v>
      </c>
    </row>
    <row r="1317" spans="1:12">
      <c r="A1317" s="6">
        <v>95</v>
      </c>
      <c r="B1317" s="6">
        <v>12</v>
      </c>
      <c r="C1317" s="6">
        <v>51</v>
      </c>
      <c r="D1317" s="7">
        <v>25.76484262</v>
      </c>
      <c r="E1317" s="8">
        <f t="shared" si="644"/>
        <v>26</v>
      </c>
      <c r="F1317" s="7">
        <v>84.172699600000001</v>
      </c>
      <c r="G1317" s="8">
        <f t="shared" si="645"/>
        <v>84</v>
      </c>
      <c r="H1317" s="9">
        <v>6.6816067019999998</v>
      </c>
      <c r="I1317" s="8">
        <f t="shared" si="646"/>
        <v>7</v>
      </c>
      <c r="J1317" s="10">
        <v>44.220669139999998</v>
      </c>
      <c r="K1317" s="8">
        <f t="shared" si="647"/>
        <v>44</v>
      </c>
      <c r="L1317" s="5" t="s">
        <v>164</v>
      </c>
    </row>
    <row r="1318" spans="1:12">
      <c r="A1318" s="6">
        <v>102</v>
      </c>
      <c r="B1318" s="6">
        <v>14</v>
      </c>
      <c r="C1318" s="6">
        <v>52</v>
      </c>
      <c r="D1318" s="7">
        <v>26.794898679999999</v>
      </c>
      <c r="E1318" s="8">
        <f t="shared" si="644"/>
        <v>27</v>
      </c>
      <c r="F1318" s="7">
        <v>89.64815231</v>
      </c>
      <c r="G1318" s="8">
        <f t="shared" si="645"/>
        <v>90</v>
      </c>
      <c r="H1318" s="9">
        <v>6.51075991</v>
      </c>
      <c r="I1318" s="8">
        <f t="shared" si="646"/>
        <v>7</v>
      </c>
      <c r="J1318" s="10">
        <v>57.74091817</v>
      </c>
      <c r="K1318" s="8">
        <f t="shared" si="647"/>
        <v>58</v>
      </c>
      <c r="L1318" s="5" t="s">
        <v>164</v>
      </c>
    </row>
    <row r="1319" spans="1:12">
      <c r="A1319" s="6">
        <v>109</v>
      </c>
      <c r="B1319" s="6">
        <v>21</v>
      </c>
      <c r="C1319" s="6">
        <v>55</v>
      </c>
      <c r="D1319" s="7">
        <v>24.900460200000001</v>
      </c>
      <c r="E1319" s="8">
        <f t="shared" si="644"/>
        <v>25</v>
      </c>
      <c r="F1319" s="7">
        <v>89.735241770000002</v>
      </c>
      <c r="G1319" s="8">
        <f t="shared" si="645"/>
        <v>90</v>
      </c>
      <c r="H1319" s="9">
        <v>6.7702780880000004</v>
      </c>
      <c r="I1319" s="8">
        <f t="shared" si="646"/>
        <v>7</v>
      </c>
      <c r="J1319" s="10">
        <v>57.449420940000003</v>
      </c>
      <c r="K1319" s="8">
        <f t="shared" si="647"/>
        <v>57</v>
      </c>
      <c r="L1319" s="5" t="s">
        <v>164</v>
      </c>
    </row>
    <row r="1320" spans="1:12">
      <c r="A1320" s="6">
        <v>81</v>
      </c>
      <c r="B1320" s="6">
        <v>18</v>
      </c>
      <c r="C1320" s="6">
        <v>50</v>
      </c>
      <c r="D1320" s="7">
        <v>26.807506289999999</v>
      </c>
      <c r="E1320" s="8">
        <f t="shared" si="644"/>
        <v>27</v>
      </c>
      <c r="F1320" s="7">
        <v>88.228749550000003</v>
      </c>
      <c r="G1320" s="8">
        <f t="shared" si="645"/>
        <v>88</v>
      </c>
      <c r="H1320" s="9">
        <v>6.4297880730000001</v>
      </c>
      <c r="I1320" s="8">
        <f t="shared" si="646"/>
        <v>6</v>
      </c>
      <c r="J1320" s="10">
        <v>58.798890569999998</v>
      </c>
      <c r="K1320" s="8">
        <f t="shared" si="647"/>
        <v>59</v>
      </c>
      <c r="L1320" s="5" t="s">
        <v>164</v>
      </c>
    </row>
    <row r="1321" spans="1:12">
      <c r="A1321" s="6">
        <v>103</v>
      </c>
      <c r="B1321" s="6">
        <v>17</v>
      </c>
      <c r="C1321" s="6">
        <v>51</v>
      </c>
      <c r="D1321" s="7">
        <v>25.111891539999998</v>
      </c>
      <c r="E1321" s="8">
        <f t="shared" si="644"/>
        <v>25</v>
      </c>
      <c r="F1321" s="7">
        <v>80.026213350000006</v>
      </c>
      <c r="G1321" s="8">
        <f t="shared" si="645"/>
        <v>80</v>
      </c>
      <c r="H1321" s="9">
        <v>6.2098883450000004</v>
      </c>
      <c r="I1321" s="8">
        <f t="shared" si="646"/>
        <v>6</v>
      </c>
      <c r="J1321" s="10">
        <v>44.206569870000003</v>
      </c>
      <c r="K1321" s="8">
        <f t="shared" si="647"/>
        <v>44</v>
      </c>
      <c r="L1321" s="5" t="s">
        <v>164</v>
      </c>
    </row>
    <row r="1322" spans="1:12">
      <c r="A1322" s="6">
        <v>105</v>
      </c>
      <c r="B1322" s="6">
        <v>14</v>
      </c>
      <c r="C1322" s="6">
        <v>50</v>
      </c>
      <c r="D1322" s="7">
        <v>26.214883700000001</v>
      </c>
      <c r="E1322" s="8">
        <f t="shared" si="644"/>
        <v>26</v>
      </c>
      <c r="F1322" s="7">
        <v>87.688398199999995</v>
      </c>
      <c r="G1322" s="8">
        <f t="shared" si="645"/>
        <v>88</v>
      </c>
      <c r="H1322" s="9">
        <v>6.4190521929999997</v>
      </c>
      <c r="I1322" s="8">
        <f t="shared" si="646"/>
        <v>6</v>
      </c>
      <c r="J1322" s="10">
        <v>59.655907980000002</v>
      </c>
      <c r="K1322" s="8">
        <f t="shared" si="647"/>
        <v>60</v>
      </c>
      <c r="L1322" s="5" t="s">
        <v>164</v>
      </c>
    </row>
    <row r="1323" spans="1:12">
      <c r="A1323" s="6">
        <v>97</v>
      </c>
      <c r="B1323" s="6">
        <v>8</v>
      </c>
      <c r="C1323" s="6">
        <v>52</v>
      </c>
      <c r="D1323" s="7">
        <v>24.910322600000001</v>
      </c>
      <c r="E1323" s="8">
        <f t="shared" si="644"/>
        <v>25</v>
      </c>
      <c r="F1323" s="7">
        <v>86.971900460000001</v>
      </c>
      <c r="G1323" s="8">
        <f t="shared" si="645"/>
        <v>87</v>
      </c>
      <c r="H1323" s="9">
        <v>6.2378617360000002</v>
      </c>
      <c r="I1323" s="8">
        <f t="shared" si="646"/>
        <v>6</v>
      </c>
      <c r="J1323" s="10">
        <v>49.48575692</v>
      </c>
      <c r="K1323" s="8">
        <f t="shared" si="647"/>
        <v>49</v>
      </c>
      <c r="L1323" s="5" t="s">
        <v>164</v>
      </c>
    </row>
    <row r="1324" spans="1:12">
      <c r="A1324" s="6">
        <v>120</v>
      </c>
      <c r="B1324" s="6">
        <v>19</v>
      </c>
      <c r="C1324" s="6">
        <v>49</v>
      </c>
      <c r="D1324" s="7">
        <v>25.794488779999998</v>
      </c>
      <c r="E1324" s="8">
        <f t="shared" si="644"/>
        <v>26</v>
      </c>
      <c r="F1324" s="7">
        <v>84.268307010000001</v>
      </c>
      <c r="G1324" s="8">
        <f t="shared" si="645"/>
        <v>84</v>
      </c>
      <c r="H1324" s="9">
        <v>6.7624716290000002</v>
      </c>
      <c r="I1324" s="8">
        <f t="shared" si="646"/>
        <v>7</v>
      </c>
      <c r="J1324" s="10">
        <v>56.452292020000002</v>
      </c>
      <c r="K1324" s="8">
        <f t="shared" si="647"/>
        <v>56</v>
      </c>
      <c r="L1324" s="5" t="s">
        <v>164</v>
      </c>
    </row>
    <row r="1325" spans="1:12">
      <c r="A1325" s="6">
        <v>95</v>
      </c>
      <c r="B1325" s="6">
        <v>16</v>
      </c>
      <c r="C1325" s="6">
        <v>55</v>
      </c>
      <c r="D1325" s="7">
        <v>25.269311559999998</v>
      </c>
      <c r="E1325" s="8">
        <f t="shared" si="644"/>
        <v>25</v>
      </c>
      <c r="F1325" s="7">
        <v>87.550551049999996</v>
      </c>
      <c r="G1325" s="8">
        <f t="shared" si="645"/>
        <v>88</v>
      </c>
      <c r="H1325" s="9">
        <v>6.6128479990000004</v>
      </c>
      <c r="I1325" s="8">
        <f t="shared" si="646"/>
        <v>7</v>
      </c>
      <c r="J1325" s="10">
        <v>40.12650421</v>
      </c>
      <c r="K1325" s="8">
        <f t="shared" si="647"/>
        <v>40</v>
      </c>
      <c r="L1325" s="5" t="s">
        <v>164</v>
      </c>
    </row>
    <row r="1326" spans="1:12">
      <c r="A1326" s="6">
        <v>83</v>
      </c>
      <c r="B1326" s="6">
        <v>29</v>
      </c>
      <c r="C1326" s="6">
        <v>52</v>
      </c>
      <c r="D1326" s="7">
        <v>25.76402693</v>
      </c>
      <c r="E1326" s="8">
        <f t="shared" si="644"/>
        <v>26</v>
      </c>
      <c r="F1326" s="7">
        <v>87.5931128</v>
      </c>
      <c r="G1326" s="8">
        <f t="shared" si="645"/>
        <v>88</v>
      </c>
      <c r="H1326" s="9">
        <v>6.7046888649999996</v>
      </c>
      <c r="I1326" s="8">
        <f t="shared" si="646"/>
        <v>7</v>
      </c>
      <c r="J1326" s="10">
        <v>46.051227279999999</v>
      </c>
      <c r="K1326" s="8">
        <f t="shared" si="647"/>
        <v>46</v>
      </c>
      <c r="L1326" s="5" t="s">
        <v>164</v>
      </c>
    </row>
    <row r="1327" spans="1:12">
      <c r="A1327" s="6">
        <v>83</v>
      </c>
      <c r="B1327" s="6">
        <v>9</v>
      </c>
      <c r="C1327" s="6">
        <v>45</v>
      </c>
      <c r="D1327" s="7">
        <v>25.854835959999999</v>
      </c>
      <c r="E1327" s="8">
        <f t="shared" si="644"/>
        <v>26</v>
      </c>
      <c r="F1327" s="7">
        <v>89.131639649999997</v>
      </c>
      <c r="G1327" s="8">
        <f t="shared" si="645"/>
        <v>89</v>
      </c>
      <c r="H1327" s="9">
        <v>6.0496098920000003</v>
      </c>
      <c r="I1327" s="8">
        <f t="shared" si="646"/>
        <v>6</v>
      </c>
      <c r="J1327" s="10">
        <v>46.85176955</v>
      </c>
      <c r="K1327" s="8">
        <f t="shared" si="647"/>
        <v>47</v>
      </c>
      <c r="L1327" s="5" t="s">
        <v>164</v>
      </c>
    </row>
    <row r="1328" spans="1:12">
      <c r="A1328" s="6">
        <v>91</v>
      </c>
      <c r="B1328" s="6">
        <v>21</v>
      </c>
      <c r="C1328" s="6">
        <v>50</v>
      </c>
      <c r="D1328" s="7">
        <v>24.335281850000001</v>
      </c>
      <c r="E1328" s="8">
        <f t="shared" si="644"/>
        <v>24</v>
      </c>
      <c r="F1328" s="7">
        <v>81.440303630000002</v>
      </c>
      <c r="G1328" s="8">
        <f t="shared" si="645"/>
        <v>81</v>
      </c>
      <c r="H1328" s="9">
        <v>6.7620302150000002</v>
      </c>
      <c r="I1328" s="8">
        <f t="shared" si="646"/>
        <v>7</v>
      </c>
      <c r="J1328" s="10">
        <v>48.321136279999997</v>
      </c>
      <c r="K1328" s="8">
        <f t="shared" si="647"/>
        <v>48</v>
      </c>
      <c r="L1328" s="5" t="s">
        <v>164</v>
      </c>
    </row>
    <row r="1329" spans="1:12">
      <c r="A1329" s="6">
        <v>116</v>
      </c>
      <c r="B1329" s="6">
        <v>5</v>
      </c>
      <c r="C1329" s="6">
        <v>54</v>
      </c>
      <c r="D1329" s="7">
        <v>25.376012830000001</v>
      </c>
      <c r="E1329" s="8">
        <f t="shared" si="644"/>
        <v>25</v>
      </c>
      <c r="F1329" s="7">
        <v>80.993135080000002</v>
      </c>
      <c r="G1329" s="8">
        <f t="shared" si="645"/>
        <v>81</v>
      </c>
      <c r="H1329" s="9">
        <v>6.6539872500000001</v>
      </c>
      <c r="I1329" s="8">
        <f t="shared" si="646"/>
        <v>7</v>
      </c>
      <c r="J1329" s="10">
        <v>57.230284709999999</v>
      </c>
      <c r="K1329" s="8">
        <f t="shared" si="647"/>
        <v>57</v>
      </c>
      <c r="L1329" s="5" t="s">
        <v>164</v>
      </c>
    </row>
    <row r="1330" spans="1:12">
      <c r="A1330" s="6">
        <v>112</v>
      </c>
      <c r="B1330" s="6">
        <v>28</v>
      </c>
      <c r="C1330" s="6">
        <v>54</v>
      </c>
      <c r="D1330" s="7">
        <v>24.860946460000001</v>
      </c>
      <c r="E1330" s="8">
        <f t="shared" si="644"/>
        <v>25</v>
      </c>
      <c r="F1330" s="7">
        <v>85.053185630000002</v>
      </c>
      <c r="G1330" s="8">
        <f t="shared" si="645"/>
        <v>85</v>
      </c>
      <c r="H1330" s="9">
        <v>6.7380305470000001</v>
      </c>
      <c r="I1330" s="8">
        <f t="shared" si="646"/>
        <v>7</v>
      </c>
      <c r="J1330" s="10">
        <v>55.295635140000002</v>
      </c>
      <c r="K1330" s="8">
        <f t="shared" si="647"/>
        <v>55</v>
      </c>
      <c r="L1330" s="5" t="s">
        <v>164</v>
      </c>
    </row>
    <row r="1331" spans="1:12">
      <c r="A1331" s="6">
        <v>88</v>
      </c>
      <c r="B1331" s="6">
        <v>29</v>
      </c>
      <c r="C1331" s="6">
        <v>51</v>
      </c>
      <c r="D1331" s="7">
        <v>24.71885473</v>
      </c>
      <c r="E1331" s="8">
        <f t="shared" si="644"/>
        <v>25</v>
      </c>
      <c r="F1331" s="7">
        <v>88.945683349999996</v>
      </c>
      <c r="G1331" s="8">
        <f t="shared" si="645"/>
        <v>89</v>
      </c>
      <c r="H1331" s="9">
        <v>6.0956899370000004</v>
      </c>
      <c r="I1331" s="8">
        <f t="shared" si="646"/>
        <v>6</v>
      </c>
      <c r="J1331" s="10">
        <v>48.459786270000002</v>
      </c>
      <c r="K1331" s="8">
        <f t="shared" si="647"/>
        <v>48</v>
      </c>
      <c r="L1331" s="5" t="s">
        <v>164</v>
      </c>
    </row>
    <row r="1332" spans="1:12">
      <c r="A1332" s="6">
        <v>118</v>
      </c>
      <c r="B1332" s="6">
        <v>15</v>
      </c>
      <c r="C1332" s="6">
        <v>45</v>
      </c>
      <c r="D1332" s="7">
        <v>24.21495706</v>
      </c>
      <c r="E1332" s="8">
        <f t="shared" si="644"/>
        <v>24</v>
      </c>
      <c r="F1332" s="7">
        <v>84.205769919999994</v>
      </c>
      <c r="G1332" s="8">
        <f t="shared" si="645"/>
        <v>84</v>
      </c>
      <c r="H1332" s="9">
        <v>6.5380063560000004</v>
      </c>
      <c r="I1332" s="8">
        <f t="shared" si="646"/>
        <v>7</v>
      </c>
      <c r="J1332" s="10">
        <v>48.011384820000004</v>
      </c>
      <c r="K1332" s="8">
        <f t="shared" si="647"/>
        <v>48</v>
      </c>
      <c r="L1332" s="5" t="s">
        <v>164</v>
      </c>
    </row>
    <row r="1333" spans="1:12">
      <c r="A1333" s="6">
        <v>92</v>
      </c>
      <c r="B1333" s="6">
        <v>21</v>
      </c>
      <c r="C1333" s="6">
        <v>48</v>
      </c>
      <c r="D1333" s="7">
        <v>25.81692236</v>
      </c>
      <c r="E1333" s="8">
        <f t="shared" si="644"/>
        <v>26</v>
      </c>
      <c r="F1333" s="7">
        <v>82.043255000000002</v>
      </c>
      <c r="G1333" s="8">
        <f t="shared" si="645"/>
        <v>82</v>
      </c>
      <c r="H1333" s="9">
        <v>6.3774271220000003</v>
      </c>
      <c r="I1333" s="8">
        <f t="shared" si="646"/>
        <v>6</v>
      </c>
      <c r="J1333" s="10">
        <v>54.829633790000003</v>
      </c>
      <c r="K1333" s="8">
        <f t="shared" si="647"/>
        <v>55</v>
      </c>
      <c r="L1333" s="5" t="s">
        <v>164</v>
      </c>
    </row>
    <row r="1334" spans="1:12">
      <c r="A1334" s="6">
        <v>106</v>
      </c>
      <c r="B1334" s="6">
        <v>14</v>
      </c>
      <c r="C1334" s="6">
        <v>45</v>
      </c>
      <c r="D1334" s="7">
        <v>24.470185050000001</v>
      </c>
      <c r="E1334" s="8">
        <f t="shared" si="644"/>
        <v>24</v>
      </c>
      <c r="F1334" s="7">
        <v>84.163902289999996</v>
      </c>
      <c r="G1334" s="8">
        <f t="shared" si="645"/>
        <v>84</v>
      </c>
      <c r="H1334" s="9">
        <v>6.4170117539999998</v>
      </c>
      <c r="I1334" s="8">
        <f t="shared" si="646"/>
        <v>6</v>
      </c>
      <c r="J1334" s="10">
        <v>57.267730020000002</v>
      </c>
      <c r="K1334" s="8">
        <f t="shared" si="647"/>
        <v>57</v>
      </c>
      <c r="L1334" s="5" t="s">
        <v>164</v>
      </c>
    </row>
    <row r="1335" spans="1:12">
      <c r="A1335" s="6">
        <v>99</v>
      </c>
      <c r="B1335" s="6">
        <v>5</v>
      </c>
      <c r="C1335" s="6">
        <v>47</v>
      </c>
      <c r="D1335" s="7">
        <v>24.130788160000002</v>
      </c>
      <c r="E1335" s="8">
        <f t="shared" si="644"/>
        <v>24</v>
      </c>
      <c r="F1335" s="7">
        <v>84.844945749999994</v>
      </c>
      <c r="G1335" s="8">
        <f t="shared" si="645"/>
        <v>85</v>
      </c>
      <c r="H1335" s="9">
        <v>6.6490869720000001</v>
      </c>
      <c r="I1335" s="8">
        <f t="shared" si="646"/>
        <v>7</v>
      </c>
      <c r="J1335" s="10">
        <v>51.194701969999997</v>
      </c>
      <c r="K1335" s="8">
        <f t="shared" si="647"/>
        <v>51</v>
      </c>
      <c r="L1335" s="5" t="s">
        <v>164</v>
      </c>
    </row>
    <row r="1336" spans="1:12">
      <c r="A1336" s="6">
        <v>98</v>
      </c>
      <c r="B1336" s="6">
        <v>8</v>
      </c>
      <c r="C1336" s="6">
        <v>51</v>
      </c>
      <c r="D1336" s="7">
        <v>26.1793464</v>
      </c>
      <c r="E1336" s="8">
        <f t="shared" si="644"/>
        <v>26</v>
      </c>
      <c r="F1336" s="7">
        <v>86.522580790000006</v>
      </c>
      <c r="G1336" s="8">
        <f t="shared" si="645"/>
        <v>87</v>
      </c>
      <c r="H1336" s="9">
        <v>6.2593359499999996</v>
      </c>
      <c r="I1336" s="8">
        <f t="shared" si="646"/>
        <v>6</v>
      </c>
      <c r="J1336" s="10">
        <v>49.43050977</v>
      </c>
      <c r="K1336" s="8">
        <f t="shared" si="647"/>
        <v>49</v>
      </c>
      <c r="L1336" s="5" t="s">
        <v>164</v>
      </c>
    </row>
    <row r="1337" spans="1:12">
      <c r="A1337" s="6">
        <v>108</v>
      </c>
      <c r="B1337" s="6">
        <v>22</v>
      </c>
      <c r="C1337" s="6">
        <v>46</v>
      </c>
      <c r="D1337" s="7">
        <v>26.176687210000001</v>
      </c>
      <c r="E1337" s="8">
        <f t="shared" si="644"/>
        <v>26</v>
      </c>
      <c r="F1337" s="7">
        <v>86.729520500000007</v>
      </c>
      <c r="G1337" s="8">
        <f t="shared" si="645"/>
        <v>87</v>
      </c>
      <c r="H1337" s="9">
        <v>6.121168559</v>
      </c>
      <c r="I1337" s="8">
        <f t="shared" si="646"/>
        <v>6</v>
      </c>
      <c r="J1337" s="10">
        <v>53.334849769999998</v>
      </c>
      <c r="K1337" s="8">
        <f t="shared" si="647"/>
        <v>53</v>
      </c>
      <c r="L1337" s="5" t="s">
        <v>164</v>
      </c>
    </row>
    <row r="1338" spans="1:12">
      <c r="A1338" s="6">
        <v>119</v>
      </c>
      <c r="B1338" s="6">
        <v>7</v>
      </c>
      <c r="C1338" s="6">
        <v>55</v>
      </c>
      <c r="D1338" s="7">
        <v>26.038677190000001</v>
      </c>
      <c r="E1338" s="8">
        <f t="shared" si="644"/>
        <v>26</v>
      </c>
      <c r="F1338" s="7">
        <v>84.6378378</v>
      </c>
      <c r="G1338" s="8">
        <f t="shared" si="645"/>
        <v>85</v>
      </c>
      <c r="H1338" s="9">
        <v>6.0314244820000003</v>
      </c>
      <c r="I1338" s="8">
        <f t="shared" si="646"/>
        <v>6</v>
      </c>
      <c r="J1338" s="10">
        <v>44.399338100000001</v>
      </c>
      <c r="K1338" s="8">
        <f t="shared" si="647"/>
        <v>44</v>
      </c>
      <c r="L1338" s="5" t="s">
        <v>164</v>
      </c>
    </row>
    <row r="1339" spans="1:12">
      <c r="A1339" s="6">
        <v>117</v>
      </c>
      <c r="B1339" s="6">
        <v>27</v>
      </c>
      <c r="C1339" s="6">
        <v>48</v>
      </c>
      <c r="D1339" s="7">
        <v>26.532593250000001</v>
      </c>
      <c r="E1339" s="8">
        <f t="shared" si="644"/>
        <v>27</v>
      </c>
      <c r="F1339" s="7">
        <v>82.390539790000005</v>
      </c>
      <c r="G1339" s="8">
        <f t="shared" si="645"/>
        <v>82</v>
      </c>
      <c r="H1339" s="9">
        <v>6.8352681840000002</v>
      </c>
      <c r="I1339" s="8">
        <f t="shared" si="646"/>
        <v>7</v>
      </c>
      <c r="J1339" s="10">
        <v>54.306607820000004</v>
      </c>
      <c r="K1339" s="8">
        <f t="shared" si="647"/>
        <v>54</v>
      </c>
      <c r="L1339" s="5" t="s">
        <v>164</v>
      </c>
    </row>
    <row r="1340" spans="1:12">
      <c r="A1340" s="6">
        <v>109</v>
      </c>
      <c r="B1340" s="6">
        <v>10</v>
      </c>
      <c r="C1340" s="6">
        <v>53</v>
      </c>
      <c r="D1340" s="7">
        <v>26.819386869999999</v>
      </c>
      <c r="E1340" s="8">
        <f t="shared" si="644"/>
        <v>27</v>
      </c>
      <c r="F1340" s="7">
        <v>87.827460400000007</v>
      </c>
      <c r="G1340" s="8">
        <f t="shared" si="645"/>
        <v>88</v>
      </c>
      <c r="H1340" s="9">
        <v>6.5517503059999997</v>
      </c>
      <c r="I1340" s="8">
        <f t="shared" si="646"/>
        <v>7</v>
      </c>
      <c r="J1340" s="10">
        <v>46.061937780000001</v>
      </c>
      <c r="K1340" s="8">
        <f t="shared" si="647"/>
        <v>46</v>
      </c>
      <c r="L1340" s="5" t="s">
        <v>164</v>
      </c>
    </row>
    <row r="1341" spans="1:12">
      <c r="A1341" s="6">
        <v>80</v>
      </c>
      <c r="B1341" s="6">
        <v>16</v>
      </c>
      <c r="C1341" s="6">
        <v>46</v>
      </c>
      <c r="D1341" s="7">
        <v>25.504055340000001</v>
      </c>
      <c r="E1341" s="8">
        <f t="shared" si="644"/>
        <v>26</v>
      </c>
      <c r="F1341" s="7">
        <v>81.402974279999995</v>
      </c>
      <c r="G1341" s="8">
        <f t="shared" si="645"/>
        <v>81</v>
      </c>
      <c r="H1341" s="9">
        <v>6.9402362179999999</v>
      </c>
      <c r="I1341" s="8">
        <f t="shared" si="646"/>
        <v>7</v>
      </c>
      <c r="J1341" s="10">
        <v>48.478332780000002</v>
      </c>
      <c r="K1341" s="8">
        <f t="shared" si="647"/>
        <v>48</v>
      </c>
      <c r="L1341" s="5" t="s">
        <v>164</v>
      </c>
    </row>
    <row r="1342" spans="1:12">
      <c r="A1342" s="6">
        <v>100</v>
      </c>
      <c r="B1342" s="6">
        <v>18</v>
      </c>
      <c r="C1342" s="6">
        <v>52</v>
      </c>
      <c r="D1342" s="7">
        <v>26.20234499</v>
      </c>
      <c r="E1342" s="8">
        <f t="shared" si="644"/>
        <v>26</v>
      </c>
      <c r="F1342" s="7">
        <v>80.382664890000001</v>
      </c>
      <c r="G1342" s="8">
        <f t="shared" si="645"/>
        <v>80</v>
      </c>
      <c r="H1342" s="9">
        <v>6.8760673299999997</v>
      </c>
      <c r="I1342" s="8">
        <f t="shared" si="646"/>
        <v>7</v>
      </c>
      <c r="J1342" s="10">
        <v>56.479418469999999</v>
      </c>
      <c r="K1342" s="8">
        <f t="shared" si="647"/>
        <v>56</v>
      </c>
      <c r="L1342" s="5" t="s">
        <v>164</v>
      </c>
    </row>
    <row r="1343" spans="1:12">
      <c r="A1343" s="6">
        <v>91</v>
      </c>
      <c r="B1343" s="6">
        <v>7</v>
      </c>
      <c r="C1343" s="6">
        <v>53</v>
      </c>
      <c r="D1343" s="7">
        <v>25.13735887</v>
      </c>
      <c r="E1343" s="8">
        <f t="shared" si="644"/>
        <v>25</v>
      </c>
      <c r="F1343" s="7">
        <v>89.282727159999993</v>
      </c>
      <c r="G1343" s="8">
        <f t="shared" si="645"/>
        <v>89</v>
      </c>
      <c r="H1343" s="9">
        <v>6.4572165349999997</v>
      </c>
      <c r="I1343" s="8">
        <f t="shared" si="646"/>
        <v>6</v>
      </c>
      <c r="J1343" s="10">
        <v>43.528975170000002</v>
      </c>
      <c r="K1343" s="8">
        <f t="shared" si="647"/>
        <v>44</v>
      </c>
      <c r="L1343" s="5" t="s">
        <v>164</v>
      </c>
    </row>
    <row r="1344" spans="1:12">
      <c r="A1344" s="6">
        <v>86</v>
      </c>
      <c r="B1344" s="6">
        <v>6</v>
      </c>
      <c r="C1344" s="6">
        <v>53</v>
      </c>
      <c r="D1344" s="7">
        <v>25.920302209999999</v>
      </c>
      <c r="E1344" s="8">
        <f t="shared" si="644"/>
        <v>26</v>
      </c>
      <c r="F1344" s="7">
        <v>83.47202566</v>
      </c>
      <c r="G1344" s="8">
        <f t="shared" si="645"/>
        <v>83</v>
      </c>
      <c r="H1344" s="9">
        <v>6.9218478880000003</v>
      </c>
      <c r="I1344" s="8">
        <f t="shared" si="646"/>
        <v>7</v>
      </c>
      <c r="J1344" s="10">
        <v>42.106815159999996</v>
      </c>
      <c r="K1344" s="8">
        <f t="shared" si="647"/>
        <v>42</v>
      </c>
      <c r="L1344" s="5" t="s">
        <v>164</v>
      </c>
    </row>
    <row r="1345" spans="1:12">
      <c r="A1345" s="6">
        <v>107</v>
      </c>
      <c r="B1345" s="6">
        <v>5</v>
      </c>
      <c r="C1345" s="6">
        <v>52</v>
      </c>
      <c r="D1345" s="7">
        <v>26.6634609</v>
      </c>
      <c r="E1345" s="8">
        <f t="shared" si="644"/>
        <v>27</v>
      </c>
      <c r="F1345" s="7">
        <v>89.984052329999997</v>
      </c>
      <c r="G1345" s="8">
        <f t="shared" si="645"/>
        <v>90</v>
      </c>
      <c r="H1345" s="9">
        <v>6.8814257459999997</v>
      </c>
      <c r="I1345" s="8">
        <f t="shared" si="646"/>
        <v>7</v>
      </c>
      <c r="J1345" s="10">
        <v>57.408471650000003</v>
      </c>
      <c r="K1345" s="8">
        <f t="shared" si="647"/>
        <v>57</v>
      </c>
      <c r="L1345" s="5" t="s">
        <v>164</v>
      </c>
    </row>
    <row r="1346" spans="1:12">
      <c r="A1346" s="6">
        <v>103</v>
      </c>
      <c r="B1346" s="6">
        <v>16</v>
      </c>
      <c r="C1346" s="6">
        <v>49</v>
      </c>
      <c r="D1346" s="7">
        <v>24.06731461</v>
      </c>
      <c r="E1346" s="8">
        <f t="shared" si="644"/>
        <v>24</v>
      </c>
      <c r="F1346" s="7">
        <v>81.640753029999999</v>
      </c>
      <c r="G1346" s="8">
        <f t="shared" si="645"/>
        <v>82</v>
      </c>
      <c r="H1346" s="9">
        <v>6.9157170079999997</v>
      </c>
      <c r="I1346" s="8">
        <f t="shared" si="646"/>
        <v>7</v>
      </c>
      <c r="J1346" s="10">
        <v>51.752124010000003</v>
      </c>
      <c r="K1346" s="8">
        <f t="shared" si="647"/>
        <v>52</v>
      </c>
      <c r="L1346" s="5" t="s">
        <v>164</v>
      </c>
    </row>
    <row r="1347" spans="1:12">
      <c r="A1347" s="6">
        <v>101</v>
      </c>
      <c r="B1347" s="6">
        <v>20</v>
      </c>
      <c r="C1347" s="6">
        <v>48</v>
      </c>
      <c r="D1347" s="7">
        <v>24.677415700000001</v>
      </c>
      <c r="E1347" s="8">
        <f t="shared" ref="E1347:E1410" si="648">ROUND(D1347, 0)</f>
        <v>25</v>
      </c>
      <c r="F1347" s="7">
        <v>82.754114369999996</v>
      </c>
      <c r="G1347" s="8">
        <f t="shared" ref="G1347:G1410" si="649">ROUND(F1347, 0)</f>
        <v>83</v>
      </c>
      <c r="H1347" s="9">
        <v>6.2062474940000003</v>
      </c>
      <c r="I1347" s="8">
        <f t="shared" ref="I1347:I1410" si="650">ROUND(H1347, 0)</f>
        <v>6</v>
      </c>
      <c r="J1347" s="10">
        <v>57.057094130000003</v>
      </c>
      <c r="K1347" s="8">
        <f t="shared" ref="K1347:K1410" si="651">ROUND(J1347, 0)</f>
        <v>57</v>
      </c>
      <c r="L1347" s="5" t="s">
        <v>164</v>
      </c>
    </row>
    <row r="1348" spans="1:12">
      <c r="A1348" s="6">
        <v>85</v>
      </c>
      <c r="B1348" s="6">
        <v>25</v>
      </c>
      <c r="C1348" s="6">
        <v>47</v>
      </c>
      <c r="D1348" s="7">
        <v>26.114404159999999</v>
      </c>
      <c r="E1348" s="8">
        <f t="shared" si="648"/>
        <v>26</v>
      </c>
      <c r="F1348" s="7">
        <v>87.640810950000002</v>
      </c>
      <c r="G1348" s="8">
        <f t="shared" si="649"/>
        <v>88</v>
      </c>
      <c r="H1348" s="9">
        <v>6.2954247700000003</v>
      </c>
      <c r="I1348" s="8">
        <f t="shared" si="650"/>
        <v>6</v>
      </c>
      <c r="J1348" s="10">
        <v>58.481608440000002</v>
      </c>
      <c r="K1348" s="8">
        <f t="shared" si="651"/>
        <v>58</v>
      </c>
      <c r="L1348" s="5" t="s">
        <v>164</v>
      </c>
    </row>
    <row r="1349" spans="1:12">
      <c r="A1349" s="6">
        <v>84</v>
      </c>
      <c r="B1349" s="6">
        <v>7</v>
      </c>
      <c r="C1349" s="6">
        <v>51</v>
      </c>
      <c r="D1349" s="7">
        <v>26.815304560000001</v>
      </c>
      <c r="E1349" s="8">
        <f t="shared" si="648"/>
        <v>27</v>
      </c>
      <c r="F1349" s="7">
        <v>87.656944620000004</v>
      </c>
      <c r="G1349" s="8">
        <f t="shared" si="649"/>
        <v>88</v>
      </c>
      <c r="H1349" s="9">
        <v>6.3996690440000004</v>
      </c>
      <c r="I1349" s="8">
        <f t="shared" si="650"/>
        <v>6</v>
      </c>
      <c r="J1349" s="10">
        <v>55.740735819999998</v>
      </c>
      <c r="K1349" s="8">
        <f t="shared" si="651"/>
        <v>56</v>
      </c>
      <c r="L1349" s="5" t="s">
        <v>164</v>
      </c>
    </row>
    <row r="1350" spans="1:12">
      <c r="A1350" s="6">
        <v>102</v>
      </c>
      <c r="B1350" s="6">
        <v>28</v>
      </c>
      <c r="C1350" s="6">
        <v>54</v>
      </c>
      <c r="D1350" s="7">
        <v>25.156230990000001</v>
      </c>
      <c r="E1350" s="8">
        <f t="shared" si="648"/>
        <v>25</v>
      </c>
      <c r="F1350" s="7">
        <v>80.275251150000003</v>
      </c>
      <c r="G1350" s="8">
        <f t="shared" si="649"/>
        <v>80</v>
      </c>
      <c r="H1350" s="9">
        <v>6.8621570419999998</v>
      </c>
      <c r="I1350" s="8">
        <f t="shared" si="650"/>
        <v>7</v>
      </c>
      <c r="J1350" s="10">
        <v>55.495414529999998</v>
      </c>
      <c r="K1350" s="8">
        <f t="shared" si="651"/>
        <v>55</v>
      </c>
      <c r="L1350" s="5" t="s">
        <v>164</v>
      </c>
    </row>
    <row r="1351" spans="1:12">
      <c r="A1351" s="6">
        <v>98</v>
      </c>
      <c r="B1351" s="6">
        <v>25</v>
      </c>
      <c r="C1351" s="6">
        <v>52</v>
      </c>
      <c r="D1351" s="7">
        <v>25.280137199999999</v>
      </c>
      <c r="E1351" s="8">
        <f t="shared" si="648"/>
        <v>25</v>
      </c>
      <c r="F1351" s="7">
        <v>83.153936580000007</v>
      </c>
      <c r="G1351" s="8">
        <f t="shared" si="649"/>
        <v>83</v>
      </c>
      <c r="H1351" s="9">
        <v>6.2240663779999998</v>
      </c>
      <c r="I1351" s="8">
        <f t="shared" si="650"/>
        <v>6</v>
      </c>
      <c r="J1351" s="10">
        <v>49.294566089999996</v>
      </c>
      <c r="K1351" s="8">
        <f t="shared" si="651"/>
        <v>49</v>
      </c>
      <c r="L1351" s="5" t="s">
        <v>164</v>
      </c>
    </row>
    <row r="1352" spans="1:12">
      <c r="A1352" s="6">
        <v>97</v>
      </c>
      <c r="B1352" s="6">
        <v>25</v>
      </c>
      <c r="C1352" s="6">
        <v>50</v>
      </c>
      <c r="D1352" s="7">
        <v>26.22005978</v>
      </c>
      <c r="E1352" s="8">
        <f t="shared" si="648"/>
        <v>26</v>
      </c>
      <c r="F1352" s="7">
        <v>80.901270350000004</v>
      </c>
      <c r="G1352" s="8">
        <f t="shared" si="649"/>
        <v>81</v>
      </c>
      <c r="H1352" s="9">
        <v>6.0938146690000004</v>
      </c>
      <c r="I1352" s="8">
        <f t="shared" si="650"/>
        <v>6</v>
      </c>
      <c r="J1352" s="10">
        <v>49.085539369999999</v>
      </c>
      <c r="K1352" s="8">
        <f t="shared" si="651"/>
        <v>49</v>
      </c>
      <c r="L1352" s="5" t="s">
        <v>164</v>
      </c>
    </row>
    <row r="1353" spans="1:12">
      <c r="A1353" s="6">
        <v>90</v>
      </c>
      <c r="B1353" s="6">
        <v>16</v>
      </c>
      <c r="C1353" s="6">
        <v>45</v>
      </c>
      <c r="D1353" s="7">
        <v>24.920932610000001</v>
      </c>
      <c r="E1353" s="8">
        <f t="shared" si="648"/>
        <v>25</v>
      </c>
      <c r="F1353" s="7">
        <v>80.617507950000004</v>
      </c>
      <c r="G1353" s="8">
        <f t="shared" si="649"/>
        <v>81</v>
      </c>
      <c r="H1353" s="9">
        <v>6.2915402780000003</v>
      </c>
      <c r="I1353" s="8">
        <f t="shared" si="650"/>
        <v>6</v>
      </c>
      <c r="J1353" s="10">
        <v>50.557108130000003</v>
      </c>
      <c r="K1353" s="8">
        <f t="shared" si="651"/>
        <v>51</v>
      </c>
      <c r="L1353" s="5" t="s">
        <v>164</v>
      </c>
    </row>
    <row r="1354" spans="1:12">
      <c r="A1354" s="6">
        <v>95</v>
      </c>
      <c r="B1354" s="6">
        <v>12</v>
      </c>
      <c r="C1354" s="6">
        <v>46</v>
      </c>
      <c r="D1354" s="7">
        <v>26.216675859999999</v>
      </c>
      <c r="E1354" s="8">
        <f t="shared" si="648"/>
        <v>26</v>
      </c>
      <c r="F1354" s="7">
        <v>81.01009354</v>
      </c>
      <c r="G1354" s="8">
        <f t="shared" si="649"/>
        <v>81</v>
      </c>
      <c r="H1354" s="9">
        <v>6.3228172799999998</v>
      </c>
      <c r="I1354" s="8">
        <f t="shared" si="650"/>
        <v>6</v>
      </c>
      <c r="J1354" s="10">
        <v>54.654235960000001</v>
      </c>
      <c r="K1354" s="8">
        <f t="shared" si="651"/>
        <v>55</v>
      </c>
      <c r="L1354" s="5" t="s">
        <v>164</v>
      </c>
    </row>
    <row r="1355" spans="1:12">
      <c r="A1355" s="6">
        <v>82</v>
      </c>
      <c r="B1355" s="6">
        <v>23</v>
      </c>
      <c r="C1355" s="6">
        <v>49</v>
      </c>
      <c r="D1355" s="7">
        <v>26.813835860000001</v>
      </c>
      <c r="E1355" s="8">
        <f t="shared" si="648"/>
        <v>27</v>
      </c>
      <c r="F1355" s="7">
        <v>87.219869489999994</v>
      </c>
      <c r="G1355" s="8">
        <f t="shared" si="649"/>
        <v>87</v>
      </c>
      <c r="H1355" s="9">
        <v>6.8732839910000001</v>
      </c>
      <c r="I1355" s="8">
        <f t="shared" si="650"/>
        <v>7</v>
      </c>
      <c r="J1355" s="10">
        <v>51.704977919999997</v>
      </c>
      <c r="K1355" s="8">
        <f t="shared" si="651"/>
        <v>52</v>
      </c>
      <c r="L1355" s="5" t="s">
        <v>164</v>
      </c>
    </row>
    <row r="1356" spans="1:12">
      <c r="A1356" s="6">
        <v>82</v>
      </c>
      <c r="B1356" s="6">
        <v>25</v>
      </c>
      <c r="C1356" s="6">
        <v>51</v>
      </c>
      <c r="D1356" s="7">
        <v>24.313349710000001</v>
      </c>
      <c r="E1356" s="8">
        <f t="shared" si="648"/>
        <v>24</v>
      </c>
      <c r="F1356" s="7">
        <v>87.474090520000004</v>
      </c>
      <c r="G1356" s="8">
        <f t="shared" si="649"/>
        <v>87</v>
      </c>
      <c r="H1356" s="9">
        <v>6.0742096219999997</v>
      </c>
      <c r="I1356" s="8">
        <f t="shared" si="650"/>
        <v>6</v>
      </c>
      <c r="J1356" s="10">
        <v>48.112483660000002</v>
      </c>
      <c r="K1356" s="8">
        <f t="shared" si="651"/>
        <v>48</v>
      </c>
      <c r="L1356" s="5" t="s">
        <v>164</v>
      </c>
    </row>
    <row r="1357" spans="1:12">
      <c r="A1357" s="6">
        <v>110</v>
      </c>
      <c r="B1357" s="6">
        <v>28</v>
      </c>
      <c r="C1357" s="6">
        <v>46</v>
      </c>
      <c r="D1357" s="7">
        <v>24.291050039999998</v>
      </c>
      <c r="E1357" s="8">
        <f t="shared" si="648"/>
        <v>24</v>
      </c>
      <c r="F1357" s="7">
        <v>88.045413460000006</v>
      </c>
      <c r="G1357" s="8">
        <f t="shared" si="649"/>
        <v>88</v>
      </c>
      <c r="H1357" s="9">
        <v>6.4988958500000003</v>
      </c>
      <c r="I1357" s="8">
        <f t="shared" si="650"/>
        <v>6</v>
      </c>
      <c r="J1357" s="10">
        <v>51.26046418</v>
      </c>
      <c r="K1357" s="8">
        <f t="shared" si="651"/>
        <v>51</v>
      </c>
      <c r="L1357" s="5" t="s">
        <v>164</v>
      </c>
    </row>
    <row r="1358" spans="1:12">
      <c r="A1358" s="6">
        <v>118</v>
      </c>
      <c r="B1358" s="6">
        <v>21</v>
      </c>
      <c r="C1358" s="6">
        <v>51</v>
      </c>
      <c r="D1358" s="7">
        <v>24.42998931</v>
      </c>
      <c r="E1358" s="8">
        <f t="shared" si="648"/>
        <v>24</v>
      </c>
      <c r="F1358" s="7">
        <v>86.339047739999998</v>
      </c>
      <c r="G1358" s="8">
        <f t="shared" si="649"/>
        <v>86</v>
      </c>
      <c r="H1358" s="9">
        <v>6.6788050920000002</v>
      </c>
      <c r="I1358" s="8">
        <f t="shared" si="650"/>
        <v>7</v>
      </c>
      <c r="J1358" s="10">
        <v>48.582418220000001</v>
      </c>
      <c r="K1358" s="8">
        <f t="shared" si="651"/>
        <v>49</v>
      </c>
      <c r="L1358" s="5" t="s">
        <v>164</v>
      </c>
    </row>
    <row r="1359" spans="1:12">
      <c r="A1359" s="6">
        <v>120</v>
      </c>
      <c r="B1359" s="6">
        <v>20</v>
      </c>
      <c r="C1359" s="6">
        <v>45</v>
      </c>
      <c r="D1359" s="7">
        <v>25.665760389999999</v>
      </c>
      <c r="E1359" s="8">
        <f t="shared" si="648"/>
        <v>26</v>
      </c>
      <c r="F1359" s="7">
        <v>88.698422800000003</v>
      </c>
      <c r="G1359" s="8">
        <f t="shared" si="649"/>
        <v>89</v>
      </c>
      <c r="H1359" s="9">
        <v>6.1141286849999998</v>
      </c>
      <c r="I1359" s="8">
        <f t="shared" si="650"/>
        <v>6</v>
      </c>
      <c r="J1359" s="10">
        <v>54.227224659999997</v>
      </c>
      <c r="K1359" s="8">
        <f t="shared" si="651"/>
        <v>54</v>
      </c>
      <c r="L1359" s="5" t="s">
        <v>164</v>
      </c>
    </row>
    <row r="1360" spans="1:12">
      <c r="A1360" s="6">
        <v>91</v>
      </c>
      <c r="B1360" s="6">
        <v>7</v>
      </c>
      <c r="C1360" s="6">
        <v>52</v>
      </c>
      <c r="D1360" s="7">
        <v>25.07803672</v>
      </c>
      <c r="E1360" s="8">
        <f t="shared" si="648"/>
        <v>25</v>
      </c>
      <c r="F1360" s="7">
        <v>83.462304610000004</v>
      </c>
      <c r="G1360" s="8">
        <f t="shared" si="649"/>
        <v>83</v>
      </c>
      <c r="H1360" s="9">
        <v>6.4050542430000004</v>
      </c>
      <c r="I1360" s="8">
        <f t="shared" si="650"/>
        <v>6</v>
      </c>
      <c r="J1360" s="10">
        <v>56.399629210000001</v>
      </c>
      <c r="K1360" s="8">
        <f t="shared" si="651"/>
        <v>56</v>
      </c>
      <c r="L1360" s="5" t="s">
        <v>164</v>
      </c>
    </row>
    <row r="1361" spans="1:12">
      <c r="A1361" s="6">
        <v>81</v>
      </c>
      <c r="B1361" s="6">
        <v>6</v>
      </c>
      <c r="C1361" s="6">
        <v>55</v>
      </c>
      <c r="D1361" s="7">
        <v>24.889105239999999</v>
      </c>
      <c r="E1361" s="8">
        <f t="shared" si="648"/>
        <v>25</v>
      </c>
      <c r="F1361" s="7">
        <v>85.870590829999998</v>
      </c>
      <c r="G1361" s="8">
        <f t="shared" si="649"/>
        <v>86</v>
      </c>
      <c r="H1361" s="9">
        <v>6.1101427350000002</v>
      </c>
      <c r="I1361" s="8">
        <f t="shared" si="650"/>
        <v>6</v>
      </c>
      <c r="J1361" s="10">
        <v>51.706991440000003</v>
      </c>
      <c r="K1361" s="8">
        <f t="shared" si="651"/>
        <v>52</v>
      </c>
      <c r="L1361" s="5" t="s">
        <v>164</v>
      </c>
    </row>
    <row r="1362" spans="1:12">
      <c r="A1362" s="6">
        <v>101</v>
      </c>
      <c r="B1362" s="6">
        <v>13</v>
      </c>
      <c r="C1362" s="6">
        <v>54</v>
      </c>
      <c r="D1362" s="7">
        <v>25.42900869</v>
      </c>
      <c r="E1362" s="8">
        <f t="shared" si="648"/>
        <v>25</v>
      </c>
      <c r="F1362" s="7">
        <v>82.914817990000003</v>
      </c>
      <c r="G1362" s="8">
        <f t="shared" si="649"/>
        <v>83</v>
      </c>
      <c r="H1362" s="9">
        <v>6.8289827079999998</v>
      </c>
      <c r="I1362" s="8">
        <f t="shared" si="650"/>
        <v>7</v>
      </c>
      <c r="J1362" s="10">
        <v>56.341445890000003</v>
      </c>
      <c r="K1362" s="8">
        <f t="shared" si="651"/>
        <v>56</v>
      </c>
      <c r="L1362" s="5" t="s">
        <v>164</v>
      </c>
    </row>
    <row r="1363" spans="1:12">
      <c r="A1363" s="6">
        <v>101</v>
      </c>
      <c r="B1363" s="6">
        <v>17</v>
      </c>
      <c r="C1363" s="6">
        <v>55</v>
      </c>
      <c r="D1363" s="7">
        <v>24.371182170000001</v>
      </c>
      <c r="E1363" s="8">
        <f t="shared" si="648"/>
        <v>24</v>
      </c>
      <c r="F1363" s="7">
        <v>87.126912799999999</v>
      </c>
      <c r="G1363" s="8">
        <f t="shared" si="649"/>
        <v>87</v>
      </c>
      <c r="H1363" s="9">
        <v>6.4514997640000002</v>
      </c>
      <c r="I1363" s="8">
        <f t="shared" si="650"/>
        <v>6</v>
      </c>
      <c r="J1363" s="10">
        <v>44.63907691</v>
      </c>
      <c r="K1363" s="8">
        <f t="shared" si="651"/>
        <v>45</v>
      </c>
      <c r="L1363" s="5" t="s">
        <v>164</v>
      </c>
    </row>
    <row r="1364" spans="1:12">
      <c r="A1364" s="6">
        <v>111</v>
      </c>
      <c r="B1364" s="6">
        <v>6</v>
      </c>
      <c r="C1364" s="6">
        <v>53</v>
      </c>
      <c r="D1364" s="7">
        <v>26.493064499999999</v>
      </c>
      <c r="E1364" s="8">
        <f t="shared" si="648"/>
        <v>26</v>
      </c>
      <c r="F1364" s="7">
        <v>88.591430880000004</v>
      </c>
      <c r="G1364" s="8">
        <f t="shared" si="649"/>
        <v>89</v>
      </c>
      <c r="H1364" s="9">
        <v>6.3135129990000003</v>
      </c>
      <c r="I1364" s="8">
        <f t="shared" si="650"/>
        <v>6</v>
      </c>
      <c r="J1364" s="10">
        <v>46.063822090000002</v>
      </c>
      <c r="K1364" s="8">
        <f t="shared" si="651"/>
        <v>46</v>
      </c>
      <c r="L1364" s="5" t="s">
        <v>164</v>
      </c>
    </row>
    <row r="1365" spans="1:12">
      <c r="A1365" s="6">
        <v>107</v>
      </c>
      <c r="B1365" s="6">
        <v>10</v>
      </c>
      <c r="C1365" s="6">
        <v>49</v>
      </c>
      <c r="D1365" s="7">
        <v>25.832029120000001</v>
      </c>
      <c r="E1365" s="8">
        <f t="shared" si="648"/>
        <v>26</v>
      </c>
      <c r="F1365" s="7">
        <v>89.004817250000002</v>
      </c>
      <c r="G1365" s="8">
        <f t="shared" si="649"/>
        <v>89</v>
      </c>
      <c r="H1365" s="9">
        <v>6.7551920250000004</v>
      </c>
      <c r="I1365" s="8">
        <f t="shared" si="650"/>
        <v>7</v>
      </c>
      <c r="J1365" s="10">
        <v>45.246906189999997</v>
      </c>
      <c r="K1365" s="8">
        <f t="shared" si="651"/>
        <v>45</v>
      </c>
      <c r="L1365" s="5" t="s">
        <v>164</v>
      </c>
    </row>
    <row r="1366" spans="1:12">
      <c r="A1366" s="6">
        <v>115</v>
      </c>
      <c r="B1366" s="6">
        <v>11</v>
      </c>
      <c r="C1366" s="6">
        <v>46</v>
      </c>
      <c r="D1366" s="7">
        <v>24.41592661</v>
      </c>
      <c r="E1366" s="8">
        <f t="shared" si="648"/>
        <v>24</v>
      </c>
      <c r="F1366" s="7">
        <v>89.396555190000001</v>
      </c>
      <c r="G1366" s="8">
        <f t="shared" si="649"/>
        <v>89</v>
      </c>
      <c r="H1366" s="9">
        <v>6.623167177</v>
      </c>
      <c r="I1366" s="8">
        <f t="shared" si="650"/>
        <v>7</v>
      </c>
      <c r="J1366" s="10">
        <v>40.32161859</v>
      </c>
      <c r="K1366" s="8">
        <f t="shared" si="651"/>
        <v>40</v>
      </c>
      <c r="L1366" s="5" t="s">
        <v>164</v>
      </c>
    </row>
    <row r="1367" spans="1:12">
      <c r="A1367" s="6">
        <v>84</v>
      </c>
      <c r="B1367" s="6">
        <v>25</v>
      </c>
      <c r="C1367" s="6">
        <v>52</v>
      </c>
      <c r="D1367" s="7">
        <v>24.371902389999999</v>
      </c>
      <c r="E1367" s="8">
        <f t="shared" si="648"/>
        <v>24</v>
      </c>
      <c r="F1367" s="7">
        <v>81.251481799999993</v>
      </c>
      <c r="G1367" s="8">
        <f t="shared" si="649"/>
        <v>81</v>
      </c>
      <c r="H1367" s="9">
        <v>6.12532356</v>
      </c>
      <c r="I1367" s="8">
        <f t="shared" si="650"/>
        <v>6</v>
      </c>
      <c r="J1367" s="10">
        <v>44.208995809999998</v>
      </c>
      <c r="K1367" s="8">
        <f t="shared" si="651"/>
        <v>44</v>
      </c>
      <c r="L1367" s="5" t="s">
        <v>164</v>
      </c>
    </row>
    <row r="1368" spans="1:12">
      <c r="A1368" s="6">
        <v>120</v>
      </c>
      <c r="B1368" s="6">
        <v>7</v>
      </c>
      <c r="C1368" s="6">
        <v>47</v>
      </c>
      <c r="D1368" s="7">
        <v>24.247824730000001</v>
      </c>
      <c r="E1368" s="8">
        <f t="shared" si="648"/>
        <v>24</v>
      </c>
      <c r="F1368" s="7">
        <v>83.036879020000001</v>
      </c>
      <c r="G1368" s="8">
        <f t="shared" si="649"/>
        <v>83</v>
      </c>
      <c r="H1368" s="9">
        <v>6.6538676079999997</v>
      </c>
      <c r="I1368" s="8">
        <f t="shared" si="650"/>
        <v>7</v>
      </c>
      <c r="J1368" s="10">
        <v>54.7657624</v>
      </c>
      <c r="K1368" s="8">
        <f t="shared" si="651"/>
        <v>55</v>
      </c>
      <c r="L1368" s="5" t="s">
        <v>164</v>
      </c>
    </row>
    <row r="1369" spans="1:12">
      <c r="A1369" s="6">
        <v>91</v>
      </c>
      <c r="B1369" s="6">
        <v>12</v>
      </c>
      <c r="C1369" s="6">
        <v>46</v>
      </c>
      <c r="D1369" s="7">
        <v>24.644584689999999</v>
      </c>
      <c r="E1369" s="8">
        <f t="shared" si="648"/>
        <v>25</v>
      </c>
      <c r="F1369" s="7">
        <v>85.499381850000006</v>
      </c>
      <c r="G1369" s="8">
        <f t="shared" si="649"/>
        <v>85</v>
      </c>
      <c r="H1369" s="9">
        <v>6.3439425180000004</v>
      </c>
      <c r="I1369" s="8">
        <f t="shared" si="650"/>
        <v>6</v>
      </c>
      <c r="J1369" s="10">
        <v>48.312190309999998</v>
      </c>
      <c r="K1369" s="8">
        <f t="shared" si="651"/>
        <v>48</v>
      </c>
      <c r="L1369" s="5" t="s">
        <v>164</v>
      </c>
    </row>
    <row r="1370" spans="1:12">
      <c r="A1370" s="6">
        <v>89</v>
      </c>
      <c r="B1370" s="6">
        <v>22</v>
      </c>
      <c r="C1370" s="6">
        <v>52</v>
      </c>
      <c r="D1370" s="7">
        <v>24.89681131</v>
      </c>
      <c r="E1370" s="8">
        <f t="shared" si="648"/>
        <v>25</v>
      </c>
      <c r="F1370" s="7">
        <v>86.107829260000003</v>
      </c>
      <c r="G1370" s="8">
        <f t="shared" si="649"/>
        <v>86</v>
      </c>
      <c r="H1370" s="9">
        <v>6.217300786</v>
      </c>
      <c r="I1370" s="8">
        <f t="shared" si="650"/>
        <v>6</v>
      </c>
      <c r="J1370" s="10">
        <v>53.146262129999997</v>
      </c>
      <c r="K1370" s="8">
        <f t="shared" si="651"/>
        <v>53</v>
      </c>
      <c r="L1370" s="5" t="s">
        <v>164</v>
      </c>
    </row>
    <row r="1371" spans="1:12">
      <c r="A1371" s="6">
        <v>113</v>
      </c>
      <c r="B1371" s="6">
        <v>19</v>
      </c>
      <c r="C1371" s="6">
        <v>46</v>
      </c>
      <c r="D1371" s="7">
        <v>25.418640239999998</v>
      </c>
      <c r="E1371" s="8">
        <f t="shared" si="648"/>
        <v>25</v>
      </c>
      <c r="F1371" s="7">
        <v>81.121229889999995</v>
      </c>
      <c r="G1371" s="8">
        <f t="shared" si="649"/>
        <v>81</v>
      </c>
      <c r="H1371" s="9">
        <v>6.2863876579999998</v>
      </c>
      <c r="I1371" s="8">
        <f t="shared" si="650"/>
        <v>6</v>
      </c>
      <c r="J1371" s="10">
        <v>49.523206889999997</v>
      </c>
      <c r="K1371" s="8">
        <f t="shared" si="651"/>
        <v>50</v>
      </c>
      <c r="L1371" s="5" t="s">
        <v>164</v>
      </c>
    </row>
    <row r="1372" spans="1:12">
      <c r="A1372" s="6">
        <v>97</v>
      </c>
      <c r="B1372" s="6">
        <v>22</v>
      </c>
      <c r="C1372" s="6">
        <v>50</v>
      </c>
      <c r="D1372" s="7">
        <v>26.260287389999998</v>
      </c>
      <c r="E1372" s="8">
        <f t="shared" si="648"/>
        <v>26</v>
      </c>
      <c r="F1372" s="7">
        <v>86.145858910000001</v>
      </c>
      <c r="G1372" s="8">
        <f t="shared" si="649"/>
        <v>86</v>
      </c>
      <c r="H1372" s="9">
        <v>6.7698938000000002</v>
      </c>
      <c r="I1372" s="8">
        <f t="shared" si="650"/>
        <v>7</v>
      </c>
      <c r="J1372" s="10">
        <v>58.978787910000001</v>
      </c>
      <c r="K1372" s="8">
        <f t="shared" si="651"/>
        <v>59</v>
      </c>
      <c r="L1372" s="5" t="s">
        <v>164</v>
      </c>
    </row>
    <row r="1373" spans="1:12">
      <c r="A1373" s="6">
        <v>117</v>
      </c>
      <c r="B1373" s="6">
        <v>30</v>
      </c>
      <c r="C1373" s="6">
        <v>50</v>
      </c>
      <c r="D1373" s="7">
        <v>24.90123934</v>
      </c>
      <c r="E1373" s="8">
        <f t="shared" si="648"/>
        <v>25</v>
      </c>
      <c r="F1373" s="7">
        <v>87.207729130000004</v>
      </c>
      <c r="G1373" s="8">
        <f t="shared" si="649"/>
        <v>87</v>
      </c>
      <c r="H1373" s="9">
        <v>6.7449663119999999</v>
      </c>
      <c r="I1373" s="8">
        <f t="shared" si="650"/>
        <v>7</v>
      </c>
      <c r="J1373" s="10">
        <v>46.592073409999998</v>
      </c>
      <c r="K1373" s="8">
        <f t="shared" si="651"/>
        <v>47</v>
      </c>
      <c r="L1373" s="5" t="s">
        <v>164</v>
      </c>
    </row>
    <row r="1374" spans="1:12">
      <c r="A1374" s="6">
        <v>90</v>
      </c>
      <c r="B1374" s="6">
        <v>14</v>
      </c>
      <c r="C1374" s="6">
        <v>52</v>
      </c>
      <c r="D1374" s="7">
        <v>24.847408479999999</v>
      </c>
      <c r="E1374" s="8">
        <f t="shared" si="648"/>
        <v>25</v>
      </c>
      <c r="F1374" s="7">
        <v>89.204546219999997</v>
      </c>
      <c r="G1374" s="8">
        <f t="shared" si="649"/>
        <v>89</v>
      </c>
      <c r="H1374" s="9">
        <v>6.3918584320000003</v>
      </c>
      <c r="I1374" s="8">
        <f t="shared" si="650"/>
        <v>6</v>
      </c>
      <c r="J1374" s="10">
        <v>59.679272439999998</v>
      </c>
      <c r="K1374" s="8">
        <f t="shared" si="651"/>
        <v>60</v>
      </c>
      <c r="L1374" s="5" t="s">
        <v>164</v>
      </c>
    </row>
    <row r="1375" spans="1:12">
      <c r="A1375" s="6">
        <v>104</v>
      </c>
      <c r="B1375" s="6">
        <v>23</v>
      </c>
      <c r="C1375" s="6">
        <v>47</v>
      </c>
      <c r="D1375" s="7">
        <v>26.982128459999998</v>
      </c>
      <c r="E1375" s="8">
        <f t="shared" si="648"/>
        <v>27</v>
      </c>
      <c r="F1375" s="7">
        <v>86.700683159999997</v>
      </c>
      <c r="G1375" s="8">
        <f t="shared" si="649"/>
        <v>87</v>
      </c>
      <c r="H1375" s="9">
        <v>6.7704341479999997</v>
      </c>
      <c r="I1375" s="8">
        <f t="shared" si="650"/>
        <v>7</v>
      </c>
      <c r="J1375" s="10">
        <v>42.912922049999999</v>
      </c>
      <c r="K1375" s="8">
        <f t="shared" si="651"/>
        <v>43</v>
      </c>
      <c r="L1375" s="5" t="s">
        <v>164</v>
      </c>
    </row>
    <row r="1376" spans="1:12">
      <c r="A1376" s="6">
        <v>81</v>
      </c>
      <c r="B1376" s="6">
        <v>16</v>
      </c>
      <c r="C1376" s="6">
        <v>45</v>
      </c>
      <c r="D1376" s="7">
        <v>26.904357470000001</v>
      </c>
      <c r="E1376" s="8">
        <f t="shared" si="648"/>
        <v>27</v>
      </c>
      <c r="F1376" s="7">
        <v>86.254262280000006</v>
      </c>
      <c r="G1376" s="8">
        <f t="shared" si="649"/>
        <v>86</v>
      </c>
      <c r="H1376" s="9">
        <v>6.7274681569999997</v>
      </c>
      <c r="I1376" s="8">
        <f t="shared" si="650"/>
        <v>7</v>
      </c>
      <c r="J1376" s="10">
        <v>59.759800230000003</v>
      </c>
      <c r="K1376" s="8">
        <f t="shared" si="651"/>
        <v>60</v>
      </c>
      <c r="L1376" s="5" t="s">
        <v>164</v>
      </c>
    </row>
    <row r="1377" spans="1:12">
      <c r="A1377" s="6">
        <v>88</v>
      </c>
      <c r="B1377" s="6">
        <v>5</v>
      </c>
      <c r="C1377" s="6">
        <v>47</v>
      </c>
      <c r="D1377" s="7">
        <v>25.864754959999999</v>
      </c>
      <c r="E1377" s="8">
        <f t="shared" si="648"/>
        <v>26</v>
      </c>
      <c r="F1377" s="7">
        <v>86.674680409999993</v>
      </c>
      <c r="G1377" s="8">
        <f t="shared" si="649"/>
        <v>87</v>
      </c>
      <c r="H1377" s="9">
        <v>6.6622446460000004</v>
      </c>
      <c r="I1377" s="8">
        <f t="shared" si="650"/>
        <v>7</v>
      </c>
      <c r="J1377" s="10">
        <v>41.165548020000003</v>
      </c>
      <c r="K1377" s="8">
        <f t="shared" si="651"/>
        <v>41</v>
      </c>
      <c r="L1377" s="5" t="s">
        <v>164</v>
      </c>
    </row>
    <row r="1378" spans="1:12">
      <c r="A1378" s="6">
        <v>92</v>
      </c>
      <c r="B1378" s="6">
        <v>7</v>
      </c>
      <c r="C1378" s="6">
        <v>45</v>
      </c>
      <c r="D1378" s="7">
        <v>26.70607759</v>
      </c>
      <c r="E1378" s="8">
        <f t="shared" si="648"/>
        <v>27</v>
      </c>
      <c r="F1378" s="7">
        <v>81.141495050000003</v>
      </c>
      <c r="G1378" s="8">
        <f t="shared" si="649"/>
        <v>81</v>
      </c>
      <c r="H1378" s="9">
        <v>6.9446402220000003</v>
      </c>
      <c r="I1378" s="8">
        <f t="shared" si="650"/>
        <v>7</v>
      </c>
      <c r="J1378" s="10">
        <v>51.51033554</v>
      </c>
      <c r="K1378" s="8">
        <f t="shared" si="651"/>
        <v>52</v>
      </c>
      <c r="L1378" s="5" t="s">
        <v>164</v>
      </c>
    </row>
    <row r="1379" spans="1:12">
      <c r="A1379" s="6">
        <v>81</v>
      </c>
      <c r="B1379" s="6">
        <v>18</v>
      </c>
      <c r="C1379" s="6">
        <v>50</v>
      </c>
      <c r="D1379" s="7">
        <v>26.44019475</v>
      </c>
      <c r="E1379" s="8">
        <f t="shared" si="648"/>
        <v>26</v>
      </c>
      <c r="F1379" s="7">
        <v>80.919343370000007</v>
      </c>
      <c r="G1379" s="8">
        <f t="shared" si="649"/>
        <v>81</v>
      </c>
      <c r="H1379" s="9">
        <v>6.5071109859999998</v>
      </c>
      <c r="I1379" s="8">
        <f t="shared" si="650"/>
        <v>7</v>
      </c>
      <c r="J1379" s="10">
        <v>47.818475730000003</v>
      </c>
      <c r="K1379" s="8">
        <f t="shared" si="651"/>
        <v>48</v>
      </c>
      <c r="L1379" s="5" t="s">
        <v>164</v>
      </c>
    </row>
    <row r="1380" spans="1:12">
      <c r="A1380" s="6">
        <v>111</v>
      </c>
      <c r="B1380" s="6">
        <v>5</v>
      </c>
      <c r="C1380" s="6">
        <v>55</v>
      </c>
      <c r="D1380" s="7">
        <v>26.283442999999998</v>
      </c>
      <c r="E1380" s="8">
        <f t="shared" si="648"/>
        <v>26</v>
      </c>
      <c r="F1380" s="7">
        <v>84.424789169999997</v>
      </c>
      <c r="G1380" s="8">
        <f t="shared" si="649"/>
        <v>84</v>
      </c>
      <c r="H1380" s="9">
        <v>6.5206634220000002</v>
      </c>
      <c r="I1380" s="8">
        <f t="shared" si="650"/>
        <v>7</v>
      </c>
      <c r="J1380" s="10">
        <v>50.786697279999998</v>
      </c>
      <c r="K1380" s="8">
        <f t="shared" si="651"/>
        <v>51</v>
      </c>
      <c r="L1380" s="5" t="s">
        <v>164</v>
      </c>
    </row>
    <row r="1381" spans="1:12">
      <c r="A1381" s="6">
        <v>108</v>
      </c>
      <c r="B1381" s="6">
        <v>23</v>
      </c>
      <c r="C1381" s="6">
        <v>51</v>
      </c>
      <c r="D1381" s="7">
        <v>26.84366082</v>
      </c>
      <c r="E1381" s="8">
        <f t="shared" si="648"/>
        <v>27</v>
      </c>
      <c r="F1381" s="7">
        <v>83.850399640000006</v>
      </c>
      <c r="G1381" s="8">
        <f t="shared" si="649"/>
        <v>84</v>
      </c>
      <c r="H1381" s="9">
        <v>6.1065007869999999</v>
      </c>
      <c r="I1381" s="8">
        <f t="shared" si="650"/>
        <v>6</v>
      </c>
      <c r="J1381" s="10">
        <v>40.228644000000003</v>
      </c>
      <c r="K1381" s="8">
        <f t="shared" si="651"/>
        <v>40</v>
      </c>
      <c r="L1381" s="5" t="s">
        <v>164</v>
      </c>
    </row>
    <row r="1382" spans="1:12">
      <c r="A1382" s="6">
        <v>113</v>
      </c>
      <c r="B1382" s="6">
        <v>30</v>
      </c>
      <c r="C1382" s="6">
        <v>50</v>
      </c>
      <c r="D1382" s="7">
        <v>26.039672190000001</v>
      </c>
      <c r="E1382" s="8">
        <f t="shared" si="648"/>
        <v>26</v>
      </c>
      <c r="F1382" s="7">
        <v>83.986244299999996</v>
      </c>
      <c r="G1382" s="8">
        <f t="shared" si="649"/>
        <v>84</v>
      </c>
      <c r="H1382" s="9">
        <v>6.2774840430000003</v>
      </c>
      <c r="I1382" s="8">
        <f t="shared" si="650"/>
        <v>6</v>
      </c>
      <c r="J1382" s="10">
        <v>43.877123480000002</v>
      </c>
      <c r="K1382" s="8">
        <f t="shared" si="651"/>
        <v>44</v>
      </c>
      <c r="L1382" s="5" t="s">
        <v>164</v>
      </c>
    </row>
    <row r="1383" spans="1:12">
      <c r="A1383" s="6">
        <v>83</v>
      </c>
      <c r="B1383" s="6">
        <v>10</v>
      </c>
      <c r="C1383" s="6">
        <v>53</v>
      </c>
      <c r="D1383" s="7">
        <v>24.929947590000001</v>
      </c>
      <c r="E1383" s="8">
        <f t="shared" si="648"/>
        <v>25</v>
      </c>
      <c r="F1383" s="7">
        <v>85.00802358</v>
      </c>
      <c r="G1383" s="8">
        <f t="shared" si="649"/>
        <v>85</v>
      </c>
      <c r="H1383" s="9">
        <v>6.1951422789999997</v>
      </c>
      <c r="I1383" s="8">
        <f t="shared" si="650"/>
        <v>6</v>
      </c>
      <c r="J1383" s="10">
        <v>48.75859458</v>
      </c>
      <c r="K1383" s="8">
        <f t="shared" si="651"/>
        <v>49</v>
      </c>
      <c r="L1383" s="5" t="s">
        <v>164</v>
      </c>
    </row>
    <row r="1384" spans="1:12">
      <c r="A1384" s="6">
        <v>101</v>
      </c>
      <c r="B1384" s="6">
        <v>11</v>
      </c>
      <c r="C1384" s="6">
        <v>51</v>
      </c>
      <c r="D1384" s="7">
        <v>25.507369619999999</v>
      </c>
      <c r="E1384" s="8">
        <f t="shared" si="648"/>
        <v>26</v>
      </c>
      <c r="F1384" s="7">
        <v>84.243402410000002</v>
      </c>
      <c r="G1384" s="8">
        <f t="shared" si="649"/>
        <v>84</v>
      </c>
      <c r="H1384" s="9">
        <v>6.7920355749999999</v>
      </c>
      <c r="I1384" s="8">
        <f t="shared" si="650"/>
        <v>7</v>
      </c>
      <c r="J1384" s="10">
        <v>44.206899700000001</v>
      </c>
      <c r="K1384" s="8">
        <f t="shared" si="651"/>
        <v>44</v>
      </c>
      <c r="L1384" s="5" t="s">
        <v>164</v>
      </c>
    </row>
    <row r="1385" spans="1:12">
      <c r="A1385" s="6">
        <v>114</v>
      </c>
      <c r="B1385" s="6">
        <v>21</v>
      </c>
      <c r="C1385" s="6">
        <v>55</v>
      </c>
      <c r="D1385" s="7">
        <v>25.443839100000002</v>
      </c>
      <c r="E1385" s="8">
        <f t="shared" si="648"/>
        <v>25</v>
      </c>
      <c r="F1385" s="7">
        <v>87.939231199999995</v>
      </c>
      <c r="G1385" s="8">
        <f t="shared" si="649"/>
        <v>88</v>
      </c>
      <c r="H1385" s="9">
        <v>6.4727562560000003</v>
      </c>
      <c r="I1385" s="8">
        <f t="shared" si="650"/>
        <v>6</v>
      </c>
      <c r="J1385" s="10">
        <v>57.515496859999999</v>
      </c>
      <c r="K1385" s="8">
        <f t="shared" si="651"/>
        <v>58</v>
      </c>
      <c r="L1385" s="5" t="s">
        <v>164</v>
      </c>
    </row>
    <row r="1386" spans="1:12">
      <c r="A1386" s="6">
        <v>99</v>
      </c>
      <c r="B1386" s="6">
        <v>6</v>
      </c>
      <c r="C1386" s="6">
        <v>45</v>
      </c>
      <c r="D1386" s="7">
        <v>26.125889140000002</v>
      </c>
      <c r="E1386" s="8">
        <f t="shared" si="648"/>
        <v>26</v>
      </c>
      <c r="F1386" s="7">
        <v>86.550793900000002</v>
      </c>
      <c r="G1386" s="8">
        <f t="shared" si="649"/>
        <v>87</v>
      </c>
      <c r="H1386" s="9">
        <v>6.0009756169999999</v>
      </c>
      <c r="I1386" s="8">
        <f t="shared" si="650"/>
        <v>6</v>
      </c>
      <c r="J1386" s="10">
        <v>40.712100739999997</v>
      </c>
      <c r="K1386" s="8">
        <f t="shared" si="651"/>
        <v>41</v>
      </c>
      <c r="L1386" s="5" t="s">
        <v>164</v>
      </c>
    </row>
    <row r="1387" spans="1:12">
      <c r="A1387" s="6">
        <v>92</v>
      </c>
      <c r="B1387" s="6">
        <v>20</v>
      </c>
      <c r="C1387" s="6">
        <v>55</v>
      </c>
      <c r="D1387" s="7">
        <v>25.104747530000001</v>
      </c>
      <c r="E1387" s="8">
        <f t="shared" si="648"/>
        <v>25</v>
      </c>
      <c r="F1387" s="7">
        <v>87.5267616</v>
      </c>
      <c r="G1387" s="8">
        <f t="shared" si="649"/>
        <v>88</v>
      </c>
      <c r="H1387" s="9">
        <v>6.5877912619999996</v>
      </c>
      <c r="I1387" s="8">
        <f t="shared" si="650"/>
        <v>7</v>
      </c>
      <c r="J1387" s="10">
        <v>59.265194440000002</v>
      </c>
      <c r="K1387" s="8">
        <f t="shared" si="651"/>
        <v>59</v>
      </c>
      <c r="L1387" s="5" t="s">
        <v>164</v>
      </c>
    </row>
    <row r="1388" spans="1:12">
      <c r="A1388" s="6">
        <v>92</v>
      </c>
      <c r="B1388" s="6">
        <v>7</v>
      </c>
      <c r="C1388" s="6">
        <v>48</v>
      </c>
      <c r="D1388" s="7">
        <v>26.275206310000002</v>
      </c>
      <c r="E1388" s="8">
        <f t="shared" si="648"/>
        <v>26</v>
      </c>
      <c r="F1388" s="7">
        <v>86.632495550000002</v>
      </c>
      <c r="G1388" s="8">
        <f t="shared" si="649"/>
        <v>87</v>
      </c>
      <c r="H1388" s="9">
        <v>6.9565088260000003</v>
      </c>
      <c r="I1388" s="8">
        <f t="shared" si="650"/>
        <v>7</v>
      </c>
      <c r="J1388" s="10">
        <v>54.387484950000001</v>
      </c>
      <c r="K1388" s="8">
        <f t="shared" si="651"/>
        <v>54</v>
      </c>
      <c r="L1388" s="5" t="s">
        <v>164</v>
      </c>
    </row>
    <row r="1389" spans="1:12">
      <c r="A1389" s="6">
        <v>91</v>
      </c>
      <c r="B1389" s="6">
        <v>24</v>
      </c>
      <c r="C1389" s="6">
        <v>55</v>
      </c>
      <c r="D1389" s="7">
        <v>26.27061608</v>
      </c>
      <c r="E1389" s="8">
        <f t="shared" si="648"/>
        <v>26</v>
      </c>
      <c r="F1389" s="7">
        <v>83.091945210000006</v>
      </c>
      <c r="G1389" s="8">
        <f t="shared" si="649"/>
        <v>83</v>
      </c>
      <c r="H1389" s="9">
        <v>6.2590865830000002</v>
      </c>
      <c r="I1389" s="8">
        <f t="shared" si="650"/>
        <v>6</v>
      </c>
      <c r="J1389" s="10">
        <v>46.768374989999998</v>
      </c>
      <c r="K1389" s="8">
        <f t="shared" si="651"/>
        <v>47</v>
      </c>
      <c r="L1389" s="5" t="s">
        <v>164</v>
      </c>
    </row>
    <row r="1390" spans="1:12">
      <c r="A1390" s="6">
        <v>110</v>
      </c>
      <c r="B1390" s="6">
        <v>21</v>
      </c>
      <c r="C1390" s="6">
        <v>54</v>
      </c>
      <c r="D1390" s="7">
        <v>26.736908280000002</v>
      </c>
      <c r="E1390" s="8">
        <f t="shared" si="648"/>
        <v>27</v>
      </c>
      <c r="F1390" s="7">
        <v>87.824301559999995</v>
      </c>
      <c r="G1390" s="8">
        <f t="shared" si="649"/>
        <v>88</v>
      </c>
      <c r="H1390" s="9">
        <v>6.7475376420000002</v>
      </c>
      <c r="I1390" s="8">
        <f t="shared" si="650"/>
        <v>7</v>
      </c>
      <c r="J1390" s="10">
        <v>47.46447019</v>
      </c>
      <c r="K1390" s="8">
        <f t="shared" si="651"/>
        <v>47</v>
      </c>
      <c r="L1390" s="5" t="s">
        <v>164</v>
      </c>
    </row>
    <row r="1391" spans="1:12">
      <c r="A1391" s="6">
        <v>112</v>
      </c>
      <c r="B1391" s="6">
        <v>25</v>
      </c>
      <c r="C1391" s="6">
        <v>51</v>
      </c>
      <c r="D1391" s="7">
        <v>25.04746944</v>
      </c>
      <c r="E1391" s="8">
        <f t="shared" si="648"/>
        <v>25</v>
      </c>
      <c r="F1391" s="7">
        <v>85.5667282</v>
      </c>
      <c r="G1391" s="8">
        <f t="shared" si="649"/>
        <v>86</v>
      </c>
      <c r="H1391" s="9">
        <v>6.9325372310000004</v>
      </c>
      <c r="I1391" s="8">
        <f t="shared" si="650"/>
        <v>7</v>
      </c>
      <c r="J1391" s="10">
        <v>56.724966770000002</v>
      </c>
      <c r="K1391" s="8">
        <f t="shared" si="651"/>
        <v>57</v>
      </c>
      <c r="L1391" s="5" t="s">
        <v>164</v>
      </c>
    </row>
    <row r="1392" spans="1:12">
      <c r="A1392" s="6">
        <v>89</v>
      </c>
      <c r="B1392" s="6">
        <v>25</v>
      </c>
      <c r="C1392" s="6">
        <v>54</v>
      </c>
      <c r="D1392" s="7">
        <v>24.693689339999999</v>
      </c>
      <c r="E1392" s="8">
        <f t="shared" si="648"/>
        <v>25</v>
      </c>
      <c r="F1392" s="7">
        <v>85.569676279999996</v>
      </c>
      <c r="G1392" s="8">
        <f t="shared" si="649"/>
        <v>86</v>
      </c>
      <c r="H1392" s="9">
        <v>6.3531073930000002</v>
      </c>
      <c r="I1392" s="8">
        <f t="shared" si="650"/>
        <v>6</v>
      </c>
      <c r="J1392" s="10">
        <v>48.993908279999999</v>
      </c>
      <c r="K1392" s="8">
        <f t="shared" si="651"/>
        <v>49</v>
      </c>
      <c r="L1392" s="5" t="s">
        <v>164</v>
      </c>
    </row>
    <row r="1393" spans="1:12">
      <c r="A1393" s="6">
        <v>100</v>
      </c>
      <c r="B1393" s="6">
        <v>10</v>
      </c>
      <c r="C1393" s="6">
        <v>53</v>
      </c>
      <c r="D1393" s="7">
        <v>24.543569680000001</v>
      </c>
      <c r="E1393" s="8">
        <f t="shared" si="648"/>
        <v>25</v>
      </c>
      <c r="F1393" s="7">
        <v>84.608082769999996</v>
      </c>
      <c r="G1393" s="8">
        <f t="shared" si="649"/>
        <v>85</v>
      </c>
      <c r="H1393" s="9">
        <v>6.2117489570000002</v>
      </c>
      <c r="I1393" s="8">
        <f t="shared" si="650"/>
        <v>6</v>
      </c>
      <c r="J1393" s="10">
        <v>42.00660251</v>
      </c>
      <c r="K1393" s="8">
        <f t="shared" si="651"/>
        <v>42</v>
      </c>
      <c r="L1393" s="5" t="s">
        <v>164</v>
      </c>
    </row>
    <row r="1394" spans="1:12">
      <c r="A1394" s="6">
        <v>83</v>
      </c>
      <c r="B1394" s="6">
        <v>22</v>
      </c>
      <c r="C1394" s="6">
        <v>54</v>
      </c>
      <c r="D1394" s="7">
        <v>25.897623150000001</v>
      </c>
      <c r="E1394" s="8">
        <f t="shared" si="648"/>
        <v>26</v>
      </c>
      <c r="F1394" s="7">
        <v>81.966648320000004</v>
      </c>
      <c r="G1394" s="8">
        <f t="shared" si="649"/>
        <v>82</v>
      </c>
      <c r="H1394" s="9">
        <v>6.2772452540000003</v>
      </c>
      <c r="I1394" s="8">
        <f t="shared" si="650"/>
        <v>6</v>
      </c>
      <c r="J1394" s="10">
        <v>54.499600569999998</v>
      </c>
      <c r="K1394" s="8">
        <f t="shared" si="651"/>
        <v>54</v>
      </c>
      <c r="L1394" s="5" t="s">
        <v>164</v>
      </c>
    </row>
    <row r="1395" spans="1:12">
      <c r="A1395" s="6">
        <v>95</v>
      </c>
      <c r="B1395" s="6">
        <v>14</v>
      </c>
      <c r="C1395" s="6">
        <v>50</v>
      </c>
      <c r="D1395" s="7">
        <v>26.633311800000001</v>
      </c>
      <c r="E1395" s="8">
        <f t="shared" si="648"/>
        <v>27</v>
      </c>
      <c r="F1395" s="7">
        <v>84.317568440000002</v>
      </c>
      <c r="G1395" s="8">
        <f t="shared" si="649"/>
        <v>84</v>
      </c>
      <c r="H1395" s="9">
        <v>6.5604435189999997</v>
      </c>
      <c r="I1395" s="8">
        <f t="shared" si="650"/>
        <v>7</v>
      </c>
      <c r="J1395" s="10">
        <v>56.318661589999998</v>
      </c>
      <c r="K1395" s="8">
        <f t="shared" si="651"/>
        <v>56</v>
      </c>
      <c r="L1395" s="5" t="s">
        <v>164</v>
      </c>
    </row>
    <row r="1396" spans="1:12">
      <c r="A1396" s="6">
        <v>119</v>
      </c>
      <c r="B1396" s="6">
        <v>30</v>
      </c>
      <c r="C1396" s="6">
        <v>49</v>
      </c>
      <c r="D1396" s="7">
        <v>25.357947490000001</v>
      </c>
      <c r="E1396" s="8">
        <f t="shared" si="648"/>
        <v>25</v>
      </c>
      <c r="F1396" s="7">
        <v>80.458462650000001</v>
      </c>
      <c r="G1396" s="8">
        <f t="shared" si="649"/>
        <v>80</v>
      </c>
      <c r="H1396" s="9">
        <v>6.9030202210000002</v>
      </c>
      <c r="I1396" s="8">
        <f t="shared" si="650"/>
        <v>7</v>
      </c>
      <c r="J1396" s="10">
        <v>47.720782450000002</v>
      </c>
      <c r="K1396" s="8">
        <f t="shared" si="651"/>
        <v>48</v>
      </c>
      <c r="L1396" s="5" t="s">
        <v>164</v>
      </c>
    </row>
    <row r="1397" spans="1:12">
      <c r="A1397" s="6">
        <v>97</v>
      </c>
      <c r="B1397" s="6">
        <v>12</v>
      </c>
      <c r="C1397" s="6">
        <v>47</v>
      </c>
      <c r="D1397" s="7">
        <v>25.28784623</v>
      </c>
      <c r="E1397" s="8">
        <f t="shared" si="648"/>
        <v>25</v>
      </c>
      <c r="F1397" s="7">
        <v>89.636678759999995</v>
      </c>
      <c r="G1397" s="8">
        <f t="shared" si="649"/>
        <v>90</v>
      </c>
      <c r="H1397" s="9">
        <v>6.7650949640000002</v>
      </c>
      <c r="I1397" s="8">
        <f t="shared" si="650"/>
        <v>7</v>
      </c>
      <c r="J1397" s="10">
        <v>58.286976639999999</v>
      </c>
      <c r="K1397" s="8">
        <f t="shared" si="651"/>
        <v>58</v>
      </c>
      <c r="L1397" s="5" t="s">
        <v>164</v>
      </c>
    </row>
    <row r="1398" spans="1:12">
      <c r="A1398" s="6">
        <v>110</v>
      </c>
      <c r="B1398" s="6">
        <v>7</v>
      </c>
      <c r="C1398" s="6">
        <v>45</v>
      </c>
      <c r="D1398" s="7">
        <v>26.638385889999999</v>
      </c>
      <c r="E1398" s="8">
        <f t="shared" si="648"/>
        <v>27</v>
      </c>
      <c r="F1398" s="7">
        <v>84.695468739999995</v>
      </c>
      <c r="G1398" s="8">
        <f t="shared" si="649"/>
        <v>85</v>
      </c>
      <c r="H1398" s="9">
        <v>6.1892139269999999</v>
      </c>
      <c r="I1398" s="8">
        <f t="shared" si="650"/>
        <v>6</v>
      </c>
      <c r="J1398" s="10">
        <v>48.324286090000001</v>
      </c>
      <c r="K1398" s="8">
        <f t="shared" si="651"/>
        <v>48</v>
      </c>
      <c r="L1398" s="5" t="s">
        <v>164</v>
      </c>
    </row>
    <row r="1399" spans="1:12">
      <c r="A1399" s="6">
        <v>96</v>
      </c>
      <c r="B1399" s="6">
        <v>18</v>
      </c>
      <c r="C1399" s="6">
        <v>50</v>
      </c>
      <c r="D1399" s="7">
        <v>25.331044599999998</v>
      </c>
      <c r="E1399" s="8">
        <f t="shared" si="648"/>
        <v>25</v>
      </c>
      <c r="F1399" s="7">
        <v>84.305337910000006</v>
      </c>
      <c r="G1399" s="8">
        <f t="shared" si="649"/>
        <v>84</v>
      </c>
      <c r="H1399" s="9">
        <v>6.9042417069999997</v>
      </c>
      <c r="I1399" s="8">
        <f t="shared" si="650"/>
        <v>7</v>
      </c>
      <c r="J1399" s="10">
        <v>41.53218699</v>
      </c>
      <c r="K1399" s="8">
        <f t="shared" si="651"/>
        <v>42</v>
      </c>
      <c r="L1399" s="5" t="s">
        <v>164</v>
      </c>
    </row>
    <row r="1400" spans="1:12">
      <c r="A1400" s="6">
        <v>83</v>
      </c>
      <c r="B1400" s="6">
        <v>23</v>
      </c>
      <c r="C1400" s="6">
        <v>55</v>
      </c>
      <c r="D1400" s="7">
        <v>26.897501739999999</v>
      </c>
      <c r="E1400" s="8">
        <f t="shared" si="648"/>
        <v>27</v>
      </c>
      <c r="F1400" s="7">
        <v>83.892414840000001</v>
      </c>
      <c r="G1400" s="8">
        <f t="shared" si="649"/>
        <v>84</v>
      </c>
      <c r="H1400" s="9">
        <v>6.4632710759999998</v>
      </c>
      <c r="I1400" s="8">
        <f t="shared" si="650"/>
        <v>6</v>
      </c>
      <c r="J1400" s="10">
        <v>43.971937449999999</v>
      </c>
      <c r="K1400" s="8">
        <f t="shared" si="651"/>
        <v>44</v>
      </c>
      <c r="L1400" s="5" t="s">
        <v>164</v>
      </c>
    </row>
    <row r="1401" spans="1:12">
      <c r="A1401" s="6">
        <v>120</v>
      </c>
      <c r="B1401" s="6">
        <v>24</v>
      </c>
      <c r="C1401" s="6">
        <v>47</v>
      </c>
      <c r="D1401" s="7">
        <v>26.986036930000001</v>
      </c>
      <c r="E1401" s="8">
        <f t="shared" si="648"/>
        <v>27</v>
      </c>
      <c r="F1401" s="7">
        <v>89.413848900000005</v>
      </c>
      <c r="G1401" s="8">
        <f t="shared" si="649"/>
        <v>89</v>
      </c>
      <c r="H1401" s="9">
        <v>6.2608389649999996</v>
      </c>
      <c r="I1401" s="8">
        <f t="shared" si="650"/>
        <v>6</v>
      </c>
      <c r="J1401" s="10">
        <v>58.548766870000001</v>
      </c>
      <c r="K1401" s="8">
        <f t="shared" si="651"/>
        <v>59</v>
      </c>
      <c r="L1401" s="5" t="s">
        <v>164</v>
      </c>
    </row>
    <row r="1402" spans="1:12">
      <c r="A1402" s="6">
        <v>115</v>
      </c>
      <c r="B1402" s="6">
        <v>17</v>
      </c>
      <c r="C1402" s="6">
        <v>55</v>
      </c>
      <c r="D1402" s="7">
        <v>27.578269219999999</v>
      </c>
      <c r="E1402" s="8">
        <f t="shared" si="648"/>
        <v>28</v>
      </c>
      <c r="F1402" s="7">
        <v>94.118782019999998</v>
      </c>
      <c r="G1402" s="8">
        <f t="shared" si="649"/>
        <v>94</v>
      </c>
      <c r="H1402" s="9">
        <v>6.7765330549999998</v>
      </c>
      <c r="I1402" s="8">
        <f t="shared" si="650"/>
        <v>7</v>
      </c>
      <c r="J1402" s="10">
        <v>28.082532010000001</v>
      </c>
      <c r="K1402" s="8">
        <f t="shared" si="651"/>
        <v>28</v>
      </c>
      <c r="L1402" s="5" t="s">
        <v>175</v>
      </c>
    </row>
    <row r="1403" spans="1:12">
      <c r="A1403" s="6">
        <v>114</v>
      </c>
      <c r="B1403" s="6">
        <v>27</v>
      </c>
      <c r="C1403" s="6">
        <v>48</v>
      </c>
      <c r="D1403" s="7">
        <v>27.820548120000002</v>
      </c>
      <c r="E1403" s="8">
        <f t="shared" si="648"/>
        <v>28</v>
      </c>
      <c r="F1403" s="7">
        <v>93.035551620000007</v>
      </c>
      <c r="G1403" s="8">
        <f t="shared" si="649"/>
        <v>93</v>
      </c>
      <c r="H1403" s="9">
        <v>6.5284043780000003</v>
      </c>
      <c r="I1403" s="8">
        <f t="shared" si="650"/>
        <v>7</v>
      </c>
      <c r="J1403" s="10">
        <v>26.324054870000001</v>
      </c>
      <c r="K1403" s="8">
        <f t="shared" si="651"/>
        <v>26</v>
      </c>
      <c r="L1403" s="5" t="s">
        <v>175</v>
      </c>
    </row>
    <row r="1404" spans="1:12">
      <c r="A1404" s="6">
        <v>101</v>
      </c>
      <c r="B1404" s="6">
        <v>25</v>
      </c>
      <c r="C1404" s="6">
        <v>52</v>
      </c>
      <c r="D1404" s="7">
        <v>29.099104059999998</v>
      </c>
      <c r="E1404" s="8">
        <f t="shared" si="648"/>
        <v>29</v>
      </c>
      <c r="F1404" s="7">
        <v>94.222378259999999</v>
      </c>
      <c r="G1404" s="8">
        <f t="shared" si="649"/>
        <v>94</v>
      </c>
      <c r="H1404" s="9">
        <v>6.7501455720000001</v>
      </c>
      <c r="I1404" s="8">
        <f t="shared" si="650"/>
        <v>7</v>
      </c>
      <c r="J1404" s="10">
        <v>22.52497327</v>
      </c>
      <c r="K1404" s="8">
        <f t="shared" si="651"/>
        <v>23</v>
      </c>
      <c r="L1404" s="5" t="s">
        <v>175</v>
      </c>
    </row>
    <row r="1405" spans="1:12">
      <c r="A1405" s="6">
        <v>118</v>
      </c>
      <c r="B1405" s="6">
        <v>18</v>
      </c>
      <c r="C1405" s="6">
        <v>52</v>
      </c>
      <c r="D1405" s="7">
        <v>28.049435939999999</v>
      </c>
      <c r="E1405" s="8">
        <f t="shared" si="648"/>
        <v>28</v>
      </c>
      <c r="F1405" s="7">
        <v>90.831307080000002</v>
      </c>
      <c r="G1405" s="8">
        <f t="shared" si="649"/>
        <v>91</v>
      </c>
      <c r="H1405" s="9">
        <v>6.5628328070000004</v>
      </c>
      <c r="I1405" s="8">
        <f t="shared" si="650"/>
        <v>7</v>
      </c>
      <c r="J1405" s="10">
        <v>20.76223014</v>
      </c>
      <c r="K1405" s="8">
        <f t="shared" si="651"/>
        <v>21</v>
      </c>
      <c r="L1405" s="5" t="s">
        <v>175</v>
      </c>
    </row>
    <row r="1406" spans="1:12">
      <c r="A1406" s="6">
        <v>95</v>
      </c>
      <c r="B1406" s="6">
        <v>26</v>
      </c>
      <c r="C1406" s="6">
        <v>45</v>
      </c>
      <c r="D1406" s="7">
        <v>29.91690582</v>
      </c>
      <c r="E1406" s="8">
        <f t="shared" si="648"/>
        <v>30</v>
      </c>
      <c r="F1406" s="7">
        <v>94.556955520000002</v>
      </c>
      <c r="G1406" s="8">
        <f t="shared" si="649"/>
        <v>95</v>
      </c>
      <c r="H1406" s="9">
        <v>6.1175300210000003</v>
      </c>
      <c r="I1406" s="8">
        <f t="shared" si="650"/>
        <v>6</v>
      </c>
      <c r="J1406" s="10">
        <v>28.160572470000002</v>
      </c>
      <c r="K1406" s="8">
        <f t="shared" si="651"/>
        <v>28</v>
      </c>
      <c r="L1406" s="5" t="s">
        <v>175</v>
      </c>
    </row>
    <row r="1407" spans="1:12">
      <c r="A1407" s="6">
        <v>81</v>
      </c>
      <c r="B1407" s="6">
        <v>25</v>
      </c>
      <c r="C1407" s="6">
        <v>49</v>
      </c>
      <c r="D1407" s="7">
        <v>29.86895762</v>
      </c>
      <c r="E1407" s="8">
        <f t="shared" si="648"/>
        <v>30</v>
      </c>
      <c r="F1407" s="7">
        <v>93.251032080000002</v>
      </c>
      <c r="G1407" s="8">
        <f t="shared" si="649"/>
        <v>93</v>
      </c>
      <c r="H1407" s="9">
        <v>6.0764596690000001</v>
      </c>
      <c r="I1407" s="8">
        <f t="shared" si="650"/>
        <v>6</v>
      </c>
      <c r="J1407" s="10">
        <v>26.262430139999999</v>
      </c>
      <c r="K1407" s="8">
        <f t="shared" si="651"/>
        <v>26</v>
      </c>
      <c r="L1407" s="5" t="s">
        <v>175</v>
      </c>
    </row>
    <row r="1408" spans="1:12">
      <c r="A1408" s="6">
        <v>117</v>
      </c>
      <c r="B1408" s="6">
        <v>24</v>
      </c>
      <c r="C1408" s="6">
        <v>53</v>
      </c>
      <c r="D1408" s="7">
        <v>29.17220859</v>
      </c>
      <c r="E1408" s="8">
        <f t="shared" si="648"/>
        <v>29</v>
      </c>
      <c r="F1408" s="7">
        <v>92.214052240000001</v>
      </c>
      <c r="G1408" s="8">
        <f t="shared" si="649"/>
        <v>92</v>
      </c>
      <c r="H1408" s="9">
        <v>6.2934862950000001</v>
      </c>
      <c r="I1408" s="8">
        <f t="shared" si="650"/>
        <v>6</v>
      </c>
      <c r="J1408" s="10">
        <v>21.302904720000001</v>
      </c>
      <c r="K1408" s="8">
        <f t="shared" si="651"/>
        <v>21</v>
      </c>
      <c r="L1408" s="5" t="s">
        <v>175</v>
      </c>
    </row>
    <row r="1409" spans="1:12">
      <c r="A1409" s="6">
        <v>114</v>
      </c>
      <c r="B1409" s="6">
        <v>30</v>
      </c>
      <c r="C1409" s="6">
        <v>51</v>
      </c>
      <c r="D1409" s="7">
        <v>29.249085409999999</v>
      </c>
      <c r="E1409" s="8">
        <f t="shared" si="648"/>
        <v>29</v>
      </c>
      <c r="F1409" s="7">
        <v>90.069981350000006</v>
      </c>
      <c r="G1409" s="8">
        <f t="shared" si="649"/>
        <v>90</v>
      </c>
      <c r="H1409" s="9">
        <v>6.0691718469999998</v>
      </c>
      <c r="I1409" s="8">
        <f t="shared" si="650"/>
        <v>6</v>
      </c>
      <c r="J1409" s="10">
        <v>25.93496537</v>
      </c>
      <c r="K1409" s="8">
        <f t="shared" si="651"/>
        <v>26</v>
      </c>
      <c r="L1409" s="5" t="s">
        <v>175</v>
      </c>
    </row>
    <row r="1410" spans="1:12">
      <c r="A1410" s="6">
        <v>113</v>
      </c>
      <c r="B1410" s="6">
        <v>6</v>
      </c>
      <c r="C1410" s="6">
        <v>52</v>
      </c>
      <c r="D1410" s="7">
        <v>27.763172350000001</v>
      </c>
      <c r="E1410" s="8">
        <f t="shared" si="648"/>
        <v>28</v>
      </c>
      <c r="F1410" s="7">
        <v>90.355676419999995</v>
      </c>
      <c r="G1410" s="8">
        <f t="shared" si="649"/>
        <v>90</v>
      </c>
      <c r="H1410" s="9">
        <v>6.7409836460000001</v>
      </c>
      <c r="I1410" s="8">
        <f t="shared" si="650"/>
        <v>7</v>
      </c>
      <c r="J1410" s="10">
        <v>25.216091129999999</v>
      </c>
      <c r="K1410" s="8">
        <f t="shared" si="651"/>
        <v>25</v>
      </c>
      <c r="L1410" s="5" t="s">
        <v>175</v>
      </c>
    </row>
    <row r="1411" spans="1:12">
      <c r="A1411" s="6">
        <v>108</v>
      </c>
      <c r="B1411" s="6">
        <v>26</v>
      </c>
      <c r="C1411" s="6">
        <v>52</v>
      </c>
      <c r="D1411" s="7">
        <v>28.826290369999999</v>
      </c>
      <c r="E1411" s="8">
        <f t="shared" ref="E1411:E1474" si="652">ROUND(D1411, 0)</f>
        <v>29</v>
      </c>
      <c r="F1411" s="7">
        <v>94.267653490000001</v>
      </c>
      <c r="G1411" s="8">
        <f t="shared" ref="G1411:G1474" si="653">ROUND(F1411, 0)</f>
        <v>94</v>
      </c>
      <c r="H1411" s="9">
        <v>6.2017976389999996</v>
      </c>
      <c r="I1411" s="8">
        <f t="shared" ref="I1411:I1474" si="654">ROUND(H1411, 0)</f>
        <v>6</v>
      </c>
      <c r="J1411" s="10">
        <v>26.238385109999999</v>
      </c>
      <c r="K1411" s="8">
        <f t="shared" ref="K1411:K1474" si="655">ROUND(J1411, 0)</f>
        <v>26</v>
      </c>
      <c r="L1411" s="5" t="s">
        <v>175</v>
      </c>
    </row>
    <row r="1412" spans="1:12">
      <c r="A1412" s="6">
        <v>81</v>
      </c>
      <c r="B1412" s="6">
        <v>30</v>
      </c>
      <c r="C1412" s="6">
        <v>48</v>
      </c>
      <c r="D1412" s="7">
        <v>28.523797420000001</v>
      </c>
      <c r="E1412" s="8">
        <f t="shared" si="652"/>
        <v>29</v>
      </c>
      <c r="F1412" s="7">
        <v>92.096884320000001</v>
      </c>
      <c r="G1412" s="8">
        <f t="shared" si="653"/>
        <v>92</v>
      </c>
      <c r="H1412" s="9">
        <v>6.0410274739999998</v>
      </c>
      <c r="I1412" s="8">
        <f t="shared" si="654"/>
        <v>6</v>
      </c>
      <c r="J1412" s="10">
        <v>29.86681385</v>
      </c>
      <c r="K1412" s="8">
        <f t="shared" si="655"/>
        <v>30</v>
      </c>
      <c r="L1412" s="5" t="s">
        <v>175</v>
      </c>
    </row>
    <row r="1413" spans="1:12">
      <c r="A1413" s="6">
        <v>115</v>
      </c>
      <c r="B1413" s="6">
        <v>9</v>
      </c>
      <c r="C1413" s="6">
        <v>52</v>
      </c>
      <c r="D1413" s="7">
        <v>29.06785065</v>
      </c>
      <c r="E1413" s="8">
        <f t="shared" si="652"/>
        <v>29</v>
      </c>
      <c r="F1413" s="7">
        <v>90.976855389999997</v>
      </c>
      <c r="G1413" s="8">
        <f t="shared" si="653"/>
        <v>91</v>
      </c>
      <c r="H1413" s="9">
        <v>6.0193724590000004</v>
      </c>
      <c r="I1413" s="8">
        <f t="shared" si="654"/>
        <v>6</v>
      </c>
      <c r="J1413" s="10">
        <v>29.119473899999999</v>
      </c>
      <c r="K1413" s="8">
        <f t="shared" si="655"/>
        <v>29</v>
      </c>
      <c r="L1413" s="5" t="s">
        <v>175</v>
      </c>
    </row>
    <row r="1414" spans="1:12">
      <c r="A1414" s="6">
        <v>83</v>
      </c>
      <c r="B1414" s="6">
        <v>7</v>
      </c>
      <c r="C1414" s="6">
        <v>45</v>
      </c>
      <c r="D1414" s="7">
        <v>29.08417927</v>
      </c>
      <c r="E1414" s="8">
        <f t="shared" si="652"/>
        <v>29</v>
      </c>
      <c r="F1414" s="7">
        <v>90.738918870000006</v>
      </c>
      <c r="G1414" s="8">
        <f t="shared" si="653"/>
        <v>91</v>
      </c>
      <c r="H1414" s="9">
        <v>6.7041041269999999</v>
      </c>
      <c r="I1414" s="8">
        <f t="shared" si="654"/>
        <v>7</v>
      </c>
      <c r="J1414" s="10">
        <v>25.330142380000002</v>
      </c>
      <c r="K1414" s="8">
        <f t="shared" si="655"/>
        <v>25</v>
      </c>
      <c r="L1414" s="5" t="s">
        <v>175</v>
      </c>
    </row>
    <row r="1415" spans="1:12">
      <c r="A1415" s="6">
        <v>84</v>
      </c>
      <c r="B1415" s="6">
        <v>21</v>
      </c>
      <c r="C1415" s="6">
        <v>55</v>
      </c>
      <c r="D1415" s="7">
        <v>28.47090661</v>
      </c>
      <c r="E1415" s="8">
        <f t="shared" si="652"/>
        <v>28</v>
      </c>
      <c r="F1415" s="7">
        <v>94.794531820000003</v>
      </c>
      <c r="G1415" s="8">
        <f t="shared" si="653"/>
        <v>95</v>
      </c>
      <c r="H1415" s="9">
        <v>6.4942510240000004</v>
      </c>
      <c r="I1415" s="8">
        <f t="shared" si="654"/>
        <v>6</v>
      </c>
      <c r="J1415" s="10">
        <v>21.084841010000002</v>
      </c>
      <c r="K1415" s="8">
        <f t="shared" si="655"/>
        <v>21</v>
      </c>
      <c r="L1415" s="5" t="s">
        <v>175</v>
      </c>
    </row>
    <row r="1416" spans="1:12">
      <c r="A1416" s="6">
        <v>109</v>
      </c>
      <c r="B1416" s="6">
        <v>26</v>
      </c>
      <c r="C1416" s="6">
        <v>45</v>
      </c>
      <c r="D1416" s="7">
        <v>28.279736740000001</v>
      </c>
      <c r="E1416" s="8">
        <f t="shared" si="652"/>
        <v>28</v>
      </c>
      <c r="F1416" s="7">
        <v>90.389712079999995</v>
      </c>
      <c r="G1416" s="8">
        <f t="shared" si="653"/>
        <v>90</v>
      </c>
      <c r="H1416" s="9">
        <v>6.2245354490000002</v>
      </c>
      <c r="I1416" s="8">
        <f t="shared" si="654"/>
        <v>6</v>
      </c>
      <c r="J1416" s="10">
        <v>21.58992507</v>
      </c>
      <c r="K1416" s="8">
        <f t="shared" si="655"/>
        <v>22</v>
      </c>
      <c r="L1416" s="5" t="s">
        <v>175</v>
      </c>
    </row>
    <row r="1417" spans="1:12">
      <c r="A1417" s="6">
        <v>95</v>
      </c>
      <c r="B1417" s="6">
        <v>27</v>
      </c>
      <c r="C1417" s="6">
        <v>55</v>
      </c>
      <c r="D1417" s="7">
        <v>28.472125590000001</v>
      </c>
      <c r="E1417" s="8">
        <f t="shared" si="652"/>
        <v>28</v>
      </c>
      <c r="F1417" s="7">
        <v>91.213220649999997</v>
      </c>
      <c r="G1417" s="8">
        <f t="shared" si="653"/>
        <v>91</v>
      </c>
      <c r="H1417" s="9">
        <v>6.1604144139999999</v>
      </c>
      <c r="I1417" s="8">
        <f t="shared" si="654"/>
        <v>6</v>
      </c>
      <c r="J1417" s="10">
        <v>20.886203689999999</v>
      </c>
      <c r="K1417" s="8">
        <f t="shared" si="655"/>
        <v>21</v>
      </c>
      <c r="L1417" s="5" t="s">
        <v>175</v>
      </c>
    </row>
    <row r="1418" spans="1:12">
      <c r="A1418" s="6">
        <v>119</v>
      </c>
      <c r="B1418" s="6">
        <v>5</v>
      </c>
      <c r="C1418" s="6">
        <v>55</v>
      </c>
      <c r="D1418" s="7">
        <v>29.688467159999998</v>
      </c>
      <c r="E1418" s="8">
        <f t="shared" si="652"/>
        <v>30</v>
      </c>
      <c r="F1418" s="7">
        <v>94.301116010000001</v>
      </c>
      <c r="G1418" s="8">
        <f t="shared" si="653"/>
        <v>94</v>
      </c>
      <c r="H1418" s="9">
        <v>6.168757984</v>
      </c>
      <c r="I1418" s="8">
        <f t="shared" si="654"/>
        <v>6</v>
      </c>
      <c r="J1418" s="10">
        <v>26.839248449999999</v>
      </c>
      <c r="K1418" s="8">
        <f t="shared" si="655"/>
        <v>27</v>
      </c>
      <c r="L1418" s="5" t="s">
        <v>175</v>
      </c>
    </row>
    <row r="1419" spans="1:12">
      <c r="A1419" s="6">
        <v>110</v>
      </c>
      <c r="B1419" s="6">
        <v>14</v>
      </c>
      <c r="C1419" s="6">
        <v>51</v>
      </c>
      <c r="D1419" s="7">
        <v>27.024151459999999</v>
      </c>
      <c r="E1419" s="8">
        <f t="shared" si="652"/>
        <v>27</v>
      </c>
      <c r="F1419" s="7">
        <v>91.667376329999996</v>
      </c>
      <c r="G1419" s="8">
        <f t="shared" si="653"/>
        <v>92</v>
      </c>
      <c r="H1419" s="9">
        <v>6.0854446910000002</v>
      </c>
      <c r="I1419" s="8">
        <f t="shared" si="654"/>
        <v>6</v>
      </c>
      <c r="J1419" s="10">
        <v>21.260349860000002</v>
      </c>
      <c r="K1419" s="8">
        <f t="shared" si="655"/>
        <v>21</v>
      </c>
      <c r="L1419" s="5" t="s">
        <v>175</v>
      </c>
    </row>
    <row r="1420" spans="1:12">
      <c r="A1420" s="6">
        <v>82</v>
      </c>
      <c r="B1420" s="6">
        <v>18</v>
      </c>
      <c r="C1420" s="6">
        <v>48</v>
      </c>
      <c r="D1420" s="7">
        <v>29.095882970000002</v>
      </c>
      <c r="E1420" s="8">
        <f t="shared" si="652"/>
        <v>29</v>
      </c>
      <c r="F1420" s="7">
        <v>94.167483860000004</v>
      </c>
      <c r="G1420" s="8">
        <f t="shared" si="653"/>
        <v>94</v>
      </c>
      <c r="H1420" s="9">
        <v>6.1590508159999997</v>
      </c>
      <c r="I1420" s="8">
        <f t="shared" si="654"/>
        <v>6</v>
      </c>
      <c r="J1420" s="10">
        <v>26.705813280000001</v>
      </c>
      <c r="K1420" s="8">
        <f t="shared" si="655"/>
        <v>27</v>
      </c>
      <c r="L1420" s="5" t="s">
        <v>175</v>
      </c>
    </row>
    <row r="1421" spans="1:12">
      <c r="A1421" s="6">
        <v>87</v>
      </c>
      <c r="B1421" s="6">
        <v>14</v>
      </c>
      <c r="C1421" s="6">
        <v>48</v>
      </c>
      <c r="D1421" s="7">
        <v>29.692386989999999</v>
      </c>
      <c r="E1421" s="8">
        <f t="shared" si="652"/>
        <v>30</v>
      </c>
      <c r="F1421" s="7">
        <v>92.588625440000001</v>
      </c>
      <c r="G1421" s="8">
        <f t="shared" si="653"/>
        <v>93</v>
      </c>
      <c r="H1421" s="9">
        <v>6.6060332439999998</v>
      </c>
      <c r="I1421" s="8">
        <f t="shared" si="654"/>
        <v>7</v>
      </c>
      <c r="J1421" s="10">
        <v>29.1102594</v>
      </c>
      <c r="K1421" s="8">
        <f t="shared" si="655"/>
        <v>29</v>
      </c>
      <c r="L1421" s="5" t="s">
        <v>175</v>
      </c>
    </row>
    <row r="1422" spans="1:12">
      <c r="A1422" s="6">
        <v>85</v>
      </c>
      <c r="B1422" s="6">
        <v>9</v>
      </c>
      <c r="C1422" s="6">
        <v>53</v>
      </c>
      <c r="D1422" s="7">
        <v>28.206194119999999</v>
      </c>
      <c r="E1422" s="8">
        <f t="shared" si="652"/>
        <v>28</v>
      </c>
      <c r="F1422" s="7">
        <v>92.867986979999998</v>
      </c>
      <c r="G1422" s="8">
        <f t="shared" si="653"/>
        <v>93</v>
      </c>
      <c r="H1422" s="9">
        <v>6.4476629450000003</v>
      </c>
      <c r="I1422" s="8">
        <f t="shared" si="654"/>
        <v>6</v>
      </c>
      <c r="J1422" s="10">
        <v>28.786545149999998</v>
      </c>
      <c r="K1422" s="8">
        <f t="shared" si="655"/>
        <v>29</v>
      </c>
      <c r="L1422" s="5" t="s">
        <v>175</v>
      </c>
    </row>
    <row r="1423" spans="1:12">
      <c r="A1423" s="6">
        <v>100</v>
      </c>
      <c r="B1423" s="6">
        <v>6</v>
      </c>
      <c r="C1423" s="6">
        <v>53</v>
      </c>
      <c r="D1423" s="7">
        <v>29.052480360000001</v>
      </c>
      <c r="E1423" s="8">
        <f t="shared" si="652"/>
        <v>29</v>
      </c>
      <c r="F1423" s="7">
        <v>93.922178340000002</v>
      </c>
      <c r="G1423" s="8">
        <f t="shared" si="653"/>
        <v>94</v>
      </c>
      <c r="H1423" s="9">
        <v>6.1059096229999996</v>
      </c>
      <c r="I1423" s="8">
        <f t="shared" si="654"/>
        <v>6</v>
      </c>
      <c r="J1423" s="10">
        <v>23.666206259999999</v>
      </c>
      <c r="K1423" s="8">
        <f t="shared" si="655"/>
        <v>24</v>
      </c>
      <c r="L1423" s="5" t="s">
        <v>175</v>
      </c>
    </row>
    <row r="1424" spans="1:12">
      <c r="A1424" s="6">
        <v>107</v>
      </c>
      <c r="B1424" s="6">
        <v>12</v>
      </c>
      <c r="C1424" s="6">
        <v>46</v>
      </c>
      <c r="D1424" s="7">
        <v>29.57240298</v>
      </c>
      <c r="E1424" s="8">
        <f t="shared" si="652"/>
        <v>30</v>
      </c>
      <c r="F1424" s="7">
        <v>93.618703440000004</v>
      </c>
      <c r="G1424" s="8">
        <f t="shared" si="653"/>
        <v>94</v>
      </c>
      <c r="H1424" s="9">
        <v>6.559763394</v>
      </c>
      <c r="I1424" s="8">
        <f t="shared" si="654"/>
        <v>7</v>
      </c>
      <c r="J1424" s="10">
        <v>27.569186210000002</v>
      </c>
      <c r="K1424" s="8">
        <f t="shared" si="655"/>
        <v>28</v>
      </c>
      <c r="L1424" s="5" t="s">
        <v>175</v>
      </c>
    </row>
    <row r="1425" spans="1:12">
      <c r="A1425" s="6">
        <v>91</v>
      </c>
      <c r="B1425" s="6">
        <v>13</v>
      </c>
      <c r="C1425" s="6">
        <v>47</v>
      </c>
      <c r="D1425" s="7">
        <v>29.109683270000001</v>
      </c>
      <c r="E1425" s="8">
        <f t="shared" si="652"/>
        <v>29</v>
      </c>
      <c r="F1425" s="7">
        <v>92.435109940000004</v>
      </c>
      <c r="G1425" s="8">
        <f t="shared" si="653"/>
        <v>92</v>
      </c>
      <c r="H1425" s="9">
        <v>6.1441090300000001</v>
      </c>
      <c r="I1425" s="8">
        <f t="shared" si="654"/>
        <v>6</v>
      </c>
      <c r="J1425" s="10">
        <v>27.956023040000002</v>
      </c>
      <c r="K1425" s="8">
        <f t="shared" si="655"/>
        <v>28</v>
      </c>
      <c r="L1425" s="5" t="s">
        <v>175</v>
      </c>
    </row>
    <row r="1426" spans="1:12">
      <c r="A1426" s="6">
        <v>102</v>
      </c>
      <c r="B1426" s="6">
        <v>25</v>
      </c>
      <c r="C1426" s="6">
        <v>50</v>
      </c>
      <c r="D1426" s="7">
        <v>28.20480805</v>
      </c>
      <c r="E1426" s="8">
        <f t="shared" si="652"/>
        <v>28</v>
      </c>
      <c r="F1426" s="7">
        <v>92.914403789999994</v>
      </c>
      <c r="G1426" s="8">
        <f t="shared" si="653"/>
        <v>93</v>
      </c>
      <c r="H1426" s="9">
        <v>6.0996623689999998</v>
      </c>
      <c r="I1426" s="8">
        <f t="shared" si="654"/>
        <v>6</v>
      </c>
      <c r="J1426" s="10">
        <v>20.360011440000001</v>
      </c>
      <c r="K1426" s="8">
        <f t="shared" si="655"/>
        <v>20</v>
      </c>
      <c r="L1426" s="5" t="s">
        <v>175</v>
      </c>
    </row>
    <row r="1427" spans="1:12">
      <c r="A1427" s="6">
        <v>117</v>
      </c>
      <c r="B1427" s="6">
        <v>25</v>
      </c>
      <c r="C1427" s="6">
        <v>53</v>
      </c>
      <c r="D1427" s="7">
        <v>29.11858526</v>
      </c>
      <c r="E1427" s="8">
        <f t="shared" si="652"/>
        <v>29</v>
      </c>
      <c r="F1427" s="7">
        <v>92.125430210000005</v>
      </c>
      <c r="G1427" s="8">
        <f t="shared" si="653"/>
        <v>92</v>
      </c>
      <c r="H1427" s="9">
        <v>6.4139273189999999</v>
      </c>
      <c r="I1427" s="8">
        <f t="shared" si="654"/>
        <v>6</v>
      </c>
      <c r="J1427" s="10">
        <v>24.52020164</v>
      </c>
      <c r="K1427" s="8">
        <f t="shared" si="655"/>
        <v>25</v>
      </c>
      <c r="L1427" s="5" t="s">
        <v>175</v>
      </c>
    </row>
    <row r="1428" spans="1:12">
      <c r="A1428" s="6">
        <v>85</v>
      </c>
      <c r="B1428" s="6">
        <v>21</v>
      </c>
      <c r="C1428" s="6">
        <v>52</v>
      </c>
      <c r="D1428" s="7">
        <v>29.62800691</v>
      </c>
      <c r="E1428" s="8">
        <f t="shared" si="652"/>
        <v>30</v>
      </c>
      <c r="F1428" s="7">
        <v>90.100516150000004</v>
      </c>
      <c r="G1428" s="8">
        <f t="shared" si="653"/>
        <v>90</v>
      </c>
      <c r="H1428" s="9">
        <v>6.0751441159999997</v>
      </c>
      <c r="I1428" s="8">
        <f t="shared" si="654"/>
        <v>6</v>
      </c>
      <c r="J1428" s="10">
        <v>23.695867610000001</v>
      </c>
      <c r="K1428" s="8">
        <f t="shared" si="655"/>
        <v>24</v>
      </c>
      <c r="L1428" s="5" t="s">
        <v>175</v>
      </c>
    </row>
    <row r="1429" spans="1:12">
      <c r="A1429" s="6">
        <v>104</v>
      </c>
      <c r="B1429" s="6">
        <v>25</v>
      </c>
      <c r="C1429" s="6">
        <v>55</v>
      </c>
      <c r="D1429" s="7">
        <v>29.811966009999999</v>
      </c>
      <c r="E1429" s="8">
        <f t="shared" si="652"/>
        <v>30</v>
      </c>
      <c r="F1429" s="7">
        <v>90.368812840000004</v>
      </c>
      <c r="G1429" s="8">
        <f t="shared" si="653"/>
        <v>90</v>
      </c>
      <c r="H1429" s="9">
        <v>6.1238025020000002</v>
      </c>
      <c r="I1429" s="8">
        <f t="shared" si="654"/>
        <v>6</v>
      </c>
      <c r="J1429" s="10">
        <v>22.687665030000002</v>
      </c>
      <c r="K1429" s="8">
        <f t="shared" si="655"/>
        <v>23</v>
      </c>
      <c r="L1429" s="5" t="s">
        <v>175</v>
      </c>
    </row>
    <row r="1430" spans="1:12">
      <c r="A1430" s="6">
        <v>102</v>
      </c>
      <c r="B1430" s="6">
        <v>24</v>
      </c>
      <c r="C1430" s="6">
        <v>54</v>
      </c>
      <c r="D1430" s="7">
        <v>27.72338349</v>
      </c>
      <c r="E1430" s="8">
        <f t="shared" si="652"/>
        <v>28</v>
      </c>
      <c r="F1430" s="7">
        <v>90.93897939</v>
      </c>
      <c r="G1430" s="8">
        <f t="shared" si="653"/>
        <v>91</v>
      </c>
      <c r="H1430" s="9">
        <v>6.698468621</v>
      </c>
      <c r="I1430" s="8">
        <f t="shared" si="654"/>
        <v>7</v>
      </c>
      <c r="J1430" s="10">
        <v>22.818634469999999</v>
      </c>
      <c r="K1430" s="8">
        <f t="shared" si="655"/>
        <v>23</v>
      </c>
      <c r="L1430" s="5" t="s">
        <v>175</v>
      </c>
    </row>
    <row r="1431" spans="1:12">
      <c r="A1431" s="6">
        <v>116</v>
      </c>
      <c r="B1431" s="6">
        <v>25</v>
      </c>
      <c r="C1431" s="6">
        <v>50</v>
      </c>
      <c r="D1431" s="7">
        <v>29.260927980000002</v>
      </c>
      <c r="E1431" s="8">
        <f t="shared" si="652"/>
        <v>29</v>
      </c>
      <c r="F1431" s="7">
        <v>92.923677010000006</v>
      </c>
      <c r="G1431" s="8">
        <f t="shared" si="653"/>
        <v>93</v>
      </c>
      <c r="H1431" s="9">
        <v>6.0888858140000002</v>
      </c>
      <c r="I1431" s="8">
        <f t="shared" si="654"/>
        <v>6</v>
      </c>
      <c r="J1431" s="10">
        <v>28.70627683</v>
      </c>
      <c r="K1431" s="8">
        <f t="shared" si="655"/>
        <v>29</v>
      </c>
      <c r="L1431" s="5" t="s">
        <v>175</v>
      </c>
    </row>
    <row r="1432" spans="1:12">
      <c r="A1432" s="6">
        <v>100</v>
      </c>
      <c r="B1432" s="6">
        <v>17</v>
      </c>
      <c r="C1432" s="6">
        <v>48</v>
      </c>
      <c r="D1432" s="7">
        <v>29.72791119</v>
      </c>
      <c r="E1432" s="8">
        <f t="shared" si="652"/>
        <v>30</v>
      </c>
      <c r="F1432" s="7">
        <v>94.297532950000004</v>
      </c>
      <c r="G1432" s="8">
        <f t="shared" si="653"/>
        <v>94</v>
      </c>
      <c r="H1432" s="9">
        <v>6.3678006319999998</v>
      </c>
      <c r="I1432" s="8">
        <f t="shared" si="654"/>
        <v>6</v>
      </c>
      <c r="J1432" s="10">
        <v>26.52364146</v>
      </c>
      <c r="K1432" s="8">
        <f t="shared" si="655"/>
        <v>27</v>
      </c>
      <c r="L1432" s="5" t="s">
        <v>175</v>
      </c>
    </row>
    <row r="1433" spans="1:12">
      <c r="A1433" s="6">
        <v>110</v>
      </c>
      <c r="B1433" s="6">
        <v>25</v>
      </c>
      <c r="C1433" s="6">
        <v>54</v>
      </c>
      <c r="D1433" s="7">
        <v>28.91105641</v>
      </c>
      <c r="E1433" s="8">
        <f t="shared" si="652"/>
        <v>29</v>
      </c>
      <c r="F1433" s="7">
        <v>90.784138420000005</v>
      </c>
      <c r="G1433" s="8">
        <f t="shared" si="653"/>
        <v>91</v>
      </c>
      <c r="H1433" s="9">
        <v>6.4259309379999996</v>
      </c>
      <c r="I1433" s="8">
        <f t="shared" si="654"/>
        <v>6</v>
      </c>
      <c r="J1433" s="10">
        <v>23.443984669999999</v>
      </c>
      <c r="K1433" s="8">
        <f t="shared" si="655"/>
        <v>23</v>
      </c>
      <c r="L1433" s="5" t="s">
        <v>175</v>
      </c>
    </row>
    <row r="1434" spans="1:12">
      <c r="A1434" s="6">
        <v>104</v>
      </c>
      <c r="B1434" s="6">
        <v>25</v>
      </c>
      <c r="C1434" s="6">
        <v>51</v>
      </c>
      <c r="D1434" s="7">
        <v>28.96361426</v>
      </c>
      <c r="E1434" s="8">
        <f t="shared" si="652"/>
        <v>29</v>
      </c>
      <c r="F1434" s="7">
        <v>93.884821529999996</v>
      </c>
      <c r="G1434" s="8">
        <f t="shared" si="653"/>
        <v>94</v>
      </c>
      <c r="H1434" s="9">
        <v>6.4699832759999998</v>
      </c>
      <c r="I1434" s="8">
        <f t="shared" si="654"/>
        <v>6</v>
      </c>
      <c r="J1434" s="10">
        <v>23.56130173</v>
      </c>
      <c r="K1434" s="8">
        <f t="shared" si="655"/>
        <v>24</v>
      </c>
      <c r="L1434" s="5" t="s">
        <v>175</v>
      </c>
    </row>
    <row r="1435" spans="1:12">
      <c r="A1435" s="6">
        <v>107</v>
      </c>
      <c r="B1435" s="6">
        <v>11</v>
      </c>
      <c r="C1435" s="6">
        <v>54</v>
      </c>
      <c r="D1435" s="7">
        <v>28.590523690000001</v>
      </c>
      <c r="E1435" s="8">
        <f t="shared" si="652"/>
        <v>29</v>
      </c>
      <c r="F1435" s="7">
        <v>91.336172360000006</v>
      </c>
      <c r="G1435" s="8">
        <f t="shared" si="653"/>
        <v>91</v>
      </c>
      <c r="H1435" s="9">
        <v>6.0940163380000003</v>
      </c>
      <c r="I1435" s="8">
        <f t="shared" si="654"/>
        <v>6</v>
      </c>
      <c r="J1435" s="10">
        <v>29.440080340000002</v>
      </c>
      <c r="K1435" s="8">
        <f t="shared" si="655"/>
        <v>29</v>
      </c>
      <c r="L1435" s="5" t="s">
        <v>175</v>
      </c>
    </row>
    <row r="1436" spans="1:12">
      <c r="A1436" s="6">
        <v>98</v>
      </c>
      <c r="B1436" s="6">
        <v>26</v>
      </c>
      <c r="C1436" s="6">
        <v>52</v>
      </c>
      <c r="D1436" s="7">
        <v>27.338977159999999</v>
      </c>
      <c r="E1436" s="8">
        <f t="shared" si="652"/>
        <v>27</v>
      </c>
      <c r="F1436" s="7">
        <v>90.697590079999998</v>
      </c>
      <c r="G1436" s="8">
        <f t="shared" si="653"/>
        <v>91</v>
      </c>
      <c r="H1436" s="9">
        <v>6.1500908990000003</v>
      </c>
      <c r="I1436" s="8">
        <f t="shared" si="654"/>
        <v>6</v>
      </c>
      <c r="J1436" s="10">
        <v>28.691138349999999</v>
      </c>
      <c r="K1436" s="8">
        <f t="shared" si="655"/>
        <v>29</v>
      </c>
      <c r="L1436" s="5" t="s">
        <v>175</v>
      </c>
    </row>
    <row r="1437" spans="1:12">
      <c r="A1437" s="6">
        <v>88</v>
      </c>
      <c r="B1437" s="6">
        <v>17</v>
      </c>
      <c r="C1437" s="6">
        <v>52</v>
      </c>
      <c r="D1437" s="7">
        <v>29.904158890000001</v>
      </c>
      <c r="E1437" s="8">
        <f t="shared" si="652"/>
        <v>30</v>
      </c>
      <c r="F1437" s="7">
        <v>90.752843630000001</v>
      </c>
      <c r="G1437" s="8">
        <f t="shared" si="653"/>
        <v>91</v>
      </c>
      <c r="H1437" s="9">
        <v>6.6469624249999999</v>
      </c>
      <c r="I1437" s="8">
        <f t="shared" si="654"/>
        <v>7</v>
      </c>
      <c r="J1437" s="10">
        <v>25.378283969999998</v>
      </c>
      <c r="K1437" s="8">
        <f t="shared" si="655"/>
        <v>25</v>
      </c>
      <c r="L1437" s="5" t="s">
        <v>175</v>
      </c>
    </row>
    <row r="1438" spans="1:12">
      <c r="A1438" s="6">
        <v>87</v>
      </c>
      <c r="B1438" s="6">
        <v>25</v>
      </c>
      <c r="C1438" s="6">
        <v>46</v>
      </c>
      <c r="D1438" s="7">
        <v>27.42711692</v>
      </c>
      <c r="E1438" s="8">
        <f t="shared" si="652"/>
        <v>27</v>
      </c>
      <c r="F1438" s="7">
        <v>90.026962010000005</v>
      </c>
      <c r="G1438" s="8">
        <f t="shared" si="653"/>
        <v>90</v>
      </c>
      <c r="H1438" s="9">
        <v>6.3796907479999998</v>
      </c>
      <c r="I1438" s="8">
        <f t="shared" si="654"/>
        <v>6</v>
      </c>
      <c r="J1438" s="10">
        <v>21.7508774</v>
      </c>
      <c r="K1438" s="8">
        <f t="shared" si="655"/>
        <v>22</v>
      </c>
      <c r="L1438" s="5" t="s">
        <v>175</v>
      </c>
    </row>
    <row r="1439" spans="1:12">
      <c r="A1439" s="6">
        <v>120</v>
      </c>
      <c r="B1439" s="6">
        <v>8</v>
      </c>
      <c r="C1439" s="6">
        <v>46</v>
      </c>
      <c r="D1439" s="7">
        <v>29.55657523</v>
      </c>
      <c r="E1439" s="8">
        <f t="shared" si="652"/>
        <v>30</v>
      </c>
      <c r="F1439" s="7">
        <v>90.709372619999996</v>
      </c>
      <c r="G1439" s="8">
        <f t="shared" si="653"/>
        <v>91</v>
      </c>
      <c r="H1439" s="9">
        <v>6.7328343339999996</v>
      </c>
      <c r="I1439" s="8">
        <f t="shared" si="654"/>
        <v>7</v>
      </c>
      <c r="J1439" s="10">
        <v>28.365355959999999</v>
      </c>
      <c r="K1439" s="8">
        <f t="shared" si="655"/>
        <v>28</v>
      </c>
      <c r="L1439" s="5" t="s">
        <v>175</v>
      </c>
    </row>
    <row r="1440" spans="1:12">
      <c r="A1440" s="6">
        <v>95</v>
      </c>
      <c r="B1440" s="6">
        <v>13</v>
      </c>
      <c r="C1440" s="6">
        <v>46</v>
      </c>
      <c r="D1440" s="7">
        <v>29.840707739999999</v>
      </c>
      <c r="E1440" s="8">
        <f t="shared" si="652"/>
        <v>30</v>
      </c>
      <c r="F1440" s="7">
        <v>93.763128929999993</v>
      </c>
      <c r="G1440" s="8">
        <f t="shared" si="653"/>
        <v>94</v>
      </c>
      <c r="H1440" s="9">
        <v>6.1260199320000002</v>
      </c>
      <c r="I1440" s="8">
        <f t="shared" si="654"/>
        <v>6</v>
      </c>
      <c r="J1440" s="10">
        <v>23.282078380000002</v>
      </c>
      <c r="K1440" s="8">
        <f t="shared" si="655"/>
        <v>23</v>
      </c>
      <c r="L1440" s="5" t="s">
        <v>175</v>
      </c>
    </row>
    <row r="1441" spans="1:12">
      <c r="A1441" s="6">
        <v>108</v>
      </c>
      <c r="B1441" s="6">
        <v>22</v>
      </c>
      <c r="C1441" s="6">
        <v>47</v>
      </c>
      <c r="D1441" s="7">
        <v>28.53545677</v>
      </c>
      <c r="E1441" s="8">
        <f t="shared" si="652"/>
        <v>29</v>
      </c>
      <c r="F1441" s="7">
        <v>91.727427019999993</v>
      </c>
      <c r="G1441" s="8">
        <f t="shared" si="653"/>
        <v>92</v>
      </c>
      <c r="H1441" s="9">
        <v>6.1611235789999999</v>
      </c>
      <c r="I1441" s="8">
        <f t="shared" si="654"/>
        <v>6</v>
      </c>
      <c r="J1441" s="10">
        <v>25.129004800000001</v>
      </c>
      <c r="K1441" s="8">
        <f t="shared" si="655"/>
        <v>25</v>
      </c>
      <c r="L1441" s="5" t="s">
        <v>175</v>
      </c>
    </row>
    <row r="1442" spans="1:12">
      <c r="A1442" s="6">
        <v>82</v>
      </c>
      <c r="B1442" s="6">
        <v>13</v>
      </c>
      <c r="C1442" s="6">
        <v>52</v>
      </c>
      <c r="D1442" s="7">
        <v>27.115350459999998</v>
      </c>
      <c r="E1442" s="8">
        <f t="shared" si="652"/>
        <v>27</v>
      </c>
      <c r="F1442" s="7">
        <v>94.869078860000002</v>
      </c>
      <c r="G1442" s="8">
        <f t="shared" si="653"/>
        <v>95</v>
      </c>
      <c r="H1442" s="9">
        <v>6.4428100529999996</v>
      </c>
      <c r="I1442" s="8">
        <f t="shared" si="654"/>
        <v>6</v>
      </c>
      <c r="J1442" s="10">
        <v>26.51924782</v>
      </c>
      <c r="K1442" s="8">
        <f t="shared" si="655"/>
        <v>27</v>
      </c>
      <c r="L1442" s="5" t="s">
        <v>175</v>
      </c>
    </row>
    <row r="1443" spans="1:12">
      <c r="A1443" s="6">
        <v>120</v>
      </c>
      <c r="B1443" s="6">
        <v>23</v>
      </c>
      <c r="C1443" s="6">
        <v>55</v>
      </c>
      <c r="D1443" s="7">
        <v>27.844928029999998</v>
      </c>
      <c r="E1443" s="8">
        <f t="shared" si="652"/>
        <v>28</v>
      </c>
      <c r="F1443" s="7">
        <v>91.606665939999999</v>
      </c>
      <c r="G1443" s="8">
        <f t="shared" si="653"/>
        <v>92</v>
      </c>
      <c r="H1443" s="9">
        <v>6.7320490749999999</v>
      </c>
      <c r="I1443" s="8">
        <f t="shared" si="654"/>
        <v>7</v>
      </c>
      <c r="J1443" s="10">
        <v>26.478444289999999</v>
      </c>
      <c r="K1443" s="8">
        <f t="shared" si="655"/>
        <v>26</v>
      </c>
      <c r="L1443" s="5" t="s">
        <v>175</v>
      </c>
    </row>
    <row r="1444" spans="1:12">
      <c r="A1444" s="6">
        <v>110</v>
      </c>
      <c r="B1444" s="6">
        <v>22</v>
      </c>
      <c r="C1444" s="6">
        <v>47</v>
      </c>
      <c r="D1444" s="7">
        <v>29.03157242</v>
      </c>
      <c r="E1444" s="8">
        <f t="shared" si="652"/>
        <v>29</v>
      </c>
      <c r="F1444" s="7">
        <v>91.821725920000006</v>
      </c>
      <c r="G1444" s="8">
        <f t="shared" si="653"/>
        <v>92</v>
      </c>
      <c r="H1444" s="9">
        <v>6.2436737249999998</v>
      </c>
      <c r="I1444" s="8">
        <f t="shared" si="654"/>
        <v>6</v>
      </c>
      <c r="J1444" s="10">
        <v>24.938612540000001</v>
      </c>
      <c r="K1444" s="8">
        <f t="shared" si="655"/>
        <v>25</v>
      </c>
      <c r="L1444" s="5" t="s">
        <v>175</v>
      </c>
    </row>
    <row r="1445" spans="1:12">
      <c r="A1445" s="6">
        <v>95</v>
      </c>
      <c r="B1445" s="6">
        <v>23</v>
      </c>
      <c r="C1445" s="6">
        <v>45</v>
      </c>
      <c r="D1445" s="7">
        <v>27.824244570000001</v>
      </c>
      <c r="E1445" s="8">
        <f t="shared" si="652"/>
        <v>28</v>
      </c>
      <c r="F1445" s="7">
        <v>90.566987420000004</v>
      </c>
      <c r="G1445" s="8">
        <f t="shared" si="653"/>
        <v>91</v>
      </c>
      <c r="H1445" s="9">
        <v>6.2662087270000004</v>
      </c>
      <c r="I1445" s="8">
        <f t="shared" si="654"/>
        <v>6</v>
      </c>
      <c r="J1445" s="10">
        <v>21.190145260000001</v>
      </c>
      <c r="K1445" s="8">
        <f t="shared" si="655"/>
        <v>21</v>
      </c>
      <c r="L1445" s="5" t="s">
        <v>175</v>
      </c>
    </row>
    <row r="1446" spans="1:12">
      <c r="A1446" s="6">
        <v>106</v>
      </c>
      <c r="B1446" s="6">
        <v>10</v>
      </c>
      <c r="C1446" s="6">
        <v>49</v>
      </c>
      <c r="D1446" s="7">
        <v>27.726531420000001</v>
      </c>
      <c r="E1446" s="8">
        <f t="shared" si="652"/>
        <v>28</v>
      </c>
      <c r="F1446" s="7">
        <v>92.006875309999998</v>
      </c>
      <c r="G1446" s="8">
        <f t="shared" si="653"/>
        <v>92</v>
      </c>
      <c r="H1446" s="9">
        <v>6.3506237390000004</v>
      </c>
      <c r="I1446" s="8">
        <f t="shared" si="654"/>
        <v>6</v>
      </c>
      <c r="J1446" s="10">
        <v>20.211267469999999</v>
      </c>
      <c r="K1446" s="8">
        <f t="shared" si="655"/>
        <v>20</v>
      </c>
      <c r="L1446" s="5" t="s">
        <v>175</v>
      </c>
    </row>
    <row r="1447" spans="1:12">
      <c r="A1447" s="6">
        <v>99</v>
      </c>
      <c r="B1447" s="6">
        <v>12</v>
      </c>
      <c r="C1447" s="6">
        <v>52</v>
      </c>
      <c r="D1447" s="7">
        <v>28.697083339999999</v>
      </c>
      <c r="E1447" s="8">
        <f t="shared" si="652"/>
        <v>29</v>
      </c>
      <c r="F1447" s="7">
        <v>94.307598549999994</v>
      </c>
      <c r="G1447" s="8">
        <f t="shared" si="653"/>
        <v>94</v>
      </c>
      <c r="H1447" s="9">
        <v>6.0029272929999999</v>
      </c>
      <c r="I1447" s="8">
        <f t="shared" si="654"/>
        <v>6</v>
      </c>
      <c r="J1447" s="10">
        <v>22.218070879999999</v>
      </c>
      <c r="K1447" s="8">
        <f t="shared" si="655"/>
        <v>22</v>
      </c>
      <c r="L1447" s="5" t="s">
        <v>175</v>
      </c>
    </row>
    <row r="1448" spans="1:12">
      <c r="A1448" s="6">
        <v>106</v>
      </c>
      <c r="B1448" s="6">
        <v>20</v>
      </c>
      <c r="C1448" s="6">
        <v>51</v>
      </c>
      <c r="D1448" s="7">
        <v>29.730196620000001</v>
      </c>
      <c r="E1448" s="8">
        <f t="shared" si="652"/>
        <v>30</v>
      </c>
      <c r="F1448" s="7">
        <v>90.970157150000006</v>
      </c>
      <c r="G1448" s="8">
        <f t="shared" si="653"/>
        <v>91</v>
      </c>
      <c r="H1448" s="9">
        <v>6.3425731120000002</v>
      </c>
      <c r="I1448" s="8">
        <f t="shared" si="654"/>
        <v>6</v>
      </c>
      <c r="J1448" s="10">
        <v>20.49035619</v>
      </c>
      <c r="K1448" s="8">
        <f t="shared" si="655"/>
        <v>20</v>
      </c>
      <c r="L1448" s="5" t="s">
        <v>175</v>
      </c>
    </row>
    <row r="1449" spans="1:12">
      <c r="A1449" s="6">
        <v>83</v>
      </c>
      <c r="B1449" s="6">
        <v>11</v>
      </c>
      <c r="C1449" s="6">
        <v>53</v>
      </c>
      <c r="D1449" s="7">
        <v>29.540971710000001</v>
      </c>
      <c r="E1449" s="8">
        <f t="shared" si="652"/>
        <v>30</v>
      </c>
      <c r="F1449" s="7">
        <v>92.917783069999999</v>
      </c>
      <c r="G1449" s="8">
        <f t="shared" si="653"/>
        <v>93</v>
      </c>
      <c r="H1449" s="9">
        <v>6.1639212480000003</v>
      </c>
      <c r="I1449" s="8">
        <f t="shared" si="654"/>
        <v>6</v>
      </c>
      <c r="J1449" s="10">
        <v>21.9653077</v>
      </c>
      <c r="K1449" s="8">
        <f t="shared" si="655"/>
        <v>22</v>
      </c>
      <c r="L1449" s="5" t="s">
        <v>175</v>
      </c>
    </row>
    <row r="1450" spans="1:12">
      <c r="A1450" s="6">
        <v>117</v>
      </c>
      <c r="B1450" s="6">
        <v>19</v>
      </c>
      <c r="C1450" s="6">
        <v>55</v>
      </c>
      <c r="D1450" s="7">
        <v>28.803119219999999</v>
      </c>
      <c r="E1450" s="8">
        <f t="shared" si="652"/>
        <v>29</v>
      </c>
      <c r="F1450" s="7">
        <v>91.783369329999999</v>
      </c>
      <c r="G1450" s="8">
        <f t="shared" si="653"/>
        <v>92</v>
      </c>
      <c r="H1450" s="9">
        <v>6.121745389</v>
      </c>
      <c r="I1450" s="8">
        <f t="shared" si="654"/>
        <v>6</v>
      </c>
      <c r="J1450" s="10">
        <v>25.163598910000001</v>
      </c>
      <c r="K1450" s="8">
        <f t="shared" si="655"/>
        <v>25</v>
      </c>
      <c r="L1450" s="5" t="s">
        <v>175</v>
      </c>
    </row>
    <row r="1451" spans="1:12">
      <c r="A1451" s="6">
        <v>98</v>
      </c>
      <c r="B1451" s="6">
        <v>26</v>
      </c>
      <c r="C1451" s="6">
        <v>49</v>
      </c>
      <c r="D1451" s="7">
        <v>27.290356689999999</v>
      </c>
      <c r="E1451" s="8">
        <f t="shared" si="652"/>
        <v>27</v>
      </c>
      <c r="F1451" s="7">
        <v>90.533300909999994</v>
      </c>
      <c r="G1451" s="8">
        <f t="shared" si="653"/>
        <v>91</v>
      </c>
      <c r="H1451" s="9">
        <v>6.1301604730000001</v>
      </c>
      <c r="I1451" s="8">
        <f t="shared" si="654"/>
        <v>6</v>
      </c>
      <c r="J1451" s="10">
        <v>23.49535234</v>
      </c>
      <c r="K1451" s="8">
        <f t="shared" si="655"/>
        <v>23</v>
      </c>
      <c r="L1451" s="5" t="s">
        <v>175</v>
      </c>
    </row>
    <row r="1452" spans="1:12">
      <c r="A1452" s="6">
        <v>113</v>
      </c>
      <c r="B1452" s="6">
        <v>20</v>
      </c>
      <c r="C1452" s="6">
        <v>48</v>
      </c>
      <c r="D1452" s="7">
        <v>27.465836490000001</v>
      </c>
      <c r="E1452" s="8">
        <f t="shared" si="652"/>
        <v>27</v>
      </c>
      <c r="F1452" s="7">
        <v>94.876790409999998</v>
      </c>
      <c r="G1452" s="8">
        <f t="shared" si="653"/>
        <v>95</v>
      </c>
      <c r="H1452" s="9">
        <v>6.4405846809999998</v>
      </c>
      <c r="I1452" s="8">
        <f t="shared" si="654"/>
        <v>6</v>
      </c>
      <c r="J1452" s="10">
        <v>27.278998470000001</v>
      </c>
      <c r="K1452" s="8">
        <f t="shared" si="655"/>
        <v>27</v>
      </c>
      <c r="L1452" s="5" t="s">
        <v>175</v>
      </c>
    </row>
    <row r="1453" spans="1:12">
      <c r="A1453" s="6">
        <v>101</v>
      </c>
      <c r="B1453" s="6">
        <v>17</v>
      </c>
      <c r="C1453" s="6">
        <v>47</v>
      </c>
      <c r="D1453" s="7">
        <v>29.494013890000002</v>
      </c>
      <c r="E1453" s="8">
        <f t="shared" si="652"/>
        <v>29</v>
      </c>
      <c r="F1453" s="7">
        <v>94.729813379999996</v>
      </c>
      <c r="G1453" s="8">
        <f t="shared" si="653"/>
        <v>95</v>
      </c>
      <c r="H1453" s="9">
        <v>6.1850532339999997</v>
      </c>
      <c r="I1453" s="8">
        <f t="shared" si="654"/>
        <v>6</v>
      </c>
      <c r="J1453" s="10">
        <v>26.308208759999999</v>
      </c>
      <c r="K1453" s="8">
        <f t="shared" si="655"/>
        <v>26</v>
      </c>
      <c r="L1453" s="5" t="s">
        <v>175</v>
      </c>
    </row>
    <row r="1454" spans="1:12">
      <c r="A1454" s="6">
        <v>98</v>
      </c>
      <c r="B1454" s="6">
        <v>7</v>
      </c>
      <c r="C1454" s="6">
        <v>45</v>
      </c>
      <c r="D1454" s="7">
        <v>27.791618079999999</v>
      </c>
      <c r="E1454" s="8">
        <f t="shared" si="652"/>
        <v>28</v>
      </c>
      <c r="F1454" s="7">
        <v>92.510549459999993</v>
      </c>
      <c r="G1454" s="8">
        <f t="shared" si="653"/>
        <v>93</v>
      </c>
      <c r="H1454" s="9">
        <v>6.157724816</v>
      </c>
      <c r="I1454" s="8">
        <f t="shared" si="654"/>
        <v>6</v>
      </c>
      <c r="J1454" s="10">
        <v>26.854226239999999</v>
      </c>
      <c r="K1454" s="8">
        <f t="shared" si="655"/>
        <v>27</v>
      </c>
      <c r="L1454" s="5" t="s">
        <v>175</v>
      </c>
    </row>
    <row r="1455" spans="1:12">
      <c r="A1455" s="6">
        <v>93</v>
      </c>
      <c r="B1455" s="6">
        <v>22</v>
      </c>
      <c r="C1455" s="6">
        <v>48</v>
      </c>
      <c r="D1455" s="7">
        <v>29.125337389999999</v>
      </c>
      <c r="E1455" s="8">
        <f t="shared" si="652"/>
        <v>29</v>
      </c>
      <c r="F1455" s="7">
        <v>91.522911410000006</v>
      </c>
      <c r="G1455" s="8">
        <f t="shared" si="653"/>
        <v>92</v>
      </c>
      <c r="H1455" s="9">
        <v>6.7769879739999999</v>
      </c>
      <c r="I1455" s="8">
        <f t="shared" si="654"/>
        <v>7</v>
      </c>
      <c r="J1455" s="10">
        <v>21.904404450000001</v>
      </c>
      <c r="K1455" s="8">
        <f t="shared" si="655"/>
        <v>22</v>
      </c>
      <c r="L1455" s="5" t="s">
        <v>175</v>
      </c>
    </row>
    <row r="1456" spans="1:12">
      <c r="A1456" s="6">
        <v>95</v>
      </c>
      <c r="B1456" s="6">
        <v>21</v>
      </c>
      <c r="C1456" s="6">
        <v>47</v>
      </c>
      <c r="D1456" s="7">
        <v>27.93114233</v>
      </c>
      <c r="E1456" s="8">
        <f t="shared" si="652"/>
        <v>28</v>
      </c>
      <c r="F1456" s="7">
        <v>93.561614390000003</v>
      </c>
      <c r="G1456" s="8">
        <f t="shared" si="653"/>
        <v>94</v>
      </c>
      <c r="H1456" s="9">
        <v>6.4319708770000004</v>
      </c>
      <c r="I1456" s="8">
        <f t="shared" si="654"/>
        <v>6</v>
      </c>
      <c r="J1456" s="10">
        <v>20.661278360000001</v>
      </c>
      <c r="K1456" s="8">
        <f t="shared" si="655"/>
        <v>21</v>
      </c>
      <c r="L1456" s="5" t="s">
        <v>175</v>
      </c>
    </row>
    <row r="1457" spans="1:12">
      <c r="A1457" s="6">
        <v>109</v>
      </c>
      <c r="B1457" s="6">
        <v>12</v>
      </c>
      <c r="C1457" s="6">
        <v>48</v>
      </c>
      <c r="D1457" s="7">
        <v>29.457717479999999</v>
      </c>
      <c r="E1457" s="8">
        <f t="shared" si="652"/>
        <v>29</v>
      </c>
      <c r="F1457" s="7">
        <v>92.125347360000006</v>
      </c>
      <c r="G1457" s="8">
        <f t="shared" si="653"/>
        <v>92</v>
      </c>
      <c r="H1457" s="9">
        <v>6.7087438429999997</v>
      </c>
      <c r="I1457" s="8">
        <f t="shared" si="654"/>
        <v>7</v>
      </c>
      <c r="J1457" s="10">
        <v>20.76212031</v>
      </c>
      <c r="K1457" s="8">
        <f t="shared" si="655"/>
        <v>21</v>
      </c>
      <c r="L1457" s="5" t="s">
        <v>175</v>
      </c>
    </row>
    <row r="1458" spans="1:12">
      <c r="A1458" s="6">
        <v>118</v>
      </c>
      <c r="B1458" s="6">
        <v>12</v>
      </c>
      <c r="C1458" s="6">
        <v>47</v>
      </c>
      <c r="D1458" s="7">
        <v>27.968722790000001</v>
      </c>
      <c r="E1458" s="8">
        <f t="shared" si="652"/>
        <v>28</v>
      </c>
      <c r="F1458" s="7">
        <v>92.174447959999995</v>
      </c>
      <c r="G1458" s="8">
        <f t="shared" si="653"/>
        <v>92</v>
      </c>
      <c r="H1458" s="9">
        <v>6.0107396450000001</v>
      </c>
      <c r="I1458" s="8">
        <f t="shared" si="654"/>
        <v>6</v>
      </c>
      <c r="J1458" s="10">
        <v>28.947669489999999</v>
      </c>
      <c r="K1458" s="8">
        <f t="shared" si="655"/>
        <v>29</v>
      </c>
      <c r="L1458" s="5" t="s">
        <v>175</v>
      </c>
    </row>
    <row r="1459" spans="1:12">
      <c r="A1459" s="6">
        <v>100</v>
      </c>
      <c r="B1459" s="6">
        <v>14</v>
      </c>
      <c r="C1459" s="6">
        <v>49</v>
      </c>
      <c r="D1459" s="7">
        <v>29.488829580000001</v>
      </c>
      <c r="E1459" s="8">
        <f t="shared" si="652"/>
        <v>29</v>
      </c>
      <c r="F1459" s="7">
        <v>91.075742329999997</v>
      </c>
      <c r="G1459" s="8">
        <f t="shared" si="653"/>
        <v>91</v>
      </c>
      <c r="H1459" s="9">
        <v>6.365956658</v>
      </c>
      <c r="I1459" s="8">
        <f t="shared" si="654"/>
        <v>6</v>
      </c>
      <c r="J1459" s="10">
        <v>26.019093550000001</v>
      </c>
      <c r="K1459" s="8">
        <f t="shared" si="655"/>
        <v>26</v>
      </c>
      <c r="L1459" s="5" t="s">
        <v>175</v>
      </c>
    </row>
    <row r="1460" spans="1:12">
      <c r="A1460" s="6">
        <v>89</v>
      </c>
      <c r="B1460" s="6">
        <v>9</v>
      </c>
      <c r="C1460" s="6">
        <v>47</v>
      </c>
      <c r="D1460" s="7">
        <v>29.471562590000001</v>
      </c>
      <c r="E1460" s="8">
        <f t="shared" si="652"/>
        <v>29</v>
      </c>
      <c r="F1460" s="7">
        <v>90.770696180000002</v>
      </c>
      <c r="G1460" s="8">
        <f t="shared" si="653"/>
        <v>91</v>
      </c>
      <c r="H1460" s="9">
        <v>6.6683827659999997</v>
      </c>
      <c r="I1460" s="8">
        <f t="shared" si="654"/>
        <v>7</v>
      </c>
      <c r="J1460" s="10">
        <v>28.752260669999998</v>
      </c>
      <c r="K1460" s="8">
        <f t="shared" si="655"/>
        <v>29</v>
      </c>
      <c r="L1460" s="5" t="s">
        <v>175</v>
      </c>
    </row>
    <row r="1461" spans="1:12">
      <c r="A1461" s="6">
        <v>95</v>
      </c>
      <c r="B1461" s="6">
        <v>16</v>
      </c>
      <c r="C1461" s="6">
        <v>46</v>
      </c>
      <c r="D1461" s="7">
        <v>27.076726499999999</v>
      </c>
      <c r="E1461" s="8">
        <f t="shared" si="652"/>
        <v>27</v>
      </c>
      <c r="F1461" s="7">
        <v>90.143626220000002</v>
      </c>
      <c r="G1461" s="8">
        <f t="shared" si="653"/>
        <v>90</v>
      </c>
      <c r="H1461" s="9">
        <v>6.74669542</v>
      </c>
      <c r="I1461" s="8">
        <f t="shared" si="654"/>
        <v>7</v>
      </c>
      <c r="J1461" s="10">
        <v>24.4514648</v>
      </c>
      <c r="K1461" s="8">
        <f t="shared" si="655"/>
        <v>24</v>
      </c>
      <c r="L1461" s="5" t="s">
        <v>175</v>
      </c>
    </row>
    <row r="1462" spans="1:12">
      <c r="A1462" s="6">
        <v>95</v>
      </c>
      <c r="B1462" s="6">
        <v>7</v>
      </c>
      <c r="C1462" s="6">
        <v>45</v>
      </c>
      <c r="D1462" s="7">
        <v>27.300085970000001</v>
      </c>
      <c r="E1462" s="8">
        <f t="shared" si="652"/>
        <v>27</v>
      </c>
      <c r="F1462" s="7">
        <v>90.800153080000001</v>
      </c>
      <c r="G1462" s="8">
        <f t="shared" si="653"/>
        <v>91</v>
      </c>
      <c r="H1462" s="9">
        <v>6.031665834</v>
      </c>
      <c r="I1462" s="8">
        <f t="shared" si="654"/>
        <v>6</v>
      </c>
      <c r="J1462" s="10">
        <v>25.094845110000001</v>
      </c>
      <c r="K1462" s="8">
        <f t="shared" si="655"/>
        <v>25</v>
      </c>
      <c r="L1462" s="5" t="s">
        <v>175</v>
      </c>
    </row>
    <row r="1463" spans="1:12">
      <c r="A1463" s="6">
        <v>87</v>
      </c>
      <c r="B1463" s="6">
        <v>6</v>
      </c>
      <c r="C1463" s="6">
        <v>45</v>
      </c>
      <c r="D1463" s="7">
        <v>29.827293940000001</v>
      </c>
      <c r="E1463" s="8">
        <f t="shared" si="652"/>
        <v>30</v>
      </c>
      <c r="F1463" s="7">
        <v>90.79007335</v>
      </c>
      <c r="G1463" s="8">
        <f t="shared" si="653"/>
        <v>91</v>
      </c>
      <c r="H1463" s="9">
        <v>6.4007720499999996</v>
      </c>
      <c r="I1463" s="8">
        <f t="shared" si="654"/>
        <v>6</v>
      </c>
      <c r="J1463" s="10">
        <v>22.842035889999998</v>
      </c>
      <c r="K1463" s="8">
        <f t="shared" si="655"/>
        <v>23</v>
      </c>
      <c r="L1463" s="5" t="s">
        <v>175</v>
      </c>
    </row>
    <row r="1464" spans="1:12">
      <c r="A1464" s="6">
        <v>93</v>
      </c>
      <c r="B1464" s="6">
        <v>20</v>
      </c>
      <c r="C1464" s="6">
        <v>50</v>
      </c>
      <c r="D1464" s="7">
        <v>29.93061247</v>
      </c>
      <c r="E1464" s="8">
        <f t="shared" si="652"/>
        <v>30</v>
      </c>
      <c r="F1464" s="7">
        <v>93.229808989999995</v>
      </c>
      <c r="G1464" s="8">
        <f t="shared" si="653"/>
        <v>93</v>
      </c>
      <c r="H1464" s="9">
        <v>6.4487926890000002</v>
      </c>
      <c r="I1464" s="8">
        <f t="shared" si="654"/>
        <v>6</v>
      </c>
      <c r="J1464" s="10">
        <v>24.34814338</v>
      </c>
      <c r="K1464" s="8">
        <f t="shared" si="655"/>
        <v>24</v>
      </c>
      <c r="L1464" s="5" t="s">
        <v>175</v>
      </c>
    </row>
    <row r="1465" spans="1:12">
      <c r="A1465" s="6">
        <v>84</v>
      </c>
      <c r="B1465" s="6">
        <v>29</v>
      </c>
      <c r="C1465" s="6">
        <v>49</v>
      </c>
      <c r="D1465" s="7">
        <v>29.943491680000001</v>
      </c>
      <c r="E1465" s="8">
        <f t="shared" si="652"/>
        <v>30</v>
      </c>
      <c r="F1465" s="7">
        <v>93.907411920000001</v>
      </c>
      <c r="G1465" s="8">
        <f t="shared" si="653"/>
        <v>94</v>
      </c>
      <c r="H1465" s="9">
        <v>6.2514202750000001</v>
      </c>
      <c r="I1465" s="8">
        <f t="shared" si="654"/>
        <v>6</v>
      </c>
      <c r="J1465" s="10">
        <v>20.390205030000001</v>
      </c>
      <c r="K1465" s="8">
        <f t="shared" si="655"/>
        <v>20</v>
      </c>
      <c r="L1465" s="5" t="s">
        <v>175</v>
      </c>
    </row>
    <row r="1466" spans="1:12">
      <c r="A1466" s="6">
        <v>111</v>
      </c>
      <c r="B1466" s="6">
        <v>5</v>
      </c>
      <c r="C1466" s="6">
        <v>47</v>
      </c>
      <c r="D1466" s="7">
        <v>28.03306461</v>
      </c>
      <c r="E1466" s="8">
        <f t="shared" si="652"/>
        <v>28</v>
      </c>
      <c r="F1466" s="7">
        <v>91.473557779999993</v>
      </c>
      <c r="G1466" s="8">
        <f t="shared" si="653"/>
        <v>91</v>
      </c>
      <c r="H1466" s="9">
        <v>6.2744528109999997</v>
      </c>
      <c r="I1466" s="8">
        <f t="shared" si="654"/>
        <v>6</v>
      </c>
      <c r="J1466" s="10">
        <v>21.17924769</v>
      </c>
      <c r="K1466" s="8">
        <f t="shared" si="655"/>
        <v>21</v>
      </c>
      <c r="L1466" s="5" t="s">
        <v>175</v>
      </c>
    </row>
    <row r="1467" spans="1:12">
      <c r="A1467" s="6">
        <v>111</v>
      </c>
      <c r="B1467" s="6">
        <v>5</v>
      </c>
      <c r="C1467" s="6">
        <v>52</v>
      </c>
      <c r="D1467" s="7">
        <v>29.8843055</v>
      </c>
      <c r="E1467" s="8">
        <f t="shared" si="652"/>
        <v>30</v>
      </c>
      <c r="F1467" s="7">
        <v>94.037114700000004</v>
      </c>
      <c r="G1467" s="8">
        <f t="shared" si="653"/>
        <v>94</v>
      </c>
      <c r="H1467" s="9">
        <v>6.1359963720000001</v>
      </c>
      <c r="I1467" s="8">
        <f t="shared" si="654"/>
        <v>6</v>
      </c>
      <c r="J1467" s="10">
        <v>21.0000988</v>
      </c>
      <c r="K1467" s="8">
        <f t="shared" si="655"/>
        <v>21</v>
      </c>
      <c r="L1467" s="5" t="s">
        <v>175</v>
      </c>
    </row>
    <row r="1468" spans="1:12">
      <c r="A1468" s="6">
        <v>111</v>
      </c>
      <c r="B1468" s="6">
        <v>15</v>
      </c>
      <c r="C1468" s="6">
        <v>54</v>
      </c>
      <c r="D1468" s="7">
        <v>27.705837299999999</v>
      </c>
      <c r="E1468" s="8">
        <f t="shared" si="652"/>
        <v>28</v>
      </c>
      <c r="F1468" s="7">
        <v>92.911856950000001</v>
      </c>
      <c r="G1468" s="8">
        <f t="shared" si="653"/>
        <v>93</v>
      </c>
      <c r="H1468" s="9">
        <v>6.1940901720000001</v>
      </c>
      <c r="I1468" s="8">
        <f t="shared" si="654"/>
        <v>6</v>
      </c>
      <c r="J1468" s="10">
        <v>22.06207161</v>
      </c>
      <c r="K1468" s="8">
        <f t="shared" si="655"/>
        <v>22</v>
      </c>
      <c r="L1468" s="5" t="s">
        <v>175</v>
      </c>
    </row>
    <row r="1469" spans="1:12">
      <c r="A1469" s="6">
        <v>89</v>
      </c>
      <c r="B1469" s="6">
        <v>11</v>
      </c>
      <c r="C1469" s="6">
        <v>47</v>
      </c>
      <c r="D1469" s="7">
        <v>29.787140050000001</v>
      </c>
      <c r="E1469" s="8">
        <f t="shared" si="652"/>
        <v>30</v>
      </c>
      <c r="F1469" s="7">
        <v>94.653435340000001</v>
      </c>
      <c r="G1469" s="8">
        <f t="shared" si="653"/>
        <v>95</v>
      </c>
      <c r="H1469" s="9">
        <v>6.3278229619999999</v>
      </c>
      <c r="I1469" s="8">
        <f t="shared" si="654"/>
        <v>6</v>
      </c>
      <c r="J1469" s="10">
        <v>27.865944200000001</v>
      </c>
      <c r="K1469" s="8">
        <f t="shared" si="655"/>
        <v>28</v>
      </c>
      <c r="L1469" s="5" t="s">
        <v>175</v>
      </c>
    </row>
    <row r="1470" spans="1:12">
      <c r="A1470" s="6">
        <v>110</v>
      </c>
      <c r="B1470" s="6">
        <v>15</v>
      </c>
      <c r="C1470" s="6">
        <v>48</v>
      </c>
      <c r="D1470" s="7">
        <v>28.578199949999998</v>
      </c>
      <c r="E1470" s="8">
        <f t="shared" si="652"/>
        <v>29</v>
      </c>
      <c r="F1470" s="7">
        <v>92.865974370000004</v>
      </c>
      <c r="G1470" s="8">
        <f t="shared" si="653"/>
        <v>93</v>
      </c>
      <c r="H1470" s="9">
        <v>6.2125672109999996</v>
      </c>
      <c r="I1470" s="8">
        <f t="shared" si="654"/>
        <v>6</v>
      </c>
      <c r="J1470" s="10">
        <v>27.598717799999999</v>
      </c>
      <c r="K1470" s="8">
        <f t="shared" si="655"/>
        <v>28</v>
      </c>
      <c r="L1470" s="5" t="s">
        <v>175</v>
      </c>
    </row>
    <row r="1471" spans="1:12">
      <c r="A1471" s="6">
        <v>95</v>
      </c>
      <c r="B1471" s="6">
        <v>30</v>
      </c>
      <c r="C1471" s="6">
        <v>52</v>
      </c>
      <c r="D1471" s="7">
        <v>29.480699210000001</v>
      </c>
      <c r="E1471" s="8">
        <f t="shared" si="652"/>
        <v>29</v>
      </c>
      <c r="F1471" s="7">
        <v>90.336986780000004</v>
      </c>
      <c r="G1471" s="8">
        <f t="shared" si="653"/>
        <v>90</v>
      </c>
      <c r="H1471" s="9">
        <v>6.640470863</v>
      </c>
      <c r="I1471" s="8">
        <f t="shared" si="654"/>
        <v>7</v>
      </c>
      <c r="J1471" s="10">
        <v>26.036576799999999</v>
      </c>
      <c r="K1471" s="8">
        <f t="shared" si="655"/>
        <v>26</v>
      </c>
      <c r="L1471" s="5" t="s">
        <v>175</v>
      </c>
    </row>
    <row r="1472" spans="1:12">
      <c r="A1472" s="6">
        <v>115</v>
      </c>
      <c r="B1472" s="6">
        <v>12</v>
      </c>
      <c r="C1472" s="6">
        <v>52</v>
      </c>
      <c r="D1472" s="7">
        <v>27.514922429999999</v>
      </c>
      <c r="E1472" s="8">
        <f t="shared" si="652"/>
        <v>28</v>
      </c>
      <c r="F1472" s="7">
        <v>94.962186729999999</v>
      </c>
      <c r="G1472" s="8">
        <f t="shared" si="653"/>
        <v>95</v>
      </c>
      <c r="H1472" s="9">
        <v>6.6855531289999997</v>
      </c>
      <c r="I1472" s="8">
        <f t="shared" si="654"/>
        <v>7</v>
      </c>
      <c r="J1472" s="10">
        <v>21.017964320000001</v>
      </c>
      <c r="K1472" s="8">
        <f t="shared" si="655"/>
        <v>21</v>
      </c>
      <c r="L1472" s="5" t="s">
        <v>175</v>
      </c>
    </row>
    <row r="1473" spans="1:12">
      <c r="A1473" s="6">
        <v>120</v>
      </c>
      <c r="B1473" s="6">
        <v>25</v>
      </c>
      <c r="C1473" s="6">
        <v>50</v>
      </c>
      <c r="D1473" s="7">
        <v>28.054577609999999</v>
      </c>
      <c r="E1473" s="8">
        <f t="shared" si="652"/>
        <v>28</v>
      </c>
      <c r="F1473" s="7">
        <v>94.81637388</v>
      </c>
      <c r="G1473" s="8">
        <f t="shared" si="653"/>
        <v>95</v>
      </c>
      <c r="H1473" s="9">
        <v>6.3272104689999997</v>
      </c>
      <c r="I1473" s="8">
        <f t="shared" si="654"/>
        <v>6</v>
      </c>
      <c r="J1473" s="10">
        <v>21.848693279999999</v>
      </c>
      <c r="K1473" s="8">
        <f t="shared" si="655"/>
        <v>22</v>
      </c>
      <c r="L1473" s="5" t="s">
        <v>175</v>
      </c>
    </row>
    <row r="1474" spans="1:12">
      <c r="A1474" s="6">
        <v>102</v>
      </c>
      <c r="B1474" s="6">
        <v>11</v>
      </c>
      <c r="C1474" s="6">
        <v>45</v>
      </c>
      <c r="D1474" s="7">
        <v>29.03167341</v>
      </c>
      <c r="E1474" s="8">
        <f t="shared" si="652"/>
        <v>29</v>
      </c>
      <c r="F1474" s="7">
        <v>93.126032350000003</v>
      </c>
      <c r="G1474" s="8">
        <f t="shared" si="653"/>
        <v>93</v>
      </c>
      <c r="H1474" s="9">
        <v>6.3554426299999998</v>
      </c>
      <c r="I1474" s="8">
        <f t="shared" si="654"/>
        <v>6</v>
      </c>
      <c r="J1474" s="10">
        <v>24.15591199</v>
      </c>
      <c r="K1474" s="8">
        <f t="shared" si="655"/>
        <v>24</v>
      </c>
      <c r="L1474" s="5" t="s">
        <v>175</v>
      </c>
    </row>
    <row r="1475" spans="1:12">
      <c r="A1475" s="6">
        <v>94</v>
      </c>
      <c r="B1475" s="6">
        <v>5</v>
      </c>
      <c r="C1475" s="6">
        <v>55</v>
      </c>
      <c r="D1475" s="7">
        <v>28.585464900000002</v>
      </c>
      <c r="E1475" s="8">
        <f t="shared" ref="E1475:E1538" si="656">ROUND(D1475, 0)</f>
        <v>29</v>
      </c>
      <c r="F1475" s="7">
        <v>91.892168490000003</v>
      </c>
      <c r="G1475" s="8">
        <f t="shared" ref="G1475:G1538" si="657">ROUND(F1475, 0)</f>
        <v>92</v>
      </c>
      <c r="H1475" s="9">
        <v>6.0856823440000003</v>
      </c>
      <c r="I1475" s="8">
        <f t="shared" ref="I1475:I1538" si="658">ROUND(H1475, 0)</f>
        <v>6</v>
      </c>
      <c r="J1475" s="10">
        <v>26.883725720000001</v>
      </c>
      <c r="K1475" s="8">
        <f t="shared" ref="K1475:K1538" si="659">ROUND(J1475, 0)</f>
        <v>27</v>
      </c>
      <c r="L1475" s="5" t="s">
        <v>175</v>
      </c>
    </row>
    <row r="1476" spans="1:12">
      <c r="A1476" s="6">
        <v>84</v>
      </c>
      <c r="B1476" s="6">
        <v>18</v>
      </c>
      <c r="C1476" s="6">
        <v>46</v>
      </c>
      <c r="D1476" s="7">
        <v>27.088080139999999</v>
      </c>
      <c r="E1476" s="8">
        <f t="shared" si="656"/>
        <v>27</v>
      </c>
      <c r="F1476" s="7">
        <v>93.424020830000003</v>
      </c>
      <c r="G1476" s="8">
        <f t="shared" si="657"/>
        <v>93</v>
      </c>
      <c r="H1476" s="9">
        <v>6.7810503730000002</v>
      </c>
      <c r="I1476" s="8">
        <f t="shared" si="658"/>
        <v>7</v>
      </c>
      <c r="J1476" s="10">
        <v>25.321596889999999</v>
      </c>
      <c r="K1476" s="8">
        <f t="shared" si="659"/>
        <v>25</v>
      </c>
      <c r="L1476" s="5" t="s">
        <v>175</v>
      </c>
    </row>
    <row r="1477" spans="1:12">
      <c r="A1477" s="6">
        <v>107</v>
      </c>
      <c r="B1477" s="6">
        <v>22</v>
      </c>
      <c r="C1477" s="6">
        <v>54</v>
      </c>
      <c r="D1477" s="7">
        <v>27.99611732</v>
      </c>
      <c r="E1477" s="8">
        <f t="shared" si="656"/>
        <v>28</v>
      </c>
      <c r="F1477" s="7">
        <v>90.846603169999995</v>
      </c>
      <c r="G1477" s="8">
        <f t="shared" si="657"/>
        <v>91</v>
      </c>
      <c r="H1477" s="9">
        <v>6.6303014210000004</v>
      </c>
      <c r="I1477" s="8">
        <f t="shared" si="658"/>
        <v>7</v>
      </c>
      <c r="J1477" s="10">
        <v>21.618937630000001</v>
      </c>
      <c r="K1477" s="8">
        <f t="shared" si="659"/>
        <v>22</v>
      </c>
      <c r="L1477" s="5" t="s">
        <v>175</v>
      </c>
    </row>
    <row r="1478" spans="1:12">
      <c r="A1478" s="6">
        <v>80</v>
      </c>
      <c r="B1478" s="6">
        <v>18</v>
      </c>
      <c r="C1478" s="6">
        <v>52</v>
      </c>
      <c r="D1478" s="7">
        <v>27.87317436</v>
      </c>
      <c r="E1478" s="8">
        <f t="shared" si="656"/>
        <v>28</v>
      </c>
      <c r="F1478" s="7">
        <v>91.148496269999995</v>
      </c>
      <c r="G1478" s="8">
        <f t="shared" si="657"/>
        <v>91</v>
      </c>
      <c r="H1478" s="9">
        <v>6.4847996610000003</v>
      </c>
      <c r="I1478" s="8">
        <f t="shared" si="658"/>
        <v>6</v>
      </c>
      <c r="J1478" s="10">
        <v>24.052079249999998</v>
      </c>
      <c r="K1478" s="8">
        <f t="shared" si="659"/>
        <v>24</v>
      </c>
      <c r="L1478" s="5" t="s">
        <v>175</v>
      </c>
    </row>
    <row r="1479" spans="1:12">
      <c r="A1479" s="6">
        <v>86</v>
      </c>
      <c r="B1479" s="6">
        <v>18</v>
      </c>
      <c r="C1479" s="6">
        <v>45</v>
      </c>
      <c r="D1479" s="7">
        <v>28.965865650000001</v>
      </c>
      <c r="E1479" s="8">
        <f t="shared" si="656"/>
        <v>29</v>
      </c>
      <c r="F1479" s="7">
        <v>90.71832938</v>
      </c>
      <c r="G1479" s="8">
        <f t="shared" si="657"/>
        <v>91</v>
      </c>
      <c r="H1479" s="9">
        <v>6.5667591019999998</v>
      </c>
      <c r="I1479" s="8">
        <f t="shared" si="658"/>
        <v>7</v>
      </c>
      <c r="J1479" s="10">
        <v>22.258381369999999</v>
      </c>
      <c r="K1479" s="8">
        <f t="shared" si="659"/>
        <v>22</v>
      </c>
      <c r="L1479" s="5" t="s">
        <v>175</v>
      </c>
    </row>
    <row r="1480" spans="1:12">
      <c r="A1480" s="6">
        <v>113</v>
      </c>
      <c r="B1480" s="6">
        <v>28</v>
      </c>
      <c r="C1480" s="6">
        <v>48</v>
      </c>
      <c r="D1480" s="7">
        <v>28.877260190000001</v>
      </c>
      <c r="E1480" s="8">
        <f t="shared" si="656"/>
        <v>29</v>
      </c>
      <c r="F1480" s="7">
        <v>92.488396649999999</v>
      </c>
      <c r="G1480" s="8">
        <f t="shared" si="657"/>
        <v>92</v>
      </c>
      <c r="H1480" s="9">
        <v>6.170520518</v>
      </c>
      <c r="I1480" s="8">
        <f t="shared" si="658"/>
        <v>6</v>
      </c>
      <c r="J1480" s="10">
        <v>24.442675919999999</v>
      </c>
      <c r="K1480" s="8">
        <f t="shared" si="659"/>
        <v>24</v>
      </c>
      <c r="L1480" s="5" t="s">
        <v>175</v>
      </c>
    </row>
    <row r="1481" spans="1:12">
      <c r="A1481" s="6">
        <v>115</v>
      </c>
      <c r="B1481" s="6">
        <v>18</v>
      </c>
      <c r="C1481" s="6">
        <v>53</v>
      </c>
      <c r="D1481" s="7">
        <v>29.170520929999999</v>
      </c>
      <c r="E1481" s="8">
        <f t="shared" si="656"/>
        <v>29</v>
      </c>
      <c r="F1481" s="7">
        <v>94.197903710000006</v>
      </c>
      <c r="G1481" s="8">
        <f t="shared" si="657"/>
        <v>94</v>
      </c>
      <c r="H1481" s="9">
        <v>6.0124803509999998</v>
      </c>
      <c r="I1481" s="8">
        <f t="shared" si="658"/>
        <v>6</v>
      </c>
      <c r="J1481" s="10">
        <v>22.069944639999999</v>
      </c>
      <c r="K1481" s="8">
        <f t="shared" si="659"/>
        <v>22</v>
      </c>
      <c r="L1481" s="5" t="s">
        <v>175</v>
      </c>
    </row>
    <row r="1482" spans="1:12">
      <c r="A1482" s="6">
        <v>82</v>
      </c>
      <c r="B1482" s="6">
        <v>20</v>
      </c>
      <c r="C1482" s="6">
        <v>54</v>
      </c>
      <c r="D1482" s="7">
        <v>29.340335870000001</v>
      </c>
      <c r="E1482" s="8">
        <f t="shared" si="656"/>
        <v>29</v>
      </c>
      <c r="F1482" s="7">
        <v>90.015063949999998</v>
      </c>
      <c r="G1482" s="8">
        <f t="shared" si="657"/>
        <v>90</v>
      </c>
      <c r="H1482" s="9">
        <v>6.5411503350000002</v>
      </c>
      <c r="I1482" s="8">
        <f t="shared" si="658"/>
        <v>7</v>
      </c>
      <c r="J1482" s="10">
        <v>21.44532907</v>
      </c>
      <c r="K1482" s="8">
        <f t="shared" si="659"/>
        <v>21</v>
      </c>
      <c r="L1482" s="5" t="s">
        <v>175</v>
      </c>
    </row>
    <row r="1483" spans="1:12">
      <c r="A1483" s="6">
        <v>98</v>
      </c>
      <c r="B1483" s="6">
        <v>22</v>
      </c>
      <c r="C1483" s="6">
        <v>47</v>
      </c>
      <c r="D1483" s="7">
        <v>29.072653209999999</v>
      </c>
      <c r="E1483" s="8">
        <f t="shared" si="656"/>
        <v>29</v>
      </c>
      <c r="F1483" s="7">
        <v>91.915331730000005</v>
      </c>
      <c r="G1483" s="8">
        <f t="shared" si="657"/>
        <v>92</v>
      </c>
      <c r="H1483" s="9">
        <v>6.3414009220000001</v>
      </c>
      <c r="I1483" s="8">
        <f t="shared" si="658"/>
        <v>6</v>
      </c>
      <c r="J1483" s="10">
        <v>28.835683620000001</v>
      </c>
      <c r="K1483" s="8">
        <f t="shared" si="659"/>
        <v>29</v>
      </c>
      <c r="L1483" s="5" t="s">
        <v>175</v>
      </c>
    </row>
    <row r="1484" spans="1:12">
      <c r="A1484" s="6">
        <v>117</v>
      </c>
      <c r="B1484" s="6">
        <v>25</v>
      </c>
      <c r="C1484" s="6">
        <v>54</v>
      </c>
      <c r="D1484" s="7">
        <v>28.682759659999999</v>
      </c>
      <c r="E1484" s="8">
        <f t="shared" si="656"/>
        <v>29</v>
      </c>
      <c r="F1484" s="7">
        <v>92.509693110000001</v>
      </c>
      <c r="G1484" s="8">
        <f t="shared" si="657"/>
        <v>93</v>
      </c>
      <c r="H1484" s="9">
        <v>6.1506863640000002</v>
      </c>
      <c r="I1484" s="8">
        <f t="shared" si="658"/>
        <v>6</v>
      </c>
      <c r="J1484" s="10">
        <v>29.111876630000001</v>
      </c>
      <c r="K1484" s="8">
        <f t="shared" si="659"/>
        <v>29</v>
      </c>
      <c r="L1484" s="5" t="s">
        <v>175</v>
      </c>
    </row>
    <row r="1485" spans="1:12">
      <c r="A1485" s="6">
        <v>83</v>
      </c>
      <c r="B1485" s="6">
        <v>15</v>
      </c>
      <c r="C1485" s="6">
        <v>49</v>
      </c>
      <c r="D1485" s="7">
        <v>28.92705913</v>
      </c>
      <c r="E1485" s="8">
        <f t="shared" si="656"/>
        <v>29</v>
      </c>
      <c r="F1485" s="7">
        <v>91.39356832</v>
      </c>
      <c r="G1485" s="8">
        <f t="shared" si="657"/>
        <v>91</v>
      </c>
      <c r="H1485" s="9">
        <v>6.4380081530000002</v>
      </c>
      <c r="I1485" s="8">
        <f t="shared" si="658"/>
        <v>6</v>
      </c>
      <c r="J1485" s="10">
        <v>23.200766860000002</v>
      </c>
      <c r="K1485" s="8">
        <f t="shared" si="659"/>
        <v>23</v>
      </c>
      <c r="L1485" s="5" t="s">
        <v>175</v>
      </c>
    </row>
    <row r="1486" spans="1:12">
      <c r="A1486" s="6">
        <v>120</v>
      </c>
      <c r="B1486" s="6">
        <v>16</v>
      </c>
      <c r="C1486" s="6">
        <v>51</v>
      </c>
      <c r="D1486" s="7">
        <v>27.999018329999998</v>
      </c>
      <c r="E1486" s="8">
        <f t="shared" si="656"/>
        <v>28</v>
      </c>
      <c r="F1486" s="7">
        <v>91.641930509999995</v>
      </c>
      <c r="G1486" s="8">
        <f t="shared" si="657"/>
        <v>92</v>
      </c>
      <c r="H1486" s="9">
        <v>6.5470419030000002</v>
      </c>
      <c r="I1486" s="8">
        <f t="shared" si="658"/>
        <v>7</v>
      </c>
      <c r="J1486" s="10">
        <v>23.286182480000001</v>
      </c>
      <c r="K1486" s="8">
        <f t="shared" si="659"/>
        <v>23</v>
      </c>
      <c r="L1486" s="5" t="s">
        <v>175</v>
      </c>
    </row>
    <row r="1487" spans="1:12">
      <c r="A1487" s="6">
        <v>111</v>
      </c>
      <c r="B1487" s="6">
        <v>5</v>
      </c>
      <c r="C1487" s="6">
        <v>50</v>
      </c>
      <c r="D1487" s="7">
        <v>27.59350075</v>
      </c>
      <c r="E1487" s="8">
        <f t="shared" si="656"/>
        <v>28</v>
      </c>
      <c r="F1487" s="7">
        <v>91.797429530000002</v>
      </c>
      <c r="G1487" s="8">
        <f t="shared" si="657"/>
        <v>92</v>
      </c>
      <c r="H1487" s="9">
        <v>6.3998914569999998</v>
      </c>
      <c r="I1487" s="8">
        <f t="shared" si="658"/>
        <v>6</v>
      </c>
      <c r="J1487" s="10">
        <v>24.842661230000001</v>
      </c>
      <c r="K1487" s="8">
        <f t="shared" si="659"/>
        <v>25</v>
      </c>
      <c r="L1487" s="5" t="s">
        <v>175</v>
      </c>
    </row>
    <row r="1488" spans="1:12">
      <c r="A1488" s="6">
        <v>85</v>
      </c>
      <c r="B1488" s="6">
        <v>21</v>
      </c>
      <c r="C1488" s="6">
        <v>47</v>
      </c>
      <c r="D1488" s="7">
        <v>29.87331077</v>
      </c>
      <c r="E1488" s="8">
        <f t="shared" si="656"/>
        <v>30</v>
      </c>
      <c r="F1488" s="7">
        <v>90.609324689999994</v>
      </c>
      <c r="G1488" s="8">
        <f t="shared" si="657"/>
        <v>91</v>
      </c>
      <c r="H1488" s="9">
        <v>6.1867703179999998</v>
      </c>
      <c r="I1488" s="8">
        <f t="shared" si="658"/>
        <v>6</v>
      </c>
      <c r="J1488" s="10">
        <v>24.697204809999999</v>
      </c>
      <c r="K1488" s="8">
        <f t="shared" si="659"/>
        <v>25</v>
      </c>
      <c r="L1488" s="5" t="s">
        <v>175</v>
      </c>
    </row>
    <row r="1489" spans="1:12">
      <c r="A1489" s="6">
        <v>90</v>
      </c>
      <c r="B1489" s="6">
        <v>23</v>
      </c>
      <c r="C1489" s="6">
        <v>54</v>
      </c>
      <c r="D1489" s="7">
        <v>28.558524649999999</v>
      </c>
      <c r="E1489" s="8">
        <f t="shared" si="656"/>
        <v>29</v>
      </c>
      <c r="F1489" s="7">
        <v>90.457730409999996</v>
      </c>
      <c r="G1489" s="8">
        <f t="shared" si="657"/>
        <v>90</v>
      </c>
      <c r="H1489" s="9">
        <v>6.1590208640000004</v>
      </c>
      <c r="I1489" s="8">
        <f t="shared" si="658"/>
        <v>6</v>
      </c>
      <c r="J1489" s="10">
        <v>27.265883460000001</v>
      </c>
      <c r="K1489" s="8">
        <f t="shared" si="659"/>
        <v>27</v>
      </c>
      <c r="L1489" s="5" t="s">
        <v>175</v>
      </c>
    </row>
    <row r="1490" spans="1:12">
      <c r="A1490" s="6">
        <v>99</v>
      </c>
      <c r="B1490" s="6">
        <v>29</v>
      </c>
      <c r="C1490" s="6">
        <v>55</v>
      </c>
      <c r="D1490" s="7">
        <v>29.19378695</v>
      </c>
      <c r="E1490" s="8">
        <f t="shared" si="656"/>
        <v>29</v>
      </c>
      <c r="F1490" s="7">
        <v>91.462410649999995</v>
      </c>
      <c r="G1490" s="8">
        <f t="shared" si="657"/>
        <v>91</v>
      </c>
      <c r="H1490" s="9">
        <v>6.6609548160000003</v>
      </c>
      <c r="I1490" s="8">
        <f t="shared" si="658"/>
        <v>7</v>
      </c>
      <c r="J1490" s="10">
        <v>26.48240255</v>
      </c>
      <c r="K1490" s="8">
        <f t="shared" si="659"/>
        <v>26</v>
      </c>
      <c r="L1490" s="5" t="s">
        <v>175</v>
      </c>
    </row>
    <row r="1491" spans="1:12">
      <c r="A1491" s="6">
        <v>102</v>
      </c>
      <c r="B1491" s="6">
        <v>11</v>
      </c>
      <c r="C1491" s="6">
        <v>47</v>
      </c>
      <c r="D1491" s="7">
        <v>27.987809840000001</v>
      </c>
      <c r="E1491" s="8">
        <f t="shared" si="656"/>
        <v>28</v>
      </c>
      <c r="F1491" s="7">
        <v>92.78226196</v>
      </c>
      <c r="G1491" s="8">
        <f t="shared" si="657"/>
        <v>93</v>
      </c>
      <c r="H1491" s="9">
        <v>6.5049069790000003</v>
      </c>
      <c r="I1491" s="8">
        <f t="shared" si="658"/>
        <v>7</v>
      </c>
      <c r="J1491" s="10">
        <v>27.145090339999999</v>
      </c>
      <c r="K1491" s="8">
        <f t="shared" si="659"/>
        <v>27</v>
      </c>
      <c r="L1491" s="5" t="s">
        <v>175</v>
      </c>
    </row>
    <row r="1492" spans="1:12">
      <c r="A1492" s="6">
        <v>80</v>
      </c>
      <c r="B1492" s="6">
        <v>18</v>
      </c>
      <c r="C1492" s="6">
        <v>51</v>
      </c>
      <c r="D1492" s="7">
        <v>28.053807039999999</v>
      </c>
      <c r="E1492" s="8">
        <f t="shared" si="656"/>
        <v>28</v>
      </c>
      <c r="F1492" s="7">
        <v>91.817587790000005</v>
      </c>
      <c r="G1492" s="8">
        <f t="shared" si="657"/>
        <v>92</v>
      </c>
      <c r="H1492" s="9">
        <v>6.7060532249999998</v>
      </c>
      <c r="I1492" s="8">
        <f t="shared" si="658"/>
        <v>7</v>
      </c>
      <c r="J1492" s="10">
        <v>20.765820869999999</v>
      </c>
      <c r="K1492" s="8">
        <f t="shared" si="659"/>
        <v>21</v>
      </c>
      <c r="L1492" s="5" t="s">
        <v>175</v>
      </c>
    </row>
    <row r="1493" spans="1:12">
      <c r="A1493" s="6">
        <v>87</v>
      </c>
      <c r="B1493" s="6">
        <v>21</v>
      </c>
      <c r="C1493" s="6">
        <v>52</v>
      </c>
      <c r="D1493" s="7">
        <v>27.350629600000001</v>
      </c>
      <c r="E1493" s="8">
        <f t="shared" si="656"/>
        <v>27</v>
      </c>
      <c r="F1493" s="7">
        <v>94.291195099999996</v>
      </c>
      <c r="G1493" s="8">
        <f t="shared" si="657"/>
        <v>94</v>
      </c>
      <c r="H1493" s="9">
        <v>6.0676654980000002</v>
      </c>
      <c r="I1493" s="8">
        <f t="shared" si="658"/>
        <v>6</v>
      </c>
      <c r="J1493" s="10">
        <v>27.21244021</v>
      </c>
      <c r="K1493" s="8">
        <f t="shared" si="659"/>
        <v>27</v>
      </c>
      <c r="L1493" s="5" t="s">
        <v>175</v>
      </c>
    </row>
    <row r="1494" spans="1:12">
      <c r="A1494" s="6">
        <v>114</v>
      </c>
      <c r="B1494" s="6">
        <v>8</v>
      </c>
      <c r="C1494" s="6">
        <v>52</v>
      </c>
      <c r="D1494" s="7">
        <v>29.340811080000002</v>
      </c>
      <c r="E1494" s="8">
        <f t="shared" si="656"/>
        <v>29</v>
      </c>
      <c r="F1494" s="7">
        <v>94.551353899999995</v>
      </c>
      <c r="G1494" s="8">
        <f t="shared" si="657"/>
        <v>95</v>
      </c>
      <c r="H1494" s="9">
        <v>6.4190830920000002</v>
      </c>
      <c r="I1494" s="8">
        <f t="shared" si="658"/>
        <v>6</v>
      </c>
      <c r="J1494" s="10">
        <v>28.22908103</v>
      </c>
      <c r="K1494" s="8">
        <f t="shared" si="659"/>
        <v>28</v>
      </c>
      <c r="L1494" s="5" t="s">
        <v>175</v>
      </c>
    </row>
    <row r="1495" spans="1:12">
      <c r="A1495" s="6">
        <v>99</v>
      </c>
      <c r="B1495" s="6">
        <v>6</v>
      </c>
      <c r="C1495" s="6">
        <v>46</v>
      </c>
      <c r="D1495" s="7">
        <v>28.61475136</v>
      </c>
      <c r="E1495" s="8">
        <f t="shared" si="656"/>
        <v>29</v>
      </c>
      <c r="F1495" s="7">
        <v>94.22253035</v>
      </c>
      <c r="G1495" s="8">
        <f t="shared" si="657"/>
        <v>94</v>
      </c>
      <c r="H1495" s="9">
        <v>6.3963786100000002</v>
      </c>
      <c r="I1495" s="8">
        <f t="shared" si="658"/>
        <v>6</v>
      </c>
      <c r="J1495" s="10">
        <v>28.98574189</v>
      </c>
      <c r="K1495" s="8">
        <f t="shared" si="659"/>
        <v>29</v>
      </c>
      <c r="L1495" s="5" t="s">
        <v>175</v>
      </c>
    </row>
    <row r="1496" spans="1:12">
      <c r="A1496" s="6">
        <v>89</v>
      </c>
      <c r="B1496" s="6">
        <v>25</v>
      </c>
      <c r="C1496" s="6">
        <v>50</v>
      </c>
      <c r="D1496" s="7">
        <v>27.04863538</v>
      </c>
      <c r="E1496" s="8">
        <f t="shared" si="656"/>
        <v>27</v>
      </c>
      <c r="F1496" s="7">
        <v>91.346850959999998</v>
      </c>
      <c r="G1496" s="8">
        <f t="shared" si="657"/>
        <v>91</v>
      </c>
      <c r="H1496" s="9">
        <v>6.3759233829999999</v>
      </c>
      <c r="I1496" s="8">
        <f t="shared" si="658"/>
        <v>6</v>
      </c>
      <c r="J1496" s="10">
        <v>25.081466859999999</v>
      </c>
      <c r="K1496" s="8">
        <f t="shared" si="659"/>
        <v>25</v>
      </c>
      <c r="L1496" s="5" t="s">
        <v>175</v>
      </c>
    </row>
    <row r="1497" spans="1:12">
      <c r="A1497" s="6">
        <v>96</v>
      </c>
      <c r="B1497" s="6">
        <v>13</v>
      </c>
      <c r="C1497" s="6">
        <v>55</v>
      </c>
      <c r="D1497" s="7">
        <v>29.527530500000001</v>
      </c>
      <c r="E1497" s="8">
        <f t="shared" si="656"/>
        <v>30</v>
      </c>
      <c r="F1497" s="7">
        <v>94.574594430000005</v>
      </c>
      <c r="G1497" s="8">
        <f t="shared" si="657"/>
        <v>95</v>
      </c>
      <c r="H1497" s="9">
        <v>6.7003377320000004</v>
      </c>
      <c r="I1497" s="8">
        <f t="shared" si="658"/>
        <v>7</v>
      </c>
      <c r="J1497" s="10">
        <v>21.13545688</v>
      </c>
      <c r="K1497" s="8">
        <f t="shared" si="659"/>
        <v>21</v>
      </c>
      <c r="L1497" s="5" t="s">
        <v>175</v>
      </c>
    </row>
    <row r="1498" spans="1:12">
      <c r="A1498" s="6">
        <v>82</v>
      </c>
      <c r="B1498" s="6">
        <v>26</v>
      </c>
      <c r="C1498" s="6">
        <v>47</v>
      </c>
      <c r="D1498" s="7">
        <v>28.50416396</v>
      </c>
      <c r="E1498" s="8">
        <f t="shared" si="656"/>
        <v>29</v>
      </c>
      <c r="F1498" s="7">
        <v>93.468064670000004</v>
      </c>
      <c r="G1498" s="8">
        <f t="shared" si="657"/>
        <v>93</v>
      </c>
      <c r="H1498" s="9">
        <v>6.5653126530000003</v>
      </c>
      <c r="I1498" s="8">
        <f t="shared" si="658"/>
        <v>7</v>
      </c>
      <c r="J1498" s="10">
        <v>24.200072420000001</v>
      </c>
      <c r="K1498" s="8">
        <f t="shared" si="659"/>
        <v>24</v>
      </c>
      <c r="L1498" s="5" t="s">
        <v>175</v>
      </c>
    </row>
    <row r="1499" spans="1:12">
      <c r="A1499" s="6">
        <v>106</v>
      </c>
      <c r="B1499" s="6">
        <v>21</v>
      </c>
      <c r="C1499" s="6">
        <v>52</v>
      </c>
      <c r="D1499" s="7">
        <v>28.895785879999998</v>
      </c>
      <c r="E1499" s="8">
        <f t="shared" si="656"/>
        <v>29</v>
      </c>
      <c r="F1499" s="7">
        <v>94.789930380000001</v>
      </c>
      <c r="G1499" s="8">
        <f t="shared" si="657"/>
        <v>95</v>
      </c>
      <c r="H1499" s="9">
        <v>6.286515359</v>
      </c>
      <c r="I1499" s="8">
        <f t="shared" si="658"/>
        <v>6</v>
      </c>
      <c r="J1499" s="10">
        <v>23.036250299999999</v>
      </c>
      <c r="K1499" s="8">
        <f t="shared" si="659"/>
        <v>23</v>
      </c>
      <c r="L1499" s="5" t="s">
        <v>175</v>
      </c>
    </row>
    <row r="1500" spans="1:12">
      <c r="A1500" s="6">
        <v>90</v>
      </c>
      <c r="B1500" s="6">
        <v>15</v>
      </c>
      <c r="C1500" s="6">
        <v>52</v>
      </c>
      <c r="D1500" s="7">
        <v>27.049274520000001</v>
      </c>
      <c r="E1500" s="8">
        <f t="shared" si="656"/>
        <v>27</v>
      </c>
      <c r="F1500" s="7">
        <v>91.382173100000003</v>
      </c>
      <c r="G1500" s="8">
        <f t="shared" si="657"/>
        <v>91</v>
      </c>
      <c r="H1500" s="9">
        <v>6.4480615779999999</v>
      </c>
      <c r="I1500" s="8">
        <f t="shared" si="658"/>
        <v>6</v>
      </c>
      <c r="J1500" s="10">
        <v>23.657474610000001</v>
      </c>
      <c r="K1500" s="8">
        <f t="shared" si="659"/>
        <v>24</v>
      </c>
      <c r="L1500" s="5" t="s">
        <v>175</v>
      </c>
    </row>
    <row r="1501" spans="1:12">
      <c r="A1501" s="6">
        <v>106</v>
      </c>
      <c r="B1501" s="6">
        <v>16</v>
      </c>
      <c r="C1501" s="6">
        <v>54</v>
      </c>
      <c r="D1501" s="7">
        <v>28.960178849999998</v>
      </c>
      <c r="E1501" s="8">
        <f t="shared" si="656"/>
        <v>29</v>
      </c>
      <c r="F1501" s="7">
        <v>91.69532178</v>
      </c>
      <c r="G1501" s="8">
        <f t="shared" si="657"/>
        <v>92</v>
      </c>
      <c r="H1501" s="9">
        <v>6.5858725079999996</v>
      </c>
      <c r="I1501" s="8">
        <f t="shared" si="658"/>
        <v>7</v>
      </c>
      <c r="J1501" s="10">
        <v>24.7458198</v>
      </c>
      <c r="K1501" s="8">
        <f t="shared" si="659"/>
        <v>25</v>
      </c>
      <c r="L1501" s="5" t="s">
        <v>175</v>
      </c>
    </row>
    <row r="1502" spans="1:12">
      <c r="A1502" s="6">
        <v>24</v>
      </c>
      <c r="B1502" s="6">
        <v>128</v>
      </c>
      <c r="C1502" s="6">
        <v>196</v>
      </c>
      <c r="D1502" s="7">
        <v>22.75088787</v>
      </c>
      <c r="E1502" s="8">
        <f t="shared" si="656"/>
        <v>23</v>
      </c>
      <c r="F1502" s="7">
        <v>90.694891720000001</v>
      </c>
      <c r="G1502" s="8">
        <f t="shared" si="657"/>
        <v>91</v>
      </c>
      <c r="H1502" s="9">
        <v>5.521466996</v>
      </c>
      <c r="I1502" s="8">
        <f t="shared" si="658"/>
        <v>6</v>
      </c>
      <c r="J1502" s="10">
        <v>110.4317855</v>
      </c>
      <c r="K1502" s="8">
        <f t="shared" si="659"/>
        <v>110</v>
      </c>
      <c r="L1502" s="5" t="s">
        <v>186</v>
      </c>
    </row>
    <row r="1503" spans="1:12">
      <c r="A1503" s="6">
        <v>7</v>
      </c>
      <c r="B1503" s="6">
        <v>144</v>
      </c>
      <c r="C1503" s="6">
        <v>197</v>
      </c>
      <c r="D1503" s="7">
        <v>23.849401400000001</v>
      </c>
      <c r="E1503" s="8">
        <f t="shared" si="656"/>
        <v>24</v>
      </c>
      <c r="F1503" s="7">
        <v>94.348149950000007</v>
      </c>
      <c r="G1503" s="8">
        <f t="shared" si="657"/>
        <v>94</v>
      </c>
      <c r="H1503" s="9">
        <v>6.1332205860000002</v>
      </c>
      <c r="I1503" s="8">
        <f t="shared" si="658"/>
        <v>6</v>
      </c>
      <c r="J1503" s="10">
        <v>114.0512495</v>
      </c>
      <c r="K1503" s="8">
        <f t="shared" si="659"/>
        <v>114</v>
      </c>
      <c r="L1503" s="5" t="s">
        <v>186</v>
      </c>
    </row>
    <row r="1504" spans="1:12">
      <c r="A1504" s="6">
        <v>14</v>
      </c>
      <c r="B1504" s="6">
        <v>128</v>
      </c>
      <c r="C1504" s="6">
        <v>205</v>
      </c>
      <c r="D1504" s="7">
        <v>22.608009880000001</v>
      </c>
      <c r="E1504" s="8">
        <f t="shared" si="656"/>
        <v>23</v>
      </c>
      <c r="F1504" s="7">
        <v>94.589006010000006</v>
      </c>
      <c r="G1504" s="8">
        <f t="shared" si="657"/>
        <v>95</v>
      </c>
      <c r="H1504" s="9">
        <v>6.2262895560000002</v>
      </c>
      <c r="I1504" s="8">
        <f t="shared" si="658"/>
        <v>6</v>
      </c>
      <c r="J1504" s="10">
        <v>116.0396587</v>
      </c>
      <c r="K1504" s="8">
        <f t="shared" si="659"/>
        <v>116</v>
      </c>
      <c r="L1504" s="5" t="s">
        <v>186</v>
      </c>
    </row>
    <row r="1505" spans="1:12">
      <c r="A1505" s="6">
        <v>8</v>
      </c>
      <c r="B1505" s="6">
        <v>120</v>
      </c>
      <c r="C1505" s="6">
        <v>201</v>
      </c>
      <c r="D1505" s="7">
        <v>21.186674190000002</v>
      </c>
      <c r="E1505" s="8">
        <f t="shared" si="656"/>
        <v>21</v>
      </c>
      <c r="F1505" s="7">
        <v>91.134356890000007</v>
      </c>
      <c r="G1505" s="8">
        <f t="shared" si="657"/>
        <v>91</v>
      </c>
      <c r="H1505" s="9">
        <v>6.3211521919999996</v>
      </c>
      <c r="I1505" s="8">
        <f t="shared" si="658"/>
        <v>6</v>
      </c>
      <c r="J1505" s="10">
        <v>122.233323</v>
      </c>
      <c r="K1505" s="8">
        <f t="shared" si="659"/>
        <v>122</v>
      </c>
      <c r="L1505" s="5" t="s">
        <v>186</v>
      </c>
    </row>
    <row r="1506" spans="1:12">
      <c r="A1506" s="6">
        <v>20</v>
      </c>
      <c r="B1506" s="6">
        <v>129</v>
      </c>
      <c r="C1506" s="6">
        <v>201</v>
      </c>
      <c r="D1506" s="7">
        <v>23.410447059999999</v>
      </c>
      <c r="E1506" s="8">
        <f t="shared" si="656"/>
        <v>23</v>
      </c>
      <c r="F1506" s="7">
        <v>91.69913296</v>
      </c>
      <c r="G1506" s="8">
        <f t="shared" si="657"/>
        <v>92</v>
      </c>
      <c r="H1506" s="9">
        <v>5.5879059670000002</v>
      </c>
      <c r="I1506" s="8">
        <f t="shared" si="658"/>
        <v>6</v>
      </c>
      <c r="J1506" s="10">
        <v>116.07779309999999</v>
      </c>
      <c r="K1506" s="8">
        <f t="shared" si="659"/>
        <v>116</v>
      </c>
      <c r="L1506" s="5" t="s">
        <v>186</v>
      </c>
    </row>
    <row r="1507" spans="1:12">
      <c r="A1507" s="6">
        <v>32</v>
      </c>
      <c r="B1507" s="6">
        <v>137</v>
      </c>
      <c r="C1507" s="6">
        <v>204</v>
      </c>
      <c r="D1507" s="7">
        <v>22.860066270000001</v>
      </c>
      <c r="E1507" s="8">
        <f t="shared" si="656"/>
        <v>23</v>
      </c>
      <c r="F1507" s="7">
        <v>93.128598949999997</v>
      </c>
      <c r="G1507" s="8">
        <f t="shared" si="657"/>
        <v>93</v>
      </c>
      <c r="H1507" s="9">
        <v>5.8241516930000001</v>
      </c>
      <c r="I1507" s="8">
        <f t="shared" si="658"/>
        <v>6</v>
      </c>
      <c r="J1507" s="10">
        <v>117.7296726</v>
      </c>
      <c r="K1507" s="8">
        <f t="shared" si="659"/>
        <v>118</v>
      </c>
      <c r="L1507" s="5" t="s">
        <v>186</v>
      </c>
    </row>
    <row r="1508" spans="1:12">
      <c r="A1508" s="6">
        <v>27</v>
      </c>
      <c r="B1508" s="6">
        <v>139</v>
      </c>
      <c r="C1508" s="6">
        <v>205</v>
      </c>
      <c r="D1508" s="7">
        <v>22.48403042</v>
      </c>
      <c r="E1508" s="8">
        <f t="shared" si="656"/>
        <v>22</v>
      </c>
      <c r="F1508" s="7">
        <v>93.408192459999995</v>
      </c>
      <c r="G1508" s="8">
        <f t="shared" si="657"/>
        <v>93</v>
      </c>
      <c r="H1508" s="9">
        <v>5.7721799459999996</v>
      </c>
      <c r="I1508" s="8">
        <f t="shared" si="658"/>
        <v>6</v>
      </c>
      <c r="J1508" s="10">
        <v>105.54736269999999</v>
      </c>
      <c r="K1508" s="8">
        <f t="shared" si="659"/>
        <v>106</v>
      </c>
      <c r="L1508" s="5" t="s">
        <v>186</v>
      </c>
    </row>
    <row r="1509" spans="1:12">
      <c r="A1509" s="6">
        <v>0</v>
      </c>
      <c r="B1509" s="6">
        <v>123</v>
      </c>
      <c r="C1509" s="6">
        <v>205</v>
      </c>
      <c r="D1509" s="7">
        <v>22.027754030000001</v>
      </c>
      <c r="E1509" s="8">
        <f t="shared" si="656"/>
        <v>22</v>
      </c>
      <c r="F1509" s="7">
        <v>92.961294620000004</v>
      </c>
      <c r="G1509" s="8">
        <f t="shared" si="657"/>
        <v>93</v>
      </c>
      <c r="H1509" s="9">
        <v>5.7909930520000001</v>
      </c>
      <c r="I1509" s="8">
        <f t="shared" si="658"/>
        <v>6</v>
      </c>
      <c r="J1509" s="10">
        <v>121.13491759999999</v>
      </c>
      <c r="K1509" s="8">
        <f t="shared" si="659"/>
        <v>121</v>
      </c>
      <c r="L1509" s="5" t="s">
        <v>186</v>
      </c>
    </row>
    <row r="1510" spans="1:12">
      <c r="A1510" s="6">
        <v>22</v>
      </c>
      <c r="B1510" s="6">
        <v>144</v>
      </c>
      <c r="C1510" s="6">
        <v>196</v>
      </c>
      <c r="D1510" s="7">
        <v>21.911913139999999</v>
      </c>
      <c r="E1510" s="8">
        <f t="shared" si="656"/>
        <v>22</v>
      </c>
      <c r="F1510" s="7">
        <v>91.687480629999996</v>
      </c>
      <c r="G1510" s="8">
        <f t="shared" si="657"/>
        <v>92</v>
      </c>
      <c r="H1510" s="9">
        <v>6.4992268209999997</v>
      </c>
      <c r="I1510" s="8">
        <f t="shared" si="658"/>
        <v>6</v>
      </c>
      <c r="J1510" s="10">
        <v>117.0761277</v>
      </c>
      <c r="K1510" s="8">
        <f t="shared" si="659"/>
        <v>117</v>
      </c>
      <c r="L1510" s="5" t="s">
        <v>186</v>
      </c>
    </row>
    <row r="1511" spans="1:12">
      <c r="A1511" s="6">
        <v>1</v>
      </c>
      <c r="B1511" s="6">
        <v>124</v>
      </c>
      <c r="C1511" s="6">
        <v>199</v>
      </c>
      <c r="D1511" s="7">
        <v>23.710591310000002</v>
      </c>
      <c r="E1511" s="8">
        <f t="shared" si="656"/>
        <v>24</v>
      </c>
      <c r="F1511" s="7">
        <v>93.273924149999999</v>
      </c>
      <c r="G1511" s="8">
        <f t="shared" si="657"/>
        <v>93</v>
      </c>
      <c r="H1511" s="9">
        <v>5.658473817</v>
      </c>
      <c r="I1511" s="8">
        <f t="shared" si="658"/>
        <v>6</v>
      </c>
      <c r="J1511" s="10">
        <v>112.66765890000001</v>
      </c>
      <c r="K1511" s="8">
        <f t="shared" si="659"/>
        <v>113</v>
      </c>
      <c r="L1511" s="5" t="s">
        <v>186</v>
      </c>
    </row>
    <row r="1512" spans="1:12">
      <c r="A1512" s="6">
        <v>30</v>
      </c>
      <c r="B1512" s="6">
        <v>122</v>
      </c>
      <c r="C1512" s="6">
        <v>197</v>
      </c>
      <c r="D1512" s="7">
        <v>21.37784654</v>
      </c>
      <c r="E1512" s="8">
        <f t="shared" si="656"/>
        <v>21</v>
      </c>
      <c r="F1512" s="7">
        <v>92.720437430000004</v>
      </c>
      <c r="G1512" s="8">
        <f t="shared" si="657"/>
        <v>93</v>
      </c>
      <c r="H1512" s="9">
        <v>5.5732413909999998</v>
      </c>
      <c r="I1512" s="8">
        <f t="shared" si="658"/>
        <v>6</v>
      </c>
      <c r="J1512" s="10">
        <v>106.1417017</v>
      </c>
      <c r="K1512" s="8">
        <f t="shared" si="659"/>
        <v>106</v>
      </c>
      <c r="L1512" s="5" t="s">
        <v>186</v>
      </c>
    </row>
    <row r="1513" spans="1:12">
      <c r="A1513" s="6">
        <v>29</v>
      </c>
      <c r="B1513" s="6">
        <v>121</v>
      </c>
      <c r="C1513" s="6">
        <v>196</v>
      </c>
      <c r="D1513" s="7">
        <v>22.848528330000001</v>
      </c>
      <c r="E1513" s="8">
        <f t="shared" si="656"/>
        <v>23</v>
      </c>
      <c r="F1513" s="7">
        <v>94.321302090000003</v>
      </c>
      <c r="G1513" s="8">
        <f t="shared" si="657"/>
        <v>94</v>
      </c>
      <c r="H1513" s="9">
        <v>6.0794972019999998</v>
      </c>
      <c r="I1513" s="8">
        <f t="shared" si="658"/>
        <v>6</v>
      </c>
      <c r="J1513" s="10">
        <v>123.5977843</v>
      </c>
      <c r="K1513" s="8">
        <f t="shared" si="659"/>
        <v>124</v>
      </c>
      <c r="L1513" s="5" t="s">
        <v>186</v>
      </c>
    </row>
    <row r="1514" spans="1:12">
      <c r="A1514" s="6">
        <v>13</v>
      </c>
      <c r="B1514" s="6">
        <v>126</v>
      </c>
      <c r="C1514" s="6">
        <v>204</v>
      </c>
      <c r="D1514" s="7">
        <v>23.109426500000001</v>
      </c>
      <c r="E1514" s="8">
        <f t="shared" si="656"/>
        <v>23</v>
      </c>
      <c r="F1514" s="7">
        <v>92.796308089999997</v>
      </c>
      <c r="G1514" s="8">
        <f t="shared" si="657"/>
        <v>93</v>
      </c>
      <c r="H1514" s="9">
        <v>6.3831802709999996</v>
      </c>
      <c r="I1514" s="8">
        <f t="shared" si="658"/>
        <v>6</v>
      </c>
      <c r="J1514" s="10">
        <v>108.183792</v>
      </c>
      <c r="K1514" s="8">
        <f t="shared" si="659"/>
        <v>108</v>
      </c>
      <c r="L1514" s="5" t="s">
        <v>186</v>
      </c>
    </row>
    <row r="1515" spans="1:12">
      <c r="A1515" s="6">
        <v>9</v>
      </c>
      <c r="B1515" s="6">
        <v>139</v>
      </c>
      <c r="C1515" s="6">
        <v>199</v>
      </c>
      <c r="D1515" s="7">
        <v>23.252308169999999</v>
      </c>
      <c r="E1515" s="8">
        <f t="shared" si="656"/>
        <v>23</v>
      </c>
      <c r="F1515" s="7">
        <v>94.54128292</v>
      </c>
      <c r="G1515" s="8">
        <f t="shared" si="657"/>
        <v>95</v>
      </c>
      <c r="H1515" s="9">
        <v>5.8674209959999999</v>
      </c>
      <c r="I1515" s="8">
        <f t="shared" si="658"/>
        <v>6</v>
      </c>
      <c r="J1515" s="10">
        <v>105.3558408</v>
      </c>
      <c r="K1515" s="8">
        <f t="shared" si="659"/>
        <v>105</v>
      </c>
      <c r="L1515" s="5" t="s">
        <v>186</v>
      </c>
    </row>
    <row r="1516" spans="1:12">
      <c r="A1516" s="6">
        <v>0</v>
      </c>
      <c r="B1516" s="6">
        <v>133</v>
      </c>
      <c r="C1516" s="6">
        <v>200</v>
      </c>
      <c r="D1516" s="7">
        <v>23.672877490000001</v>
      </c>
      <c r="E1516" s="8">
        <f t="shared" si="656"/>
        <v>24</v>
      </c>
      <c r="F1516" s="7">
        <v>90.4935574</v>
      </c>
      <c r="G1516" s="8">
        <f t="shared" si="657"/>
        <v>90</v>
      </c>
      <c r="H1516" s="9">
        <v>5.7084187220000002</v>
      </c>
      <c r="I1516" s="8">
        <f t="shared" si="658"/>
        <v>6</v>
      </c>
      <c r="J1516" s="10">
        <v>104.2298028</v>
      </c>
      <c r="K1516" s="8">
        <f t="shared" si="659"/>
        <v>104</v>
      </c>
      <c r="L1516" s="5" t="s">
        <v>186</v>
      </c>
    </row>
    <row r="1517" spans="1:12">
      <c r="A1517" s="6">
        <v>30</v>
      </c>
      <c r="B1517" s="6">
        <v>143</v>
      </c>
      <c r="C1517" s="6">
        <v>199</v>
      </c>
      <c r="D1517" s="7">
        <v>23.76881552</v>
      </c>
      <c r="E1517" s="8">
        <f t="shared" si="656"/>
        <v>24</v>
      </c>
      <c r="F1517" s="7">
        <v>90.598103019999996</v>
      </c>
      <c r="G1517" s="8">
        <f t="shared" si="657"/>
        <v>91</v>
      </c>
      <c r="H1517" s="9">
        <v>5.7983507999999997</v>
      </c>
      <c r="I1517" s="8">
        <f t="shared" si="658"/>
        <v>6</v>
      </c>
      <c r="J1517" s="10">
        <v>102.26485460000001</v>
      </c>
      <c r="K1517" s="8">
        <f t="shared" si="659"/>
        <v>102</v>
      </c>
      <c r="L1517" s="5" t="s">
        <v>186</v>
      </c>
    </row>
    <row r="1518" spans="1:12">
      <c r="A1518" s="6">
        <v>36</v>
      </c>
      <c r="B1518" s="6">
        <v>140</v>
      </c>
      <c r="C1518" s="6">
        <v>198</v>
      </c>
      <c r="D1518" s="7">
        <v>23.343864010000001</v>
      </c>
      <c r="E1518" s="8">
        <f t="shared" si="656"/>
        <v>23</v>
      </c>
      <c r="F1518" s="7">
        <v>91.476847050000003</v>
      </c>
      <c r="G1518" s="8">
        <f t="shared" si="657"/>
        <v>91</v>
      </c>
      <c r="H1518" s="9">
        <v>6.2818838399999999</v>
      </c>
      <c r="I1518" s="8">
        <f t="shared" si="658"/>
        <v>6</v>
      </c>
      <c r="J1518" s="10">
        <v>104.4267991</v>
      </c>
      <c r="K1518" s="8">
        <f t="shared" si="659"/>
        <v>104</v>
      </c>
      <c r="L1518" s="5" t="s">
        <v>186</v>
      </c>
    </row>
    <row r="1519" spans="1:12">
      <c r="A1519" s="6">
        <v>37</v>
      </c>
      <c r="B1519" s="6">
        <v>137</v>
      </c>
      <c r="C1519" s="6">
        <v>199</v>
      </c>
      <c r="D1519" s="7">
        <v>22.639464409999999</v>
      </c>
      <c r="E1519" s="8">
        <f t="shared" si="656"/>
        <v>23</v>
      </c>
      <c r="F1519" s="7">
        <v>90.184516450000004</v>
      </c>
      <c r="G1519" s="8">
        <f t="shared" si="657"/>
        <v>90</v>
      </c>
      <c r="H1519" s="9">
        <v>5.6979455220000004</v>
      </c>
      <c r="I1519" s="8">
        <f t="shared" si="658"/>
        <v>6</v>
      </c>
      <c r="J1519" s="10">
        <v>108.3405879</v>
      </c>
      <c r="K1519" s="8">
        <f t="shared" si="659"/>
        <v>108</v>
      </c>
      <c r="L1519" s="5" t="s">
        <v>186</v>
      </c>
    </row>
    <row r="1520" spans="1:12">
      <c r="A1520" s="6">
        <v>33</v>
      </c>
      <c r="B1520" s="6">
        <v>121</v>
      </c>
      <c r="C1520" s="6">
        <v>203</v>
      </c>
      <c r="D1520" s="7">
        <v>22.45696744</v>
      </c>
      <c r="E1520" s="8">
        <f t="shared" si="656"/>
        <v>22</v>
      </c>
      <c r="F1520" s="7">
        <v>94.762853849999999</v>
      </c>
      <c r="G1520" s="8">
        <f t="shared" si="657"/>
        <v>95</v>
      </c>
      <c r="H1520" s="9">
        <v>5.6059340869999996</v>
      </c>
      <c r="I1520" s="8">
        <f t="shared" si="658"/>
        <v>6</v>
      </c>
      <c r="J1520" s="10">
        <v>114.8407725</v>
      </c>
      <c r="K1520" s="8">
        <f t="shared" si="659"/>
        <v>115</v>
      </c>
      <c r="L1520" s="5" t="s">
        <v>186</v>
      </c>
    </row>
    <row r="1521" spans="1:12">
      <c r="A1521" s="6">
        <v>7</v>
      </c>
      <c r="B1521" s="6">
        <v>144</v>
      </c>
      <c r="C1521" s="6">
        <v>195</v>
      </c>
      <c r="D1521" s="7">
        <v>22.96388477</v>
      </c>
      <c r="E1521" s="8">
        <f t="shared" si="656"/>
        <v>23</v>
      </c>
      <c r="F1521" s="7">
        <v>93.580659949999998</v>
      </c>
      <c r="G1521" s="8">
        <f t="shared" si="657"/>
        <v>94</v>
      </c>
      <c r="H1521" s="9">
        <v>5.8564810500000002</v>
      </c>
      <c r="I1521" s="8">
        <f t="shared" si="658"/>
        <v>6</v>
      </c>
      <c r="J1521" s="10">
        <v>104.6472986</v>
      </c>
      <c r="K1521" s="8">
        <f t="shared" si="659"/>
        <v>105</v>
      </c>
      <c r="L1521" s="5" t="s">
        <v>186</v>
      </c>
    </row>
    <row r="1522" spans="1:12">
      <c r="A1522" s="6">
        <v>35</v>
      </c>
      <c r="B1522" s="6">
        <v>128</v>
      </c>
      <c r="C1522" s="6">
        <v>205</v>
      </c>
      <c r="D1522" s="7">
        <v>21.072734390000001</v>
      </c>
      <c r="E1522" s="8">
        <f t="shared" si="656"/>
        <v>21</v>
      </c>
      <c r="F1522" s="7">
        <v>93.565859849999995</v>
      </c>
      <c r="G1522" s="8">
        <f t="shared" si="657"/>
        <v>94</v>
      </c>
      <c r="H1522" s="9">
        <v>6.041053829</v>
      </c>
      <c r="I1522" s="8">
        <f t="shared" si="658"/>
        <v>6</v>
      </c>
      <c r="J1522" s="10">
        <v>107.8737015</v>
      </c>
      <c r="K1522" s="8">
        <f t="shared" si="659"/>
        <v>108</v>
      </c>
      <c r="L1522" s="5" t="s">
        <v>186</v>
      </c>
    </row>
    <row r="1523" spans="1:12">
      <c r="A1523" s="6">
        <v>29</v>
      </c>
      <c r="B1523" s="6">
        <v>128</v>
      </c>
      <c r="C1523" s="6">
        <v>198</v>
      </c>
      <c r="D1523" s="7">
        <v>22.440750210000001</v>
      </c>
      <c r="E1523" s="8">
        <f t="shared" si="656"/>
        <v>22</v>
      </c>
      <c r="F1523" s="7">
        <v>92.707851149999996</v>
      </c>
      <c r="G1523" s="8">
        <f t="shared" si="657"/>
        <v>93</v>
      </c>
      <c r="H1523" s="9">
        <v>5.685062404</v>
      </c>
      <c r="I1523" s="8">
        <f t="shared" si="658"/>
        <v>6</v>
      </c>
      <c r="J1523" s="10">
        <v>121.4977331</v>
      </c>
      <c r="K1523" s="8">
        <f t="shared" si="659"/>
        <v>121</v>
      </c>
      <c r="L1523" s="5" t="s">
        <v>186</v>
      </c>
    </row>
    <row r="1524" spans="1:12">
      <c r="A1524" s="6">
        <v>2</v>
      </c>
      <c r="B1524" s="6">
        <v>143</v>
      </c>
      <c r="C1524" s="6">
        <v>196</v>
      </c>
      <c r="D1524" s="7">
        <v>22.71271308</v>
      </c>
      <c r="E1524" s="8">
        <f t="shared" si="656"/>
        <v>23</v>
      </c>
      <c r="F1524" s="7">
        <v>90.452617459999999</v>
      </c>
      <c r="G1524" s="8">
        <f t="shared" si="657"/>
        <v>90</v>
      </c>
      <c r="H1524" s="9">
        <v>5.6694890649999996</v>
      </c>
      <c r="I1524" s="8">
        <f t="shared" si="658"/>
        <v>6</v>
      </c>
      <c r="J1524" s="10">
        <v>109.88525970000001</v>
      </c>
      <c r="K1524" s="8">
        <f t="shared" si="659"/>
        <v>110</v>
      </c>
      <c r="L1524" s="5" t="s">
        <v>186</v>
      </c>
    </row>
    <row r="1525" spans="1:12">
      <c r="A1525" s="6">
        <v>34</v>
      </c>
      <c r="B1525" s="6">
        <v>140</v>
      </c>
      <c r="C1525" s="6">
        <v>198</v>
      </c>
      <c r="D1525" s="7">
        <v>21.704169650000001</v>
      </c>
      <c r="E1525" s="8">
        <f t="shared" si="656"/>
        <v>22</v>
      </c>
      <c r="F1525" s="7">
        <v>93.440062879999999</v>
      </c>
      <c r="G1525" s="8">
        <f t="shared" si="657"/>
        <v>93</v>
      </c>
      <c r="H1525" s="9">
        <v>5.7517073419999996</v>
      </c>
      <c r="I1525" s="8">
        <f t="shared" si="658"/>
        <v>6</v>
      </c>
      <c r="J1525" s="10">
        <v>115.17813959999999</v>
      </c>
      <c r="K1525" s="8">
        <f t="shared" si="659"/>
        <v>115</v>
      </c>
      <c r="L1525" s="5" t="s">
        <v>186</v>
      </c>
    </row>
    <row r="1526" spans="1:12">
      <c r="A1526" s="6">
        <v>29</v>
      </c>
      <c r="B1526" s="6">
        <v>144</v>
      </c>
      <c r="C1526" s="6">
        <v>204</v>
      </c>
      <c r="D1526" s="7">
        <v>22.43324518</v>
      </c>
      <c r="E1526" s="8">
        <f t="shared" si="656"/>
        <v>22</v>
      </c>
      <c r="F1526" s="7">
        <v>92.48667725</v>
      </c>
      <c r="G1526" s="8">
        <f t="shared" si="657"/>
        <v>92</v>
      </c>
      <c r="H1526" s="9">
        <v>5.8004489509999999</v>
      </c>
      <c r="I1526" s="8">
        <f t="shared" si="658"/>
        <v>6</v>
      </c>
      <c r="J1526" s="10">
        <v>119.10251890000001</v>
      </c>
      <c r="K1526" s="8">
        <f t="shared" si="659"/>
        <v>119</v>
      </c>
      <c r="L1526" s="5" t="s">
        <v>186</v>
      </c>
    </row>
    <row r="1527" spans="1:12">
      <c r="A1527" s="6">
        <v>32</v>
      </c>
      <c r="B1527" s="6">
        <v>141</v>
      </c>
      <c r="C1527" s="6">
        <v>203</v>
      </c>
      <c r="D1527" s="7">
        <v>21.259410519999999</v>
      </c>
      <c r="E1527" s="8">
        <f t="shared" si="656"/>
        <v>21</v>
      </c>
      <c r="F1527" s="7">
        <v>92.844162339999997</v>
      </c>
      <c r="G1527" s="8">
        <f t="shared" si="657"/>
        <v>93</v>
      </c>
      <c r="H1527" s="9">
        <v>5.8213477689999999</v>
      </c>
      <c r="I1527" s="8">
        <f t="shared" si="658"/>
        <v>6</v>
      </c>
      <c r="J1527" s="10">
        <v>109.0658471</v>
      </c>
      <c r="K1527" s="8">
        <f t="shared" si="659"/>
        <v>109</v>
      </c>
      <c r="L1527" s="5" t="s">
        <v>186</v>
      </c>
    </row>
    <row r="1528" spans="1:12">
      <c r="A1528" s="6">
        <v>13</v>
      </c>
      <c r="B1528" s="6">
        <v>144</v>
      </c>
      <c r="C1528" s="6">
        <v>197</v>
      </c>
      <c r="D1528" s="7">
        <v>22.921570599999999</v>
      </c>
      <c r="E1528" s="8">
        <f t="shared" si="656"/>
        <v>23</v>
      </c>
      <c r="F1528" s="7">
        <v>94.896134430000004</v>
      </c>
      <c r="G1528" s="8">
        <f t="shared" si="657"/>
        <v>95</v>
      </c>
      <c r="H1528" s="9">
        <v>6.2802226699999997</v>
      </c>
      <c r="I1528" s="8">
        <f t="shared" si="658"/>
        <v>6</v>
      </c>
      <c r="J1528" s="10">
        <v>105.6941544</v>
      </c>
      <c r="K1528" s="8">
        <f t="shared" si="659"/>
        <v>106</v>
      </c>
      <c r="L1528" s="5" t="s">
        <v>186</v>
      </c>
    </row>
    <row r="1529" spans="1:12">
      <c r="A1529" s="6">
        <v>25</v>
      </c>
      <c r="B1529" s="6">
        <v>143</v>
      </c>
      <c r="C1529" s="6">
        <v>198</v>
      </c>
      <c r="D1529" s="7">
        <v>22.81212536</v>
      </c>
      <c r="E1529" s="8">
        <f t="shared" si="656"/>
        <v>23</v>
      </c>
      <c r="F1529" s="7">
        <v>91.518617050000003</v>
      </c>
      <c r="G1529" s="8">
        <f t="shared" si="657"/>
        <v>92</v>
      </c>
      <c r="H1529" s="9">
        <v>6.0273144009999999</v>
      </c>
      <c r="I1529" s="8">
        <f t="shared" si="658"/>
        <v>6</v>
      </c>
      <c r="J1529" s="10">
        <v>107.855225</v>
      </c>
      <c r="K1529" s="8">
        <f t="shared" si="659"/>
        <v>108</v>
      </c>
      <c r="L1529" s="5" t="s">
        <v>186</v>
      </c>
    </row>
    <row r="1530" spans="1:12">
      <c r="A1530" s="6">
        <v>9</v>
      </c>
      <c r="B1530" s="6">
        <v>137</v>
      </c>
      <c r="C1530" s="6">
        <v>200</v>
      </c>
      <c r="D1530" s="7">
        <v>21.121520709999999</v>
      </c>
      <c r="E1530" s="8">
        <f t="shared" si="656"/>
        <v>21</v>
      </c>
      <c r="F1530" s="7">
        <v>90.687876799999998</v>
      </c>
      <c r="G1530" s="8">
        <f t="shared" si="657"/>
        <v>91</v>
      </c>
      <c r="H1530" s="9">
        <v>5.6366873929999999</v>
      </c>
      <c r="I1530" s="8">
        <f t="shared" si="658"/>
        <v>6</v>
      </c>
      <c r="J1530" s="10">
        <v>102.8017203</v>
      </c>
      <c r="K1530" s="8">
        <f t="shared" si="659"/>
        <v>103</v>
      </c>
      <c r="L1530" s="5" t="s">
        <v>186</v>
      </c>
    </row>
    <row r="1531" spans="1:12">
      <c r="A1531" s="6">
        <v>6</v>
      </c>
      <c r="B1531" s="6">
        <v>144</v>
      </c>
      <c r="C1531" s="6">
        <v>198</v>
      </c>
      <c r="D1531" s="7">
        <v>21.114786720000001</v>
      </c>
      <c r="E1531" s="8">
        <f t="shared" si="656"/>
        <v>21</v>
      </c>
      <c r="F1531" s="7">
        <v>90.315286929999999</v>
      </c>
      <c r="G1531" s="8">
        <f t="shared" si="657"/>
        <v>90</v>
      </c>
      <c r="H1531" s="9">
        <v>5.559363609</v>
      </c>
      <c r="I1531" s="8">
        <f t="shared" si="658"/>
        <v>6</v>
      </c>
      <c r="J1531" s="10">
        <v>104.5086618</v>
      </c>
      <c r="K1531" s="8">
        <f t="shared" si="659"/>
        <v>105</v>
      </c>
      <c r="L1531" s="5" t="s">
        <v>186</v>
      </c>
    </row>
    <row r="1532" spans="1:12">
      <c r="A1532" s="6">
        <v>37</v>
      </c>
      <c r="B1532" s="6">
        <v>126</v>
      </c>
      <c r="C1532" s="6">
        <v>196</v>
      </c>
      <c r="D1532" s="7">
        <v>23.59997268</v>
      </c>
      <c r="E1532" s="8">
        <f t="shared" si="656"/>
        <v>24</v>
      </c>
      <c r="F1532" s="7">
        <v>90.975976650000007</v>
      </c>
      <c r="G1532" s="8">
        <f t="shared" si="657"/>
        <v>91</v>
      </c>
      <c r="H1532" s="9">
        <v>5.5964494929999997</v>
      </c>
      <c r="I1532" s="8">
        <f t="shared" si="658"/>
        <v>6</v>
      </c>
      <c r="J1532" s="10">
        <v>107.1728191</v>
      </c>
      <c r="K1532" s="8">
        <f t="shared" si="659"/>
        <v>107</v>
      </c>
      <c r="L1532" s="5" t="s">
        <v>186</v>
      </c>
    </row>
    <row r="1533" spans="1:12">
      <c r="A1533" s="6">
        <v>2</v>
      </c>
      <c r="B1533" s="6">
        <v>120</v>
      </c>
      <c r="C1533" s="6">
        <v>203</v>
      </c>
      <c r="D1533" s="7">
        <v>23.126526519999999</v>
      </c>
      <c r="E1533" s="8">
        <f t="shared" si="656"/>
        <v>23</v>
      </c>
      <c r="F1533" s="7">
        <v>94.712033059999996</v>
      </c>
      <c r="G1533" s="8">
        <f t="shared" si="657"/>
        <v>95</v>
      </c>
      <c r="H1533" s="9">
        <v>5.8934929990000002</v>
      </c>
      <c r="I1533" s="8">
        <f t="shared" si="658"/>
        <v>6</v>
      </c>
      <c r="J1533" s="10">
        <v>108.6211833</v>
      </c>
      <c r="K1533" s="8">
        <f t="shared" si="659"/>
        <v>109</v>
      </c>
      <c r="L1533" s="5" t="s">
        <v>186</v>
      </c>
    </row>
    <row r="1534" spans="1:12">
      <c r="A1534" s="6">
        <v>11</v>
      </c>
      <c r="B1534" s="6">
        <v>143</v>
      </c>
      <c r="C1534" s="6">
        <v>197</v>
      </c>
      <c r="D1534" s="7">
        <v>22.984589069999998</v>
      </c>
      <c r="E1534" s="8">
        <f t="shared" si="656"/>
        <v>23</v>
      </c>
      <c r="F1534" s="7">
        <v>93.3204487</v>
      </c>
      <c r="G1534" s="8">
        <f t="shared" si="657"/>
        <v>93</v>
      </c>
      <c r="H1534" s="9">
        <v>5.8757185160000001</v>
      </c>
      <c r="I1534" s="8">
        <f t="shared" si="658"/>
        <v>6</v>
      </c>
      <c r="J1534" s="10">
        <v>122.1952483</v>
      </c>
      <c r="K1534" s="8">
        <f t="shared" si="659"/>
        <v>122</v>
      </c>
      <c r="L1534" s="5" t="s">
        <v>186</v>
      </c>
    </row>
    <row r="1535" spans="1:12">
      <c r="A1535" s="6">
        <v>10</v>
      </c>
      <c r="B1535" s="6">
        <v>141</v>
      </c>
      <c r="C1535" s="6">
        <v>201</v>
      </c>
      <c r="D1535" s="7">
        <v>22.126593870000001</v>
      </c>
      <c r="E1535" s="8">
        <f t="shared" si="656"/>
        <v>22</v>
      </c>
      <c r="F1535" s="7">
        <v>90.978182770000004</v>
      </c>
      <c r="G1535" s="8">
        <f t="shared" si="657"/>
        <v>91</v>
      </c>
      <c r="H1535" s="9">
        <v>6.3860214239999999</v>
      </c>
      <c r="I1535" s="8">
        <f t="shared" si="658"/>
        <v>6</v>
      </c>
      <c r="J1535" s="10">
        <v>104.54122750000001</v>
      </c>
      <c r="K1535" s="8">
        <f t="shared" si="659"/>
        <v>105</v>
      </c>
      <c r="L1535" s="5" t="s">
        <v>186</v>
      </c>
    </row>
    <row r="1536" spans="1:12">
      <c r="A1536" s="6">
        <v>24</v>
      </c>
      <c r="B1536" s="6">
        <v>142</v>
      </c>
      <c r="C1536" s="6">
        <v>202</v>
      </c>
      <c r="D1536" s="7">
        <v>22.537797269999999</v>
      </c>
      <c r="E1536" s="8">
        <f t="shared" si="656"/>
        <v>23</v>
      </c>
      <c r="F1536" s="7">
        <v>91.481357860000003</v>
      </c>
      <c r="G1536" s="8">
        <f t="shared" si="657"/>
        <v>91</v>
      </c>
      <c r="H1536" s="9">
        <v>5.7108198620000001</v>
      </c>
      <c r="I1536" s="8">
        <f t="shared" si="658"/>
        <v>6</v>
      </c>
      <c r="J1536" s="10">
        <v>101.8474768</v>
      </c>
      <c r="K1536" s="8">
        <f t="shared" si="659"/>
        <v>102</v>
      </c>
      <c r="L1536" s="5" t="s">
        <v>186</v>
      </c>
    </row>
    <row r="1537" spans="1:12">
      <c r="A1537" s="6">
        <v>23</v>
      </c>
      <c r="B1537" s="6">
        <v>138</v>
      </c>
      <c r="C1537" s="6">
        <v>195</v>
      </c>
      <c r="D1537" s="7">
        <v>22.490951039999999</v>
      </c>
      <c r="E1537" s="8">
        <f t="shared" si="656"/>
        <v>22</v>
      </c>
      <c r="F1537" s="7">
        <v>91.702927459999998</v>
      </c>
      <c r="G1537" s="8">
        <f t="shared" si="657"/>
        <v>92</v>
      </c>
      <c r="H1537" s="9">
        <v>5.7959857159999997</v>
      </c>
      <c r="I1537" s="8">
        <f t="shared" si="658"/>
        <v>6</v>
      </c>
      <c r="J1537" s="10">
        <v>124.3915101</v>
      </c>
      <c r="K1537" s="8">
        <f t="shared" si="659"/>
        <v>124</v>
      </c>
      <c r="L1537" s="5" t="s">
        <v>186</v>
      </c>
    </row>
    <row r="1538" spans="1:12">
      <c r="A1538" s="6">
        <v>18</v>
      </c>
      <c r="B1538" s="6">
        <v>125</v>
      </c>
      <c r="C1538" s="6">
        <v>204</v>
      </c>
      <c r="D1538" s="7">
        <v>22.35548159</v>
      </c>
      <c r="E1538" s="8">
        <f t="shared" si="656"/>
        <v>22</v>
      </c>
      <c r="F1538" s="7">
        <v>94.478117549999993</v>
      </c>
      <c r="G1538" s="8">
        <f t="shared" si="657"/>
        <v>94</v>
      </c>
      <c r="H1538" s="9">
        <v>6.0466736189999999</v>
      </c>
      <c r="I1538" s="8">
        <f t="shared" si="658"/>
        <v>6</v>
      </c>
      <c r="J1538" s="10">
        <v>116.7366261</v>
      </c>
      <c r="K1538" s="8">
        <f t="shared" si="659"/>
        <v>117</v>
      </c>
      <c r="L1538" s="5" t="s">
        <v>186</v>
      </c>
    </row>
    <row r="1539" spans="1:12">
      <c r="A1539" s="6">
        <v>13</v>
      </c>
      <c r="B1539" s="6">
        <v>121</v>
      </c>
      <c r="C1539" s="6">
        <v>196</v>
      </c>
      <c r="D1539" s="7">
        <v>22.207009889999998</v>
      </c>
      <c r="E1539" s="8">
        <f t="shared" ref="E1539:E1602" si="660">ROUND(D1539, 0)</f>
        <v>22</v>
      </c>
      <c r="F1539" s="7">
        <v>93.505741630000003</v>
      </c>
      <c r="G1539" s="8">
        <f t="shared" ref="G1539:G1602" si="661">ROUND(F1539, 0)</f>
        <v>94</v>
      </c>
      <c r="H1539" s="9">
        <v>6.4433829129999998</v>
      </c>
      <c r="I1539" s="8">
        <f t="shared" ref="I1539:I1602" si="662">ROUND(H1539, 0)</f>
        <v>6</v>
      </c>
      <c r="J1539" s="10">
        <v>120.1593771</v>
      </c>
      <c r="K1539" s="8">
        <f t="shared" ref="K1539:K1602" si="663">ROUND(J1539, 0)</f>
        <v>120</v>
      </c>
      <c r="L1539" s="5" t="s">
        <v>186</v>
      </c>
    </row>
    <row r="1540" spans="1:12">
      <c r="A1540" s="6">
        <v>26</v>
      </c>
      <c r="B1540" s="6">
        <v>122</v>
      </c>
      <c r="C1540" s="6">
        <v>202</v>
      </c>
      <c r="D1540" s="7">
        <v>22.445169880000002</v>
      </c>
      <c r="E1540" s="8">
        <f t="shared" si="660"/>
        <v>22</v>
      </c>
      <c r="F1540" s="7">
        <v>94.737635139999995</v>
      </c>
      <c r="G1540" s="8">
        <f t="shared" si="661"/>
        <v>95</v>
      </c>
      <c r="H1540" s="9">
        <v>5.6172271839999999</v>
      </c>
      <c r="I1540" s="8">
        <f t="shared" si="662"/>
        <v>6</v>
      </c>
      <c r="J1540" s="10">
        <v>107.18432730000001</v>
      </c>
      <c r="K1540" s="8">
        <f t="shared" si="663"/>
        <v>107</v>
      </c>
      <c r="L1540" s="5" t="s">
        <v>186</v>
      </c>
    </row>
    <row r="1541" spans="1:12">
      <c r="A1541" s="6">
        <v>28</v>
      </c>
      <c r="B1541" s="6">
        <v>123</v>
      </c>
      <c r="C1541" s="6">
        <v>202</v>
      </c>
      <c r="D1541" s="7">
        <v>22.766430289999999</v>
      </c>
      <c r="E1541" s="8">
        <f t="shared" si="660"/>
        <v>23</v>
      </c>
      <c r="F1541" s="7">
        <v>92.124385189999998</v>
      </c>
      <c r="G1541" s="8">
        <f t="shared" si="661"/>
        <v>92</v>
      </c>
      <c r="H1541" s="9">
        <v>6.4422892940000001</v>
      </c>
      <c r="I1541" s="8">
        <f t="shared" si="662"/>
        <v>6</v>
      </c>
      <c r="J1541" s="10">
        <v>120.4359949</v>
      </c>
      <c r="K1541" s="8">
        <f t="shared" si="663"/>
        <v>120</v>
      </c>
      <c r="L1541" s="5" t="s">
        <v>186</v>
      </c>
    </row>
    <row r="1542" spans="1:12">
      <c r="A1542" s="6">
        <v>26</v>
      </c>
      <c r="B1542" s="6">
        <v>121</v>
      </c>
      <c r="C1542" s="6">
        <v>201</v>
      </c>
      <c r="D1542" s="7">
        <v>22.191094119999999</v>
      </c>
      <c r="E1542" s="8">
        <f t="shared" si="660"/>
        <v>22</v>
      </c>
      <c r="F1542" s="7">
        <v>90.025751159999999</v>
      </c>
      <c r="G1542" s="8">
        <f t="shared" si="661"/>
        <v>90</v>
      </c>
      <c r="H1542" s="9">
        <v>6.1620343709999998</v>
      </c>
      <c r="I1542" s="8">
        <f t="shared" si="662"/>
        <v>6</v>
      </c>
      <c r="J1542" s="10">
        <v>112.3126628</v>
      </c>
      <c r="K1542" s="8">
        <f t="shared" si="663"/>
        <v>112</v>
      </c>
      <c r="L1542" s="5" t="s">
        <v>186</v>
      </c>
    </row>
    <row r="1543" spans="1:12">
      <c r="A1543" s="6">
        <v>21</v>
      </c>
      <c r="B1543" s="6">
        <v>137</v>
      </c>
      <c r="C1543" s="6">
        <v>196</v>
      </c>
      <c r="D1543" s="7">
        <v>23.6119202</v>
      </c>
      <c r="E1543" s="8">
        <f t="shared" si="660"/>
        <v>24</v>
      </c>
      <c r="F1543" s="7">
        <v>91.702938489999994</v>
      </c>
      <c r="G1543" s="8">
        <f t="shared" si="661"/>
        <v>92</v>
      </c>
      <c r="H1543" s="9">
        <v>5.8127818060000003</v>
      </c>
      <c r="I1543" s="8">
        <f t="shared" si="662"/>
        <v>6</v>
      </c>
      <c r="J1543" s="10">
        <v>123.5900822</v>
      </c>
      <c r="K1543" s="8">
        <f t="shared" si="663"/>
        <v>124</v>
      </c>
      <c r="L1543" s="5" t="s">
        <v>186</v>
      </c>
    </row>
    <row r="1544" spans="1:12">
      <c r="A1544" s="6">
        <v>21</v>
      </c>
      <c r="B1544" s="6">
        <v>135</v>
      </c>
      <c r="C1544" s="6">
        <v>198</v>
      </c>
      <c r="D1544" s="7">
        <v>23.860870540000001</v>
      </c>
      <c r="E1544" s="8">
        <f t="shared" si="660"/>
        <v>24</v>
      </c>
      <c r="F1544" s="7">
        <v>94.920481120000005</v>
      </c>
      <c r="G1544" s="8">
        <f t="shared" si="661"/>
        <v>95</v>
      </c>
      <c r="H1544" s="9">
        <v>5.7650151259999998</v>
      </c>
      <c r="I1544" s="8">
        <f t="shared" si="662"/>
        <v>6</v>
      </c>
      <c r="J1544" s="10">
        <v>105.0241329</v>
      </c>
      <c r="K1544" s="8">
        <f t="shared" si="663"/>
        <v>105</v>
      </c>
      <c r="L1544" s="5" t="s">
        <v>186</v>
      </c>
    </row>
    <row r="1545" spans="1:12">
      <c r="A1545" s="6">
        <v>5</v>
      </c>
      <c r="B1545" s="6">
        <v>144</v>
      </c>
      <c r="C1545" s="6">
        <v>205</v>
      </c>
      <c r="D1545" s="7">
        <v>21.421772310000001</v>
      </c>
      <c r="E1545" s="8">
        <f t="shared" si="660"/>
        <v>21</v>
      </c>
      <c r="F1545" s="7">
        <v>92.626653090000005</v>
      </c>
      <c r="G1545" s="8">
        <f t="shared" si="661"/>
        <v>93</v>
      </c>
      <c r="H1545" s="9">
        <v>6.1849225739999998</v>
      </c>
      <c r="I1545" s="8">
        <f t="shared" si="662"/>
        <v>6</v>
      </c>
      <c r="J1545" s="10">
        <v>102.80456580000001</v>
      </c>
      <c r="K1545" s="8">
        <f t="shared" si="663"/>
        <v>103</v>
      </c>
      <c r="L1545" s="5" t="s">
        <v>186</v>
      </c>
    </row>
    <row r="1546" spans="1:12">
      <c r="A1546" s="6">
        <v>2</v>
      </c>
      <c r="B1546" s="6">
        <v>123</v>
      </c>
      <c r="C1546" s="6">
        <v>205</v>
      </c>
      <c r="D1546" s="7">
        <v>22.366292529999999</v>
      </c>
      <c r="E1546" s="8">
        <f t="shared" si="660"/>
        <v>22</v>
      </c>
      <c r="F1546" s="7">
        <v>90.785724669999993</v>
      </c>
      <c r="G1546" s="8">
        <f t="shared" si="661"/>
        <v>91</v>
      </c>
      <c r="H1546" s="9">
        <v>5.739652177</v>
      </c>
      <c r="I1546" s="8">
        <f t="shared" si="662"/>
        <v>6</v>
      </c>
      <c r="J1546" s="10">
        <v>124.9831618</v>
      </c>
      <c r="K1546" s="8">
        <f t="shared" si="663"/>
        <v>125</v>
      </c>
      <c r="L1546" s="5" t="s">
        <v>186</v>
      </c>
    </row>
    <row r="1547" spans="1:12">
      <c r="A1547" s="6">
        <v>15</v>
      </c>
      <c r="B1547" s="6">
        <v>133</v>
      </c>
      <c r="C1547" s="6">
        <v>199</v>
      </c>
      <c r="D1547" s="7">
        <v>23.996861719999998</v>
      </c>
      <c r="E1547" s="8">
        <f t="shared" si="660"/>
        <v>24</v>
      </c>
      <c r="F1547" s="7">
        <v>91.610017069999998</v>
      </c>
      <c r="G1547" s="8">
        <f t="shared" si="661"/>
        <v>92</v>
      </c>
      <c r="H1547" s="9">
        <v>5.8247786359999996</v>
      </c>
      <c r="I1547" s="8">
        <f t="shared" si="662"/>
        <v>6</v>
      </c>
      <c r="J1547" s="10">
        <v>117.6102915</v>
      </c>
      <c r="K1547" s="8">
        <f t="shared" si="663"/>
        <v>118</v>
      </c>
      <c r="L1547" s="5" t="s">
        <v>186</v>
      </c>
    </row>
    <row r="1548" spans="1:12">
      <c r="A1548" s="6">
        <v>31</v>
      </c>
      <c r="B1548" s="6">
        <v>130</v>
      </c>
      <c r="C1548" s="6">
        <v>198</v>
      </c>
      <c r="D1548" s="7">
        <v>21.801298370000001</v>
      </c>
      <c r="E1548" s="8">
        <f t="shared" si="660"/>
        <v>22</v>
      </c>
      <c r="F1548" s="7">
        <v>92.734466670000003</v>
      </c>
      <c r="G1548" s="8">
        <f t="shared" si="661"/>
        <v>93</v>
      </c>
      <c r="H1548" s="9">
        <v>5.5548235569999997</v>
      </c>
      <c r="I1548" s="8">
        <f t="shared" si="662"/>
        <v>6</v>
      </c>
      <c r="J1548" s="10">
        <v>120.05866709999999</v>
      </c>
      <c r="K1548" s="8">
        <f t="shared" si="663"/>
        <v>120</v>
      </c>
      <c r="L1548" s="5" t="s">
        <v>186</v>
      </c>
    </row>
    <row r="1549" spans="1:12">
      <c r="A1549" s="6">
        <v>25</v>
      </c>
      <c r="B1549" s="6">
        <v>143</v>
      </c>
      <c r="C1549" s="6">
        <v>200</v>
      </c>
      <c r="D1549" s="7">
        <v>23.804363439999999</v>
      </c>
      <c r="E1549" s="8">
        <f t="shared" si="660"/>
        <v>24</v>
      </c>
      <c r="F1549" s="7">
        <v>92.804416239999995</v>
      </c>
      <c r="G1549" s="8">
        <f t="shared" si="661"/>
        <v>93</v>
      </c>
      <c r="H1549" s="9">
        <v>6.0242487870000003</v>
      </c>
      <c r="I1549" s="8">
        <f t="shared" si="662"/>
        <v>6</v>
      </c>
      <c r="J1549" s="10">
        <v>100.61925429999999</v>
      </c>
      <c r="K1549" s="8">
        <f t="shared" si="663"/>
        <v>101</v>
      </c>
      <c r="L1549" s="5" t="s">
        <v>186</v>
      </c>
    </row>
    <row r="1550" spans="1:12">
      <c r="A1550" s="6">
        <v>16</v>
      </c>
      <c r="B1550" s="6">
        <v>143</v>
      </c>
      <c r="C1550" s="6">
        <v>204</v>
      </c>
      <c r="D1550" s="7">
        <v>23.714752780000001</v>
      </c>
      <c r="E1550" s="8">
        <f t="shared" si="660"/>
        <v>24</v>
      </c>
      <c r="F1550" s="7">
        <v>91.533311769999997</v>
      </c>
      <c r="G1550" s="8">
        <f t="shared" si="661"/>
        <v>92</v>
      </c>
      <c r="H1550" s="9">
        <v>5.6313333869999997</v>
      </c>
      <c r="I1550" s="8">
        <f t="shared" si="662"/>
        <v>6</v>
      </c>
      <c r="J1550" s="10">
        <v>121.89616650000001</v>
      </c>
      <c r="K1550" s="8">
        <f t="shared" si="663"/>
        <v>122</v>
      </c>
      <c r="L1550" s="5" t="s">
        <v>186</v>
      </c>
    </row>
    <row r="1551" spans="1:12">
      <c r="A1551" s="6">
        <v>19</v>
      </c>
      <c r="B1551" s="6">
        <v>122</v>
      </c>
      <c r="C1551" s="6">
        <v>202</v>
      </c>
      <c r="D1551" s="7">
        <v>23.344673589999999</v>
      </c>
      <c r="E1551" s="8">
        <f t="shared" si="660"/>
        <v>23</v>
      </c>
      <c r="F1551" s="7">
        <v>90.379814780000004</v>
      </c>
      <c r="G1551" s="8">
        <f t="shared" si="661"/>
        <v>90</v>
      </c>
      <c r="H1551" s="9">
        <v>5.8119750940000001</v>
      </c>
      <c r="I1551" s="8">
        <f t="shared" si="662"/>
        <v>6</v>
      </c>
      <c r="J1551" s="10">
        <v>112.8954016</v>
      </c>
      <c r="K1551" s="8">
        <f t="shared" si="663"/>
        <v>113</v>
      </c>
      <c r="L1551" s="5" t="s">
        <v>186</v>
      </c>
    </row>
    <row r="1552" spans="1:12">
      <c r="A1552" s="6">
        <v>10</v>
      </c>
      <c r="B1552" s="6">
        <v>125</v>
      </c>
      <c r="C1552" s="6">
        <v>196</v>
      </c>
      <c r="D1552" s="7">
        <v>22.312536649999998</v>
      </c>
      <c r="E1552" s="8">
        <f t="shared" si="660"/>
        <v>22</v>
      </c>
      <c r="F1552" s="7">
        <v>90.035771240000003</v>
      </c>
      <c r="G1552" s="8">
        <f t="shared" si="661"/>
        <v>90</v>
      </c>
      <c r="H1552" s="9">
        <v>5.7305574479999999</v>
      </c>
      <c r="I1552" s="8">
        <f t="shared" si="662"/>
        <v>6</v>
      </c>
      <c r="J1552" s="10">
        <v>113.0688155</v>
      </c>
      <c r="K1552" s="8">
        <f t="shared" si="663"/>
        <v>113</v>
      </c>
      <c r="L1552" s="5" t="s">
        <v>186</v>
      </c>
    </row>
    <row r="1553" spans="1:12">
      <c r="A1553" s="6">
        <v>20</v>
      </c>
      <c r="B1553" s="6">
        <v>139</v>
      </c>
      <c r="C1553" s="6">
        <v>202</v>
      </c>
      <c r="D1553" s="7">
        <v>23.502014280000001</v>
      </c>
      <c r="E1553" s="8">
        <f t="shared" si="660"/>
        <v>24</v>
      </c>
      <c r="F1553" s="7">
        <v>92.210839609999994</v>
      </c>
      <c r="G1553" s="8">
        <f t="shared" si="661"/>
        <v>92</v>
      </c>
      <c r="H1553" s="9">
        <v>5.6699910500000001</v>
      </c>
      <c r="I1553" s="8">
        <f t="shared" si="662"/>
        <v>6</v>
      </c>
      <c r="J1553" s="10">
        <v>107.9868949</v>
      </c>
      <c r="K1553" s="8">
        <f t="shared" si="663"/>
        <v>108</v>
      </c>
      <c r="L1553" s="5" t="s">
        <v>186</v>
      </c>
    </row>
    <row r="1554" spans="1:12">
      <c r="A1554" s="6">
        <v>28</v>
      </c>
      <c r="B1554" s="6">
        <v>123</v>
      </c>
      <c r="C1554" s="6">
        <v>198</v>
      </c>
      <c r="D1554" s="7">
        <v>23.462603210000001</v>
      </c>
      <c r="E1554" s="8">
        <f t="shared" si="660"/>
        <v>23</v>
      </c>
      <c r="F1554" s="7">
        <v>91.45665004</v>
      </c>
      <c r="G1554" s="8">
        <f t="shared" si="661"/>
        <v>91</v>
      </c>
      <c r="H1554" s="9">
        <v>5.6827514729999997</v>
      </c>
      <c r="I1554" s="8">
        <f t="shared" si="662"/>
        <v>6</v>
      </c>
      <c r="J1554" s="10">
        <v>111.77633950000001</v>
      </c>
      <c r="K1554" s="8">
        <f t="shared" si="663"/>
        <v>112</v>
      </c>
      <c r="L1554" s="5" t="s">
        <v>186</v>
      </c>
    </row>
    <row r="1555" spans="1:12">
      <c r="A1555" s="6">
        <v>28</v>
      </c>
      <c r="B1555" s="6">
        <v>136</v>
      </c>
      <c r="C1555" s="6">
        <v>200</v>
      </c>
      <c r="D1555" s="7">
        <v>23.062043729999999</v>
      </c>
      <c r="E1555" s="8">
        <f t="shared" si="660"/>
        <v>23</v>
      </c>
      <c r="F1555" s="7">
        <v>92.395440550000004</v>
      </c>
      <c r="G1555" s="8">
        <f t="shared" si="661"/>
        <v>92</v>
      </c>
      <c r="H1555" s="9">
        <v>6.2458589050000004</v>
      </c>
      <c r="I1555" s="8">
        <f t="shared" si="662"/>
        <v>6</v>
      </c>
      <c r="J1555" s="10">
        <v>114.7399101</v>
      </c>
      <c r="K1555" s="8">
        <f t="shared" si="663"/>
        <v>115</v>
      </c>
      <c r="L1555" s="5" t="s">
        <v>186</v>
      </c>
    </row>
    <row r="1556" spans="1:12">
      <c r="A1556" s="6">
        <v>2</v>
      </c>
      <c r="B1556" s="6">
        <v>131</v>
      </c>
      <c r="C1556" s="6">
        <v>199</v>
      </c>
      <c r="D1556" s="7">
        <v>22.474205120000001</v>
      </c>
      <c r="E1556" s="8">
        <f t="shared" si="660"/>
        <v>22</v>
      </c>
      <c r="F1556" s="7">
        <v>91.227597419999995</v>
      </c>
      <c r="G1556" s="8">
        <f t="shared" si="661"/>
        <v>91</v>
      </c>
      <c r="H1556" s="9">
        <v>6.0173701340000001</v>
      </c>
      <c r="I1556" s="8">
        <f t="shared" si="662"/>
        <v>6</v>
      </c>
      <c r="J1556" s="10">
        <v>124.2179699</v>
      </c>
      <c r="K1556" s="8">
        <f t="shared" si="663"/>
        <v>124</v>
      </c>
      <c r="L1556" s="5" t="s">
        <v>186</v>
      </c>
    </row>
    <row r="1557" spans="1:12">
      <c r="A1557" s="6">
        <v>2</v>
      </c>
      <c r="B1557" s="6">
        <v>140</v>
      </c>
      <c r="C1557" s="6">
        <v>197</v>
      </c>
      <c r="D1557" s="7">
        <v>22.697801330000001</v>
      </c>
      <c r="E1557" s="8">
        <f t="shared" si="660"/>
        <v>23</v>
      </c>
      <c r="F1557" s="7">
        <v>92.822234190000003</v>
      </c>
      <c r="G1557" s="8">
        <f t="shared" si="661"/>
        <v>93</v>
      </c>
      <c r="H1557" s="9">
        <v>5.5345674899999997</v>
      </c>
      <c r="I1557" s="8">
        <f t="shared" si="662"/>
        <v>6</v>
      </c>
      <c r="J1557" s="10">
        <v>105.0508234</v>
      </c>
      <c r="K1557" s="8">
        <f t="shared" si="663"/>
        <v>105</v>
      </c>
      <c r="L1557" s="5" t="s">
        <v>186</v>
      </c>
    </row>
    <row r="1558" spans="1:12">
      <c r="A1558" s="6">
        <v>27</v>
      </c>
      <c r="B1558" s="6">
        <v>138</v>
      </c>
      <c r="C1558" s="6">
        <v>201</v>
      </c>
      <c r="D1558" s="7">
        <v>23.66682067</v>
      </c>
      <c r="E1558" s="8">
        <f t="shared" si="660"/>
        <v>24</v>
      </c>
      <c r="F1558" s="7">
        <v>93.901910779999994</v>
      </c>
      <c r="G1558" s="8">
        <f t="shared" si="661"/>
        <v>94</v>
      </c>
      <c r="H1558" s="9">
        <v>5.9523676620000003</v>
      </c>
      <c r="I1558" s="8">
        <f t="shared" si="662"/>
        <v>6</v>
      </c>
      <c r="J1558" s="10">
        <v>105.40047509999999</v>
      </c>
      <c r="K1558" s="8">
        <f t="shared" si="663"/>
        <v>105</v>
      </c>
      <c r="L1558" s="5" t="s">
        <v>186</v>
      </c>
    </row>
    <row r="1559" spans="1:12">
      <c r="A1559" s="6">
        <v>30</v>
      </c>
      <c r="B1559" s="6">
        <v>127</v>
      </c>
      <c r="C1559" s="6">
        <v>204</v>
      </c>
      <c r="D1559" s="7">
        <v>22.500502730000001</v>
      </c>
      <c r="E1559" s="8">
        <f t="shared" si="660"/>
        <v>23</v>
      </c>
      <c r="F1559" s="7">
        <v>92.458783350000004</v>
      </c>
      <c r="G1559" s="8">
        <f t="shared" si="661"/>
        <v>92</v>
      </c>
      <c r="H1559" s="9">
        <v>6.1264365840000004</v>
      </c>
      <c r="I1559" s="8">
        <f t="shared" si="662"/>
        <v>6</v>
      </c>
      <c r="J1559" s="10">
        <v>100.9343903</v>
      </c>
      <c r="K1559" s="8">
        <f t="shared" si="663"/>
        <v>101</v>
      </c>
      <c r="L1559" s="5" t="s">
        <v>186</v>
      </c>
    </row>
    <row r="1560" spans="1:12">
      <c r="A1560" s="6">
        <v>32</v>
      </c>
      <c r="B1560" s="6">
        <v>145</v>
      </c>
      <c r="C1560" s="6">
        <v>203</v>
      </c>
      <c r="D1560" s="7">
        <v>23.83053666</v>
      </c>
      <c r="E1560" s="8">
        <f t="shared" si="660"/>
        <v>24</v>
      </c>
      <c r="F1560" s="7">
        <v>90.844221640000001</v>
      </c>
      <c r="G1560" s="8">
        <f t="shared" si="661"/>
        <v>91</v>
      </c>
      <c r="H1560" s="9">
        <v>6.4068185179999997</v>
      </c>
      <c r="I1560" s="8">
        <f t="shared" si="662"/>
        <v>6</v>
      </c>
      <c r="J1560" s="10">
        <v>109.5966791</v>
      </c>
      <c r="K1560" s="8">
        <f t="shared" si="663"/>
        <v>110</v>
      </c>
      <c r="L1560" s="5" t="s">
        <v>186</v>
      </c>
    </row>
    <row r="1561" spans="1:12">
      <c r="A1561" s="6">
        <v>29</v>
      </c>
      <c r="B1561" s="6">
        <v>139</v>
      </c>
      <c r="C1561" s="6">
        <v>205</v>
      </c>
      <c r="D1561" s="7">
        <v>23.641423540000002</v>
      </c>
      <c r="E1561" s="8">
        <f t="shared" si="660"/>
        <v>24</v>
      </c>
      <c r="F1561" s="7">
        <v>93.744614740000003</v>
      </c>
      <c r="G1561" s="8">
        <f t="shared" si="661"/>
        <v>94</v>
      </c>
      <c r="H1561" s="9">
        <v>6.1559394530000002</v>
      </c>
      <c r="I1561" s="8">
        <f t="shared" si="662"/>
        <v>6</v>
      </c>
      <c r="J1561" s="10">
        <v>116.6912176</v>
      </c>
      <c r="K1561" s="8">
        <f t="shared" si="663"/>
        <v>117</v>
      </c>
      <c r="L1561" s="5" t="s">
        <v>186</v>
      </c>
    </row>
    <row r="1562" spans="1:12">
      <c r="A1562" s="6">
        <v>26</v>
      </c>
      <c r="B1562" s="6">
        <v>126</v>
      </c>
      <c r="C1562" s="6">
        <v>195</v>
      </c>
      <c r="D1562" s="7">
        <v>21.413638120000002</v>
      </c>
      <c r="E1562" s="8">
        <f t="shared" si="660"/>
        <v>21</v>
      </c>
      <c r="F1562" s="7">
        <v>92.991245449999994</v>
      </c>
      <c r="G1562" s="8">
        <f t="shared" si="661"/>
        <v>93</v>
      </c>
      <c r="H1562" s="9">
        <v>5.8785689809999999</v>
      </c>
      <c r="I1562" s="8">
        <f t="shared" si="662"/>
        <v>6</v>
      </c>
      <c r="J1562" s="10">
        <v>118.3979065</v>
      </c>
      <c r="K1562" s="8">
        <f t="shared" si="663"/>
        <v>118</v>
      </c>
      <c r="L1562" s="5" t="s">
        <v>186</v>
      </c>
    </row>
    <row r="1563" spans="1:12">
      <c r="A1563" s="6">
        <v>40</v>
      </c>
      <c r="B1563" s="6">
        <v>136</v>
      </c>
      <c r="C1563" s="6">
        <v>202</v>
      </c>
      <c r="D1563" s="7">
        <v>22.852673719999999</v>
      </c>
      <c r="E1563" s="8">
        <f t="shared" si="660"/>
        <v>23</v>
      </c>
      <c r="F1563" s="7">
        <v>94.576458099999996</v>
      </c>
      <c r="G1563" s="8">
        <f t="shared" si="661"/>
        <v>95</v>
      </c>
      <c r="H1563" s="9">
        <v>5.9353363080000001</v>
      </c>
      <c r="I1563" s="8">
        <f t="shared" si="662"/>
        <v>6</v>
      </c>
      <c r="J1563" s="10">
        <v>117.53140260000001</v>
      </c>
      <c r="K1563" s="8">
        <f t="shared" si="663"/>
        <v>118</v>
      </c>
      <c r="L1563" s="5" t="s">
        <v>186</v>
      </c>
    </row>
    <row r="1564" spans="1:12">
      <c r="A1564" s="6">
        <v>6</v>
      </c>
      <c r="B1564" s="6">
        <v>124</v>
      </c>
      <c r="C1564" s="6">
        <v>200</v>
      </c>
      <c r="D1564" s="7">
        <v>22.98208095</v>
      </c>
      <c r="E1564" s="8">
        <f t="shared" si="660"/>
        <v>23</v>
      </c>
      <c r="F1564" s="7">
        <v>93.845050290000003</v>
      </c>
      <c r="G1564" s="8">
        <f t="shared" si="661"/>
        <v>94</v>
      </c>
      <c r="H1564" s="9">
        <v>5.971332179</v>
      </c>
      <c r="I1564" s="8">
        <f t="shared" si="662"/>
        <v>6</v>
      </c>
      <c r="J1564" s="10">
        <v>109.5852253</v>
      </c>
      <c r="K1564" s="8">
        <f t="shared" si="663"/>
        <v>110</v>
      </c>
      <c r="L1564" s="5" t="s">
        <v>186</v>
      </c>
    </row>
    <row r="1565" spans="1:12">
      <c r="A1565" s="6">
        <v>35</v>
      </c>
      <c r="B1565" s="6">
        <v>138</v>
      </c>
      <c r="C1565" s="6">
        <v>200</v>
      </c>
      <c r="D1565" s="7">
        <v>21.199095190000001</v>
      </c>
      <c r="E1565" s="8">
        <f t="shared" si="660"/>
        <v>21</v>
      </c>
      <c r="F1565" s="7">
        <v>90.808194180000001</v>
      </c>
      <c r="G1565" s="8">
        <f t="shared" si="661"/>
        <v>91</v>
      </c>
      <c r="H1565" s="9">
        <v>5.6713061700000003</v>
      </c>
      <c r="I1565" s="8">
        <f t="shared" si="662"/>
        <v>6</v>
      </c>
      <c r="J1565" s="10">
        <v>103.6838922</v>
      </c>
      <c r="K1565" s="8">
        <f t="shared" si="663"/>
        <v>104</v>
      </c>
      <c r="L1565" s="5" t="s">
        <v>186</v>
      </c>
    </row>
    <row r="1566" spans="1:12">
      <c r="A1566" s="6">
        <v>17</v>
      </c>
      <c r="B1566" s="6">
        <v>136</v>
      </c>
      <c r="C1566" s="6">
        <v>196</v>
      </c>
      <c r="D1566" s="7">
        <v>23.871923320000001</v>
      </c>
      <c r="E1566" s="8">
        <f t="shared" si="660"/>
        <v>24</v>
      </c>
      <c r="F1566" s="7">
        <v>90.499390349999999</v>
      </c>
      <c r="G1566" s="8">
        <f t="shared" si="661"/>
        <v>90</v>
      </c>
      <c r="H1566" s="9">
        <v>5.8821559880000001</v>
      </c>
      <c r="I1566" s="8">
        <f t="shared" si="662"/>
        <v>6</v>
      </c>
      <c r="J1566" s="10">
        <v>103.0548094</v>
      </c>
      <c r="K1566" s="8">
        <f t="shared" si="663"/>
        <v>103</v>
      </c>
      <c r="L1566" s="5" t="s">
        <v>186</v>
      </c>
    </row>
    <row r="1567" spans="1:12">
      <c r="A1567" s="6">
        <v>33</v>
      </c>
      <c r="B1567" s="6">
        <v>134</v>
      </c>
      <c r="C1567" s="6">
        <v>205</v>
      </c>
      <c r="D1567" s="7">
        <v>21.036527499999998</v>
      </c>
      <c r="E1567" s="8">
        <f t="shared" si="660"/>
        <v>21</v>
      </c>
      <c r="F1567" s="7">
        <v>94.339195459999999</v>
      </c>
      <c r="G1567" s="8">
        <f t="shared" si="661"/>
        <v>94</v>
      </c>
      <c r="H1567" s="9">
        <v>6.0855191599999996</v>
      </c>
      <c r="I1567" s="8">
        <f t="shared" si="662"/>
        <v>6</v>
      </c>
      <c r="J1567" s="10">
        <v>114.7412734</v>
      </c>
      <c r="K1567" s="8">
        <f t="shared" si="663"/>
        <v>115</v>
      </c>
      <c r="L1567" s="5" t="s">
        <v>186</v>
      </c>
    </row>
    <row r="1568" spans="1:12">
      <c r="A1568" s="6">
        <v>16</v>
      </c>
      <c r="B1568" s="6">
        <v>143</v>
      </c>
      <c r="C1568" s="6">
        <v>197</v>
      </c>
      <c r="D1568" s="7">
        <v>22.61711614</v>
      </c>
      <c r="E1568" s="8">
        <f t="shared" si="660"/>
        <v>23</v>
      </c>
      <c r="F1568" s="7">
        <v>93.519783750000002</v>
      </c>
      <c r="G1568" s="8">
        <f t="shared" si="661"/>
        <v>94</v>
      </c>
      <c r="H1568" s="9">
        <v>5.9040264499999999</v>
      </c>
      <c r="I1568" s="8">
        <f t="shared" si="662"/>
        <v>6</v>
      </c>
      <c r="J1568" s="10">
        <v>116.9256766</v>
      </c>
      <c r="K1568" s="8">
        <f t="shared" si="663"/>
        <v>117</v>
      </c>
      <c r="L1568" s="5" t="s">
        <v>186</v>
      </c>
    </row>
    <row r="1569" spans="1:12">
      <c r="A1569" s="6">
        <v>27</v>
      </c>
      <c r="B1569" s="6">
        <v>120</v>
      </c>
      <c r="C1569" s="6">
        <v>200</v>
      </c>
      <c r="D1569" s="7">
        <v>21.452786750000001</v>
      </c>
      <c r="E1569" s="8">
        <f t="shared" si="660"/>
        <v>21</v>
      </c>
      <c r="F1569" s="7">
        <v>90.745319210000005</v>
      </c>
      <c r="G1569" s="8">
        <f t="shared" si="661"/>
        <v>91</v>
      </c>
      <c r="H1569" s="9">
        <v>6.1102188259999997</v>
      </c>
      <c r="I1569" s="8">
        <f t="shared" si="662"/>
        <v>6</v>
      </c>
      <c r="J1569" s="10">
        <v>116.70365820000001</v>
      </c>
      <c r="K1569" s="8">
        <f t="shared" si="663"/>
        <v>117</v>
      </c>
      <c r="L1569" s="5" t="s">
        <v>186</v>
      </c>
    </row>
    <row r="1570" spans="1:12">
      <c r="A1570" s="6">
        <v>29</v>
      </c>
      <c r="B1570" s="6">
        <v>145</v>
      </c>
      <c r="C1570" s="6">
        <v>205</v>
      </c>
      <c r="D1570" s="7">
        <v>22.812275790000001</v>
      </c>
      <c r="E1570" s="8">
        <f t="shared" si="660"/>
        <v>23</v>
      </c>
      <c r="F1570" s="7">
        <v>92.129921010000004</v>
      </c>
      <c r="G1570" s="8">
        <f t="shared" si="661"/>
        <v>92</v>
      </c>
      <c r="H1570" s="9">
        <v>6.2123026079999999</v>
      </c>
      <c r="I1570" s="8">
        <f t="shared" si="662"/>
        <v>6</v>
      </c>
      <c r="J1570" s="10">
        <v>109.3383552</v>
      </c>
      <c r="K1570" s="8">
        <f t="shared" si="663"/>
        <v>109</v>
      </c>
      <c r="L1570" s="5" t="s">
        <v>186</v>
      </c>
    </row>
    <row r="1571" spans="1:12">
      <c r="A1571" s="6">
        <v>3</v>
      </c>
      <c r="B1571" s="6">
        <v>141</v>
      </c>
      <c r="C1571" s="6">
        <v>197</v>
      </c>
      <c r="D1571" s="7">
        <v>21.981418560000002</v>
      </c>
      <c r="E1571" s="8">
        <f t="shared" si="660"/>
        <v>22</v>
      </c>
      <c r="F1571" s="7">
        <v>91.127193030000001</v>
      </c>
      <c r="G1571" s="8">
        <f t="shared" si="661"/>
        <v>91</v>
      </c>
      <c r="H1571" s="9">
        <v>6.1428033969999998</v>
      </c>
      <c r="I1571" s="8">
        <f t="shared" si="662"/>
        <v>6</v>
      </c>
      <c r="J1571" s="10">
        <v>115.4789148</v>
      </c>
      <c r="K1571" s="8">
        <f t="shared" si="663"/>
        <v>115</v>
      </c>
      <c r="L1571" s="5" t="s">
        <v>186</v>
      </c>
    </row>
    <row r="1572" spans="1:12">
      <c r="A1572" s="6">
        <v>15</v>
      </c>
      <c r="B1572" s="6">
        <v>123</v>
      </c>
      <c r="C1572" s="6">
        <v>204</v>
      </c>
      <c r="D1572" s="7">
        <v>22.527093260000001</v>
      </c>
      <c r="E1572" s="8">
        <f t="shared" si="660"/>
        <v>23</v>
      </c>
      <c r="F1572" s="7">
        <v>92.547804290000002</v>
      </c>
      <c r="G1572" s="8">
        <f t="shared" si="661"/>
        <v>93</v>
      </c>
      <c r="H1572" s="9">
        <v>6.3659726880000003</v>
      </c>
      <c r="I1572" s="8">
        <f t="shared" si="662"/>
        <v>6</v>
      </c>
      <c r="J1572" s="10">
        <v>115.3830068</v>
      </c>
      <c r="K1572" s="8">
        <f t="shared" si="663"/>
        <v>115</v>
      </c>
      <c r="L1572" s="5" t="s">
        <v>186</v>
      </c>
    </row>
    <row r="1573" spans="1:12">
      <c r="A1573" s="6">
        <v>5</v>
      </c>
      <c r="B1573" s="6">
        <v>136</v>
      </c>
      <c r="C1573" s="6">
        <v>195</v>
      </c>
      <c r="D1573" s="7">
        <v>22.356286730000001</v>
      </c>
      <c r="E1573" s="8">
        <f t="shared" si="660"/>
        <v>22</v>
      </c>
      <c r="F1573" s="7">
        <v>91.923604769999997</v>
      </c>
      <c r="G1573" s="8">
        <f t="shared" si="661"/>
        <v>92</v>
      </c>
      <c r="H1573" s="9">
        <v>6.264202804</v>
      </c>
      <c r="I1573" s="8">
        <f t="shared" si="662"/>
        <v>6</v>
      </c>
      <c r="J1573" s="10">
        <v>107.76974130000001</v>
      </c>
      <c r="K1573" s="8">
        <f t="shared" si="663"/>
        <v>108</v>
      </c>
      <c r="L1573" s="5" t="s">
        <v>186</v>
      </c>
    </row>
    <row r="1574" spans="1:12">
      <c r="A1574" s="6">
        <v>10</v>
      </c>
      <c r="B1574" s="6">
        <v>136</v>
      </c>
      <c r="C1574" s="6">
        <v>204</v>
      </c>
      <c r="D1574" s="7">
        <v>21.19852186</v>
      </c>
      <c r="E1574" s="8">
        <f t="shared" si="660"/>
        <v>21</v>
      </c>
      <c r="F1574" s="7">
        <v>92.155951430000002</v>
      </c>
      <c r="G1574" s="8">
        <f t="shared" si="661"/>
        <v>92</v>
      </c>
      <c r="H1574" s="9">
        <v>6.2761985950000003</v>
      </c>
      <c r="I1574" s="8">
        <f t="shared" si="662"/>
        <v>6</v>
      </c>
      <c r="J1574" s="10">
        <v>105.85543509999999</v>
      </c>
      <c r="K1574" s="8">
        <f t="shared" si="663"/>
        <v>106</v>
      </c>
      <c r="L1574" s="5" t="s">
        <v>186</v>
      </c>
    </row>
    <row r="1575" spans="1:12">
      <c r="A1575" s="6">
        <v>7</v>
      </c>
      <c r="B1575" s="6">
        <v>141</v>
      </c>
      <c r="C1575" s="6">
        <v>195</v>
      </c>
      <c r="D1575" s="7">
        <v>23.881245799999999</v>
      </c>
      <c r="E1575" s="8">
        <f t="shared" si="660"/>
        <v>24</v>
      </c>
      <c r="F1575" s="7">
        <v>93.45067555</v>
      </c>
      <c r="G1575" s="8">
        <f t="shared" si="661"/>
        <v>93</v>
      </c>
      <c r="H1575" s="9">
        <v>5.5142531420000003</v>
      </c>
      <c r="I1575" s="8">
        <f t="shared" si="662"/>
        <v>6</v>
      </c>
      <c r="J1575" s="10">
        <v>104.91166629999999</v>
      </c>
      <c r="K1575" s="8">
        <f t="shared" si="663"/>
        <v>105</v>
      </c>
      <c r="L1575" s="5" t="s">
        <v>186</v>
      </c>
    </row>
    <row r="1576" spans="1:12">
      <c r="A1576" s="6">
        <v>2</v>
      </c>
      <c r="B1576" s="6">
        <v>129</v>
      </c>
      <c r="C1576" s="6">
        <v>201</v>
      </c>
      <c r="D1576" s="7">
        <v>22.78234161</v>
      </c>
      <c r="E1576" s="8">
        <f t="shared" si="660"/>
        <v>23</v>
      </c>
      <c r="F1576" s="7">
        <v>94.368035160000005</v>
      </c>
      <c r="G1576" s="8">
        <f t="shared" si="661"/>
        <v>94</v>
      </c>
      <c r="H1576" s="9">
        <v>5.6823437439999998</v>
      </c>
      <c r="I1576" s="8">
        <f t="shared" si="662"/>
        <v>6</v>
      </c>
      <c r="J1576" s="10">
        <v>122.1449949</v>
      </c>
      <c r="K1576" s="8">
        <f t="shared" si="663"/>
        <v>122</v>
      </c>
      <c r="L1576" s="5" t="s">
        <v>186</v>
      </c>
    </row>
    <row r="1577" spans="1:12">
      <c r="A1577" s="6">
        <v>29</v>
      </c>
      <c r="B1577" s="6">
        <v>138</v>
      </c>
      <c r="C1577" s="6">
        <v>197</v>
      </c>
      <c r="D1577" s="7">
        <v>22.190553850000001</v>
      </c>
      <c r="E1577" s="8">
        <f t="shared" si="660"/>
        <v>22</v>
      </c>
      <c r="F1577" s="7">
        <v>92.437641690000007</v>
      </c>
      <c r="G1577" s="8">
        <f t="shared" si="661"/>
        <v>92</v>
      </c>
      <c r="H1577" s="9">
        <v>5.8308922519999999</v>
      </c>
      <c r="I1577" s="8">
        <f t="shared" si="662"/>
        <v>6</v>
      </c>
      <c r="J1577" s="10">
        <v>121.6622761</v>
      </c>
      <c r="K1577" s="8">
        <f t="shared" si="663"/>
        <v>122</v>
      </c>
      <c r="L1577" s="5" t="s">
        <v>186</v>
      </c>
    </row>
    <row r="1578" spans="1:12">
      <c r="A1578" s="6">
        <v>30</v>
      </c>
      <c r="B1578" s="6">
        <v>137</v>
      </c>
      <c r="C1578" s="6">
        <v>200</v>
      </c>
      <c r="D1578" s="7">
        <v>22.914300430000001</v>
      </c>
      <c r="E1578" s="8">
        <f t="shared" si="660"/>
        <v>23</v>
      </c>
      <c r="F1578" s="7">
        <v>90.704755649999996</v>
      </c>
      <c r="G1578" s="8">
        <f t="shared" si="661"/>
        <v>91</v>
      </c>
      <c r="H1578" s="9">
        <v>5.6034131719999998</v>
      </c>
      <c r="I1578" s="8">
        <f t="shared" si="662"/>
        <v>6</v>
      </c>
      <c r="J1578" s="10">
        <v>118.60446450000001</v>
      </c>
      <c r="K1578" s="8">
        <f t="shared" si="663"/>
        <v>119</v>
      </c>
      <c r="L1578" s="5" t="s">
        <v>186</v>
      </c>
    </row>
    <row r="1579" spans="1:12">
      <c r="A1579" s="6">
        <v>29</v>
      </c>
      <c r="B1579" s="6">
        <v>132</v>
      </c>
      <c r="C1579" s="6">
        <v>204</v>
      </c>
      <c r="D1579" s="7">
        <v>23.089507359999999</v>
      </c>
      <c r="E1579" s="8">
        <f t="shared" si="660"/>
        <v>23</v>
      </c>
      <c r="F1579" s="7">
        <v>90.225072990000001</v>
      </c>
      <c r="G1579" s="8">
        <f t="shared" si="661"/>
        <v>90</v>
      </c>
      <c r="H1579" s="9">
        <v>6.0967530999999999</v>
      </c>
      <c r="I1579" s="8">
        <f t="shared" si="662"/>
        <v>6</v>
      </c>
      <c r="J1579" s="10">
        <v>108.2166601</v>
      </c>
      <c r="K1579" s="8">
        <f t="shared" si="663"/>
        <v>108</v>
      </c>
      <c r="L1579" s="5" t="s">
        <v>186</v>
      </c>
    </row>
    <row r="1580" spans="1:12">
      <c r="A1580" s="6">
        <v>14</v>
      </c>
      <c r="B1580" s="6">
        <v>139</v>
      </c>
      <c r="C1580" s="6">
        <v>197</v>
      </c>
      <c r="D1580" s="7">
        <v>21.72484506</v>
      </c>
      <c r="E1580" s="8">
        <f t="shared" si="660"/>
        <v>22</v>
      </c>
      <c r="F1580" s="7">
        <v>92.839756019999996</v>
      </c>
      <c r="G1580" s="8">
        <f t="shared" si="661"/>
        <v>93</v>
      </c>
      <c r="H1580" s="9">
        <v>6.0565295260000003</v>
      </c>
      <c r="I1580" s="8">
        <f t="shared" si="662"/>
        <v>6</v>
      </c>
      <c r="J1580" s="10">
        <v>121.6961761</v>
      </c>
      <c r="K1580" s="8">
        <f t="shared" si="663"/>
        <v>122</v>
      </c>
      <c r="L1580" s="5" t="s">
        <v>186</v>
      </c>
    </row>
    <row r="1581" spans="1:12">
      <c r="A1581" s="6">
        <v>18</v>
      </c>
      <c r="B1581" s="6">
        <v>125</v>
      </c>
      <c r="C1581" s="6">
        <v>203</v>
      </c>
      <c r="D1581" s="7">
        <v>22.443077150000001</v>
      </c>
      <c r="E1581" s="8">
        <f t="shared" si="660"/>
        <v>22</v>
      </c>
      <c r="F1581" s="7">
        <v>91.592340059999998</v>
      </c>
      <c r="G1581" s="8">
        <f t="shared" si="661"/>
        <v>92</v>
      </c>
      <c r="H1581" s="9">
        <v>6.1602674960000003</v>
      </c>
      <c r="I1581" s="8">
        <f t="shared" si="662"/>
        <v>6</v>
      </c>
      <c r="J1581" s="10">
        <v>102.5565807</v>
      </c>
      <c r="K1581" s="8">
        <f t="shared" si="663"/>
        <v>103</v>
      </c>
      <c r="L1581" s="5" t="s">
        <v>186</v>
      </c>
    </row>
    <row r="1582" spans="1:12">
      <c r="A1582" s="6">
        <v>33</v>
      </c>
      <c r="B1582" s="6">
        <v>143</v>
      </c>
      <c r="C1582" s="6">
        <v>204</v>
      </c>
      <c r="D1582" s="7">
        <v>21.1316077</v>
      </c>
      <c r="E1582" s="8">
        <f t="shared" si="660"/>
        <v>21</v>
      </c>
      <c r="F1582" s="7">
        <v>91.957698579999999</v>
      </c>
      <c r="G1582" s="8">
        <f t="shared" si="661"/>
        <v>92</v>
      </c>
      <c r="H1582" s="9">
        <v>5.8144347749999996</v>
      </c>
      <c r="I1582" s="8">
        <f t="shared" si="662"/>
        <v>6</v>
      </c>
      <c r="J1582" s="10">
        <v>122.5391946</v>
      </c>
      <c r="K1582" s="8">
        <f t="shared" si="663"/>
        <v>123</v>
      </c>
      <c r="L1582" s="5" t="s">
        <v>186</v>
      </c>
    </row>
    <row r="1583" spans="1:12">
      <c r="A1583" s="6">
        <v>40</v>
      </c>
      <c r="B1583" s="6">
        <v>144</v>
      </c>
      <c r="C1583" s="6">
        <v>196</v>
      </c>
      <c r="D1583" s="7">
        <v>22.717507049999998</v>
      </c>
      <c r="E1583" s="8">
        <f t="shared" si="660"/>
        <v>23</v>
      </c>
      <c r="F1583" s="7">
        <v>92.254798550000004</v>
      </c>
      <c r="G1583" s="8">
        <f t="shared" si="661"/>
        <v>92</v>
      </c>
      <c r="H1583" s="9">
        <v>5.9872626379999998</v>
      </c>
      <c r="I1583" s="8">
        <f t="shared" si="662"/>
        <v>6</v>
      </c>
      <c r="J1583" s="10">
        <v>107.0289866</v>
      </c>
      <c r="K1583" s="8">
        <f t="shared" si="663"/>
        <v>107</v>
      </c>
      <c r="L1583" s="5" t="s">
        <v>186</v>
      </c>
    </row>
    <row r="1584" spans="1:12">
      <c r="A1584" s="6">
        <v>9</v>
      </c>
      <c r="B1584" s="6">
        <v>143</v>
      </c>
      <c r="C1584" s="6">
        <v>197</v>
      </c>
      <c r="D1584" s="7">
        <v>23.750330850000001</v>
      </c>
      <c r="E1584" s="8">
        <f t="shared" si="660"/>
        <v>24</v>
      </c>
      <c r="F1584" s="7">
        <v>92.881604620000005</v>
      </c>
      <c r="G1584" s="8">
        <f t="shared" si="661"/>
        <v>93</v>
      </c>
      <c r="H1584" s="9">
        <v>5.5700206840000002</v>
      </c>
      <c r="I1584" s="8">
        <f t="shared" si="662"/>
        <v>6</v>
      </c>
      <c r="J1584" s="10">
        <v>117.6602827</v>
      </c>
      <c r="K1584" s="8">
        <f t="shared" si="663"/>
        <v>118</v>
      </c>
      <c r="L1584" s="5" t="s">
        <v>186</v>
      </c>
    </row>
    <row r="1585" spans="1:12">
      <c r="A1585" s="6">
        <v>38</v>
      </c>
      <c r="B1585" s="6">
        <v>135</v>
      </c>
      <c r="C1585" s="6">
        <v>203</v>
      </c>
      <c r="D1585" s="7">
        <v>23.761218370000002</v>
      </c>
      <c r="E1585" s="8">
        <f t="shared" si="660"/>
        <v>24</v>
      </c>
      <c r="F1585" s="7">
        <v>93.661642999999998</v>
      </c>
      <c r="G1585" s="8">
        <f t="shared" si="661"/>
        <v>94</v>
      </c>
      <c r="H1585" s="9">
        <v>5.9655513109999996</v>
      </c>
      <c r="I1585" s="8">
        <f t="shared" si="662"/>
        <v>6</v>
      </c>
      <c r="J1585" s="10">
        <v>100.82595600000001</v>
      </c>
      <c r="K1585" s="8">
        <f t="shared" si="663"/>
        <v>101</v>
      </c>
      <c r="L1585" s="5" t="s">
        <v>186</v>
      </c>
    </row>
    <row r="1586" spans="1:12">
      <c r="A1586" s="6">
        <v>28</v>
      </c>
      <c r="B1586" s="6">
        <v>130</v>
      </c>
      <c r="C1586" s="6">
        <v>196</v>
      </c>
      <c r="D1586" s="7">
        <v>22.134506460000001</v>
      </c>
      <c r="E1586" s="8">
        <f t="shared" si="660"/>
        <v>22</v>
      </c>
      <c r="F1586" s="7">
        <v>94.676957470000005</v>
      </c>
      <c r="G1586" s="8">
        <f t="shared" si="661"/>
        <v>95</v>
      </c>
      <c r="H1586" s="9">
        <v>6.0623564669999999</v>
      </c>
      <c r="I1586" s="8">
        <f t="shared" si="662"/>
        <v>6</v>
      </c>
      <c r="J1586" s="10">
        <v>112.9203223</v>
      </c>
      <c r="K1586" s="8">
        <f t="shared" si="663"/>
        <v>113</v>
      </c>
      <c r="L1586" s="5" t="s">
        <v>186</v>
      </c>
    </row>
    <row r="1587" spans="1:12">
      <c r="A1587" s="6">
        <v>35</v>
      </c>
      <c r="B1587" s="6">
        <v>142</v>
      </c>
      <c r="C1587" s="6">
        <v>203</v>
      </c>
      <c r="D1587" s="7">
        <v>21.17089176</v>
      </c>
      <c r="E1587" s="8">
        <f t="shared" si="660"/>
        <v>21</v>
      </c>
      <c r="F1587" s="7">
        <v>90.23730166</v>
      </c>
      <c r="G1587" s="8">
        <f t="shared" si="661"/>
        <v>90</v>
      </c>
      <c r="H1587" s="9">
        <v>5.8953190019999999</v>
      </c>
      <c r="I1587" s="8">
        <f t="shared" si="662"/>
        <v>6</v>
      </c>
      <c r="J1587" s="10">
        <v>123.6495149</v>
      </c>
      <c r="K1587" s="8">
        <f t="shared" si="663"/>
        <v>124</v>
      </c>
      <c r="L1587" s="5" t="s">
        <v>186</v>
      </c>
    </row>
    <row r="1588" spans="1:12">
      <c r="A1588" s="6">
        <v>12</v>
      </c>
      <c r="B1588" s="6">
        <v>129</v>
      </c>
      <c r="C1588" s="6">
        <v>205</v>
      </c>
      <c r="D1588" s="7">
        <v>22.362382820000001</v>
      </c>
      <c r="E1588" s="8">
        <f t="shared" si="660"/>
        <v>22</v>
      </c>
      <c r="F1588" s="7">
        <v>91.157615939999999</v>
      </c>
      <c r="G1588" s="8">
        <f t="shared" si="661"/>
        <v>91</v>
      </c>
      <c r="H1588" s="9">
        <v>6.1194322149999998</v>
      </c>
      <c r="I1588" s="8">
        <f t="shared" si="662"/>
        <v>6</v>
      </c>
      <c r="J1588" s="10">
        <v>118.6832725</v>
      </c>
      <c r="K1588" s="8">
        <f t="shared" si="663"/>
        <v>119</v>
      </c>
      <c r="L1588" s="5" t="s">
        <v>186</v>
      </c>
    </row>
    <row r="1589" spans="1:12">
      <c r="A1589" s="6">
        <v>1</v>
      </c>
      <c r="B1589" s="6">
        <v>135</v>
      </c>
      <c r="C1589" s="6">
        <v>203</v>
      </c>
      <c r="D1589" s="7">
        <v>22.77856513</v>
      </c>
      <c r="E1589" s="8">
        <f t="shared" si="660"/>
        <v>23</v>
      </c>
      <c r="F1589" s="7">
        <v>92.701240290000001</v>
      </c>
      <c r="G1589" s="8">
        <f t="shared" si="661"/>
        <v>93</v>
      </c>
      <c r="H1589" s="9">
        <v>5.6242032829999999</v>
      </c>
      <c r="I1589" s="8">
        <f t="shared" si="662"/>
        <v>6</v>
      </c>
      <c r="J1589" s="10">
        <v>113.7759219</v>
      </c>
      <c r="K1589" s="8">
        <f t="shared" si="663"/>
        <v>114</v>
      </c>
      <c r="L1589" s="5" t="s">
        <v>186</v>
      </c>
    </row>
    <row r="1590" spans="1:12">
      <c r="A1590" s="6">
        <v>0</v>
      </c>
      <c r="B1590" s="6">
        <v>145</v>
      </c>
      <c r="C1590" s="6">
        <v>205</v>
      </c>
      <c r="D1590" s="7">
        <v>21.22503442</v>
      </c>
      <c r="E1590" s="8">
        <f t="shared" si="660"/>
        <v>21</v>
      </c>
      <c r="F1590" s="7">
        <v>90.098777740000003</v>
      </c>
      <c r="G1590" s="8">
        <f t="shared" si="661"/>
        <v>90</v>
      </c>
      <c r="H1590" s="9">
        <v>5.5207831399999998</v>
      </c>
      <c r="I1590" s="8">
        <f t="shared" si="662"/>
        <v>6</v>
      </c>
      <c r="J1590" s="10">
        <v>113.9760462</v>
      </c>
      <c r="K1590" s="8">
        <f t="shared" si="663"/>
        <v>114</v>
      </c>
      <c r="L1590" s="5" t="s">
        <v>186</v>
      </c>
    </row>
    <row r="1591" spans="1:12">
      <c r="A1591" s="6">
        <v>31</v>
      </c>
      <c r="B1591" s="6">
        <v>121</v>
      </c>
      <c r="C1591" s="6">
        <v>201</v>
      </c>
      <c r="D1591" s="7">
        <v>23.157911039999998</v>
      </c>
      <c r="E1591" s="8">
        <f t="shared" si="660"/>
        <v>23</v>
      </c>
      <c r="F1591" s="7">
        <v>90.343968820000001</v>
      </c>
      <c r="G1591" s="8">
        <f t="shared" si="661"/>
        <v>90</v>
      </c>
      <c r="H1591" s="9">
        <v>5.7315352580000001</v>
      </c>
      <c r="I1591" s="8">
        <f t="shared" si="662"/>
        <v>6</v>
      </c>
      <c r="J1591" s="10">
        <v>110.712841</v>
      </c>
      <c r="K1591" s="8">
        <f t="shared" si="663"/>
        <v>111</v>
      </c>
      <c r="L1591" s="5" t="s">
        <v>186</v>
      </c>
    </row>
    <row r="1592" spans="1:12">
      <c r="A1592" s="6">
        <v>35</v>
      </c>
      <c r="B1592" s="6">
        <v>131</v>
      </c>
      <c r="C1592" s="6">
        <v>203</v>
      </c>
      <c r="D1592" s="7">
        <v>22.42776057</v>
      </c>
      <c r="E1592" s="8">
        <f t="shared" si="660"/>
        <v>22</v>
      </c>
      <c r="F1592" s="7">
        <v>93.917224230000002</v>
      </c>
      <c r="G1592" s="8">
        <f t="shared" si="661"/>
        <v>94</v>
      </c>
      <c r="H1592" s="9">
        <v>5.8934908989999997</v>
      </c>
      <c r="I1592" s="8">
        <f t="shared" si="662"/>
        <v>6</v>
      </c>
      <c r="J1592" s="10">
        <v>102.7230739</v>
      </c>
      <c r="K1592" s="8">
        <f t="shared" si="663"/>
        <v>103</v>
      </c>
      <c r="L1592" s="5" t="s">
        <v>186</v>
      </c>
    </row>
    <row r="1593" spans="1:12">
      <c r="A1593" s="6">
        <v>29</v>
      </c>
      <c r="B1593" s="6">
        <v>140</v>
      </c>
      <c r="C1593" s="6">
        <v>195</v>
      </c>
      <c r="D1593" s="7">
        <v>23.640829790000002</v>
      </c>
      <c r="E1593" s="8">
        <f t="shared" si="660"/>
        <v>24</v>
      </c>
      <c r="F1593" s="7">
        <v>90.952579270000001</v>
      </c>
      <c r="G1593" s="8">
        <f t="shared" si="661"/>
        <v>91</v>
      </c>
      <c r="H1593" s="9">
        <v>5.560521058</v>
      </c>
      <c r="I1593" s="8">
        <f t="shared" si="662"/>
        <v>6</v>
      </c>
      <c r="J1593" s="10">
        <v>116.74313189999999</v>
      </c>
      <c r="K1593" s="8">
        <f t="shared" si="663"/>
        <v>117</v>
      </c>
      <c r="L1593" s="5" t="s">
        <v>186</v>
      </c>
    </row>
    <row r="1594" spans="1:12">
      <c r="A1594" s="6">
        <v>33</v>
      </c>
      <c r="B1594" s="6">
        <v>138</v>
      </c>
      <c r="C1594" s="6">
        <v>198</v>
      </c>
      <c r="D1594" s="7">
        <v>22.294234929999998</v>
      </c>
      <c r="E1594" s="8">
        <f t="shared" si="660"/>
        <v>22</v>
      </c>
      <c r="F1594" s="7">
        <v>90.690339859999995</v>
      </c>
      <c r="G1594" s="8">
        <f t="shared" si="661"/>
        <v>91</v>
      </c>
      <c r="H1594" s="9">
        <v>6.2223907980000002</v>
      </c>
      <c r="I1594" s="8">
        <f t="shared" si="662"/>
        <v>6</v>
      </c>
      <c r="J1594" s="10">
        <v>122.7418744</v>
      </c>
      <c r="K1594" s="8">
        <f t="shared" si="663"/>
        <v>123</v>
      </c>
      <c r="L1594" s="5" t="s">
        <v>186</v>
      </c>
    </row>
    <row r="1595" spans="1:12">
      <c r="A1595" s="6">
        <v>14</v>
      </c>
      <c r="B1595" s="6">
        <v>140</v>
      </c>
      <c r="C1595" s="6">
        <v>197</v>
      </c>
      <c r="D1595" s="7">
        <v>23.352250779999999</v>
      </c>
      <c r="E1595" s="8">
        <f t="shared" si="660"/>
        <v>23</v>
      </c>
      <c r="F1595" s="7">
        <v>90.900546969999994</v>
      </c>
      <c r="G1595" s="8">
        <f t="shared" si="661"/>
        <v>91</v>
      </c>
      <c r="H1595" s="9">
        <v>6.071255131</v>
      </c>
      <c r="I1595" s="8">
        <f t="shared" si="662"/>
        <v>6</v>
      </c>
      <c r="J1595" s="10">
        <v>113.03813820000001</v>
      </c>
      <c r="K1595" s="8">
        <f t="shared" si="663"/>
        <v>113</v>
      </c>
      <c r="L1595" s="5" t="s">
        <v>186</v>
      </c>
    </row>
    <row r="1596" spans="1:12">
      <c r="A1596" s="6">
        <v>35</v>
      </c>
      <c r="B1596" s="6">
        <v>145</v>
      </c>
      <c r="C1596" s="6">
        <v>195</v>
      </c>
      <c r="D1596" s="7">
        <v>22.039115460000001</v>
      </c>
      <c r="E1596" s="8">
        <f t="shared" si="660"/>
        <v>22</v>
      </c>
      <c r="F1596" s="7">
        <v>94.580758450000005</v>
      </c>
      <c r="G1596" s="8">
        <f t="shared" si="661"/>
        <v>95</v>
      </c>
      <c r="H1596" s="9">
        <v>6.2319500090000002</v>
      </c>
      <c r="I1596" s="8">
        <f t="shared" si="662"/>
        <v>6</v>
      </c>
      <c r="J1596" s="10">
        <v>110.98040140000001</v>
      </c>
      <c r="K1596" s="8">
        <f t="shared" si="663"/>
        <v>111</v>
      </c>
      <c r="L1596" s="5" t="s">
        <v>186</v>
      </c>
    </row>
    <row r="1597" spans="1:12">
      <c r="A1597" s="6">
        <v>40</v>
      </c>
      <c r="B1597" s="6">
        <v>120</v>
      </c>
      <c r="C1597" s="6">
        <v>197</v>
      </c>
      <c r="D1597" s="7">
        <v>23.80593812</v>
      </c>
      <c r="E1597" s="8">
        <f t="shared" si="660"/>
        <v>24</v>
      </c>
      <c r="F1597" s="7">
        <v>92.488794679999998</v>
      </c>
      <c r="G1597" s="8">
        <f t="shared" si="661"/>
        <v>92</v>
      </c>
      <c r="H1597" s="9">
        <v>5.8894806790000001</v>
      </c>
      <c r="I1597" s="8">
        <f t="shared" si="662"/>
        <v>6</v>
      </c>
      <c r="J1597" s="10">
        <v>119.6335548</v>
      </c>
      <c r="K1597" s="8">
        <f t="shared" si="663"/>
        <v>120</v>
      </c>
      <c r="L1597" s="5" t="s">
        <v>186</v>
      </c>
    </row>
    <row r="1598" spans="1:12">
      <c r="A1598" s="6">
        <v>25</v>
      </c>
      <c r="B1598" s="6">
        <v>132</v>
      </c>
      <c r="C1598" s="6">
        <v>198</v>
      </c>
      <c r="D1598" s="7">
        <v>22.319440839999999</v>
      </c>
      <c r="E1598" s="8">
        <f t="shared" si="660"/>
        <v>22</v>
      </c>
      <c r="F1598" s="7">
        <v>90.851743830000004</v>
      </c>
      <c r="G1598" s="8">
        <f t="shared" si="661"/>
        <v>91</v>
      </c>
      <c r="H1598" s="9">
        <v>5.7327575160000004</v>
      </c>
      <c r="I1598" s="8">
        <f t="shared" si="662"/>
        <v>6</v>
      </c>
      <c r="J1598" s="10">
        <v>100.1173443</v>
      </c>
      <c r="K1598" s="8">
        <f t="shared" si="663"/>
        <v>100</v>
      </c>
      <c r="L1598" s="5" t="s">
        <v>186</v>
      </c>
    </row>
    <row r="1599" spans="1:12">
      <c r="A1599" s="6">
        <v>31</v>
      </c>
      <c r="B1599" s="6">
        <v>137</v>
      </c>
      <c r="C1599" s="6">
        <v>196</v>
      </c>
      <c r="D1599" s="7">
        <v>22.14464104</v>
      </c>
      <c r="E1599" s="8">
        <f t="shared" si="660"/>
        <v>22</v>
      </c>
      <c r="F1599" s="7">
        <v>93.82567435</v>
      </c>
      <c r="G1599" s="8">
        <f t="shared" si="661"/>
        <v>94</v>
      </c>
      <c r="H1599" s="9">
        <v>6.4003212119999997</v>
      </c>
      <c r="I1599" s="8">
        <f t="shared" si="662"/>
        <v>6</v>
      </c>
      <c r="J1599" s="10">
        <v>120.63107840000001</v>
      </c>
      <c r="K1599" s="8">
        <f t="shared" si="663"/>
        <v>121</v>
      </c>
      <c r="L1599" s="5" t="s">
        <v>186</v>
      </c>
    </row>
    <row r="1600" spans="1:12">
      <c r="A1600" s="6">
        <v>36</v>
      </c>
      <c r="B1600" s="6">
        <v>144</v>
      </c>
      <c r="C1600" s="6">
        <v>196</v>
      </c>
      <c r="D1600" s="7">
        <v>23.651675520000001</v>
      </c>
      <c r="E1600" s="8">
        <f t="shared" si="660"/>
        <v>24</v>
      </c>
      <c r="F1600" s="7">
        <v>94.505287530000004</v>
      </c>
      <c r="G1600" s="8">
        <f t="shared" si="661"/>
        <v>95</v>
      </c>
      <c r="H1600" s="9">
        <v>6.4969344920000003</v>
      </c>
      <c r="I1600" s="8">
        <f t="shared" si="662"/>
        <v>6</v>
      </c>
      <c r="J1600" s="10">
        <v>115.36112679999999</v>
      </c>
      <c r="K1600" s="8">
        <f t="shared" si="663"/>
        <v>115</v>
      </c>
      <c r="L1600" s="5" t="s">
        <v>186</v>
      </c>
    </row>
    <row r="1601" spans="1:12">
      <c r="A1601" s="6">
        <v>10</v>
      </c>
      <c r="B1601" s="6">
        <v>140</v>
      </c>
      <c r="C1601" s="6">
        <v>197</v>
      </c>
      <c r="D1601" s="7">
        <v>22.16939473</v>
      </c>
      <c r="E1601" s="8">
        <f t="shared" si="660"/>
        <v>22</v>
      </c>
      <c r="F1601" s="7">
        <v>90.271855919999993</v>
      </c>
      <c r="G1601" s="8">
        <f t="shared" si="661"/>
        <v>90</v>
      </c>
      <c r="H1601" s="9">
        <v>6.2294988360000003</v>
      </c>
      <c r="I1601" s="8">
        <f t="shared" si="662"/>
        <v>6</v>
      </c>
      <c r="J1601" s="10">
        <v>124.4683112</v>
      </c>
      <c r="K1601" s="8">
        <f t="shared" si="663"/>
        <v>124</v>
      </c>
      <c r="L1601" s="5" t="s">
        <v>186</v>
      </c>
    </row>
    <row r="1602" spans="1:12">
      <c r="A1602" s="6">
        <v>22</v>
      </c>
      <c r="B1602" s="6">
        <v>30</v>
      </c>
      <c r="C1602" s="6">
        <v>12</v>
      </c>
      <c r="D1602" s="7">
        <v>15.781441729999999</v>
      </c>
      <c r="E1602" s="8">
        <f t="shared" si="660"/>
        <v>16</v>
      </c>
      <c r="F1602" s="7">
        <v>92.510777450000006</v>
      </c>
      <c r="G1602" s="8">
        <f t="shared" si="661"/>
        <v>93</v>
      </c>
      <c r="H1602" s="9">
        <v>6.3540067440000003</v>
      </c>
      <c r="I1602" s="8">
        <f t="shared" si="662"/>
        <v>6</v>
      </c>
      <c r="J1602" s="10">
        <v>119.03500200000001</v>
      </c>
      <c r="K1602" s="8">
        <f t="shared" si="663"/>
        <v>119</v>
      </c>
      <c r="L1602" s="5" t="s">
        <v>196</v>
      </c>
    </row>
    <row r="1603" spans="1:12">
      <c r="A1603" s="6">
        <v>37</v>
      </c>
      <c r="B1603" s="6">
        <v>6</v>
      </c>
      <c r="C1603" s="6">
        <v>13</v>
      </c>
      <c r="D1603" s="7">
        <v>26.03097313</v>
      </c>
      <c r="E1603" s="8">
        <f t="shared" ref="E1603:E1666" si="664">ROUND(D1603, 0)</f>
        <v>26</v>
      </c>
      <c r="F1603" s="7">
        <v>91.508193059999996</v>
      </c>
      <c r="G1603" s="8">
        <f t="shared" ref="G1603:G1666" si="665">ROUND(F1603, 0)</f>
        <v>92</v>
      </c>
      <c r="H1603" s="9">
        <v>7.5117550680000003</v>
      </c>
      <c r="I1603" s="8">
        <f t="shared" ref="I1603:I1666" si="666">ROUND(H1603, 0)</f>
        <v>8</v>
      </c>
      <c r="J1603" s="10">
        <v>101.2847738</v>
      </c>
      <c r="K1603" s="8">
        <f t="shared" ref="K1603:K1666" si="667">ROUND(J1603, 0)</f>
        <v>101</v>
      </c>
      <c r="L1603" s="5" t="s">
        <v>196</v>
      </c>
    </row>
    <row r="1604" spans="1:12">
      <c r="A1604" s="6">
        <v>27</v>
      </c>
      <c r="B1604" s="6">
        <v>13</v>
      </c>
      <c r="C1604" s="6">
        <v>6</v>
      </c>
      <c r="D1604" s="7">
        <v>13.36050601</v>
      </c>
      <c r="E1604" s="8">
        <f t="shared" si="664"/>
        <v>13</v>
      </c>
      <c r="F1604" s="7">
        <v>91.356082079999993</v>
      </c>
      <c r="G1604" s="8">
        <f t="shared" si="665"/>
        <v>91</v>
      </c>
      <c r="H1604" s="9">
        <v>7.3351583820000004</v>
      </c>
      <c r="I1604" s="8">
        <f t="shared" si="666"/>
        <v>7</v>
      </c>
      <c r="J1604" s="10">
        <v>111.22668849999999</v>
      </c>
      <c r="K1604" s="8">
        <f t="shared" si="667"/>
        <v>111</v>
      </c>
      <c r="L1604" s="5" t="s">
        <v>196</v>
      </c>
    </row>
    <row r="1605" spans="1:12">
      <c r="A1605" s="6">
        <v>7</v>
      </c>
      <c r="B1605" s="6">
        <v>16</v>
      </c>
      <c r="C1605" s="6">
        <v>9</v>
      </c>
      <c r="D1605" s="7">
        <v>18.879576539999999</v>
      </c>
      <c r="E1605" s="8">
        <f t="shared" si="664"/>
        <v>19</v>
      </c>
      <c r="F1605" s="7">
        <v>92.043044960000003</v>
      </c>
      <c r="G1605" s="8">
        <f t="shared" si="665"/>
        <v>92</v>
      </c>
      <c r="H1605" s="9">
        <v>7.813916603</v>
      </c>
      <c r="I1605" s="8">
        <f t="shared" si="666"/>
        <v>8</v>
      </c>
      <c r="J1605" s="10">
        <v>114.6659511</v>
      </c>
      <c r="K1605" s="8">
        <f t="shared" si="667"/>
        <v>115</v>
      </c>
      <c r="L1605" s="5" t="s">
        <v>196</v>
      </c>
    </row>
    <row r="1606" spans="1:12">
      <c r="A1606" s="6">
        <v>20</v>
      </c>
      <c r="B1606" s="6">
        <v>7</v>
      </c>
      <c r="C1606" s="6">
        <v>9</v>
      </c>
      <c r="D1606" s="7">
        <v>29.47741671</v>
      </c>
      <c r="E1606" s="8">
        <f t="shared" si="664"/>
        <v>29</v>
      </c>
      <c r="F1606" s="7">
        <v>91.578029150000006</v>
      </c>
      <c r="G1606" s="8">
        <f t="shared" si="665"/>
        <v>92</v>
      </c>
      <c r="H1606" s="9">
        <v>7.1291369409999996</v>
      </c>
      <c r="I1606" s="8">
        <f t="shared" si="666"/>
        <v>7</v>
      </c>
      <c r="J1606" s="10">
        <v>111.1727497</v>
      </c>
      <c r="K1606" s="8">
        <f t="shared" si="667"/>
        <v>111</v>
      </c>
      <c r="L1606" s="5" t="s">
        <v>196</v>
      </c>
    </row>
    <row r="1607" spans="1:12">
      <c r="A1607" s="6">
        <v>26</v>
      </c>
      <c r="B1607" s="6">
        <v>27</v>
      </c>
      <c r="C1607" s="6">
        <v>10</v>
      </c>
      <c r="D1607" s="7">
        <v>28.069031729999999</v>
      </c>
      <c r="E1607" s="8">
        <f t="shared" si="664"/>
        <v>28</v>
      </c>
      <c r="F1607" s="7">
        <v>92.914872880000004</v>
      </c>
      <c r="G1607" s="8">
        <f t="shared" si="665"/>
        <v>93</v>
      </c>
      <c r="H1607" s="9">
        <v>6.079998496</v>
      </c>
      <c r="I1607" s="8">
        <f t="shared" si="666"/>
        <v>6</v>
      </c>
      <c r="J1607" s="10">
        <v>114.1339416</v>
      </c>
      <c r="K1607" s="8">
        <f t="shared" si="667"/>
        <v>114</v>
      </c>
      <c r="L1607" s="5" t="s">
        <v>196</v>
      </c>
    </row>
    <row r="1608" spans="1:12">
      <c r="A1608" s="6">
        <v>5</v>
      </c>
      <c r="B1608" s="6">
        <v>23</v>
      </c>
      <c r="C1608" s="6">
        <v>15</v>
      </c>
      <c r="D1608" s="7">
        <v>25.669010979999999</v>
      </c>
      <c r="E1608" s="8">
        <f t="shared" si="664"/>
        <v>26</v>
      </c>
      <c r="F1608" s="7">
        <v>92.046708129999999</v>
      </c>
      <c r="G1608" s="8">
        <f t="shared" si="665"/>
        <v>92</v>
      </c>
      <c r="H1608" s="9">
        <v>7.4089393919999997</v>
      </c>
      <c r="I1608" s="8">
        <f t="shared" si="666"/>
        <v>7</v>
      </c>
      <c r="J1608" s="10">
        <v>112.5424199</v>
      </c>
      <c r="K1608" s="8">
        <f t="shared" si="667"/>
        <v>113</v>
      </c>
      <c r="L1608" s="5" t="s">
        <v>196</v>
      </c>
    </row>
    <row r="1609" spans="1:12">
      <c r="A1609" s="6">
        <v>0</v>
      </c>
      <c r="B1609" s="6">
        <v>18</v>
      </c>
      <c r="C1609" s="6">
        <v>14</v>
      </c>
      <c r="D1609" s="7">
        <v>29.77149434</v>
      </c>
      <c r="E1609" s="8">
        <f t="shared" si="664"/>
        <v>30</v>
      </c>
      <c r="F1609" s="7">
        <v>92.00719952</v>
      </c>
      <c r="G1609" s="8">
        <f t="shared" si="665"/>
        <v>92</v>
      </c>
      <c r="H1609" s="9">
        <v>7.2079912610000001</v>
      </c>
      <c r="I1609" s="8">
        <f t="shared" si="666"/>
        <v>7</v>
      </c>
      <c r="J1609" s="10">
        <v>114.41617859999999</v>
      </c>
      <c r="K1609" s="8">
        <f t="shared" si="667"/>
        <v>114</v>
      </c>
      <c r="L1609" s="5" t="s">
        <v>196</v>
      </c>
    </row>
    <row r="1610" spans="1:12">
      <c r="A1610" s="6">
        <v>39</v>
      </c>
      <c r="B1610" s="6">
        <v>24</v>
      </c>
      <c r="C1610" s="6">
        <v>14</v>
      </c>
      <c r="D1610" s="7">
        <v>30.554725730000001</v>
      </c>
      <c r="E1610" s="8">
        <f t="shared" si="664"/>
        <v>31</v>
      </c>
      <c r="F1610" s="7">
        <v>90.903437690000004</v>
      </c>
      <c r="G1610" s="8">
        <f t="shared" si="665"/>
        <v>91</v>
      </c>
      <c r="H1610" s="9">
        <v>7.1892596470000001</v>
      </c>
      <c r="I1610" s="8">
        <f t="shared" si="666"/>
        <v>7</v>
      </c>
      <c r="J1610" s="10">
        <v>106.07119849999999</v>
      </c>
      <c r="K1610" s="8">
        <f t="shared" si="667"/>
        <v>106</v>
      </c>
      <c r="L1610" s="5" t="s">
        <v>196</v>
      </c>
    </row>
    <row r="1611" spans="1:12">
      <c r="A1611" s="6">
        <v>13</v>
      </c>
      <c r="B1611" s="6">
        <v>23</v>
      </c>
      <c r="C1611" s="6">
        <v>6</v>
      </c>
      <c r="D1611" s="7">
        <v>23.961475830000001</v>
      </c>
      <c r="E1611" s="8">
        <f t="shared" si="664"/>
        <v>24</v>
      </c>
      <c r="F1611" s="7">
        <v>90.26408017</v>
      </c>
      <c r="G1611" s="8">
        <f t="shared" si="665"/>
        <v>90</v>
      </c>
      <c r="H1611" s="9">
        <v>7.3653381109999998</v>
      </c>
      <c r="I1611" s="8">
        <f t="shared" si="666"/>
        <v>7</v>
      </c>
      <c r="J1611" s="10">
        <v>102.6958703</v>
      </c>
      <c r="K1611" s="8">
        <f t="shared" si="667"/>
        <v>103</v>
      </c>
      <c r="L1611" s="5" t="s">
        <v>196</v>
      </c>
    </row>
    <row r="1612" spans="1:12">
      <c r="A1612" s="6">
        <v>21</v>
      </c>
      <c r="B1612" s="6">
        <v>17</v>
      </c>
      <c r="C1612" s="6">
        <v>15</v>
      </c>
      <c r="D1612" s="7">
        <v>23.98289638</v>
      </c>
      <c r="E1612" s="8">
        <f t="shared" si="664"/>
        <v>24</v>
      </c>
      <c r="F1612" s="7">
        <v>91.547314499999999</v>
      </c>
      <c r="G1612" s="8">
        <f t="shared" si="665"/>
        <v>92</v>
      </c>
      <c r="H1612" s="9">
        <v>7.4559910719999998</v>
      </c>
      <c r="I1612" s="8">
        <f t="shared" si="666"/>
        <v>7</v>
      </c>
      <c r="J1612" s="10">
        <v>118.4901697</v>
      </c>
      <c r="K1612" s="8">
        <f t="shared" si="667"/>
        <v>118</v>
      </c>
      <c r="L1612" s="5" t="s">
        <v>196</v>
      </c>
    </row>
    <row r="1613" spans="1:12">
      <c r="A1613" s="6">
        <v>33</v>
      </c>
      <c r="B1613" s="6">
        <v>12</v>
      </c>
      <c r="C1613" s="6">
        <v>8</v>
      </c>
      <c r="D1613" s="7">
        <v>25.260526890000001</v>
      </c>
      <c r="E1613" s="8">
        <f t="shared" si="664"/>
        <v>25</v>
      </c>
      <c r="F1613" s="7">
        <v>90.311537349999995</v>
      </c>
      <c r="G1613" s="8">
        <f t="shared" si="665"/>
        <v>90</v>
      </c>
      <c r="H1613" s="9">
        <v>6.8222821140000001</v>
      </c>
      <c r="I1613" s="8">
        <f t="shared" si="666"/>
        <v>7</v>
      </c>
      <c r="J1613" s="10">
        <v>117.36952960000001</v>
      </c>
      <c r="K1613" s="8">
        <f t="shared" si="667"/>
        <v>117</v>
      </c>
      <c r="L1613" s="5" t="s">
        <v>196</v>
      </c>
    </row>
    <row r="1614" spans="1:12">
      <c r="A1614" s="6">
        <v>6</v>
      </c>
      <c r="B1614" s="6">
        <v>9</v>
      </c>
      <c r="C1614" s="6">
        <v>12</v>
      </c>
      <c r="D1614" s="7">
        <v>31.083689289999999</v>
      </c>
      <c r="E1614" s="8">
        <f t="shared" si="664"/>
        <v>31</v>
      </c>
      <c r="F1614" s="7">
        <v>90.143626420000004</v>
      </c>
      <c r="G1614" s="8">
        <f t="shared" si="665"/>
        <v>90</v>
      </c>
      <c r="H1614" s="9">
        <v>7.0287464059999998</v>
      </c>
      <c r="I1614" s="8">
        <f t="shared" si="666"/>
        <v>7</v>
      </c>
      <c r="J1614" s="10">
        <v>109.68946579999999</v>
      </c>
      <c r="K1614" s="8">
        <f t="shared" si="667"/>
        <v>110</v>
      </c>
      <c r="L1614" s="5" t="s">
        <v>196</v>
      </c>
    </row>
    <row r="1615" spans="1:12">
      <c r="A1615" s="6">
        <v>19</v>
      </c>
      <c r="B1615" s="6">
        <v>7</v>
      </c>
      <c r="C1615" s="6">
        <v>10</v>
      </c>
      <c r="D1615" s="7">
        <v>14.78003032</v>
      </c>
      <c r="E1615" s="8">
        <f t="shared" si="664"/>
        <v>15</v>
      </c>
      <c r="F1615" s="7">
        <v>91.220621159999993</v>
      </c>
      <c r="G1615" s="8">
        <f t="shared" si="665"/>
        <v>91</v>
      </c>
      <c r="H1615" s="9">
        <v>6.1184302989999999</v>
      </c>
      <c r="I1615" s="8">
        <f t="shared" si="666"/>
        <v>6</v>
      </c>
      <c r="J1615" s="10">
        <v>100.1961762</v>
      </c>
      <c r="K1615" s="8">
        <f t="shared" si="667"/>
        <v>100</v>
      </c>
      <c r="L1615" s="5" t="s">
        <v>196</v>
      </c>
    </row>
    <row r="1616" spans="1:12">
      <c r="A1616" s="6">
        <v>24</v>
      </c>
      <c r="B1616" s="6">
        <v>18</v>
      </c>
      <c r="C1616" s="6">
        <v>6</v>
      </c>
      <c r="D1616" s="7">
        <v>26.566083030000001</v>
      </c>
      <c r="E1616" s="8">
        <f t="shared" si="664"/>
        <v>27</v>
      </c>
      <c r="F1616" s="7">
        <v>94.452397149999996</v>
      </c>
      <c r="G1616" s="8">
        <f t="shared" si="665"/>
        <v>94</v>
      </c>
      <c r="H1616" s="9">
        <v>6.285312759</v>
      </c>
      <c r="I1616" s="8">
        <f t="shared" si="666"/>
        <v>6</v>
      </c>
      <c r="J1616" s="10">
        <v>116.37965250000001</v>
      </c>
      <c r="K1616" s="8">
        <f t="shared" si="667"/>
        <v>116</v>
      </c>
      <c r="L1616" s="5" t="s">
        <v>196</v>
      </c>
    </row>
    <row r="1617" spans="1:12">
      <c r="A1617" s="6">
        <v>9</v>
      </c>
      <c r="B1617" s="6">
        <v>11</v>
      </c>
      <c r="C1617" s="6">
        <v>8</v>
      </c>
      <c r="D1617" s="7">
        <v>24.859034050000002</v>
      </c>
      <c r="E1617" s="8">
        <f t="shared" si="664"/>
        <v>25</v>
      </c>
      <c r="F1617" s="7">
        <v>94.390004730000001</v>
      </c>
      <c r="G1617" s="8">
        <f t="shared" si="665"/>
        <v>94</v>
      </c>
      <c r="H1617" s="9">
        <v>6.5592367439999997</v>
      </c>
      <c r="I1617" s="8">
        <f t="shared" si="666"/>
        <v>7</v>
      </c>
      <c r="J1617" s="10">
        <v>111.7803734</v>
      </c>
      <c r="K1617" s="8">
        <f t="shared" si="667"/>
        <v>112</v>
      </c>
      <c r="L1617" s="5" t="s">
        <v>196</v>
      </c>
    </row>
    <row r="1618" spans="1:12">
      <c r="A1618" s="6">
        <v>31</v>
      </c>
      <c r="B1618" s="6">
        <v>8</v>
      </c>
      <c r="C1618" s="6">
        <v>7</v>
      </c>
      <c r="D1618" s="7">
        <v>34.514651389999997</v>
      </c>
      <c r="E1618" s="8">
        <f t="shared" si="664"/>
        <v>35</v>
      </c>
      <c r="F1618" s="7">
        <v>93.638126839999998</v>
      </c>
      <c r="G1618" s="8">
        <f t="shared" si="665"/>
        <v>94</v>
      </c>
      <c r="H1618" s="9">
        <v>7.1632459820000003</v>
      </c>
      <c r="I1618" s="8">
        <f t="shared" si="666"/>
        <v>7</v>
      </c>
      <c r="J1618" s="10">
        <v>103.5684926</v>
      </c>
      <c r="K1618" s="8">
        <f t="shared" si="667"/>
        <v>104</v>
      </c>
      <c r="L1618" s="5" t="s">
        <v>196</v>
      </c>
    </row>
    <row r="1619" spans="1:12">
      <c r="A1619" s="6">
        <v>22</v>
      </c>
      <c r="B1619" s="6">
        <v>17</v>
      </c>
      <c r="C1619" s="6">
        <v>5</v>
      </c>
      <c r="D1619" s="7">
        <v>24.12188673</v>
      </c>
      <c r="E1619" s="8">
        <f t="shared" si="664"/>
        <v>24</v>
      </c>
      <c r="F1619" s="7">
        <v>90.723516219999993</v>
      </c>
      <c r="G1619" s="8">
        <f t="shared" si="665"/>
        <v>91</v>
      </c>
      <c r="H1619" s="9">
        <v>6.9455628889999996</v>
      </c>
      <c r="I1619" s="8">
        <f t="shared" si="666"/>
        <v>7</v>
      </c>
      <c r="J1619" s="10">
        <v>102.835632</v>
      </c>
      <c r="K1619" s="8">
        <f t="shared" si="667"/>
        <v>103</v>
      </c>
      <c r="L1619" s="5" t="s">
        <v>196</v>
      </c>
    </row>
    <row r="1620" spans="1:12">
      <c r="A1620" s="6">
        <v>13</v>
      </c>
      <c r="B1620" s="6">
        <v>5</v>
      </c>
      <c r="C1620" s="6">
        <v>8</v>
      </c>
      <c r="D1620" s="7">
        <v>23.853403790000002</v>
      </c>
      <c r="E1620" s="8">
        <f t="shared" si="664"/>
        <v>24</v>
      </c>
      <c r="F1620" s="7">
        <v>90.105225489999995</v>
      </c>
      <c r="G1620" s="8">
        <f t="shared" si="665"/>
        <v>90</v>
      </c>
      <c r="H1620" s="9">
        <v>7.4747105029999998</v>
      </c>
      <c r="I1620" s="8">
        <f t="shared" si="666"/>
        <v>7</v>
      </c>
      <c r="J1620" s="10">
        <v>103.923226</v>
      </c>
      <c r="K1620" s="8">
        <f t="shared" si="667"/>
        <v>104</v>
      </c>
      <c r="L1620" s="5" t="s">
        <v>196</v>
      </c>
    </row>
    <row r="1621" spans="1:12">
      <c r="A1621" s="6">
        <v>16</v>
      </c>
      <c r="B1621" s="6">
        <v>8</v>
      </c>
      <c r="C1621" s="6">
        <v>9</v>
      </c>
      <c r="D1621" s="7">
        <v>24.60297538</v>
      </c>
      <c r="E1621" s="8">
        <f t="shared" si="664"/>
        <v>25</v>
      </c>
      <c r="F1621" s="7">
        <v>91.284086529999996</v>
      </c>
      <c r="G1621" s="8">
        <f t="shared" si="665"/>
        <v>91</v>
      </c>
      <c r="H1621" s="9">
        <v>7.6011898430000002</v>
      </c>
      <c r="I1621" s="8">
        <f t="shared" si="666"/>
        <v>8</v>
      </c>
      <c r="J1621" s="10">
        <v>111.29481149999999</v>
      </c>
      <c r="K1621" s="8">
        <f t="shared" si="667"/>
        <v>111</v>
      </c>
      <c r="L1621" s="5" t="s">
        <v>196</v>
      </c>
    </row>
    <row r="1622" spans="1:12">
      <c r="A1622" s="6">
        <v>4</v>
      </c>
      <c r="B1622" s="6">
        <v>13</v>
      </c>
      <c r="C1622" s="6">
        <v>6</v>
      </c>
      <c r="D1622" s="7">
        <v>15.63211033</v>
      </c>
      <c r="E1622" s="8">
        <f t="shared" si="664"/>
        <v>16</v>
      </c>
      <c r="F1622" s="7">
        <v>94.259661829999999</v>
      </c>
      <c r="G1622" s="8">
        <f t="shared" si="665"/>
        <v>94</v>
      </c>
      <c r="H1622" s="9">
        <v>7.5611432240000003</v>
      </c>
      <c r="I1622" s="8">
        <f t="shared" si="666"/>
        <v>8</v>
      </c>
      <c r="J1622" s="10">
        <v>101.4705704</v>
      </c>
      <c r="K1622" s="8">
        <f t="shared" si="667"/>
        <v>101</v>
      </c>
      <c r="L1622" s="5" t="s">
        <v>196</v>
      </c>
    </row>
    <row r="1623" spans="1:12">
      <c r="A1623" s="6">
        <v>0</v>
      </c>
      <c r="B1623" s="6">
        <v>25</v>
      </c>
      <c r="C1623" s="6">
        <v>14</v>
      </c>
      <c r="D1623" s="7">
        <v>19.33516809</v>
      </c>
      <c r="E1623" s="8">
        <f t="shared" si="664"/>
        <v>19</v>
      </c>
      <c r="F1623" s="7">
        <v>91.97978938</v>
      </c>
      <c r="G1623" s="8">
        <f t="shared" si="665"/>
        <v>92</v>
      </c>
      <c r="H1623" s="9">
        <v>6.3616714749999996</v>
      </c>
      <c r="I1623" s="8">
        <f t="shared" si="666"/>
        <v>6</v>
      </c>
      <c r="J1623" s="10">
        <v>116.450422</v>
      </c>
      <c r="K1623" s="8">
        <f t="shared" si="667"/>
        <v>116</v>
      </c>
      <c r="L1623" s="5" t="s">
        <v>196</v>
      </c>
    </row>
    <row r="1624" spans="1:12">
      <c r="A1624" s="6">
        <v>8</v>
      </c>
      <c r="B1624" s="6">
        <v>7</v>
      </c>
      <c r="C1624" s="6">
        <v>10</v>
      </c>
      <c r="D1624" s="7">
        <v>28.262048799999999</v>
      </c>
      <c r="E1624" s="8">
        <f t="shared" si="664"/>
        <v>28</v>
      </c>
      <c r="F1624" s="7">
        <v>91.983173550000004</v>
      </c>
      <c r="G1624" s="8">
        <f t="shared" si="665"/>
        <v>92</v>
      </c>
      <c r="H1624" s="9">
        <v>6.9292160139999996</v>
      </c>
      <c r="I1624" s="8">
        <f t="shared" si="666"/>
        <v>7</v>
      </c>
      <c r="J1624" s="10">
        <v>105.2132259</v>
      </c>
      <c r="K1624" s="8">
        <f t="shared" si="667"/>
        <v>105</v>
      </c>
      <c r="L1624" s="5" t="s">
        <v>196</v>
      </c>
    </row>
    <row r="1625" spans="1:12">
      <c r="A1625" s="6">
        <v>4</v>
      </c>
      <c r="B1625" s="6">
        <v>23</v>
      </c>
      <c r="C1625" s="6">
        <v>5</v>
      </c>
      <c r="D1625" s="7">
        <v>22.67594476</v>
      </c>
      <c r="E1625" s="8">
        <f t="shared" si="664"/>
        <v>23</v>
      </c>
      <c r="F1625" s="7">
        <v>93.363487169999999</v>
      </c>
      <c r="G1625" s="8">
        <f t="shared" si="665"/>
        <v>93</v>
      </c>
      <c r="H1625" s="9">
        <v>7.4779352159999997</v>
      </c>
      <c r="I1625" s="8">
        <f t="shared" si="666"/>
        <v>7</v>
      </c>
      <c r="J1625" s="10">
        <v>110.3332655</v>
      </c>
      <c r="K1625" s="8">
        <f t="shared" si="667"/>
        <v>110</v>
      </c>
      <c r="L1625" s="5" t="s">
        <v>196</v>
      </c>
    </row>
    <row r="1626" spans="1:12">
      <c r="A1626" s="6">
        <v>33</v>
      </c>
      <c r="B1626" s="6">
        <v>14</v>
      </c>
      <c r="C1626" s="6">
        <v>8</v>
      </c>
      <c r="D1626" s="7">
        <v>21.032000780000001</v>
      </c>
      <c r="E1626" s="8">
        <f t="shared" si="664"/>
        <v>21</v>
      </c>
      <c r="F1626" s="7">
        <v>92.964196900000005</v>
      </c>
      <c r="G1626" s="8">
        <f t="shared" si="665"/>
        <v>93</v>
      </c>
      <c r="H1626" s="9">
        <v>7.6844204459999998</v>
      </c>
      <c r="I1626" s="8">
        <f t="shared" si="666"/>
        <v>8</v>
      </c>
      <c r="J1626" s="10">
        <v>110.68239440000001</v>
      </c>
      <c r="K1626" s="8">
        <f t="shared" si="667"/>
        <v>111</v>
      </c>
      <c r="L1626" s="5" t="s">
        <v>196</v>
      </c>
    </row>
    <row r="1627" spans="1:12">
      <c r="A1627" s="6">
        <v>30</v>
      </c>
      <c r="B1627" s="6">
        <v>7</v>
      </c>
      <c r="C1627" s="6">
        <v>15</v>
      </c>
      <c r="D1627" s="7">
        <v>33.23453301</v>
      </c>
      <c r="E1627" s="8">
        <f t="shared" si="664"/>
        <v>33</v>
      </c>
      <c r="F1627" s="7">
        <v>91.060539239999997</v>
      </c>
      <c r="G1627" s="8">
        <f t="shared" si="665"/>
        <v>91</v>
      </c>
      <c r="H1627" s="9">
        <v>7.8255319160000001</v>
      </c>
      <c r="I1627" s="8">
        <f t="shared" si="666"/>
        <v>8</v>
      </c>
      <c r="J1627" s="10">
        <v>115.7659902</v>
      </c>
      <c r="K1627" s="8">
        <f t="shared" si="667"/>
        <v>116</v>
      </c>
      <c r="L1627" s="5" t="s">
        <v>196</v>
      </c>
    </row>
    <row r="1628" spans="1:12">
      <c r="A1628" s="6">
        <v>21</v>
      </c>
      <c r="B1628" s="6">
        <v>29</v>
      </c>
      <c r="C1628" s="6">
        <v>12</v>
      </c>
      <c r="D1628" s="7">
        <v>22.303189889999999</v>
      </c>
      <c r="E1628" s="8">
        <f t="shared" si="664"/>
        <v>22</v>
      </c>
      <c r="F1628" s="7">
        <v>92.159870389999995</v>
      </c>
      <c r="G1628" s="8">
        <f t="shared" si="665"/>
        <v>92</v>
      </c>
      <c r="H1628" s="9">
        <v>6.438668989</v>
      </c>
      <c r="I1628" s="8">
        <f t="shared" si="666"/>
        <v>6</v>
      </c>
      <c r="J1628" s="10">
        <v>117.3688104</v>
      </c>
      <c r="K1628" s="8">
        <f t="shared" si="667"/>
        <v>117</v>
      </c>
      <c r="L1628" s="5" t="s">
        <v>196</v>
      </c>
    </row>
    <row r="1629" spans="1:12">
      <c r="A1629" s="6">
        <v>11</v>
      </c>
      <c r="B1629" s="6">
        <v>14</v>
      </c>
      <c r="C1629" s="6">
        <v>5</v>
      </c>
      <c r="D1629" s="7">
        <v>11.503229380000001</v>
      </c>
      <c r="E1629" s="8">
        <f t="shared" si="664"/>
        <v>12</v>
      </c>
      <c r="F1629" s="7">
        <v>94.893318399999998</v>
      </c>
      <c r="G1629" s="8">
        <f t="shared" si="665"/>
        <v>95</v>
      </c>
      <c r="H1629" s="9">
        <v>6.9463547239999999</v>
      </c>
      <c r="I1629" s="8">
        <f t="shared" si="666"/>
        <v>7</v>
      </c>
      <c r="J1629" s="10">
        <v>115.56837760000001</v>
      </c>
      <c r="K1629" s="8">
        <f t="shared" si="667"/>
        <v>116</v>
      </c>
      <c r="L1629" s="5" t="s">
        <v>196</v>
      </c>
    </row>
    <row r="1630" spans="1:12">
      <c r="A1630" s="6">
        <v>9</v>
      </c>
      <c r="B1630" s="6">
        <v>8</v>
      </c>
      <c r="C1630" s="6">
        <v>15</v>
      </c>
      <c r="D1630" s="7">
        <v>14.34320488</v>
      </c>
      <c r="E1630" s="8">
        <f t="shared" si="664"/>
        <v>14</v>
      </c>
      <c r="F1630" s="7">
        <v>94.357347020000006</v>
      </c>
      <c r="G1630" s="8">
        <f t="shared" si="665"/>
        <v>94</v>
      </c>
      <c r="H1630" s="9">
        <v>7.9944653710000004</v>
      </c>
      <c r="I1630" s="8">
        <f t="shared" si="666"/>
        <v>8</v>
      </c>
      <c r="J1630" s="10">
        <v>110.2223123</v>
      </c>
      <c r="K1630" s="8">
        <f t="shared" si="667"/>
        <v>110</v>
      </c>
      <c r="L1630" s="5" t="s">
        <v>196</v>
      </c>
    </row>
    <row r="1631" spans="1:12">
      <c r="A1631" s="6">
        <v>5</v>
      </c>
      <c r="B1631" s="6">
        <v>18</v>
      </c>
      <c r="C1631" s="6">
        <v>14</v>
      </c>
      <c r="D1631" s="7">
        <v>33.105698099999998</v>
      </c>
      <c r="E1631" s="8">
        <f t="shared" si="664"/>
        <v>33</v>
      </c>
      <c r="F1631" s="7">
        <v>93.48447453</v>
      </c>
      <c r="G1631" s="8">
        <f t="shared" si="665"/>
        <v>93</v>
      </c>
      <c r="H1631" s="9">
        <v>7.4341188069999999</v>
      </c>
      <c r="I1631" s="8">
        <f t="shared" si="666"/>
        <v>7</v>
      </c>
      <c r="J1631" s="10">
        <v>119.1709113</v>
      </c>
      <c r="K1631" s="8">
        <f t="shared" si="667"/>
        <v>119</v>
      </c>
      <c r="L1631" s="5" t="s">
        <v>196</v>
      </c>
    </row>
    <row r="1632" spans="1:12">
      <c r="A1632" s="6">
        <v>29</v>
      </c>
      <c r="B1632" s="6">
        <v>25</v>
      </c>
      <c r="C1632" s="6">
        <v>14</v>
      </c>
      <c r="D1632" s="7">
        <v>30.49183837</v>
      </c>
      <c r="E1632" s="8">
        <f t="shared" si="664"/>
        <v>30</v>
      </c>
      <c r="F1632" s="7">
        <v>90.4582865</v>
      </c>
      <c r="G1632" s="8">
        <f t="shared" si="665"/>
        <v>90</v>
      </c>
      <c r="H1632" s="9">
        <v>7.7819885839999996</v>
      </c>
      <c r="I1632" s="8">
        <f t="shared" si="666"/>
        <v>8</v>
      </c>
      <c r="J1632" s="10">
        <v>113.33021050000001</v>
      </c>
      <c r="K1632" s="8">
        <f t="shared" si="667"/>
        <v>113</v>
      </c>
      <c r="L1632" s="5" t="s">
        <v>196</v>
      </c>
    </row>
    <row r="1633" spans="1:12">
      <c r="A1633" s="6">
        <v>33</v>
      </c>
      <c r="B1633" s="6">
        <v>12</v>
      </c>
      <c r="C1633" s="6">
        <v>15</v>
      </c>
      <c r="D1633" s="7">
        <v>30.255780309999999</v>
      </c>
      <c r="E1633" s="8">
        <f t="shared" si="664"/>
        <v>30</v>
      </c>
      <c r="F1633" s="7">
        <v>92.032727989999998</v>
      </c>
      <c r="G1633" s="8">
        <f t="shared" si="665"/>
        <v>92</v>
      </c>
      <c r="H1633" s="9">
        <v>6.0523184649999999</v>
      </c>
      <c r="I1633" s="8">
        <f t="shared" si="666"/>
        <v>6</v>
      </c>
      <c r="J1633" s="10">
        <v>116.71731250000001</v>
      </c>
      <c r="K1633" s="8">
        <f t="shared" si="667"/>
        <v>117</v>
      </c>
      <c r="L1633" s="5" t="s">
        <v>196</v>
      </c>
    </row>
    <row r="1634" spans="1:12">
      <c r="A1634" s="6">
        <v>8</v>
      </c>
      <c r="B1634" s="6">
        <v>16</v>
      </c>
      <c r="C1634" s="6">
        <v>6</v>
      </c>
      <c r="D1634" s="7">
        <v>12.228161890000001</v>
      </c>
      <c r="E1634" s="8">
        <f t="shared" si="664"/>
        <v>12</v>
      </c>
      <c r="F1634" s="7">
        <v>90.264574280000005</v>
      </c>
      <c r="G1634" s="8">
        <f t="shared" si="665"/>
        <v>90</v>
      </c>
      <c r="H1634" s="9">
        <v>7.1066503729999999</v>
      </c>
      <c r="I1634" s="8">
        <f t="shared" si="666"/>
        <v>7</v>
      </c>
      <c r="J1634" s="10">
        <v>108.4161706</v>
      </c>
      <c r="K1634" s="8">
        <f t="shared" si="667"/>
        <v>108</v>
      </c>
      <c r="L1634" s="5" t="s">
        <v>196</v>
      </c>
    </row>
    <row r="1635" spans="1:12">
      <c r="A1635" s="6">
        <v>15</v>
      </c>
      <c r="B1635" s="6">
        <v>14</v>
      </c>
      <c r="C1635" s="6">
        <v>8</v>
      </c>
      <c r="D1635" s="7">
        <v>10.01081312</v>
      </c>
      <c r="E1635" s="8">
        <f t="shared" si="664"/>
        <v>10</v>
      </c>
      <c r="F1635" s="7">
        <v>90.223992229999993</v>
      </c>
      <c r="G1635" s="8">
        <f t="shared" si="665"/>
        <v>90</v>
      </c>
      <c r="H1635" s="9">
        <v>6.2209428600000001</v>
      </c>
      <c r="I1635" s="8">
        <f t="shared" si="666"/>
        <v>6</v>
      </c>
      <c r="J1635" s="10">
        <v>119.3941064</v>
      </c>
      <c r="K1635" s="8">
        <f t="shared" si="667"/>
        <v>119</v>
      </c>
      <c r="L1635" s="5" t="s">
        <v>196</v>
      </c>
    </row>
    <row r="1636" spans="1:12">
      <c r="A1636" s="6">
        <v>16</v>
      </c>
      <c r="B1636" s="6">
        <v>7</v>
      </c>
      <c r="C1636" s="6">
        <v>8</v>
      </c>
      <c r="D1636" s="7">
        <v>22.791967509999999</v>
      </c>
      <c r="E1636" s="8">
        <f t="shared" si="664"/>
        <v>23</v>
      </c>
      <c r="F1636" s="7">
        <v>90.609018950000006</v>
      </c>
      <c r="G1636" s="8">
        <f t="shared" si="665"/>
        <v>91</v>
      </c>
      <c r="H1636" s="9">
        <v>6.4204573109999998</v>
      </c>
      <c r="I1636" s="8">
        <f t="shared" si="666"/>
        <v>6</v>
      </c>
      <c r="J1636" s="10">
        <v>116.5084074</v>
      </c>
      <c r="K1636" s="8">
        <f t="shared" si="667"/>
        <v>117</v>
      </c>
      <c r="L1636" s="5" t="s">
        <v>196</v>
      </c>
    </row>
    <row r="1637" spans="1:12">
      <c r="A1637" s="6">
        <v>0</v>
      </c>
      <c r="B1637" s="6">
        <v>12</v>
      </c>
      <c r="C1637" s="6">
        <v>7</v>
      </c>
      <c r="D1637" s="7">
        <v>20.18432263</v>
      </c>
      <c r="E1637" s="8">
        <f t="shared" si="664"/>
        <v>20</v>
      </c>
      <c r="F1637" s="7">
        <v>90.654584729999996</v>
      </c>
      <c r="G1637" s="8">
        <f t="shared" si="665"/>
        <v>91</v>
      </c>
      <c r="H1637" s="9">
        <v>6.9692496759999996</v>
      </c>
      <c r="I1637" s="8">
        <f t="shared" si="666"/>
        <v>7</v>
      </c>
      <c r="J1637" s="10">
        <v>116.81309690000001</v>
      </c>
      <c r="K1637" s="8">
        <f t="shared" si="667"/>
        <v>117</v>
      </c>
      <c r="L1637" s="5" t="s">
        <v>196</v>
      </c>
    </row>
    <row r="1638" spans="1:12">
      <c r="A1638" s="6">
        <v>5</v>
      </c>
      <c r="B1638" s="6">
        <v>25</v>
      </c>
      <c r="C1638" s="6">
        <v>6</v>
      </c>
      <c r="D1638" s="7">
        <v>30.721198810000001</v>
      </c>
      <c r="E1638" s="8">
        <f t="shared" si="664"/>
        <v>31</v>
      </c>
      <c r="F1638" s="7">
        <v>94.013319559999999</v>
      </c>
      <c r="G1638" s="8">
        <f t="shared" si="665"/>
        <v>94</v>
      </c>
      <c r="H1638" s="9">
        <v>6.0113021809999996</v>
      </c>
      <c r="I1638" s="8">
        <f t="shared" si="666"/>
        <v>6</v>
      </c>
      <c r="J1638" s="10">
        <v>106.81180190000001</v>
      </c>
      <c r="K1638" s="8">
        <f t="shared" si="667"/>
        <v>107</v>
      </c>
      <c r="L1638" s="5" t="s">
        <v>196</v>
      </c>
    </row>
    <row r="1639" spans="1:12">
      <c r="A1639" s="6">
        <v>6</v>
      </c>
      <c r="B1639" s="6">
        <v>8</v>
      </c>
      <c r="C1639" s="6">
        <v>11</v>
      </c>
      <c r="D1639" s="7">
        <v>24.35590861</v>
      </c>
      <c r="E1639" s="8">
        <f t="shared" si="664"/>
        <v>24</v>
      </c>
      <c r="F1639" s="7">
        <v>92.396516629999994</v>
      </c>
      <c r="G1639" s="8">
        <f t="shared" si="665"/>
        <v>92</v>
      </c>
      <c r="H1639" s="9">
        <v>6.6009487880000002</v>
      </c>
      <c r="I1639" s="8">
        <f t="shared" si="666"/>
        <v>7</v>
      </c>
      <c r="J1639" s="10">
        <v>119.69465769999999</v>
      </c>
      <c r="K1639" s="8">
        <f t="shared" si="667"/>
        <v>120</v>
      </c>
      <c r="L1639" s="5" t="s">
        <v>196</v>
      </c>
    </row>
    <row r="1640" spans="1:12">
      <c r="A1640" s="6">
        <v>10</v>
      </c>
      <c r="B1640" s="6">
        <v>5</v>
      </c>
      <c r="C1640" s="6">
        <v>5</v>
      </c>
      <c r="D1640" s="7">
        <v>21.213069730000001</v>
      </c>
      <c r="E1640" s="8">
        <f t="shared" si="664"/>
        <v>21</v>
      </c>
      <c r="F1640" s="7">
        <v>91.353492160000002</v>
      </c>
      <c r="G1640" s="8">
        <f t="shared" si="665"/>
        <v>91</v>
      </c>
      <c r="H1640" s="9">
        <v>7.8178464959999996</v>
      </c>
      <c r="I1640" s="8">
        <f t="shared" si="666"/>
        <v>8</v>
      </c>
      <c r="J1640" s="10">
        <v>112.98343610000001</v>
      </c>
      <c r="K1640" s="8">
        <f t="shared" si="667"/>
        <v>113</v>
      </c>
      <c r="L1640" s="5" t="s">
        <v>196</v>
      </c>
    </row>
    <row r="1641" spans="1:12">
      <c r="A1641" s="6">
        <v>1</v>
      </c>
      <c r="B1641" s="6">
        <v>17</v>
      </c>
      <c r="C1641" s="6">
        <v>6</v>
      </c>
      <c r="D1641" s="7">
        <v>10.786897550000001</v>
      </c>
      <c r="E1641" s="8">
        <f t="shared" si="664"/>
        <v>11</v>
      </c>
      <c r="F1641" s="7">
        <v>91.384119170000005</v>
      </c>
      <c r="G1641" s="8">
        <f t="shared" si="665"/>
        <v>91</v>
      </c>
      <c r="H1641" s="9">
        <v>6.8198271000000004</v>
      </c>
      <c r="I1641" s="8">
        <f t="shared" si="666"/>
        <v>7</v>
      </c>
      <c r="J1641" s="10">
        <v>117.5293447</v>
      </c>
      <c r="K1641" s="8">
        <f t="shared" si="667"/>
        <v>118</v>
      </c>
      <c r="L1641" s="5" t="s">
        <v>196</v>
      </c>
    </row>
    <row r="1642" spans="1:12">
      <c r="A1642" s="6">
        <v>1</v>
      </c>
      <c r="B1642" s="6">
        <v>30</v>
      </c>
      <c r="C1642" s="6">
        <v>10</v>
      </c>
      <c r="D1642" s="7">
        <v>11.89925671</v>
      </c>
      <c r="E1642" s="8">
        <f t="shared" si="664"/>
        <v>12</v>
      </c>
      <c r="F1642" s="7">
        <v>91.346637970000003</v>
      </c>
      <c r="G1642" s="8">
        <f t="shared" si="665"/>
        <v>91</v>
      </c>
      <c r="H1642" s="9">
        <v>7.2914056409999999</v>
      </c>
      <c r="I1642" s="8">
        <f t="shared" si="666"/>
        <v>7</v>
      </c>
      <c r="J1642" s="10">
        <v>103.57714679999999</v>
      </c>
      <c r="K1642" s="8">
        <f t="shared" si="667"/>
        <v>104</v>
      </c>
      <c r="L1642" s="5" t="s">
        <v>196</v>
      </c>
    </row>
    <row r="1643" spans="1:12">
      <c r="A1643" s="6">
        <v>0</v>
      </c>
      <c r="B1643" s="6">
        <v>23</v>
      </c>
      <c r="C1643" s="6">
        <v>15</v>
      </c>
      <c r="D1643" s="7">
        <v>22.56664172</v>
      </c>
      <c r="E1643" s="8">
        <f t="shared" si="664"/>
        <v>23</v>
      </c>
      <c r="F1643" s="7">
        <v>93.374889069999995</v>
      </c>
      <c r="G1643" s="8">
        <f t="shared" si="665"/>
        <v>93</v>
      </c>
      <c r="H1643" s="9">
        <v>7.5987290649999997</v>
      </c>
      <c r="I1643" s="8">
        <f t="shared" si="666"/>
        <v>8</v>
      </c>
      <c r="J1643" s="10">
        <v>109.8585753</v>
      </c>
      <c r="K1643" s="8">
        <f t="shared" si="667"/>
        <v>110</v>
      </c>
      <c r="L1643" s="5" t="s">
        <v>196</v>
      </c>
    </row>
    <row r="1644" spans="1:12">
      <c r="A1644" s="6">
        <v>24</v>
      </c>
      <c r="B1644" s="6">
        <v>27</v>
      </c>
      <c r="C1644" s="6">
        <v>9</v>
      </c>
      <c r="D1644" s="7">
        <v>18.868832189999999</v>
      </c>
      <c r="E1644" s="8">
        <f t="shared" si="664"/>
        <v>19</v>
      </c>
      <c r="F1644" s="7">
        <v>93.246881239999993</v>
      </c>
      <c r="G1644" s="8">
        <f t="shared" si="665"/>
        <v>93</v>
      </c>
      <c r="H1644" s="9">
        <v>6.1571350919999999</v>
      </c>
      <c r="I1644" s="8">
        <f t="shared" si="666"/>
        <v>6</v>
      </c>
      <c r="J1644" s="10">
        <v>119.3936976</v>
      </c>
      <c r="K1644" s="8">
        <f t="shared" si="667"/>
        <v>119</v>
      </c>
      <c r="L1644" s="5" t="s">
        <v>196</v>
      </c>
    </row>
    <row r="1645" spans="1:12">
      <c r="A1645" s="6">
        <v>36</v>
      </c>
      <c r="B1645" s="6">
        <v>11</v>
      </c>
      <c r="C1645" s="6">
        <v>13</v>
      </c>
      <c r="D1645" s="7">
        <v>17.340837409999999</v>
      </c>
      <c r="E1645" s="8">
        <f t="shared" si="664"/>
        <v>17</v>
      </c>
      <c r="F1645" s="7">
        <v>93.048971910000006</v>
      </c>
      <c r="G1645" s="8">
        <f t="shared" si="665"/>
        <v>93</v>
      </c>
      <c r="H1645" s="9">
        <v>7.1917274000000004</v>
      </c>
      <c r="I1645" s="8">
        <f t="shared" si="666"/>
        <v>7</v>
      </c>
      <c r="J1645" s="10">
        <v>112.7194284</v>
      </c>
      <c r="K1645" s="8">
        <f t="shared" si="667"/>
        <v>113</v>
      </c>
      <c r="L1645" s="5" t="s">
        <v>196</v>
      </c>
    </row>
    <row r="1646" spans="1:12">
      <c r="A1646" s="6">
        <v>40</v>
      </c>
      <c r="B1646" s="6">
        <v>21</v>
      </c>
      <c r="C1646" s="6">
        <v>8</v>
      </c>
      <c r="D1646" s="7">
        <v>34.906652889999997</v>
      </c>
      <c r="E1646" s="8">
        <f t="shared" si="664"/>
        <v>35</v>
      </c>
      <c r="F1646" s="7">
        <v>92.878201480000001</v>
      </c>
      <c r="G1646" s="8">
        <f t="shared" si="665"/>
        <v>93</v>
      </c>
      <c r="H1646" s="9">
        <v>7.418761774</v>
      </c>
      <c r="I1646" s="8">
        <f t="shared" si="666"/>
        <v>7</v>
      </c>
      <c r="J1646" s="10">
        <v>102.1906333</v>
      </c>
      <c r="K1646" s="8">
        <f t="shared" si="667"/>
        <v>102</v>
      </c>
      <c r="L1646" s="5" t="s">
        <v>196</v>
      </c>
    </row>
    <row r="1647" spans="1:12">
      <c r="A1647" s="6">
        <v>40</v>
      </c>
      <c r="B1647" s="6">
        <v>22</v>
      </c>
      <c r="C1647" s="6">
        <v>6</v>
      </c>
      <c r="D1647" s="7">
        <v>24.53610067</v>
      </c>
      <c r="E1647" s="8">
        <f t="shared" si="664"/>
        <v>25</v>
      </c>
      <c r="F1647" s="7">
        <v>91.909972280000005</v>
      </c>
      <c r="G1647" s="8">
        <f t="shared" si="665"/>
        <v>92</v>
      </c>
      <c r="H1647" s="9">
        <v>6.4882211349999999</v>
      </c>
      <c r="I1647" s="8">
        <f t="shared" si="666"/>
        <v>6</v>
      </c>
      <c r="J1647" s="10">
        <v>115.9787989</v>
      </c>
      <c r="K1647" s="8">
        <f t="shared" si="667"/>
        <v>116</v>
      </c>
      <c r="L1647" s="5" t="s">
        <v>196</v>
      </c>
    </row>
    <row r="1648" spans="1:12">
      <c r="A1648" s="6">
        <v>32</v>
      </c>
      <c r="B1648" s="6">
        <v>18</v>
      </c>
      <c r="C1648" s="6">
        <v>13</v>
      </c>
      <c r="D1648" s="7">
        <v>13.837728200000001</v>
      </c>
      <c r="E1648" s="8">
        <f t="shared" si="664"/>
        <v>14</v>
      </c>
      <c r="F1648" s="7">
        <v>91.747804619999997</v>
      </c>
      <c r="G1648" s="8">
        <f t="shared" si="665"/>
        <v>92</v>
      </c>
      <c r="H1648" s="9">
        <v>6.0441672359999998</v>
      </c>
      <c r="I1648" s="8">
        <f t="shared" si="666"/>
        <v>6</v>
      </c>
      <c r="J1648" s="10">
        <v>107.9873218</v>
      </c>
      <c r="K1648" s="8">
        <f t="shared" si="667"/>
        <v>108</v>
      </c>
      <c r="L1648" s="5" t="s">
        <v>196</v>
      </c>
    </row>
    <row r="1649" spans="1:12">
      <c r="A1649" s="6">
        <v>9</v>
      </c>
      <c r="B1649" s="6">
        <v>10</v>
      </c>
      <c r="C1649" s="6">
        <v>10</v>
      </c>
      <c r="D1649" s="7">
        <v>22.355104900000001</v>
      </c>
      <c r="E1649" s="8">
        <f t="shared" si="664"/>
        <v>22</v>
      </c>
      <c r="F1649" s="7">
        <v>93.522118919999997</v>
      </c>
      <c r="G1649" s="8">
        <f t="shared" si="665"/>
        <v>94</v>
      </c>
      <c r="H1649" s="9">
        <v>6.0103918639999998</v>
      </c>
      <c r="I1649" s="8">
        <f t="shared" si="666"/>
        <v>6</v>
      </c>
      <c r="J1649" s="10">
        <v>101.5164589</v>
      </c>
      <c r="K1649" s="8">
        <f t="shared" si="667"/>
        <v>102</v>
      </c>
      <c r="L1649" s="5" t="s">
        <v>196</v>
      </c>
    </row>
    <row r="1650" spans="1:12">
      <c r="A1650" s="6">
        <v>13</v>
      </c>
      <c r="B1650" s="6">
        <v>16</v>
      </c>
      <c r="C1650" s="6">
        <v>8</v>
      </c>
      <c r="D1650" s="7">
        <v>34.740049419999998</v>
      </c>
      <c r="E1650" s="8">
        <f t="shared" si="664"/>
        <v>35</v>
      </c>
      <c r="F1650" s="7">
        <v>93.123169720000007</v>
      </c>
      <c r="G1650" s="8">
        <f t="shared" si="665"/>
        <v>93</v>
      </c>
      <c r="H1650" s="9">
        <v>6.9498385489999999</v>
      </c>
      <c r="I1650" s="8">
        <f t="shared" si="666"/>
        <v>7</v>
      </c>
      <c r="J1650" s="10">
        <v>100.1967854</v>
      </c>
      <c r="K1650" s="8">
        <f t="shared" si="667"/>
        <v>100</v>
      </c>
      <c r="L1650" s="5" t="s">
        <v>196</v>
      </c>
    </row>
    <row r="1651" spans="1:12">
      <c r="A1651" s="6">
        <v>15</v>
      </c>
      <c r="B1651" s="6">
        <v>9</v>
      </c>
      <c r="C1651" s="6">
        <v>11</v>
      </c>
      <c r="D1651" s="7">
        <v>11.547857069999999</v>
      </c>
      <c r="E1651" s="8">
        <f t="shared" si="664"/>
        <v>12</v>
      </c>
      <c r="F1651" s="7">
        <v>94.148610009999999</v>
      </c>
      <c r="G1651" s="8">
        <f t="shared" si="665"/>
        <v>94</v>
      </c>
      <c r="H1651" s="9">
        <v>7.9079562509999999</v>
      </c>
      <c r="I1651" s="8">
        <f t="shared" si="666"/>
        <v>8</v>
      </c>
      <c r="J1651" s="10">
        <v>108.8289171</v>
      </c>
      <c r="K1651" s="8">
        <f t="shared" si="667"/>
        <v>109</v>
      </c>
      <c r="L1651" s="5" t="s">
        <v>196</v>
      </c>
    </row>
    <row r="1652" spans="1:12">
      <c r="A1652" s="6">
        <v>29</v>
      </c>
      <c r="B1652" s="6">
        <v>11</v>
      </c>
      <c r="C1652" s="6">
        <v>5</v>
      </c>
      <c r="D1652" s="7">
        <v>23.133388109999999</v>
      </c>
      <c r="E1652" s="8">
        <f t="shared" si="664"/>
        <v>23</v>
      </c>
      <c r="F1652" s="7">
        <v>91.946703350000007</v>
      </c>
      <c r="G1652" s="8">
        <f t="shared" si="665"/>
        <v>92</v>
      </c>
      <c r="H1652" s="9">
        <v>7.639788459</v>
      </c>
      <c r="I1652" s="8">
        <f t="shared" si="666"/>
        <v>8</v>
      </c>
      <c r="J1652" s="10">
        <v>104.4224145</v>
      </c>
      <c r="K1652" s="8">
        <f t="shared" si="667"/>
        <v>104</v>
      </c>
      <c r="L1652" s="5" t="s">
        <v>196</v>
      </c>
    </row>
    <row r="1653" spans="1:12">
      <c r="A1653" s="6">
        <v>1</v>
      </c>
      <c r="B1653" s="6">
        <v>15</v>
      </c>
      <c r="C1653" s="6">
        <v>9</v>
      </c>
      <c r="D1653" s="7">
        <v>29.983646950000001</v>
      </c>
      <c r="E1653" s="8">
        <f t="shared" si="664"/>
        <v>30</v>
      </c>
      <c r="F1653" s="7">
        <v>94.552397170000006</v>
      </c>
      <c r="G1653" s="8">
        <f t="shared" si="665"/>
        <v>95</v>
      </c>
      <c r="H1653" s="9">
        <v>7.5335094600000003</v>
      </c>
      <c r="I1653" s="8">
        <f t="shared" si="666"/>
        <v>8</v>
      </c>
      <c r="J1653" s="10">
        <v>115.3560318</v>
      </c>
      <c r="K1653" s="8">
        <f t="shared" si="667"/>
        <v>115</v>
      </c>
      <c r="L1653" s="5" t="s">
        <v>196</v>
      </c>
    </row>
    <row r="1654" spans="1:12">
      <c r="A1654" s="6">
        <v>18</v>
      </c>
      <c r="B1654" s="6">
        <v>5</v>
      </c>
      <c r="C1654" s="6">
        <v>11</v>
      </c>
      <c r="D1654" s="7">
        <v>20.879473690000001</v>
      </c>
      <c r="E1654" s="8">
        <f t="shared" si="664"/>
        <v>21</v>
      </c>
      <c r="F1654" s="7">
        <v>90.937562310000004</v>
      </c>
      <c r="G1654" s="8">
        <f t="shared" si="665"/>
        <v>91</v>
      </c>
      <c r="H1654" s="9">
        <v>6.251586885</v>
      </c>
      <c r="I1654" s="8">
        <f t="shared" si="666"/>
        <v>6</v>
      </c>
      <c r="J1654" s="10">
        <v>102.45507859999999</v>
      </c>
      <c r="K1654" s="8">
        <f t="shared" si="667"/>
        <v>102</v>
      </c>
      <c r="L1654" s="5" t="s">
        <v>196</v>
      </c>
    </row>
    <row r="1655" spans="1:12">
      <c r="A1655" s="6">
        <v>14</v>
      </c>
      <c r="B1655" s="6">
        <v>22</v>
      </c>
      <c r="C1655" s="6">
        <v>9</v>
      </c>
      <c r="D1655" s="7">
        <v>17.24944623</v>
      </c>
      <c r="E1655" s="8">
        <f t="shared" si="664"/>
        <v>17</v>
      </c>
      <c r="F1655" s="7">
        <v>91.137727650000002</v>
      </c>
      <c r="G1655" s="8">
        <f t="shared" si="665"/>
        <v>91</v>
      </c>
      <c r="H1655" s="9">
        <v>6.5431918140000001</v>
      </c>
      <c r="I1655" s="8">
        <f t="shared" si="666"/>
        <v>7</v>
      </c>
      <c r="J1655" s="10">
        <v>112.50905160000001</v>
      </c>
      <c r="K1655" s="8">
        <f t="shared" si="667"/>
        <v>113</v>
      </c>
      <c r="L1655" s="5" t="s">
        <v>196</v>
      </c>
    </row>
    <row r="1656" spans="1:12">
      <c r="A1656" s="6">
        <v>33</v>
      </c>
      <c r="B1656" s="6">
        <v>15</v>
      </c>
      <c r="C1656" s="6">
        <v>7</v>
      </c>
      <c r="D1656" s="7">
        <v>15.83388699</v>
      </c>
      <c r="E1656" s="8">
        <f t="shared" si="664"/>
        <v>16</v>
      </c>
      <c r="F1656" s="7">
        <v>91.68293851</v>
      </c>
      <c r="G1656" s="8">
        <f t="shared" si="665"/>
        <v>92</v>
      </c>
      <c r="H1656" s="9">
        <v>7.6512253010000002</v>
      </c>
      <c r="I1656" s="8">
        <f t="shared" si="666"/>
        <v>8</v>
      </c>
      <c r="J1656" s="10">
        <v>109.7571416</v>
      </c>
      <c r="K1656" s="8">
        <f t="shared" si="667"/>
        <v>110</v>
      </c>
      <c r="L1656" s="5" t="s">
        <v>196</v>
      </c>
    </row>
    <row r="1657" spans="1:12">
      <c r="A1657" s="6">
        <v>4</v>
      </c>
      <c r="B1657" s="6">
        <v>6</v>
      </c>
      <c r="C1657" s="6">
        <v>7</v>
      </c>
      <c r="D1657" s="7">
        <v>23.010143020000001</v>
      </c>
      <c r="E1657" s="8">
        <f t="shared" si="664"/>
        <v>23</v>
      </c>
      <c r="F1657" s="7">
        <v>91.117642459999999</v>
      </c>
      <c r="G1657" s="8">
        <f t="shared" si="665"/>
        <v>91</v>
      </c>
      <c r="H1657" s="9">
        <v>6.7088896650000001</v>
      </c>
      <c r="I1657" s="8">
        <f t="shared" si="666"/>
        <v>7</v>
      </c>
      <c r="J1657" s="10">
        <v>112.6738296</v>
      </c>
      <c r="K1657" s="8">
        <f t="shared" si="667"/>
        <v>113</v>
      </c>
      <c r="L1657" s="5" t="s">
        <v>196</v>
      </c>
    </row>
    <row r="1658" spans="1:12">
      <c r="A1658" s="6">
        <v>17</v>
      </c>
      <c r="B1658" s="6">
        <v>16</v>
      </c>
      <c r="C1658" s="6">
        <v>14</v>
      </c>
      <c r="D1658" s="7">
        <v>16.396242839999999</v>
      </c>
      <c r="E1658" s="8">
        <f t="shared" si="664"/>
        <v>16</v>
      </c>
      <c r="F1658" s="7">
        <v>92.181519269999995</v>
      </c>
      <c r="G1658" s="8">
        <f t="shared" si="665"/>
        <v>92</v>
      </c>
      <c r="H1658" s="9">
        <v>6.6255386529999996</v>
      </c>
      <c r="I1658" s="8">
        <f t="shared" si="666"/>
        <v>7</v>
      </c>
      <c r="J1658" s="10">
        <v>102.94416099999999</v>
      </c>
      <c r="K1658" s="8">
        <f t="shared" si="667"/>
        <v>103</v>
      </c>
      <c r="L1658" s="5" t="s">
        <v>196</v>
      </c>
    </row>
    <row r="1659" spans="1:12">
      <c r="A1659" s="6">
        <v>12</v>
      </c>
      <c r="B1659" s="6">
        <v>20</v>
      </c>
      <c r="C1659" s="6">
        <v>10</v>
      </c>
      <c r="D1659" s="7">
        <v>24.451327920000001</v>
      </c>
      <c r="E1659" s="8">
        <f t="shared" si="664"/>
        <v>24</v>
      </c>
      <c r="F1659" s="7">
        <v>93.105276860000004</v>
      </c>
      <c r="G1659" s="8">
        <f t="shared" si="665"/>
        <v>93</v>
      </c>
      <c r="H1659" s="9">
        <v>6.5283549320000001</v>
      </c>
      <c r="I1659" s="8">
        <f t="shared" si="666"/>
        <v>7</v>
      </c>
      <c r="J1659" s="10">
        <v>109.47110979999999</v>
      </c>
      <c r="K1659" s="8">
        <f t="shared" si="667"/>
        <v>109</v>
      </c>
      <c r="L1659" s="5" t="s">
        <v>196</v>
      </c>
    </row>
    <row r="1660" spans="1:12">
      <c r="A1660" s="6">
        <v>34</v>
      </c>
      <c r="B1660" s="6">
        <v>29</v>
      </c>
      <c r="C1660" s="6">
        <v>8</v>
      </c>
      <c r="D1660" s="7">
        <v>31.878591920000002</v>
      </c>
      <c r="E1660" s="8">
        <f t="shared" si="664"/>
        <v>32</v>
      </c>
      <c r="F1660" s="7">
        <v>91.15248149</v>
      </c>
      <c r="G1660" s="8">
        <f t="shared" si="665"/>
        <v>91</v>
      </c>
      <c r="H1660" s="9">
        <v>6.4506403060000004</v>
      </c>
      <c r="I1660" s="8">
        <f t="shared" si="666"/>
        <v>6</v>
      </c>
      <c r="J1660" s="10">
        <v>105.3437825</v>
      </c>
      <c r="K1660" s="8">
        <f t="shared" si="667"/>
        <v>105</v>
      </c>
      <c r="L1660" s="5" t="s">
        <v>196</v>
      </c>
    </row>
    <row r="1661" spans="1:12">
      <c r="A1661" s="6">
        <v>39</v>
      </c>
      <c r="B1661" s="6">
        <v>28</v>
      </c>
      <c r="C1661" s="6">
        <v>10</v>
      </c>
      <c r="D1661" s="7">
        <v>31.349201430000001</v>
      </c>
      <c r="E1661" s="8">
        <f t="shared" si="664"/>
        <v>31</v>
      </c>
      <c r="F1661" s="7">
        <v>91.482476120000001</v>
      </c>
      <c r="G1661" s="8">
        <f t="shared" si="665"/>
        <v>91</v>
      </c>
      <c r="H1661" s="9">
        <v>7.1819076730000004</v>
      </c>
      <c r="I1661" s="8">
        <f t="shared" si="666"/>
        <v>7</v>
      </c>
      <c r="J1661" s="10">
        <v>109.1549823</v>
      </c>
      <c r="K1661" s="8">
        <f t="shared" si="667"/>
        <v>109</v>
      </c>
      <c r="L1661" s="5" t="s">
        <v>196</v>
      </c>
    </row>
    <row r="1662" spans="1:12">
      <c r="A1662" s="6">
        <v>31</v>
      </c>
      <c r="B1662" s="6">
        <v>25</v>
      </c>
      <c r="C1662" s="6">
        <v>12</v>
      </c>
      <c r="D1662" s="7">
        <v>18.051423920000001</v>
      </c>
      <c r="E1662" s="8">
        <f t="shared" si="664"/>
        <v>18</v>
      </c>
      <c r="F1662" s="7">
        <v>90.039695870000003</v>
      </c>
      <c r="G1662" s="8">
        <f t="shared" si="665"/>
        <v>90</v>
      </c>
      <c r="H1662" s="9">
        <v>7.0164822979999997</v>
      </c>
      <c r="I1662" s="8">
        <f t="shared" si="666"/>
        <v>7</v>
      </c>
      <c r="J1662" s="10">
        <v>111.7793889</v>
      </c>
      <c r="K1662" s="8">
        <f t="shared" si="667"/>
        <v>112</v>
      </c>
      <c r="L1662" s="5" t="s">
        <v>196</v>
      </c>
    </row>
    <row r="1663" spans="1:12">
      <c r="A1663" s="6">
        <v>12</v>
      </c>
      <c r="B1663" s="6">
        <v>6</v>
      </c>
      <c r="C1663" s="6">
        <v>8</v>
      </c>
      <c r="D1663" s="7">
        <v>30.848350310000001</v>
      </c>
      <c r="E1663" s="8">
        <f t="shared" si="664"/>
        <v>31</v>
      </c>
      <c r="F1663" s="7">
        <v>92.867736750000006</v>
      </c>
      <c r="G1663" s="8">
        <f t="shared" si="665"/>
        <v>93</v>
      </c>
      <c r="H1663" s="9">
        <v>6.3886171379999999</v>
      </c>
      <c r="I1663" s="8">
        <f t="shared" si="666"/>
        <v>6</v>
      </c>
      <c r="J1663" s="10">
        <v>107.4142681</v>
      </c>
      <c r="K1663" s="8">
        <f t="shared" si="667"/>
        <v>107</v>
      </c>
      <c r="L1663" s="5" t="s">
        <v>196</v>
      </c>
    </row>
    <row r="1664" spans="1:12">
      <c r="A1664" s="6">
        <v>12</v>
      </c>
      <c r="B1664" s="6">
        <v>29</v>
      </c>
      <c r="C1664" s="6">
        <v>13</v>
      </c>
      <c r="D1664" s="7">
        <v>22.45616931</v>
      </c>
      <c r="E1664" s="8">
        <f t="shared" si="664"/>
        <v>22</v>
      </c>
      <c r="F1664" s="7">
        <v>91.527818319999994</v>
      </c>
      <c r="G1664" s="8">
        <f t="shared" si="665"/>
        <v>92</v>
      </c>
      <c r="H1664" s="9">
        <v>7.5712544700000004</v>
      </c>
      <c r="I1664" s="8">
        <f t="shared" si="666"/>
        <v>8</v>
      </c>
      <c r="J1664" s="10">
        <v>118.0069295</v>
      </c>
      <c r="K1664" s="8">
        <f t="shared" si="667"/>
        <v>118</v>
      </c>
      <c r="L1664" s="5" t="s">
        <v>196</v>
      </c>
    </row>
    <row r="1665" spans="1:12">
      <c r="A1665" s="6">
        <v>26</v>
      </c>
      <c r="B1665" s="6">
        <v>11</v>
      </c>
      <c r="C1665" s="6">
        <v>11</v>
      </c>
      <c r="D1665" s="7">
        <v>13.70319166</v>
      </c>
      <c r="E1665" s="8">
        <f t="shared" si="664"/>
        <v>14</v>
      </c>
      <c r="F1665" s="7">
        <v>90.955893860000003</v>
      </c>
      <c r="G1665" s="8">
        <f t="shared" si="665"/>
        <v>91</v>
      </c>
      <c r="H1665" s="9">
        <v>7.6093482549999996</v>
      </c>
      <c r="I1665" s="8">
        <f t="shared" si="666"/>
        <v>8</v>
      </c>
      <c r="J1665" s="10">
        <v>106.29448789999999</v>
      </c>
      <c r="K1665" s="8">
        <f t="shared" si="667"/>
        <v>106</v>
      </c>
      <c r="L1665" s="5" t="s">
        <v>196</v>
      </c>
    </row>
    <row r="1666" spans="1:12">
      <c r="A1666" s="6">
        <v>19</v>
      </c>
      <c r="B1666" s="6">
        <v>24</v>
      </c>
      <c r="C1666" s="6">
        <v>15</v>
      </c>
      <c r="D1666" s="7">
        <v>20.48954522</v>
      </c>
      <c r="E1666" s="8">
        <f t="shared" si="664"/>
        <v>20</v>
      </c>
      <c r="F1666" s="7">
        <v>93.724850750000002</v>
      </c>
      <c r="G1666" s="8">
        <f t="shared" si="665"/>
        <v>94</v>
      </c>
      <c r="H1666" s="9">
        <v>7.1371369729999996</v>
      </c>
      <c r="I1666" s="8">
        <f t="shared" si="666"/>
        <v>7</v>
      </c>
      <c r="J1666" s="10">
        <v>111.8391951</v>
      </c>
      <c r="K1666" s="8">
        <f t="shared" si="667"/>
        <v>112</v>
      </c>
      <c r="L1666" s="5" t="s">
        <v>196</v>
      </c>
    </row>
    <row r="1667" spans="1:12">
      <c r="A1667" s="6">
        <v>39</v>
      </c>
      <c r="B1667" s="6">
        <v>21</v>
      </c>
      <c r="C1667" s="6">
        <v>9</v>
      </c>
      <c r="D1667" s="7">
        <v>13.208443730000001</v>
      </c>
      <c r="E1667" s="8">
        <f t="shared" ref="E1667:E1730" si="668">ROUND(D1667, 0)</f>
        <v>13</v>
      </c>
      <c r="F1667" s="7">
        <v>94.027694339999996</v>
      </c>
      <c r="G1667" s="8">
        <f t="shared" ref="G1667:G1730" si="669">ROUND(F1667, 0)</f>
        <v>94</v>
      </c>
      <c r="H1667" s="9">
        <v>6.3540225540000002</v>
      </c>
      <c r="I1667" s="8">
        <f t="shared" ref="I1667:I1730" si="670">ROUND(H1667, 0)</f>
        <v>6</v>
      </c>
      <c r="J1667" s="10">
        <v>106.26961559999999</v>
      </c>
      <c r="K1667" s="8">
        <f t="shared" ref="K1667:K1730" si="671">ROUND(J1667, 0)</f>
        <v>106</v>
      </c>
      <c r="L1667" s="5" t="s">
        <v>196</v>
      </c>
    </row>
    <row r="1668" spans="1:12">
      <c r="A1668" s="6">
        <v>16</v>
      </c>
      <c r="B1668" s="6">
        <v>29</v>
      </c>
      <c r="C1668" s="6">
        <v>13</v>
      </c>
      <c r="D1668" s="7">
        <v>32.319443970000002</v>
      </c>
      <c r="E1668" s="8">
        <f t="shared" si="668"/>
        <v>32</v>
      </c>
      <c r="F1668" s="7">
        <v>93.678045560000001</v>
      </c>
      <c r="G1668" s="8">
        <f t="shared" si="669"/>
        <v>94</v>
      </c>
      <c r="H1668" s="9">
        <v>6.1969079440000003</v>
      </c>
      <c r="I1668" s="8">
        <f t="shared" si="670"/>
        <v>6</v>
      </c>
      <c r="J1668" s="10">
        <v>117.6236473</v>
      </c>
      <c r="K1668" s="8">
        <f t="shared" si="671"/>
        <v>118</v>
      </c>
      <c r="L1668" s="5" t="s">
        <v>196</v>
      </c>
    </row>
    <row r="1669" spans="1:12">
      <c r="A1669" s="6">
        <v>36</v>
      </c>
      <c r="B1669" s="6">
        <v>29</v>
      </c>
      <c r="C1669" s="6">
        <v>13</v>
      </c>
      <c r="D1669" s="7">
        <v>20.681852240000001</v>
      </c>
      <c r="E1669" s="8">
        <f t="shared" si="668"/>
        <v>21</v>
      </c>
      <c r="F1669" s="7">
        <v>90.915105249999996</v>
      </c>
      <c r="G1669" s="8">
        <f t="shared" si="669"/>
        <v>91</v>
      </c>
      <c r="H1669" s="9">
        <v>7.8295072450000003</v>
      </c>
      <c r="I1669" s="8">
        <f t="shared" si="670"/>
        <v>8</v>
      </c>
      <c r="J1669" s="10">
        <v>109.7513927</v>
      </c>
      <c r="K1669" s="8">
        <f t="shared" si="671"/>
        <v>110</v>
      </c>
      <c r="L1669" s="5" t="s">
        <v>196</v>
      </c>
    </row>
    <row r="1670" spans="1:12">
      <c r="A1670" s="6">
        <v>37</v>
      </c>
      <c r="B1670" s="6">
        <v>23</v>
      </c>
      <c r="C1670" s="6">
        <v>12</v>
      </c>
      <c r="D1670" s="7">
        <v>31.526759819999999</v>
      </c>
      <c r="E1670" s="8">
        <f t="shared" si="668"/>
        <v>32</v>
      </c>
      <c r="F1670" s="7">
        <v>90.506218059999995</v>
      </c>
      <c r="G1670" s="8">
        <f t="shared" si="669"/>
        <v>91</v>
      </c>
      <c r="H1670" s="9">
        <v>6.3952583560000003</v>
      </c>
      <c r="I1670" s="8">
        <f t="shared" si="670"/>
        <v>6</v>
      </c>
      <c r="J1670" s="10">
        <v>113.1169398</v>
      </c>
      <c r="K1670" s="8">
        <f t="shared" si="671"/>
        <v>113</v>
      </c>
      <c r="L1670" s="5" t="s">
        <v>196</v>
      </c>
    </row>
    <row r="1671" spans="1:12">
      <c r="A1671" s="6">
        <v>39</v>
      </c>
      <c r="B1671" s="6">
        <v>9</v>
      </c>
      <c r="C1671" s="6">
        <v>15</v>
      </c>
      <c r="D1671" s="7">
        <v>25.35467646</v>
      </c>
      <c r="E1671" s="8">
        <f t="shared" si="668"/>
        <v>25</v>
      </c>
      <c r="F1671" s="7">
        <v>91.811832179999996</v>
      </c>
      <c r="G1671" s="8">
        <f t="shared" si="669"/>
        <v>92</v>
      </c>
      <c r="H1671" s="9">
        <v>7.9920419840000001</v>
      </c>
      <c r="I1671" s="8">
        <f t="shared" si="670"/>
        <v>8</v>
      </c>
      <c r="J1671" s="10">
        <v>116.75559370000001</v>
      </c>
      <c r="K1671" s="8">
        <f t="shared" si="671"/>
        <v>117</v>
      </c>
      <c r="L1671" s="5" t="s">
        <v>196</v>
      </c>
    </row>
    <row r="1672" spans="1:12">
      <c r="A1672" s="6">
        <v>31</v>
      </c>
      <c r="B1672" s="6">
        <v>5</v>
      </c>
      <c r="C1672" s="6">
        <v>14</v>
      </c>
      <c r="D1672" s="7">
        <v>17.665454090000001</v>
      </c>
      <c r="E1672" s="8">
        <f t="shared" si="668"/>
        <v>18</v>
      </c>
      <c r="F1672" s="7">
        <v>91.698658870000003</v>
      </c>
      <c r="G1672" s="8">
        <f t="shared" si="669"/>
        <v>92</v>
      </c>
      <c r="H1672" s="9">
        <v>6.5834116710000004</v>
      </c>
      <c r="I1672" s="8">
        <f t="shared" si="670"/>
        <v>7</v>
      </c>
      <c r="J1672" s="10">
        <v>110.68575060000001</v>
      </c>
      <c r="K1672" s="8">
        <f t="shared" si="671"/>
        <v>111</v>
      </c>
      <c r="L1672" s="5" t="s">
        <v>196</v>
      </c>
    </row>
    <row r="1673" spans="1:12">
      <c r="A1673" s="6">
        <v>18</v>
      </c>
      <c r="B1673" s="6">
        <v>12</v>
      </c>
      <c r="C1673" s="6">
        <v>8</v>
      </c>
      <c r="D1673" s="7">
        <v>12.59093977</v>
      </c>
      <c r="E1673" s="8">
        <f t="shared" si="668"/>
        <v>13</v>
      </c>
      <c r="F1673" s="7">
        <v>91.816687689999995</v>
      </c>
      <c r="G1673" s="8">
        <f t="shared" si="669"/>
        <v>92</v>
      </c>
      <c r="H1673" s="9">
        <v>6.2060530719999996</v>
      </c>
      <c r="I1673" s="8">
        <f t="shared" si="670"/>
        <v>6</v>
      </c>
      <c r="J1673" s="10">
        <v>119.3916718</v>
      </c>
      <c r="K1673" s="8">
        <f t="shared" si="671"/>
        <v>119</v>
      </c>
      <c r="L1673" s="5" t="s">
        <v>196</v>
      </c>
    </row>
    <row r="1674" spans="1:12">
      <c r="A1674" s="6">
        <v>20</v>
      </c>
      <c r="B1674" s="6">
        <v>20</v>
      </c>
      <c r="C1674" s="6">
        <v>10</v>
      </c>
      <c r="D1674" s="7">
        <v>11.866319219999999</v>
      </c>
      <c r="E1674" s="8">
        <f t="shared" si="668"/>
        <v>12</v>
      </c>
      <c r="F1674" s="7">
        <v>93.683945620000003</v>
      </c>
      <c r="G1674" s="8">
        <f t="shared" si="669"/>
        <v>94</v>
      </c>
      <c r="H1674" s="9">
        <v>6.9769977719999998</v>
      </c>
      <c r="I1674" s="8">
        <f t="shared" si="670"/>
        <v>7</v>
      </c>
      <c r="J1674" s="10">
        <v>106.060149</v>
      </c>
      <c r="K1674" s="8">
        <f t="shared" si="671"/>
        <v>106</v>
      </c>
      <c r="L1674" s="5" t="s">
        <v>196</v>
      </c>
    </row>
    <row r="1675" spans="1:12">
      <c r="A1675" s="6">
        <v>5</v>
      </c>
      <c r="B1675" s="6">
        <v>8</v>
      </c>
      <c r="C1675" s="6">
        <v>5</v>
      </c>
      <c r="D1675" s="7">
        <v>11.03367937</v>
      </c>
      <c r="E1675" s="8">
        <f t="shared" si="668"/>
        <v>11</v>
      </c>
      <c r="F1675" s="7">
        <v>92.22706805</v>
      </c>
      <c r="G1675" s="8">
        <f t="shared" si="669"/>
        <v>92</v>
      </c>
      <c r="H1675" s="9">
        <v>6.5625949720000003</v>
      </c>
      <c r="I1675" s="8">
        <f t="shared" si="670"/>
        <v>7</v>
      </c>
      <c r="J1675" s="10">
        <v>112.7715925</v>
      </c>
      <c r="K1675" s="8">
        <f t="shared" si="671"/>
        <v>113</v>
      </c>
      <c r="L1675" s="5" t="s">
        <v>196</v>
      </c>
    </row>
    <row r="1676" spans="1:12">
      <c r="A1676" s="6">
        <v>20</v>
      </c>
      <c r="B1676" s="6">
        <v>8</v>
      </c>
      <c r="C1676" s="6">
        <v>12</v>
      </c>
      <c r="D1676" s="7">
        <v>25.2990432</v>
      </c>
      <c r="E1676" s="8">
        <f t="shared" si="668"/>
        <v>25</v>
      </c>
      <c r="F1676" s="7">
        <v>94.964198510000003</v>
      </c>
      <c r="G1676" s="8">
        <f t="shared" si="669"/>
        <v>95</v>
      </c>
      <c r="H1676" s="9">
        <v>7.260416405</v>
      </c>
      <c r="I1676" s="8">
        <f t="shared" si="670"/>
        <v>7</v>
      </c>
      <c r="J1676" s="10">
        <v>117.97334240000001</v>
      </c>
      <c r="K1676" s="8">
        <f t="shared" si="671"/>
        <v>118</v>
      </c>
      <c r="L1676" s="5" t="s">
        <v>196</v>
      </c>
    </row>
    <row r="1677" spans="1:12">
      <c r="A1677" s="6">
        <v>25</v>
      </c>
      <c r="B1677" s="6">
        <v>21</v>
      </c>
      <c r="C1677" s="6">
        <v>11</v>
      </c>
      <c r="D1677" s="7">
        <v>32.23797837</v>
      </c>
      <c r="E1677" s="8">
        <f t="shared" si="668"/>
        <v>32</v>
      </c>
      <c r="F1677" s="7">
        <v>90.154068069999994</v>
      </c>
      <c r="G1677" s="8">
        <f t="shared" si="669"/>
        <v>90</v>
      </c>
      <c r="H1677" s="9">
        <v>6.4600447780000003</v>
      </c>
      <c r="I1677" s="8">
        <f t="shared" si="670"/>
        <v>6</v>
      </c>
      <c r="J1677" s="10">
        <v>104.7052254</v>
      </c>
      <c r="K1677" s="8">
        <f t="shared" si="671"/>
        <v>105</v>
      </c>
      <c r="L1677" s="5" t="s">
        <v>196</v>
      </c>
    </row>
    <row r="1678" spans="1:12">
      <c r="A1678" s="6">
        <v>14</v>
      </c>
      <c r="B1678" s="6">
        <v>19</v>
      </c>
      <c r="C1678" s="6">
        <v>14</v>
      </c>
      <c r="D1678" s="7">
        <v>17.68408797</v>
      </c>
      <c r="E1678" s="8">
        <f t="shared" si="668"/>
        <v>18</v>
      </c>
      <c r="F1678" s="7">
        <v>94.358153540000004</v>
      </c>
      <c r="G1678" s="8">
        <f t="shared" si="669"/>
        <v>94</v>
      </c>
      <c r="H1678" s="9">
        <v>6.6991649359999998</v>
      </c>
      <c r="I1678" s="8">
        <f t="shared" si="670"/>
        <v>7</v>
      </c>
      <c r="J1678" s="10">
        <v>108.0638166</v>
      </c>
      <c r="K1678" s="8">
        <f t="shared" si="671"/>
        <v>108</v>
      </c>
      <c r="L1678" s="5" t="s">
        <v>196</v>
      </c>
    </row>
    <row r="1679" spans="1:12">
      <c r="A1679" s="6">
        <v>37</v>
      </c>
      <c r="B1679" s="6">
        <v>18</v>
      </c>
      <c r="C1679" s="6">
        <v>12</v>
      </c>
      <c r="D1679" s="7">
        <v>10.270887699999999</v>
      </c>
      <c r="E1679" s="8">
        <f t="shared" si="668"/>
        <v>10</v>
      </c>
      <c r="F1679" s="7">
        <v>90.191477469999995</v>
      </c>
      <c r="G1679" s="8">
        <f t="shared" si="669"/>
        <v>90</v>
      </c>
      <c r="H1679" s="9">
        <v>7.4011218110000003</v>
      </c>
      <c r="I1679" s="8">
        <f t="shared" si="670"/>
        <v>7</v>
      </c>
      <c r="J1679" s="10">
        <v>106.69552040000001</v>
      </c>
      <c r="K1679" s="8">
        <f t="shared" si="671"/>
        <v>107</v>
      </c>
      <c r="L1679" s="5" t="s">
        <v>196</v>
      </c>
    </row>
    <row r="1680" spans="1:12">
      <c r="A1680" s="6">
        <v>26</v>
      </c>
      <c r="B1680" s="6">
        <v>15</v>
      </c>
      <c r="C1680" s="6">
        <v>6</v>
      </c>
      <c r="D1680" s="7">
        <v>17.22034507</v>
      </c>
      <c r="E1680" s="8">
        <f t="shared" si="668"/>
        <v>17</v>
      </c>
      <c r="F1680" s="7">
        <v>94.78797376</v>
      </c>
      <c r="G1680" s="8">
        <f t="shared" si="669"/>
        <v>95</v>
      </c>
      <c r="H1680" s="9">
        <v>6.9120334090000002</v>
      </c>
      <c r="I1680" s="8">
        <f t="shared" si="670"/>
        <v>7</v>
      </c>
      <c r="J1680" s="10">
        <v>108.0054343</v>
      </c>
      <c r="K1680" s="8">
        <f t="shared" si="671"/>
        <v>108</v>
      </c>
      <c r="L1680" s="5" t="s">
        <v>196</v>
      </c>
    </row>
    <row r="1681" spans="1:12">
      <c r="A1681" s="6">
        <v>13</v>
      </c>
      <c r="B1681" s="6">
        <v>22</v>
      </c>
      <c r="C1681" s="6">
        <v>5</v>
      </c>
      <c r="D1681" s="7">
        <v>19.667055999999999</v>
      </c>
      <c r="E1681" s="8">
        <f t="shared" si="668"/>
        <v>20</v>
      </c>
      <c r="F1681" s="7">
        <v>90.500966680000005</v>
      </c>
      <c r="G1681" s="8">
        <f t="shared" si="669"/>
        <v>91</v>
      </c>
      <c r="H1681" s="9">
        <v>7.7640401109999999</v>
      </c>
      <c r="I1681" s="8">
        <f t="shared" si="670"/>
        <v>8</v>
      </c>
      <c r="J1681" s="10">
        <v>100.1737964</v>
      </c>
      <c r="K1681" s="8">
        <f t="shared" si="671"/>
        <v>100</v>
      </c>
      <c r="L1681" s="5" t="s">
        <v>196</v>
      </c>
    </row>
    <row r="1682" spans="1:12">
      <c r="A1682" s="6">
        <v>32</v>
      </c>
      <c r="B1682" s="6">
        <v>25</v>
      </c>
      <c r="C1682" s="6">
        <v>9</v>
      </c>
      <c r="D1682" s="7">
        <v>10.356095939999999</v>
      </c>
      <c r="E1682" s="8">
        <f t="shared" si="668"/>
        <v>10</v>
      </c>
      <c r="F1682" s="7">
        <v>93.756520409999993</v>
      </c>
      <c r="G1682" s="8">
        <f t="shared" si="669"/>
        <v>94</v>
      </c>
      <c r="H1682" s="9">
        <v>7.7960340060000002</v>
      </c>
      <c r="I1682" s="8">
        <f t="shared" si="670"/>
        <v>8</v>
      </c>
      <c r="J1682" s="10">
        <v>101.14569470000001</v>
      </c>
      <c r="K1682" s="8">
        <f t="shared" si="671"/>
        <v>101</v>
      </c>
      <c r="L1682" s="5" t="s">
        <v>196</v>
      </c>
    </row>
    <row r="1683" spans="1:12">
      <c r="A1683" s="6">
        <v>19</v>
      </c>
      <c r="B1683" s="6">
        <v>7</v>
      </c>
      <c r="C1683" s="6">
        <v>9</v>
      </c>
      <c r="D1683" s="7">
        <v>27.255434999999999</v>
      </c>
      <c r="E1683" s="8">
        <f t="shared" si="668"/>
        <v>27</v>
      </c>
      <c r="F1683" s="7">
        <v>91.71369387</v>
      </c>
      <c r="G1683" s="8">
        <f t="shared" si="669"/>
        <v>92</v>
      </c>
      <c r="H1683" s="9">
        <v>6.9698834830000003</v>
      </c>
      <c r="I1683" s="8">
        <f t="shared" si="670"/>
        <v>7</v>
      </c>
      <c r="J1683" s="10">
        <v>101.13943500000001</v>
      </c>
      <c r="K1683" s="8">
        <f t="shared" si="671"/>
        <v>101</v>
      </c>
      <c r="L1683" s="5" t="s">
        <v>196</v>
      </c>
    </row>
    <row r="1684" spans="1:12">
      <c r="A1684" s="6">
        <v>28</v>
      </c>
      <c r="B1684" s="6">
        <v>7</v>
      </c>
      <c r="C1684" s="6">
        <v>9</v>
      </c>
      <c r="D1684" s="7">
        <v>34.591784599999997</v>
      </c>
      <c r="E1684" s="8">
        <f t="shared" si="668"/>
        <v>35</v>
      </c>
      <c r="F1684" s="7">
        <v>92.132297859999994</v>
      </c>
      <c r="G1684" s="8">
        <f t="shared" si="669"/>
        <v>92</v>
      </c>
      <c r="H1684" s="9">
        <v>6.7307575379999998</v>
      </c>
      <c r="I1684" s="8">
        <f t="shared" si="670"/>
        <v>7</v>
      </c>
      <c r="J1684" s="10">
        <v>115.5650287</v>
      </c>
      <c r="K1684" s="8">
        <f t="shared" si="671"/>
        <v>116</v>
      </c>
      <c r="L1684" s="5" t="s">
        <v>196</v>
      </c>
    </row>
    <row r="1685" spans="1:12">
      <c r="A1685" s="6">
        <v>24</v>
      </c>
      <c r="B1685" s="6">
        <v>30</v>
      </c>
      <c r="C1685" s="6">
        <v>11</v>
      </c>
      <c r="D1685" s="7">
        <v>32.395239949999997</v>
      </c>
      <c r="E1685" s="8">
        <f t="shared" si="668"/>
        <v>32</v>
      </c>
      <c r="F1685" s="7">
        <v>94.517684639999999</v>
      </c>
      <c r="G1685" s="8">
        <f t="shared" si="669"/>
        <v>95</v>
      </c>
      <c r="H1685" s="9">
        <v>6.6013957550000004</v>
      </c>
      <c r="I1685" s="8">
        <f t="shared" si="670"/>
        <v>7</v>
      </c>
      <c r="J1685" s="10">
        <v>113.25373</v>
      </c>
      <c r="K1685" s="8">
        <f t="shared" si="671"/>
        <v>113</v>
      </c>
      <c r="L1685" s="5" t="s">
        <v>196</v>
      </c>
    </row>
    <row r="1686" spans="1:12">
      <c r="A1686" s="6">
        <v>7</v>
      </c>
      <c r="B1686" s="6">
        <v>17</v>
      </c>
      <c r="C1686" s="6">
        <v>10</v>
      </c>
      <c r="D1686" s="7">
        <v>10.164312990000001</v>
      </c>
      <c r="E1686" s="8">
        <f t="shared" si="668"/>
        <v>10</v>
      </c>
      <c r="F1686" s="7">
        <v>91.223209990000001</v>
      </c>
      <c r="G1686" s="8">
        <f t="shared" si="669"/>
        <v>91</v>
      </c>
      <c r="H1686" s="9">
        <v>6.465913274</v>
      </c>
      <c r="I1686" s="8">
        <f t="shared" si="670"/>
        <v>6</v>
      </c>
      <c r="J1686" s="10">
        <v>106.362551</v>
      </c>
      <c r="K1686" s="8">
        <f t="shared" si="671"/>
        <v>106</v>
      </c>
      <c r="L1686" s="5" t="s">
        <v>196</v>
      </c>
    </row>
    <row r="1687" spans="1:12">
      <c r="A1687" s="6">
        <v>18</v>
      </c>
      <c r="B1687" s="6">
        <v>23</v>
      </c>
      <c r="C1687" s="6">
        <v>8</v>
      </c>
      <c r="D1687" s="7">
        <v>21.49118657</v>
      </c>
      <c r="E1687" s="8">
        <f t="shared" si="668"/>
        <v>21</v>
      </c>
      <c r="F1687" s="7">
        <v>93.439496930000004</v>
      </c>
      <c r="G1687" s="8">
        <f t="shared" si="669"/>
        <v>93</v>
      </c>
      <c r="H1687" s="9">
        <v>6.4135479100000001</v>
      </c>
      <c r="I1687" s="8">
        <f t="shared" si="670"/>
        <v>6</v>
      </c>
      <c r="J1687" s="10">
        <v>101.4819888</v>
      </c>
      <c r="K1687" s="8">
        <f t="shared" si="671"/>
        <v>101</v>
      </c>
      <c r="L1687" s="5" t="s">
        <v>196</v>
      </c>
    </row>
    <row r="1688" spans="1:12">
      <c r="A1688" s="6">
        <v>7</v>
      </c>
      <c r="B1688" s="6">
        <v>20</v>
      </c>
      <c r="C1688" s="6">
        <v>12</v>
      </c>
      <c r="D1688" s="7">
        <v>16.534603969999999</v>
      </c>
      <c r="E1688" s="8">
        <f t="shared" si="668"/>
        <v>17</v>
      </c>
      <c r="F1688" s="7">
        <v>94.767599750000002</v>
      </c>
      <c r="G1688" s="8">
        <f t="shared" si="669"/>
        <v>95</v>
      </c>
      <c r="H1688" s="9">
        <v>6.4752753370000002</v>
      </c>
      <c r="I1688" s="8">
        <f t="shared" si="670"/>
        <v>6</v>
      </c>
      <c r="J1688" s="10">
        <v>110.0447896</v>
      </c>
      <c r="K1688" s="8">
        <f t="shared" si="671"/>
        <v>110</v>
      </c>
      <c r="L1688" s="5" t="s">
        <v>196</v>
      </c>
    </row>
    <row r="1689" spans="1:12">
      <c r="A1689" s="6">
        <v>20</v>
      </c>
      <c r="B1689" s="6">
        <v>23</v>
      </c>
      <c r="C1689" s="6">
        <v>11</v>
      </c>
      <c r="D1689" s="7">
        <v>31.852069400000001</v>
      </c>
      <c r="E1689" s="8">
        <f t="shared" si="668"/>
        <v>32</v>
      </c>
      <c r="F1689" s="7">
        <v>90.122203229999997</v>
      </c>
      <c r="G1689" s="8">
        <f t="shared" si="669"/>
        <v>90</v>
      </c>
      <c r="H1689" s="9">
        <v>6.4077155609999998</v>
      </c>
      <c r="I1689" s="8">
        <f t="shared" si="670"/>
        <v>6</v>
      </c>
      <c r="J1689" s="10">
        <v>109.9455062</v>
      </c>
      <c r="K1689" s="8">
        <f t="shared" si="671"/>
        <v>110</v>
      </c>
      <c r="L1689" s="5" t="s">
        <v>196</v>
      </c>
    </row>
    <row r="1690" spans="1:12">
      <c r="A1690" s="6">
        <v>18</v>
      </c>
      <c r="B1690" s="6">
        <v>14</v>
      </c>
      <c r="C1690" s="6">
        <v>11</v>
      </c>
      <c r="D1690" s="7">
        <v>28.04799508</v>
      </c>
      <c r="E1690" s="8">
        <f t="shared" si="668"/>
        <v>28</v>
      </c>
      <c r="F1690" s="7">
        <v>90.006216879999997</v>
      </c>
      <c r="G1690" s="8">
        <f t="shared" si="669"/>
        <v>90</v>
      </c>
      <c r="H1690" s="9">
        <v>6.5508141169999998</v>
      </c>
      <c r="I1690" s="8">
        <f t="shared" si="670"/>
        <v>7</v>
      </c>
      <c r="J1690" s="10">
        <v>117.1311498</v>
      </c>
      <c r="K1690" s="8">
        <f t="shared" si="671"/>
        <v>117</v>
      </c>
      <c r="L1690" s="5" t="s">
        <v>196</v>
      </c>
    </row>
    <row r="1691" spans="1:12">
      <c r="A1691" s="6">
        <v>34</v>
      </c>
      <c r="B1691" s="6">
        <v>11</v>
      </c>
      <c r="C1691" s="6">
        <v>10</v>
      </c>
      <c r="D1691" s="7">
        <v>31.750488990000001</v>
      </c>
      <c r="E1691" s="8">
        <f t="shared" si="668"/>
        <v>32</v>
      </c>
      <c r="F1691" s="7">
        <v>94.595512260000007</v>
      </c>
      <c r="G1691" s="8">
        <f t="shared" si="669"/>
        <v>95</v>
      </c>
      <c r="H1691" s="9">
        <v>7.3622083500000004</v>
      </c>
      <c r="I1691" s="8">
        <f t="shared" si="670"/>
        <v>7</v>
      </c>
      <c r="J1691" s="10">
        <v>115.1989301</v>
      </c>
      <c r="K1691" s="8">
        <f t="shared" si="671"/>
        <v>115</v>
      </c>
      <c r="L1691" s="5" t="s">
        <v>196</v>
      </c>
    </row>
    <row r="1692" spans="1:12">
      <c r="A1692" s="6">
        <v>20</v>
      </c>
      <c r="B1692" s="6">
        <v>29</v>
      </c>
      <c r="C1692" s="6">
        <v>10</v>
      </c>
      <c r="D1692" s="7">
        <v>29.074127170000001</v>
      </c>
      <c r="E1692" s="8">
        <f t="shared" si="668"/>
        <v>29</v>
      </c>
      <c r="F1692" s="7">
        <v>93.271890639999995</v>
      </c>
      <c r="G1692" s="8">
        <f t="shared" si="669"/>
        <v>93</v>
      </c>
      <c r="H1692" s="9">
        <v>7.3654920400000004</v>
      </c>
      <c r="I1692" s="8">
        <f t="shared" si="670"/>
        <v>7</v>
      </c>
      <c r="J1692" s="10">
        <v>100.78968709999999</v>
      </c>
      <c r="K1692" s="8">
        <f t="shared" si="671"/>
        <v>101</v>
      </c>
      <c r="L1692" s="5" t="s">
        <v>196</v>
      </c>
    </row>
    <row r="1693" spans="1:12">
      <c r="A1693" s="6">
        <v>37</v>
      </c>
      <c r="B1693" s="6">
        <v>24</v>
      </c>
      <c r="C1693" s="6">
        <v>13</v>
      </c>
      <c r="D1693" s="7">
        <v>19.14381903</v>
      </c>
      <c r="E1693" s="8">
        <f t="shared" si="668"/>
        <v>19</v>
      </c>
      <c r="F1693" s="7">
        <v>90.710374560000005</v>
      </c>
      <c r="G1693" s="8">
        <f t="shared" si="669"/>
        <v>91</v>
      </c>
      <c r="H1693" s="9">
        <v>7.8546243000000002</v>
      </c>
      <c r="I1693" s="8">
        <f t="shared" si="670"/>
        <v>8</v>
      </c>
      <c r="J1693" s="10">
        <v>108.0230792</v>
      </c>
      <c r="K1693" s="8">
        <f t="shared" si="671"/>
        <v>108</v>
      </c>
      <c r="L1693" s="5" t="s">
        <v>196</v>
      </c>
    </row>
    <row r="1694" spans="1:12">
      <c r="A1694" s="6">
        <v>12</v>
      </c>
      <c r="B1694" s="6">
        <v>8</v>
      </c>
      <c r="C1694" s="6">
        <v>10</v>
      </c>
      <c r="D1694" s="7">
        <v>16.148202850000001</v>
      </c>
      <c r="E1694" s="8">
        <f t="shared" si="668"/>
        <v>16</v>
      </c>
      <c r="F1694" s="7">
        <v>91.444802699999997</v>
      </c>
      <c r="G1694" s="8">
        <f t="shared" si="669"/>
        <v>91</v>
      </c>
      <c r="H1694" s="9">
        <v>7.9958489769999996</v>
      </c>
      <c r="I1694" s="8">
        <f t="shared" si="670"/>
        <v>8</v>
      </c>
      <c r="J1694" s="10">
        <v>107.4287664</v>
      </c>
      <c r="K1694" s="8">
        <f t="shared" si="671"/>
        <v>107</v>
      </c>
      <c r="L1694" s="5" t="s">
        <v>196</v>
      </c>
    </row>
    <row r="1695" spans="1:12">
      <c r="A1695" s="6">
        <v>34</v>
      </c>
      <c r="B1695" s="6">
        <v>10</v>
      </c>
      <c r="C1695" s="6">
        <v>14</v>
      </c>
      <c r="D1695" s="7">
        <v>34.052969140000002</v>
      </c>
      <c r="E1695" s="8">
        <f t="shared" si="668"/>
        <v>34</v>
      </c>
      <c r="F1695" s="7">
        <v>92.058117210000006</v>
      </c>
      <c r="G1695" s="8">
        <f t="shared" si="669"/>
        <v>92</v>
      </c>
      <c r="H1695" s="9">
        <v>6.7256008549999997</v>
      </c>
      <c r="I1695" s="8">
        <f t="shared" si="670"/>
        <v>7</v>
      </c>
      <c r="J1695" s="10">
        <v>116.8020848</v>
      </c>
      <c r="K1695" s="8">
        <f t="shared" si="671"/>
        <v>117</v>
      </c>
      <c r="L1695" s="5" t="s">
        <v>196</v>
      </c>
    </row>
    <row r="1696" spans="1:12">
      <c r="A1696" s="6">
        <v>6</v>
      </c>
      <c r="B1696" s="6">
        <v>13</v>
      </c>
      <c r="C1696" s="6">
        <v>9</v>
      </c>
      <c r="D1696" s="7">
        <v>34.514239570000001</v>
      </c>
      <c r="E1696" s="8">
        <f t="shared" si="668"/>
        <v>35</v>
      </c>
      <c r="F1696" s="7">
        <v>90.561514630000005</v>
      </c>
      <c r="G1696" s="8">
        <f t="shared" si="669"/>
        <v>91</v>
      </c>
      <c r="H1696" s="9">
        <v>7.7867253329999997</v>
      </c>
      <c r="I1696" s="8">
        <f t="shared" si="670"/>
        <v>8</v>
      </c>
      <c r="J1696" s="10">
        <v>118.3271968</v>
      </c>
      <c r="K1696" s="8">
        <f t="shared" si="671"/>
        <v>118</v>
      </c>
      <c r="L1696" s="5" t="s">
        <v>196</v>
      </c>
    </row>
    <row r="1697" spans="1:12">
      <c r="A1697" s="6">
        <v>27</v>
      </c>
      <c r="B1697" s="6">
        <v>30</v>
      </c>
      <c r="C1697" s="6">
        <v>5</v>
      </c>
      <c r="D1697" s="7">
        <v>32.717485480000001</v>
      </c>
      <c r="E1697" s="8">
        <f t="shared" si="668"/>
        <v>33</v>
      </c>
      <c r="F1697" s="7">
        <v>90.54608254</v>
      </c>
      <c r="G1697" s="8">
        <f t="shared" si="669"/>
        <v>91</v>
      </c>
      <c r="H1697" s="9">
        <v>7.656978112</v>
      </c>
      <c r="I1697" s="8">
        <f t="shared" si="670"/>
        <v>8</v>
      </c>
      <c r="J1697" s="10">
        <v>113.32897800000001</v>
      </c>
      <c r="K1697" s="8">
        <f t="shared" si="671"/>
        <v>113</v>
      </c>
      <c r="L1697" s="5" t="s">
        <v>196</v>
      </c>
    </row>
    <row r="1698" spans="1:12">
      <c r="A1698" s="6">
        <v>13</v>
      </c>
      <c r="B1698" s="6">
        <v>8</v>
      </c>
      <c r="C1698" s="6">
        <v>12</v>
      </c>
      <c r="D1698" s="7">
        <v>25.162966319999999</v>
      </c>
      <c r="E1698" s="8">
        <f t="shared" si="668"/>
        <v>25</v>
      </c>
      <c r="F1698" s="7">
        <v>92.547360319999996</v>
      </c>
      <c r="G1698" s="8">
        <f t="shared" si="669"/>
        <v>93</v>
      </c>
      <c r="H1698" s="9">
        <v>7.105904818</v>
      </c>
      <c r="I1698" s="8">
        <f t="shared" si="670"/>
        <v>7</v>
      </c>
      <c r="J1698" s="10">
        <v>114.3117197</v>
      </c>
      <c r="K1698" s="8">
        <f t="shared" si="671"/>
        <v>114</v>
      </c>
      <c r="L1698" s="5" t="s">
        <v>196</v>
      </c>
    </row>
    <row r="1699" spans="1:12">
      <c r="A1699" s="6">
        <v>6</v>
      </c>
      <c r="B1699" s="6">
        <v>7</v>
      </c>
      <c r="C1699" s="6">
        <v>7</v>
      </c>
      <c r="D1699" s="7">
        <v>27.681673180000001</v>
      </c>
      <c r="E1699" s="8">
        <f t="shared" si="668"/>
        <v>28</v>
      </c>
      <c r="F1699" s="7">
        <v>94.473168790000003</v>
      </c>
      <c r="G1699" s="8">
        <f t="shared" si="669"/>
        <v>94</v>
      </c>
      <c r="H1699" s="9">
        <v>7.1991062039999996</v>
      </c>
      <c r="I1699" s="8">
        <f t="shared" si="670"/>
        <v>7</v>
      </c>
      <c r="J1699" s="10">
        <v>113.9995146</v>
      </c>
      <c r="K1699" s="8">
        <f t="shared" si="671"/>
        <v>114</v>
      </c>
      <c r="L1699" s="5" t="s">
        <v>196</v>
      </c>
    </row>
    <row r="1700" spans="1:12">
      <c r="A1700" s="6">
        <v>40</v>
      </c>
      <c r="B1700" s="6">
        <v>17</v>
      </c>
      <c r="C1700" s="6">
        <v>15</v>
      </c>
      <c r="D1700" s="7">
        <v>21.35093384</v>
      </c>
      <c r="E1700" s="8">
        <f t="shared" si="668"/>
        <v>21</v>
      </c>
      <c r="F1700" s="7">
        <v>90.949296700000005</v>
      </c>
      <c r="G1700" s="8">
        <f t="shared" si="669"/>
        <v>91</v>
      </c>
      <c r="H1700" s="9">
        <v>7.8710630039999998</v>
      </c>
      <c r="I1700" s="8">
        <f t="shared" si="670"/>
        <v>8</v>
      </c>
      <c r="J1700" s="10">
        <v>107.0862095</v>
      </c>
      <c r="K1700" s="8">
        <f t="shared" si="671"/>
        <v>107</v>
      </c>
      <c r="L1700" s="5" t="s">
        <v>196</v>
      </c>
    </row>
    <row r="1701" spans="1:12">
      <c r="A1701" s="6">
        <v>31</v>
      </c>
      <c r="B1701" s="6">
        <v>26</v>
      </c>
      <c r="C1701" s="6">
        <v>9</v>
      </c>
      <c r="D1701" s="7">
        <v>11.69894639</v>
      </c>
      <c r="E1701" s="8">
        <f t="shared" si="668"/>
        <v>12</v>
      </c>
      <c r="F1701" s="7">
        <v>93.256388729999998</v>
      </c>
      <c r="G1701" s="8">
        <f t="shared" si="669"/>
        <v>93</v>
      </c>
      <c r="H1701" s="9">
        <v>7.566165721</v>
      </c>
      <c r="I1701" s="8">
        <f t="shared" si="670"/>
        <v>8</v>
      </c>
      <c r="J1701" s="10">
        <v>103.2005992</v>
      </c>
      <c r="K1701" s="8">
        <f t="shared" si="671"/>
        <v>103</v>
      </c>
      <c r="L1701" s="5" t="s">
        <v>196</v>
      </c>
    </row>
    <row r="1702" spans="1:12">
      <c r="A1702" s="6">
        <v>61</v>
      </c>
      <c r="B1702" s="6">
        <v>68</v>
      </c>
      <c r="C1702" s="6">
        <v>50</v>
      </c>
      <c r="D1702" s="7">
        <v>35.214628159999997</v>
      </c>
      <c r="E1702" s="8">
        <f t="shared" si="668"/>
        <v>35</v>
      </c>
      <c r="F1702" s="7">
        <v>91.497250579999999</v>
      </c>
      <c r="G1702" s="8">
        <f t="shared" si="669"/>
        <v>91</v>
      </c>
      <c r="H1702" s="9">
        <v>6.7932454169999996</v>
      </c>
      <c r="I1702" s="8">
        <f t="shared" si="670"/>
        <v>7</v>
      </c>
      <c r="J1702" s="10">
        <v>243.07450660000001</v>
      </c>
      <c r="K1702" s="8">
        <f t="shared" si="671"/>
        <v>243</v>
      </c>
      <c r="L1702" s="5" t="s">
        <v>206</v>
      </c>
    </row>
    <row r="1703" spans="1:12">
      <c r="A1703" s="6">
        <v>58</v>
      </c>
      <c r="B1703" s="6">
        <v>46</v>
      </c>
      <c r="C1703" s="6">
        <v>45</v>
      </c>
      <c r="D1703" s="7">
        <v>42.394133920000002</v>
      </c>
      <c r="E1703" s="8">
        <f t="shared" si="668"/>
        <v>42</v>
      </c>
      <c r="F1703" s="7">
        <v>90.790280640000006</v>
      </c>
      <c r="G1703" s="8">
        <f t="shared" si="669"/>
        <v>91</v>
      </c>
      <c r="H1703" s="9">
        <v>6.5762614270000004</v>
      </c>
      <c r="I1703" s="8">
        <f t="shared" si="670"/>
        <v>7</v>
      </c>
      <c r="J1703" s="10">
        <v>88.466074969999994</v>
      </c>
      <c r="K1703" s="8">
        <f t="shared" si="671"/>
        <v>88</v>
      </c>
      <c r="L1703" s="5" t="s">
        <v>206</v>
      </c>
    </row>
    <row r="1704" spans="1:12">
      <c r="A1704" s="6">
        <v>45</v>
      </c>
      <c r="B1704" s="6">
        <v>47</v>
      </c>
      <c r="C1704" s="6">
        <v>55</v>
      </c>
      <c r="D1704" s="7">
        <v>38.419162800000002</v>
      </c>
      <c r="E1704" s="8">
        <f t="shared" si="668"/>
        <v>38</v>
      </c>
      <c r="F1704" s="7">
        <v>91.142203809999998</v>
      </c>
      <c r="G1704" s="8">
        <f t="shared" si="669"/>
        <v>91</v>
      </c>
      <c r="H1704" s="9">
        <v>6.7514529320000003</v>
      </c>
      <c r="I1704" s="8">
        <f t="shared" si="670"/>
        <v>7</v>
      </c>
      <c r="J1704" s="10">
        <v>119.26538770000001</v>
      </c>
      <c r="K1704" s="8">
        <f t="shared" si="671"/>
        <v>119</v>
      </c>
      <c r="L1704" s="5" t="s">
        <v>206</v>
      </c>
    </row>
    <row r="1705" spans="1:12">
      <c r="A1705" s="6">
        <v>39</v>
      </c>
      <c r="B1705" s="6">
        <v>65</v>
      </c>
      <c r="C1705" s="6">
        <v>53</v>
      </c>
      <c r="D1705" s="7">
        <v>35.332949319999997</v>
      </c>
      <c r="E1705" s="8">
        <f t="shared" si="668"/>
        <v>35</v>
      </c>
      <c r="F1705" s="7">
        <v>92.115086079999998</v>
      </c>
      <c r="G1705" s="8">
        <f t="shared" si="669"/>
        <v>92</v>
      </c>
      <c r="H1705" s="9">
        <v>6.5607430930000001</v>
      </c>
      <c r="I1705" s="8">
        <f t="shared" si="670"/>
        <v>7</v>
      </c>
      <c r="J1705" s="10">
        <v>235.6133585</v>
      </c>
      <c r="K1705" s="8">
        <f t="shared" si="671"/>
        <v>236</v>
      </c>
      <c r="L1705" s="5" t="s">
        <v>206</v>
      </c>
    </row>
    <row r="1706" spans="1:12">
      <c r="A1706" s="6">
        <v>31</v>
      </c>
      <c r="B1706" s="6">
        <v>68</v>
      </c>
      <c r="C1706" s="6">
        <v>45</v>
      </c>
      <c r="D1706" s="7">
        <v>42.923252550000001</v>
      </c>
      <c r="E1706" s="8">
        <f t="shared" si="668"/>
        <v>43</v>
      </c>
      <c r="F1706" s="7">
        <v>90.076005280000004</v>
      </c>
      <c r="G1706" s="8">
        <f t="shared" si="669"/>
        <v>90</v>
      </c>
      <c r="H1706" s="9">
        <v>6.9383133560000001</v>
      </c>
      <c r="I1706" s="8">
        <f t="shared" si="670"/>
        <v>7</v>
      </c>
      <c r="J1706" s="10">
        <v>196.24082419999999</v>
      </c>
      <c r="K1706" s="8">
        <f t="shared" si="671"/>
        <v>196</v>
      </c>
      <c r="L1706" s="5" t="s">
        <v>206</v>
      </c>
    </row>
    <row r="1707" spans="1:12">
      <c r="A1707" s="6">
        <v>70</v>
      </c>
      <c r="B1707" s="6">
        <v>68</v>
      </c>
      <c r="C1707" s="6">
        <v>45</v>
      </c>
      <c r="D1707" s="7">
        <v>33.83508569</v>
      </c>
      <c r="E1707" s="8">
        <f t="shared" si="668"/>
        <v>34</v>
      </c>
      <c r="F1707" s="7">
        <v>92.854701520000006</v>
      </c>
      <c r="G1707" s="8">
        <f t="shared" si="669"/>
        <v>93</v>
      </c>
      <c r="H1707" s="9">
        <v>6.9916261579999999</v>
      </c>
      <c r="I1707" s="8">
        <f t="shared" si="670"/>
        <v>7</v>
      </c>
      <c r="J1707" s="10">
        <v>203.40440280000001</v>
      </c>
      <c r="K1707" s="8">
        <f t="shared" si="671"/>
        <v>203</v>
      </c>
      <c r="L1707" s="5" t="s">
        <v>206</v>
      </c>
    </row>
    <row r="1708" spans="1:12">
      <c r="A1708" s="6">
        <v>68</v>
      </c>
      <c r="B1708" s="6">
        <v>62</v>
      </c>
      <c r="C1708" s="6">
        <v>50</v>
      </c>
      <c r="D1708" s="7">
        <v>33.202583480000001</v>
      </c>
      <c r="E1708" s="8">
        <f t="shared" si="668"/>
        <v>33</v>
      </c>
      <c r="F1708" s="7">
        <v>92.764379270000006</v>
      </c>
      <c r="G1708" s="8">
        <f t="shared" si="669"/>
        <v>93</v>
      </c>
      <c r="H1708" s="9">
        <v>6.9777002680000004</v>
      </c>
      <c r="I1708" s="8">
        <f t="shared" si="670"/>
        <v>7</v>
      </c>
      <c r="J1708" s="10">
        <v>197.52825820000001</v>
      </c>
      <c r="K1708" s="8">
        <f t="shared" si="671"/>
        <v>198</v>
      </c>
      <c r="L1708" s="5" t="s">
        <v>206</v>
      </c>
    </row>
    <row r="1709" spans="1:12">
      <c r="A1709" s="6">
        <v>34</v>
      </c>
      <c r="B1709" s="6">
        <v>65</v>
      </c>
      <c r="C1709" s="6">
        <v>47</v>
      </c>
      <c r="D1709" s="7">
        <v>23.485469729999998</v>
      </c>
      <c r="E1709" s="8">
        <f t="shared" si="668"/>
        <v>23</v>
      </c>
      <c r="F1709" s="7">
        <v>93.710436920000006</v>
      </c>
      <c r="G1709" s="8">
        <f t="shared" si="669"/>
        <v>94</v>
      </c>
      <c r="H1709" s="9">
        <v>6.8337685349999999</v>
      </c>
      <c r="I1709" s="8">
        <f t="shared" si="670"/>
        <v>7</v>
      </c>
      <c r="J1709" s="10">
        <v>191.7760562</v>
      </c>
      <c r="K1709" s="8">
        <f t="shared" si="671"/>
        <v>192</v>
      </c>
      <c r="L1709" s="5" t="s">
        <v>206</v>
      </c>
    </row>
    <row r="1710" spans="1:12">
      <c r="A1710" s="6">
        <v>38</v>
      </c>
      <c r="B1710" s="6">
        <v>68</v>
      </c>
      <c r="C1710" s="6">
        <v>54</v>
      </c>
      <c r="D1710" s="7">
        <v>29.337105430000001</v>
      </c>
      <c r="E1710" s="8">
        <f t="shared" si="668"/>
        <v>29</v>
      </c>
      <c r="F1710" s="7">
        <v>90.817814389999995</v>
      </c>
      <c r="G1710" s="8">
        <f t="shared" si="669"/>
        <v>91</v>
      </c>
      <c r="H1710" s="9">
        <v>6.7391700449999998</v>
      </c>
      <c r="I1710" s="8">
        <f t="shared" si="670"/>
        <v>7</v>
      </c>
      <c r="J1710" s="10">
        <v>202.05727469999999</v>
      </c>
      <c r="K1710" s="8">
        <f t="shared" si="671"/>
        <v>202</v>
      </c>
      <c r="L1710" s="5" t="s">
        <v>206</v>
      </c>
    </row>
    <row r="1711" spans="1:12">
      <c r="A1711" s="6">
        <v>69</v>
      </c>
      <c r="B1711" s="6">
        <v>64</v>
      </c>
      <c r="C1711" s="6">
        <v>47</v>
      </c>
      <c r="D1711" s="7">
        <v>40.211993479999997</v>
      </c>
      <c r="E1711" s="8">
        <f t="shared" si="668"/>
        <v>40</v>
      </c>
      <c r="F1711" s="7">
        <v>94.507669120000003</v>
      </c>
      <c r="G1711" s="8">
        <f t="shared" si="669"/>
        <v>95</v>
      </c>
      <c r="H1711" s="9">
        <v>6.9934732469999998</v>
      </c>
      <c r="I1711" s="8">
        <f t="shared" si="670"/>
        <v>7</v>
      </c>
      <c r="J1711" s="10">
        <v>186.6762324</v>
      </c>
      <c r="K1711" s="8">
        <f t="shared" si="671"/>
        <v>187</v>
      </c>
      <c r="L1711" s="5" t="s">
        <v>206</v>
      </c>
    </row>
    <row r="1712" spans="1:12">
      <c r="A1712" s="6">
        <v>58</v>
      </c>
      <c r="B1712" s="6">
        <v>51</v>
      </c>
      <c r="C1712" s="6">
        <v>47</v>
      </c>
      <c r="D1712" s="7">
        <v>42.134739760000002</v>
      </c>
      <c r="E1712" s="8">
        <f t="shared" si="668"/>
        <v>42</v>
      </c>
      <c r="F1712" s="7">
        <v>91.704453860000001</v>
      </c>
      <c r="G1712" s="8">
        <f t="shared" si="669"/>
        <v>92</v>
      </c>
      <c r="H1712" s="9">
        <v>6.7574706369999999</v>
      </c>
      <c r="I1712" s="8">
        <f t="shared" si="670"/>
        <v>7</v>
      </c>
      <c r="J1712" s="10">
        <v>197.40290100000001</v>
      </c>
      <c r="K1712" s="8">
        <f t="shared" si="671"/>
        <v>197</v>
      </c>
      <c r="L1712" s="5" t="s">
        <v>206</v>
      </c>
    </row>
    <row r="1713" spans="1:12">
      <c r="A1713" s="6">
        <v>59</v>
      </c>
      <c r="B1713" s="6">
        <v>47</v>
      </c>
      <c r="C1713" s="6">
        <v>53</v>
      </c>
      <c r="D1713" s="7">
        <v>32.86316618</v>
      </c>
      <c r="E1713" s="8">
        <f t="shared" si="668"/>
        <v>33</v>
      </c>
      <c r="F1713" s="7">
        <v>91.461887399999995</v>
      </c>
      <c r="G1713" s="8">
        <f t="shared" si="669"/>
        <v>91</v>
      </c>
      <c r="H1713" s="9">
        <v>6.8506632319999996</v>
      </c>
      <c r="I1713" s="8">
        <f t="shared" si="670"/>
        <v>7</v>
      </c>
      <c r="J1713" s="10">
        <v>47.271546999999998</v>
      </c>
      <c r="K1713" s="8">
        <f t="shared" si="671"/>
        <v>47</v>
      </c>
      <c r="L1713" s="5" t="s">
        <v>206</v>
      </c>
    </row>
    <row r="1714" spans="1:12">
      <c r="A1714" s="6">
        <v>44</v>
      </c>
      <c r="B1714" s="6">
        <v>64</v>
      </c>
      <c r="C1714" s="6">
        <v>54</v>
      </c>
      <c r="D1714" s="7">
        <v>29.80744318</v>
      </c>
      <c r="E1714" s="8">
        <f t="shared" si="668"/>
        <v>30</v>
      </c>
      <c r="F1714" s="7">
        <v>91.380484690000003</v>
      </c>
      <c r="G1714" s="8">
        <f t="shared" si="669"/>
        <v>91</v>
      </c>
      <c r="H1714" s="9">
        <v>6.7427493500000004</v>
      </c>
      <c r="I1714" s="8">
        <f t="shared" si="670"/>
        <v>7</v>
      </c>
      <c r="J1714" s="10">
        <v>232.70461259999999</v>
      </c>
      <c r="K1714" s="8">
        <f t="shared" si="671"/>
        <v>233</v>
      </c>
      <c r="L1714" s="5" t="s">
        <v>206</v>
      </c>
    </row>
    <row r="1715" spans="1:12">
      <c r="A1715" s="6">
        <v>56</v>
      </c>
      <c r="B1715" s="6">
        <v>57</v>
      </c>
      <c r="C1715" s="6">
        <v>48</v>
      </c>
      <c r="D1715" s="7">
        <v>31.562137620000001</v>
      </c>
      <c r="E1715" s="8">
        <f t="shared" si="668"/>
        <v>32</v>
      </c>
      <c r="F1715" s="7">
        <v>93.048485900000003</v>
      </c>
      <c r="G1715" s="8">
        <f t="shared" si="669"/>
        <v>93</v>
      </c>
      <c r="H1715" s="9">
        <v>6.5061207520000002</v>
      </c>
      <c r="I1715" s="8">
        <f t="shared" si="670"/>
        <v>7</v>
      </c>
      <c r="J1715" s="10">
        <v>63.622507880000001</v>
      </c>
      <c r="K1715" s="8">
        <f t="shared" si="671"/>
        <v>64</v>
      </c>
      <c r="L1715" s="5" t="s">
        <v>206</v>
      </c>
    </row>
    <row r="1716" spans="1:12">
      <c r="A1716" s="6">
        <v>69</v>
      </c>
      <c r="B1716" s="6">
        <v>60</v>
      </c>
      <c r="C1716" s="6">
        <v>54</v>
      </c>
      <c r="D1716" s="7">
        <v>36.322680689999999</v>
      </c>
      <c r="E1716" s="8">
        <f t="shared" si="668"/>
        <v>36</v>
      </c>
      <c r="F1716" s="7">
        <v>93.061343980000004</v>
      </c>
      <c r="G1716" s="8">
        <f t="shared" si="669"/>
        <v>93</v>
      </c>
      <c r="H1716" s="9">
        <v>6.9899271900000004</v>
      </c>
      <c r="I1716" s="8">
        <f t="shared" si="670"/>
        <v>7</v>
      </c>
      <c r="J1716" s="10">
        <v>141.17369260000001</v>
      </c>
      <c r="K1716" s="8">
        <f t="shared" si="671"/>
        <v>141</v>
      </c>
      <c r="L1716" s="5" t="s">
        <v>206</v>
      </c>
    </row>
    <row r="1717" spans="1:12">
      <c r="A1717" s="6">
        <v>56</v>
      </c>
      <c r="B1717" s="6">
        <v>58</v>
      </c>
      <c r="C1717" s="6">
        <v>49</v>
      </c>
      <c r="D1717" s="7">
        <v>37.131650260000001</v>
      </c>
      <c r="E1717" s="8">
        <f t="shared" si="668"/>
        <v>37</v>
      </c>
      <c r="F1717" s="7">
        <v>94.607617970000007</v>
      </c>
      <c r="G1717" s="8">
        <f t="shared" si="669"/>
        <v>95</v>
      </c>
      <c r="H1717" s="9">
        <v>6.6921556400000002</v>
      </c>
      <c r="I1717" s="8">
        <f t="shared" si="670"/>
        <v>7</v>
      </c>
      <c r="J1717" s="10">
        <v>172.47880620000001</v>
      </c>
      <c r="K1717" s="8">
        <f t="shared" si="671"/>
        <v>172</v>
      </c>
      <c r="L1717" s="5" t="s">
        <v>206</v>
      </c>
    </row>
    <row r="1718" spans="1:12">
      <c r="A1718" s="6">
        <v>49</v>
      </c>
      <c r="B1718" s="6">
        <v>55</v>
      </c>
      <c r="C1718" s="6">
        <v>53</v>
      </c>
      <c r="D1718" s="7">
        <v>38.4418717</v>
      </c>
      <c r="E1718" s="8">
        <f t="shared" si="668"/>
        <v>38</v>
      </c>
      <c r="F1718" s="7">
        <v>93.637390389999993</v>
      </c>
      <c r="G1718" s="8">
        <f t="shared" si="669"/>
        <v>94</v>
      </c>
      <c r="H1718" s="9">
        <v>6.5440297760000004</v>
      </c>
      <c r="I1718" s="8">
        <f t="shared" si="670"/>
        <v>7</v>
      </c>
      <c r="J1718" s="10">
        <v>77.715668829999998</v>
      </c>
      <c r="K1718" s="8">
        <f t="shared" si="671"/>
        <v>78</v>
      </c>
      <c r="L1718" s="5" t="s">
        <v>206</v>
      </c>
    </row>
    <row r="1719" spans="1:12">
      <c r="A1719" s="6">
        <v>38</v>
      </c>
      <c r="B1719" s="6">
        <v>51</v>
      </c>
      <c r="C1719" s="6">
        <v>52</v>
      </c>
      <c r="D1719" s="7">
        <v>32.661605989999998</v>
      </c>
      <c r="E1719" s="8">
        <f t="shared" si="668"/>
        <v>33</v>
      </c>
      <c r="F1719" s="7">
        <v>90.789316810000003</v>
      </c>
      <c r="G1719" s="8">
        <f t="shared" si="669"/>
        <v>91</v>
      </c>
      <c r="H1719" s="9">
        <v>6.9278039109999998</v>
      </c>
      <c r="I1719" s="8">
        <f t="shared" si="670"/>
        <v>7</v>
      </c>
      <c r="J1719" s="10">
        <v>78.850855019999997</v>
      </c>
      <c r="K1719" s="8">
        <f t="shared" si="671"/>
        <v>79</v>
      </c>
      <c r="L1719" s="5" t="s">
        <v>206</v>
      </c>
    </row>
    <row r="1720" spans="1:12">
      <c r="A1720" s="6">
        <v>54</v>
      </c>
      <c r="B1720" s="6">
        <v>65</v>
      </c>
      <c r="C1720" s="6">
        <v>47</v>
      </c>
      <c r="D1720" s="7">
        <v>27.92765919</v>
      </c>
      <c r="E1720" s="8">
        <f t="shared" si="668"/>
        <v>28</v>
      </c>
      <c r="F1720" s="7">
        <v>91.555942110000004</v>
      </c>
      <c r="G1720" s="8">
        <f t="shared" si="669"/>
        <v>92</v>
      </c>
      <c r="H1720" s="9">
        <v>6.7218358790000003</v>
      </c>
      <c r="I1720" s="8">
        <f t="shared" si="670"/>
        <v>7</v>
      </c>
      <c r="J1720" s="10">
        <v>149.91075570000001</v>
      </c>
      <c r="K1720" s="8">
        <f t="shared" si="671"/>
        <v>150</v>
      </c>
      <c r="L1720" s="5" t="s">
        <v>206</v>
      </c>
    </row>
    <row r="1721" spans="1:12">
      <c r="A1721" s="6">
        <v>57</v>
      </c>
      <c r="B1721" s="6">
        <v>57</v>
      </c>
      <c r="C1721" s="6">
        <v>51</v>
      </c>
      <c r="D1721" s="7">
        <v>39.017933450000001</v>
      </c>
      <c r="E1721" s="8">
        <f t="shared" si="668"/>
        <v>39</v>
      </c>
      <c r="F1721" s="7">
        <v>91.488156290000006</v>
      </c>
      <c r="G1721" s="8">
        <f t="shared" si="669"/>
        <v>91</v>
      </c>
      <c r="H1721" s="9">
        <v>6.99223441</v>
      </c>
      <c r="I1721" s="8">
        <f t="shared" si="670"/>
        <v>7</v>
      </c>
      <c r="J1721" s="10">
        <v>105.88415310000001</v>
      </c>
      <c r="K1721" s="8">
        <f t="shared" si="671"/>
        <v>106</v>
      </c>
      <c r="L1721" s="5" t="s">
        <v>206</v>
      </c>
    </row>
    <row r="1722" spans="1:12">
      <c r="A1722" s="6">
        <v>39</v>
      </c>
      <c r="B1722" s="6">
        <v>52</v>
      </c>
      <c r="C1722" s="6">
        <v>53</v>
      </c>
      <c r="D1722" s="7">
        <v>32.512473980000003</v>
      </c>
      <c r="E1722" s="8">
        <f t="shared" si="668"/>
        <v>33</v>
      </c>
      <c r="F1722" s="7">
        <v>94.65904123</v>
      </c>
      <c r="G1722" s="8">
        <f t="shared" si="669"/>
        <v>95</v>
      </c>
      <c r="H1722" s="9">
        <v>6.7042043979999999</v>
      </c>
      <c r="I1722" s="8">
        <f t="shared" si="670"/>
        <v>7</v>
      </c>
      <c r="J1722" s="10">
        <v>51.070481129999997</v>
      </c>
      <c r="K1722" s="8">
        <f t="shared" si="671"/>
        <v>51</v>
      </c>
      <c r="L1722" s="5" t="s">
        <v>206</v>
      </c>
    </row>
    <row r="1723" spans="1:12">
      <c r="A1723" s="6">
        <v>58</v>
      </c>
      <c r="B1723" s="6">
        <v>67</v>
      </c>
      <c r="C1723" s="6">
        <v>45</v>
      </c>
      <c r="D1723" s="7">
        <v>38.723827980000003</v>
      </c>
      <c r="E1723" s="8">
        <f t="shared" si="668"/>
        <v>39</v>
      </c>
      <c r="F1723" s="7">
        <v>91.725148509999997</v>
      </c>
      <c r="G1723" s="8">
        <f t="shared" si="669"/>
        <v>92</v>
      </c>
      <c r="H1723" s="9">
        <v>6.7024245479999998</v>
      </c>
      <c r="I1723" s="8">
        <f t="shared" si="670"/>
        <v>7</v>
      </c>
      <c r="J1723" s="10">
        <v>62.623770749999998</v>
      </c>
      <c r="K1723" s="8">
        <f t="shared" si="671"/>
        <v>63</v>
      </c>
      <c r="L1723" s="5" t="s">
        <v>206</v>
      </c>
    </row>
    <row r="1724" spans="1:12">
      <c r="A1724" s="6">
        <v>61</v>
      </c>
      <c r="B1724" s="6">
        <v>64</v>
      </c>
      <c r="C1724" s="6">
        <v>52</v>
      </c>
      <c r="D1724" s="7">
        <v>43.302049330000003</v>
      </c>
      <c r="E1724" s="8">
        <f t="shared" si="668"/>
        <v>43</v>
      </c>
      <c r="F1724" s="7">
        <v>92.834054429999995</v>
      </c>
      <c r="G1724" s="8">
        <f t="shared" si="669"/>
        <v>93</v>
      </c>
      <c r="H1724" s="9">
        <v>6.6410987080000004</v>
      </c>
      <c r="I1724" s="8">
        <f t="shared" si="670"/>
        <v>7</v>
      </c>
      <c r="J1724" s="10">
        <v>110.562229</v>
      </c>
      <c r="K1724" s="8">
        <f t="shared" si="671"/>
        <v>111</v>
      </c>
      <c r="L1724" s="5" t="s">
        <v>206</v>
      </c>
    </row>
    <row r="1725" spans="1:12">
      <c r="A1725" s="6">
        <v>34</v>
      </c>
      <c r="B1725" s="6">
        <v>62</v>
      </c>
      <c r="C1725" s="6">
        <v>55</v>
      </c>
      <c r="D1725" s="7">
        <v>27.585489129999999</v>
      </c>
      <c r="E1725" s="8">
        <f t="shared" si="668"/>
        <v>28</v>
      </c>
      <c r="F1725" s="7">
        <v>90.725265019999995</v>
      </c>
      <c r="G1725" s="8">
        <f t="shared" si="669"/>
        <v>91</v>
      </c>
      <c r="H1725" s="9">
        <v>6.5853462289999998</v>
      </c>
      <c r="I1725" s="8">
        <f t="shared" si="670"/>
        <v>7</v>
      </c>
      <c r="J1725" s="10">
        <v>238.50087790000001</v>
      </c>
      <c r="K1725" s="8">
        <f t="shared" si="671"/>
        <v>239</v>
      </c>
      <c r="L1725" s="5" t="s">
        <v>206</v>
      </c>
    </row>
    <row r="1726" spans="1:12">
      <c r="A1726" s="6">
        <v>31</v>
      </c>
      <c r="B1726" s="6">
        <v>48</v>
      </c>
      <c r="C1726" s="6">
        <v>45</v>
      </c>
      <c r="D1726" s="7">
        <v>40.788818190000001</v>
      </c>
      <c r="E1726" s="8">
        <f t="shared" si="668"/>
        <v>41</v>
      </c>
      <c r="F1726" s="7">
        <v>92.909513930000003</v>
      </c>
      <c r="G1726" s="8">
        <f t="shared" si="669"/>
        <v>93</v>
      </c>
      <c r="H1726" s="9">
        <v>6.5631347370000004</v>
      </c>
      <c r="I1726" s="8">
        <f t="shared" si="670"/>
        <v>7</v>
      </c>
      <c r="J1726" s="10">
        <v>132.7923586</v>
      </c>
      <c r="K1726" s="8">
        <f t="shared" si="671"/>
        <v>133</v>
      </c>
      <c r="L1726" s="5" t="s">
        <v>206</v>
      </c>
    </row>
    <row r="1727" spans="1:12">
      <c r="A1727" s="6">
        <v>47</v>
      </c>
      <c r="B1727" s="6">
        <v>46</v>
      </c>
      <c r="C1727" s="6">
        <v>52</v>
      </c>
      <c r="D1727" s="7">
        <v>23.194510739999998</v>
      </c>
      <c r="E1727" s="8">
        <f t="shared" si="668"/>
        <v>23</v>
      </c>
      <c r="F1727" s="7">
        <v>91.40301608</v>
      </c>
      <c r="G1727" s="8">
        <f t="shared" si="669"/>
        <v>91</v>
      </c>
      <c r="H1727" s="9">
        <v>6.5022894730000003</v>
      </c>
      <c r="I1727" s="8">
        <f t="shared" si="670"/>
        <v>7</v>
      </c>
      <c r="J1727" s="10">
        <v>206.39992079999999</v>
      </c>
      <c r="K1727" s="8">
        <f t="shared" si="671"/>
        <v>206</v>
      </c>
      <c r="L1727" s="5" t="s">
        <v>206</v>
      </c>
    </row>
    <row r="1728" spans="1:12">
      <c r="A1728" s="6">
        <v>32</v>
      </c>
      <c r="B1728" s="6">
        <v>68</v>
      </c>
      <c r="C1728" s="6">
        <v>52</v>
      </c>
      <c r="D1728" s="7">
        <v>32.680673849999998</v>
      </c>
      <c r="E1728" s="8">
        <f t="shared" si="668"/>
        <v>33</v>
      </c>
      <c r="F1728" s="7">
        <v>92.617156320000007</v>
      </c>
      <c r="G1728" s="8">
        <f t="shared" si="669"/>
        <v>93</v>
      </c>
      <c r="H1728" s="9">
        <v>6.800321319</v>
      </c>
      <c r="I1728" s="8">
        <f t="shared" si="670"/>
        <v>7</v>
      </c>
      <c r="J1728" s="10">
        <v>248.85929859999999</v>
      </c>
      <c r="K1728" s="8">
        <f t="shared" si="671"/>
        <v>249</v>
      </c>
      <c r="L1728" s="5" t="s">
        <v>206</v>
      </c>
    </row>
    <row r="1729" spans="1:12">
      <c r="A1729" s="6">
        <v>36</v>
      </c>
      <c r="B1729" s="6">
        <v>59</v>
      </c>
      <c r="C1729" s="6">
        <v>46</v>
      </c>
      <c r="D1729" s="7">
        <v>34.288793069999997</v>
      </c>
      <c r="E1729" s="8">
        <f t="shared" si="668"/>
        <v>34</v>
      </c>
      <c r="F1729" s="7">
        <v>93.610828720000001</v>
      </c>
      <c r="G1729" s="8">
        <f t="shared" si="669"/>
        <v>94</v>
      </c>
      <c r="H1729" s="9">
        <v>6.7211305430000001</v>
      </c>
      <c r="I1729" s="8">
        <f t="shared" si="670"/>
        <v>7</v>
      </c>
      <c r="J1729" s="10">
        <v>127.25097770000001</v>
      </c>
      <c r="K1729" s="8">
        <f t="shared" si="671"/>
        <v>127</v>
      </c>
      <c r="L1729" s="5" t="s">
        <v>206</v>
      </c>
    </row>
    <row r="1730" spans="1:12">
      <c r="A1730" s="6">
        <v>61</v>
      </c>
      <c r="B1730" s="6">
        <v>51</v>
      </c>
      <c r="C1730" s="6">
        <v>51</v>
      </c>
      <c r="D1730" s="7">
        <v>39.300500270000001</v>
      </c>
      <c r="E1730" s="8">
        <f t="shared" si="668"/>
        <v>39</v>
      </c>
      <c r="F1730" s="7">
        <v>94.161934160000001</v>
      </c>
      <c r="G1730" s="8">
        <f t="shared" si="669"/>
        <v>94</v>
      </c>
      <c r="H1730" s="9">
        <v>6.5746775939999997</v>
      </c>
      <c r="I1730" s="8">
        <f t="shared" si="670"/>
        <v>7</v>
      </c>
      <c r="J1730" s="10">
        <v>120.9512466</v>
      </c>
      <c r="K1730" s="8">
        <f t="shared" si="671"/>
        <v>121</v>
      </c>
      <c r="L1730" s="5" t="s">
        <v>206</v>
      </c>
    </row>
    <row r="1731" spans="1:12">
      <c r="A1731" s="6">
        <v>70</v>
      </c>
      <c r="B1731" s="6">
        <v>54</v>
      </c>
      <c r="C1731" s="6">
        <v>46</v>
      </c>
      <c r="D1731" s="7">
        <v>39.731490530000002</v>
      </c>
      <c r="E1731" s="8">
        <f t="shared" ref="E1731:E1794" si="672">ROUND(D1731, 0)</f>
        <v>40</v>
      </c>
      <c r="F1731" s="7">
        <v>91.122205960000002</v>
      </c>
      <c r="G1731" s="8">
        <f t="shared" ref="G1731:G1794" si="673">ROUND(F1731, 0)</f>
        <v>91</v>
      </c>
      <c r="H1731" s="9">
        <v>6.9193424070000003</v>
      </c>
      <c r="I1731" s="8">
        <f t="shared" ref="I1731:I1794" si="674">ROUND(H1731, 0)</f>
        <v>7</v>
      </c>
      <c r="J1731" s="10">
        <v>122.7628653</v>
      </c>
      <c r="K1731" s="8">
        <f t="shared" ref="K1731:K1794" si="675">ROUND(J1731, 0)</f>
        <v>123</v>
      </c>
      <c r="L1731" s="5" t="s">
        <v>206</v>
      </c>
    </row>
    <row r="1732" spans="1:12">
      <c r="A1732" s="6">
        <v>44</v>
      </c>
      <c r="B1732" s="6">
        <v>56</v>
      </c>
      <c r="C1732" s="6">
        <v>49</v>
      </c>
      <c r="D1732" s="7">
        <v>39.233424640000003</v>
      </c>
      <c r="E1732" s="8">
        <f t="shared" si="672"/>
        <v>39</v>
      </c>
      <c r="F1732" s="7">
        <v>91.255892860000003</v>
      </c>
      <c r="G1732" s="8">
        <f t="shared" si="673"/>
        <v>91</v>
      </c>
      <c r="H1732" s="9">
        <v>6.519779583</v>
      </c>
      <c r="I1732" s="8">
        <f t="shared" si="674"/>
        <v>7</v>
      </c>
      <c r="J1732" s="10">
        <v>64.447849899999994</v>
      </c>
      <c r="K1732" s="8">
        <f t="shared" si="675"/>
        <v>64</v>
      </c>
      <c r="L1732" s="5" t="s">
        <v>206</v>
      </c>
    </row>
    <row r="1733" spans="1:12">
      <c r="A1733" s="6">
        <v>34</v>
      </c>
      <c r="B1733" s="6">
        <v>68</v>
      </c>
      <c r="C1733" s="6">
        <v>51</v>
      </c>
      <c r="D1733" s="7">
        <v>27.347348610000001</v>
      </c>
      <c r="E1733" s="8">
        <f t="shared" si="672"/>
        <v>27</v>
      </c>
      <c r="F1733" s="7">
        <v>94.177567249999996</v>
      </c>
      <c r="G1733" s="8">
        <f t="shared" si="673"/>
        <v>94</v>
      </c>
      <c r="H1733" s="9">
        <v>6.6870880980000003</v>
      </c>
      <c r="I1733" s="8">
        <f t="shared" si="674"/>
        <v>7</v>
      </c>
      <c r="J1733" s="10">
        <v>40.35153141</v>
      </c>
      <c r="K1733" s="8">
        <f t="shared" si="675"/>
        <v>40</v>
      </c>
      <c r="L1733" s="5" t="s">
        <v>206</v>
      </c>
    </row>
    <row r="1734" spans="1:12">
      <c r="A1734" s="6">
        <v>50</v>
      </c>
      <c r="B1734" s="6">
        <v>59</v>
      </c>
      <c r="C1734" s="6">
        <v>47</v>
      </c>
      <c r="D1734" s="7">
        <v>40.769986850000002</v>
      </c>
      <c r="E1734" s="8">
        <f t="shared" si="672"/>
        <v>41</v>
      </c>
      <c r="F1734" s="7">
        <v>92.092785840000005</v>
      </c>
      <c r="G1734" s="8">
        <f t="shared" si="673"/>
        <v>92</v>
      </c>
      <c r="H1734" s="9">
        <v>6.7479757319999996</v>
      </c>
      <c r="I1734" s="8">
        <f t="shared" si="674"/>
        <v>7</v>
      </c>
      <c r="J1734" s="10">
        <v>209.86784109999999</v>
      </c>
      <c r="K1734" s="8">
        <f t="shared" si="675"/>
        <v>210</v>
      </c>
      <c r="L1734" s="5" t="s">
        <v>206</v>
      </c>
    </row>
    <row r="1735" spans="1:12">
      <c r="A1735" s="6">
        <v>39</v>
      </c>
      <c r="B1735" s="6">
        <v>70</v>
      </c>
      <c r="C1735" s="6">
        <v>52</v>
      </c>
      <c r="D1735" s="7">
        <v>26.265595430000001</v>
      </c>
      <c r="E1735" s="8">
        <f t="shared" si="672"/>
        <v>26</v>
      </c>
      <c r="F1735" s="7">
        <v>90.796680550000005</v>
      </c>
      <c r="G1735" s="8">
        <f t="shared" si="673"/>
        <v>91</v>
      </c>
      <c r="H1735" s="9">
        <v>6.6514912900000001</v>
      </c>
      <c r="I1735" s="8">
        <f t="shared" si="674"/>
        <v>7</v>
      </c>
      <c r="J1735" s="10">
        <v>59.493733810000002</v>
      </c>
      <c r="K1735" s="8">
        <f t="shared" si="675"/>
        <v>59</v>
      </c>
      <c r="L1735" s="5" t="s">
        <v>206</v>
      </c>
    </row>
    <row r="1736" spans="1:12">
      <c r="A1736" s="6">
        <v>34</v>
      </c>
      <c r="B1736" s="6">
        <v>61</v>
      </c>
      <c r="C1736" s="6">
        <v>49</v>
      </c>
      <c r="D1736" s="7">
        <v>28.12971499</v>
      </c>
      <c r="E1736" s="8">
        <f t="shared" si="672"/>
        <v>28</v>
      </c>
      <c r="F1736" s="7">
        <v>93.321073699999999</v>
      </c>
      <c r="G1736" s="8">
        <f t="shared" si="673"/>
        <v>93</v>
      </c>
      <c r="H1736" s="9">
        <v>6.5026751320000002</v>
      </c>
      <c r="I1736" s="8">
        <f t="shared" si="674"/>
        <v>7</v>
      </c>
      <c r="J1736" s="10">
        <v>117.8201907</v>
      </c>
      <c r="K1736" s="8">
        <f t="shared" si="675"/>
        <v>118</v>
      </c>
      <c r="L1736" s="5" t="s">
        <v>206</v>
      </c>
    </row>
    <row r="1737" spans="1:12">
      <c r="A1737" s="6">
        <v>44</v>
      </c>
      <c r="B1737" s="6">
        <v>60</v>
      </c>
      <c r="C1737" s="6">
        <v>55</v>
      </c>
      <c r="D1737" s="7">
        <v>34.280460699999999</v>
      </c>
      <c r="E1737" s="8">
        <f t="shared" si="672"/>
        <v>34</v>
      </c>
      <c r="F1737" s="7">
        <v>90.555616369999996</v>
      </c>
      <c r="G1737" s="8">
        <f t="shared" si="673"/>
        <v>91</v>
      </c>
      <c r="H1737" s="9">
        <v>6.8253711849999998</v>
      </c>
      <c r="I1737" s="8">
        <f t="shared" si="674"/>
        <v>7</v>
      </c>
      <c r="J1737" s="10">
        <v>98.540477449999997</v>
      </c>
      <c r="K1737" s="8">
        <f t="shared" si="675"/>
        <v>99</v>
      </c>
      <c r="L1737" s="5" t="s">
        <v>206</v>
      </c>
    </row>
    <row r="1738" spans="1:12">
      <c r="A1738" s="6">
        <v>31</v>
      </c>
      <c r="B1738" s="6">
        <v>62</v>
      </c>
      <c r="C1738" s="6">
        <v>52</v>
      </c>
      <c r="D1738" s="7">
        <v>33.796015500000003</v>
      </c>
      <c r="E1738" s="8">
        <f t="shared" si="672"/>
        <v>34</v>
      </c>
      <c r="F1738" s="7">
        <v>93.007542540000003</v>
      </c>
      <c r="G1738" s="8">
        <f t="shared" si="673"/>
        <v>93</v>
      </c>
      <c r="H1738" s="9">
        <v>6.9910410399999998</v>
      </c>
      <c r="I1738" s="8">
        <f t="shared" si="674"/>
        <v>7</v>
      </c>
      <c r="J1738" s="10">
        <v>182.02680699999999</v>
      </c>
      <c r="K1738" s="8">
        <f t="shared" si="675"/>
        <v>182</v>
      </c>
      <c r="L1738" s="5" t="s">
        <v>206</v>
      </c>
    </row>
    <row r="1739" spans="1:12">
      <c r="A1739" s="6">
        <v>65</v>
      </c>
      <c r="B1739" s="6">
        <v>62</v>
      </c>
      <c r="C1739" s="6">
        <v>51</v>
      </c>
      <c r="D1739" s="7">
        <v>31.532437789999999</v>
      </c>
      <c r="E1739" s="8">
        <f t="shared" si="672"/>
        <v>32</v>
      </c>
      <c r="F1739" s="7">
        <v>90.873949330000002</v>
      </c>
      <c r="G1739" s="8">
        <f t="shared" si="673"/>
        <v>91</v>
      </c>
      <c r="H1739" s="9">
        <v>6.5116248409999997</v>
      </c>
      <c r="I1739" s="8">
        <f t="shared" si="674"/>
        <v>7</v>
      </c>
      <c r="J1739" s="10">
        <v>207.0735119</v>
      </c>
      <c r="K1739" s="8">
        <f t="shared" si="675"/>
        <v>207</v>
      </c>
      <c r="L1739" s="5" t="s">
        <v>206</v>
      </c>
    </row>
    <row r="1740" spans="1:12">
      <c r="A1740" s="6">
        <v>44</v>
      </c>
      <c r="B1740" s="6">
        <v>57</v>
      </c>
      <c r="C1740" s="6">
        <v>53</v>
      </c>
      <c r="D1740" s="7">
        <v>42.304958210000002</v>
      </c>
      <c r="E1740" s="8">
        <f t="shared" si="672"/>
        <v>42</v>
      </c>
      <c r="F1740" s="7">
        <v>90.514317790000007</v>
      </c>
      <c r="G1740" s="8">
        <f t="shared" si="673"/>
        <v>91</v>
      </c>
      <c r="H1740" s="9">
        <v>6.93172108</v>
      </c>
      <c r="I1740" s="8">
        <f t="shared" si="674"/>
        <v>7</v>
      </c>
      <c r="J1740" s="10">
        <v>74.876785999999996</v>
      </c>
      <c r="K1740" s="8">
        <f t="shared" si="675"/>
        <v>75</v>
      </c>
      <c r="L1740" s="5" t="s">
        <v>206</v>
      </c>
    </row>
    <row r="1741" spans="1:12">
      <c r="A1741" s="6">
        <v>50</v>
      </c>
      <c r="B1741" s="6">
        <v>47</v>
      </c>
      <c r="C1741" s="6">
        <v>48</v>
      </c>
      <c r="D1741" s="7">
        <v>24.636768969999999</v>
      </c>
      <c r="E1741" s="8">
        <f t="shared" si="672"/>
        <v>25</v>
      </c>
      <c r="F1741" s="7">
        <v>90.619643440000004</v>
      </c>
      <c r="G1741" s="8">
        <f t="shared" si="673"/>
        <v>91</v>
      </c>
      <c r="H1741" s="9">
        <v>6.7127723330000002</v>
      </c>
      <c r="I1741" s="8">
        <f t="shared" si="674"/>
        <v>7</v>
      </c>
      <c r="J1741" s="10">
        <v>218.22991870000001</v>
      </c>
      <c r="K1741" s="8">
        <f t="shared" si="675"/>
        <v>218</v>
      </c>
      <c r="L1741" s="5" t="s">
        <v>206</v>
      </c>
    </row>
    <row r="1742" spans="1:12">
      <c r="A1742" s="6">
        <v>43</v>
      </c>
      <c r="B1742" s="6">
        <v>50</v>
      </c>
      <c r="C1742" s="6">
        <v>48</v>
      </c>
      <c r="D1742" s="7">
        <v>28.282228830000001</v>
      </c>
      <c r="E1742" s="8">
        <f t="shared" si="672"/>
        <v>28</v>
      </c>
      <c r="F1742" s="7">
        <v>91.370597919999994</v>
      </c>
      <c r="G1742" s="8">
        <f t="shared" si="673"/>
        <v>91</v>
      </c>
      <c r="H1742" s="9">
        <v>6.6301651499999998</v>
      </c>
      <c r="I1742" s="8">
        <f t="shared" si="674"/>
        <v>7</v>
      </c>
      <c r="J1742" s="10">
        <v>179.2720807</v>
      </c>
      <c r="K1742" s="8">
        <f t="shared" si="675"/>
        <v>179</v>
      </c>
      <c r="L1742" s="5" t="s">
        <v>206</v>
      </c>
    </row>
    <row r="1743" spans="1:12">
      <c r="A1743" s="6">
        <v>60</v>
      </c>
      <c r="B1743" s="6">
        <v>46</v>
      </c>
      <c r="C1743" s="6">
        <v>53</v>
      </c>
      <c r="D1743" s="7">
        <v>24.486207459999999</v>
      </c>
      <c r="E1743" s="8">
        <f t="shared" si="672"/>
        <v>24</v>
      </c>
      <c r="F1743" s="7">
        <v>92.982545369999997</v>
      </c>
      <c r="G1743" s="8">
        <f t="shared" si="673"/>
        <v>93</v>
      </c>
      <c r="H1743" s="9">
        <v>6.7619531860000004</v>
      </c>
      <c r="I1743" s="8">
        <f t="shared" si="674"/>
        <v>7</v>
      </c>
      <c r="J1743" s="10">
        <v>183.49095</v>
      </c>
      <c r="K1743" s="8">
        <f t="shared" si="675"/>
        <v>183</v>
      </c>
      <c r="L1743" s="5" t="s">
        <v>206</v>
      </c>
    </row>
    <row r="1744" spans="1:12">
      <c r="A1744" s="6">
        <v>70</v>
      </c>
      <c r="B1744" s="6">
        <v>68</v>
      </c>
      <c r="C1744" s="6">
        <v>55</v>
      </c>
      <c r="D1744" s="7">
        <v>42.846092519999999</v>
      </c>
      <c r="E1744" s="8">
        <f t="shared" si="672"/>
        <v>43</v>
      </c>
      <c r="F1744" s="7">
        <v>94.635481760000005</v>
      </c>
      <c r="G1744" s="8">
        <f t="shared" si="673"/>
        <v>95</v>
      </c>
      <c r="H1744" s="9">
        <v>6.6912022860000002</v>
      </c>
      <c r="I1744" s="8">
        <f t="shared" si="674"/>
        <v>7</v>
      </c>
      <c r="J1744" s="10">
        <v>78.8099639</v>
      </c>
      <c r="K1744" s="8">
        <f t="shared" si="675"/>
        <v>79</v>
      </c>
      <c r="L1744" s="5" t="s">
        <v>206</v>
      </c>
    </row>
    <row r="1745" spans="1:12">
      <c r="A1745" s="6">
        <v>59</v>
      </c>
      <c r="B1745" s="6">
        <v>62</v>
      </c>
      <c r="C1745" s="6">
        <v>52</v>
      </c>
      <c r="D1745" s="7">
        <v>43.67549305</v>
      </c>
      <c r="E1745" s="8">
        <f t="shared" si="672"/>
        <v>44</v>
      </c>
      <c r="F1745" s="7">
        <v>93.108872289999994</v>
      </c>
      <c r="G1745" s="8">
        <f t="shared" si="673"/>
        <v>93</v>
      </c>
      <c r="H1745" s="9">
        <v>6.6086676840000003</v>
      </c>
      <c r="I1745" s="8">
        <f t="shared" si="674"/>
        <v>7</v>
      </c>
      <c r="J1745" s="10">
        <v>103.8235658</v>
      </c>
      <c r="K1745" s="8">
        <f t="shared" si="675"/>
        <v>104</v>
      </c>
      <c r="L1745" s="5" t="s">
        <v>206</v>
      </c>
    </row>
    <row r="1746" spans="1:12">
      <c r="A1746" s="6">
        <v>60</v>
      </c>
      <c r="B1746" s="6">
        <v>58</v>
      </c>
      <c r="C1746" s="6">
        <v>51</v>
      </c>
      <c r="D1746" s="7">
        <v>42.072137810000001</v>
      </c>
      <c r="E1746" s="8">
        <f t="shared" si="672"/>
        <v>42</v>
      </c>
      <c r="F1746" s="7">
        <v>92.922031050000001</v>
      </c>
      <c r="G1746" s="8">
        <f t="shared" si="673"/>
        <v>93</v>
      </c>
      <c r="H1746" s="9">
        <v>6.8408022539999997</v>
      </c>
      <c r="I1746" s="8">
        <f t="shared" si="674"/>
        <v>7</v>
      </c>
      <c r="J1746" s="10">
        <v>165.74129719999999</v>
      </c>
      <c r="K1746" s="8">
        <f t="shared" si="675"/>
        <v>166</v>
      </c>
      <c r="L1746" s="5" t="s">
        <v>206</v>
      </c>
    </row>
    <row r="1747" spans="1:12">
      <c r="A1747" s="6">
        <v>42</v>
      </c>
      <c r="B1747" s="6">
        <v>60</v>
      </c>
      <c r="C1747" s="6">
        <v>47</v>
      </c>
      <c r="D1747" s="7">
        <v>33.468737189999999</v>
      </c>
      <c r="E1747" s="8">
        <f t="shared" si="672"/>
        <v>33</v>
      </c>
      <c r="F1747" s="7">
        <v>92.127462249999994</v>
      </c>
      <c r="G1747" s="8">
        <f t="shared" si="673"/>
        <v>92</v>
      </c>
      <c r="H1747" s="9">
        <v>6.8348083480000001</v>
      </c>
      <c r="I1747" s="8">
        <f t="shared" si="674"/>
        <v>7</v>
      </c>
      <c r="J1747" s="10">
        <v>136.82770410000001</v>
      </c>
      <c r="K1747" s="8">
        <f t="shared" si="675"/>
        <v>137</v>
      </c>
      <c r="L1747" s="5" t="s">
        <v>206</v>
      </c>
    </row>
    <row r="1748" spans="1:12">
      <c r="A1748" s="6">
        <v>35</v>
      </c>
      <c r="B1748" s="6">
        <v>66</v>
      </c>
      <c r="C1748" s="6">
        <v>47</v>
      </c>
      <c r="D1748" s="7">
        <v>31.701837300000001</v>
      </c>
      <c r="E1748" s="8">
        <f t="shared" si="672"/>
        <v>32</v>
      </c>
      <c r="F1748" s="7">
        <v>91.662322130000007</v>
      </c>
      <c r="G1748" s="8">
        <f t="shared" si="673"/>
        <v>92</v>
      </c>
      <c r="H1748" s="9">
        <v>6.9534391610000004</v>
      </c>
      <c r="I1748" s="8">
        <f t="shared" si="674"/>
        <v>7</v>
      </c>
      <c r="J1748" s="10">
        <v>48.838105919999997</v>
      </c>
      <c r="K1748" s="8">
        <f t="shared" si="675"/>
        <v>49</v>
      </c>
      <c r="L1748" s="5" t="s">
        <v>206</v>
      </c>
    </row>
    <row r="1749" spans="1:12">
      <c r="A1749" s="6">
        <v>34</v>
      </c>
      <c r="B1749" s="6">
        <v>65</v>
      </c>
      <c r="C1749" s="6">
        <v>48</v>
      </c>
      <c r="D1749" s="7">
        <v>41.419683929999998</v>
      </c>
      <c r="E1749" s="8">
        <f t="shared" si="672"/>
        <v>41</v>
      </c>
      <c r="F1749" s="7">
        <v>90.038631069999994</v>
      </c>
      <c r="G1749" s="8">
        <f t="shared" si="673"/>
        <v>90</v>
      </c>
      <c r="H1749" s="9">
        <v>6.6650245080000001</v>
      </c>
      <c r="I1749" s="8">
        <f t="shared" si="674"/>
        <v>7</v>
      </c>
      <c r="J1749" s="10">
        <v>199.30964320000001</v>
      </c>
      <c r="K1749" s="8">
        <f t="shared" si="675"/>
        <v>199</v>
      </c>
      <c r="L1749" s="5" t="s">
        <v>206</v>
      </c>
    </row>
    <row r="1750" spans="1:12">
      <c r="A1750" s="6">
        <v>36</v>
      </c>
      <c r="B1750" s="6">
        <v>54</v>
      </c>
      <c r="C1750" s="6">
        <v>46</v>
      </c>
      <c r="D1750" s="7">
        <v>42.547440129999998</v>
      </c>
      <c r="E1750" s="8">
        <f t="shared" si="672"/>
        <v>43</v>
      </c>
      <c r="F1750" s="7">
        <v>94.944820859999993</v>
      </c>
      <c r="G1750" s="8">
        <f t="shared" si="673"/>
        <v>95</v>
      </c>
      <c r="H1750" s="9">
        <v>6.6628758389999998</v>
      </c>
      <c r="I1750" s="8">
        <f t="shared" si="674"/>
        <v>7</v>
      </c>
      <c r="J1750" s="10">
        <v>214.4103848</v>
      </c>
      <c r="K1750" s="8">
        <f t="shared" si="675"/>
        <v>214</v>
      </c>
      <c r="L1750" s="5" t="s">
        <v>206</v>
      </c>
    </row>
    <row r="1751" spans="1:12">
      <c r="A1751" s="6">
        <v>39</v>
      </c>
      <c r="B1751" s="6">
        <v>64</v>
      </c>
      <c r="C1751" s="6">
        <v>52</v>
      </c>
      <c r="D1751" s="7">
        <v>28.918424529999999</v>
      </c>
      <c r="E1751" s="8">
        <f t="shared" si="672"/>
        <v>29</v>
      </c>
      <c r="F1751" s="7">
        <v>94.636767669999998</v>
      </c>
      <c r="G1751" s="8">
        <f t="shared" si="673"/>
        <v>95</v>
      </c>
      <c r="H1751" s="9">
        <v>6.6786957879999997</v>
      </c>
      <c r="I1751" s="8">
        <f t="shared" si="674"/>
        <v>7</v>
      </c>
      <c r="J1751" s="10">
        <v>63.687946080000003</v>
      </c>
      <c r="K1751" s="8">
        <f t="shared" si="675"/>
        <v>64</v>
      </c>
      <c r="L1751" s="5" t="s">
        <v>206</v>
      </c>
    </row>
    <row r="1752" spans="1:12">
      <c r="A1752" s="6">
        <v>37</v>
      </c>
      <c r="B1752" s="6">
        <v>52</v>
      </c>
      <c r="C1752" s="6">
        <v>47</v>
      </c>
      <c r="D1752" s="7">
        <v>43.080227020000002</v>
      </c>
      <c r="E1752" s="8">
        <f t="shared" si="672"/>
        <v>43</v>
      </c>
      <c r="F1752" s="7">
        <v>93.903057290000007</v>
      </c>
      <c r="G1752" s="8">
        <f t="shared" si="673"/>
        <v>94</v>
      </c>
      <c r="H1752" s="9">
        <v>6.5427768400000001</v>
      </c>
      <c r="I1752" s="8">
        <f t="shared" si="674"/>
        <v>7</v>
      </c>
      <c r="J1752" s="10">
        <v>211.8529059</v>
      </c>
      <c r="K1752" s="8">
        <f t="shared" si="675"/>
        <v>212</v>
      </c>
      <c r="L1752" s="5" t="s">
        <v>206</v>
      </c>
    </row>
    <row r="1753" spans="1:12">
      <c r="A1753" s="6">
        <v>33</v>
      </c>
      <c r="B1753" s="6">
        <v>47</v>
      </c>
      <c r="C1753" s="6">
        <v>46</v>
      </c>
      <c r="D1753" s="7">
        <v>29.203008959999998</v>
      </c>
      <c r="E1753" s="8">
        <f t="shared" si="672"/>
        <v>29</v>
      </c>
      <c r="F1753" s="7">
        <v>93.968340490000003</v>
      </c>
      <c r="G1753" s="8">
        <f t="shared" si="673"/>
        <v>94</v>
      </c>
      <c r="H1753" s="9">
        <v>6.8394438329999998</v>
      </c>
      <c r="I1753" s="8">
        <f t="shared" si="674"/>
        <v>7</v>
      </c>
      <c r="J1753" s="10">
        <v>209.40833050000001</v>
      </c>
      <c r="K1753" s="8">
        <f t="shared" si="675"/>
        <v>209</v>
      </c>
      <c r="L1753" s="5" t="s">
        <v>206</v>
      </c>
    </row>
    <row r="1754" spans="1:12">
      <c r="A1754" s="6">
        <v>34</v>
      </c>
      <c r="B1754" s="6">
        <v>48</v>
      </c>
      <c r="C1754" s="6">
        <v>48</v>
      </c>
      <c r="D1754" s="7">
        <v>41.042243550000002</v>
      </c>
      <c r="E1754" s="8">
        <f t="shared" si="672"/>
        <v>41</v>
      </c>
      <c r="F1754" s="7">
        <v>91.372580670000005</v>
      </c>
      <c r="G1754" s="8">
        <f t="shared" si="673"/>
        <v>91</v>
      </c>
      <c r="H1754" s="9">
        <v>6.8052770379999998</v>
      </c>
      <c r="I1754" s="8">
        <f t="shared" si="674"/>
        <v>7</v>
      </c>
      <c r="J1754" s="10">
        <v>181.52759800000001</v>
      </c>
      <c r="K1754" s="8">
        <f t="shared" si="675"/>
        <v>182</v>
      </c>
      <c r="L1754" s="5" t="s">
        <v>206</v>
      </c>
    </row>
    <row r="1755" spans="1:12">
      <c r="A1755" s="6">
        <v>49</v>
      </c>
      <c r="B1755" s="6">
        <v>54</v>
      </c>
      <c r="C1755" s="6">
        <v>50</v>
      </c>
      <c r="D1755" s="7">
        <v>25.62446619</v>
      </c>
      <c r="E1755" s="8">
        <f t="shared" si="672"/>
        <v>26</v>
      </c>
      <c r="F1755" s="7">
        <v>93.182402980000006</v>
      </c>
      <c r="G1755" s="8">
        <f t="shared" si="673"/>
        <v>93</v>
      </c>
      <c r="H1755" s="9">
        <v>6.7625220869999998</v>
      </c>
      <c r="I1755" s="8">
        <f t="shared" si="674"/>
        <v>7</v>
      </c>
      <c r="J1755" s="10">
        <v>97.263366570000002</v>
      </c>
      <c r="K1755" s="8">
        <f t="shared" si="675"/>
        <v>97</v>
      </c>
      <c r="L1755" s="5" t="s">
        <v>206</v>
      </c>
    </row>
    <row r="1756" spans="1:12">
      <c r="A1756" s="6">
        <v>40</v>
      </c>
      <c r="B1756" s="6">
        <v>65</v>
      </c>
      <c r="C1756" s="6">
        <v>49</v>
      </c>
      <c r="D1756" s="7">
        <v>35.328764020000001</v>
      </c>
      <c r="E1756" s="8">
        <f t="shared" si="672"/>
        <v>35</v>
      </c>
      <c r="F1756" s="7">
        <v>91.061385060000006</v>
      </c>
      <c r="G1756" s="8">
        <f t="shared" si="673"/>
        <v>91</v>
      </c>
      <c r="H1756" s="9">
        <v>6.6784493180000002</v>
      </c>
      <c r="I1756" s="8">
        <f t="shared" si="674"/>
        <v>7</v>
      </c>
      <c r="J1756" s="10">
        <v>163.9069365</v>
      </c>
      <c r="K1756" s="8">
        <f t="shared" si="675"/>
        <v>164</v>
      </c>
      <c r="L1756" s="5" t="s">
        <v>206</v>
      </c>
    </row>
    <row r="1757" spans="1:12">
      <c r="A1757" s="6">
        <v>68</v>
      </c>
      <c r="B1757" s="6">
        <v>52</v>
      </c>
      <c r="C1757" s="6">
        <v>49</v>
      </c>
      <c r="D1757" s="7">
        <v>24.42561272</v>
      </c>
      <c r="E1757" s="8">
        <f t="shared" si="672"/>
        <v>24</v>
      </c>
      <c r="F1757" s="7">
        <v>92.277490659999998</v>
      </c>
      <c r="G1757" s="8">
        <f t="shared" si="673"/>
        <v>92</v>
      </c>
      <c r="H1757" s="9">
        <v>6.5771921750000004</v>
      </c>
      <c r="I1757" s="8">
        <f t="shared" si="674"/>
        <v>7</v>
      </c>
      <c r="J1757" s="10">
        <v>63.352987679999998</v>
      </c>
      <c r="K1757" s="8">
        <f t="shared" si="675"/>
        <v>63</v>
      </c>
      <c r="L1757" s="5" t="s">
        <v>206</v>
      </c>
    </row>
    <row r="1758" spans="1:12">
      <c r="A1758" s="6">
        <v>50</v>
      </c>
      <c r="B1758" s="6">
        <v>46</v>
      </c>
      <c r="C1758" s="6">
        <v>52</v>
      </c>
      <c r="D1758" s="7">
        <v>31.182984149999999</v>
      </c>
      <c r="E1758" s="8">
        <f t="shared" si="672"/>
        <v>31</v>
      </c>
      <c r="F1758" s="7">
        <v>90.216469090000004</v>
      </c>
      <c r="G1758" s="8">
        <f t="shared" si="673"/>
        <v>90</v>
      </c>
      <c r="H1758" s="9">
        <v>6.7340056480000001</v>
      </c>
      <c r="I1758" s="8">
        <f t="shared" si="674"/>
        <v>7</v>
      </c>
      <c r="J1758" s="10">
        <v>54.01872359</v>
      </c>
      <c r="K1758" s="8">
        <f t="shared" si="675"/>
        <v>54</v>
      </c>
      <c r="L1758" s="5" t="s">
        <v>206</v>
      </c>
    </row>
    <row r="1759" spans="1:12">
      <c r="A1759" s="6">
        <v>65</v>
      </c>
      <c r="B1759" s="6">
        <v>63</v>
      </c>
      <c r="C1759" s="6">
        <v>50</v>
      </c>
      <c r="D1759" s="7">
        <v>31.883425540000001</v>
      </c>
      <c r="E1759" s="8">
        <f t="shared" si="672"/>
        <v>32</v>
      </c>
      <c r="F1759" s="7">
        <v>91.325653500000001</v>
      </c>
      <c r="G1759" s="8">
        <f t="shared" si="673"/>
        <v>91</v>
      </c>
      <c r="H1759" s="9">
        <v>6.5244593420000001</v>
      </c>
      <c r="I1759" s="8">
        <f t="shared" si="674"/>
        <v>7</v>
      </c>
      <c r="J1759" s="10">
        <v>79.272015749999994</v>
      </c>
      <c r="K1759" s="8">
        <f t="shared" si="675"/>
        <v>79</v>
      </c>
      <c r="L1759" s="5" t="s">
        <v>206</v>
      </c>
    </row>
    <row r="1760" spans="1:12">
      <c r="A1760" s="6">
        <v>40</v>
      </c>
      <c r="B1760" s="6">
        <v>49</v>
      </c>
      <c r="C1760" s="6">
        <v>47</v>
      </c>
      <c r="D1760" s="7">
        <v>42.933686020000003</v>
      </c>
      <c r="E1760" s="8">
        <f t="shared" si="672"/>
        <v>43</v>
      </c>
      <c r="F1760" s="7">
        <v>91.175674799999996</v>
      </c>
      <c r="G1760" s="8">
        <f t="shared" si="673"/>
        <v>91</v>
      </c>
      <c r="H1760" s="9">
        <v>6.5015211920000002</v>
      </c>
      <c r="I1760" s="8">
        <f t="shared" si="674"/>
        <v>7</v>
      </c>
      <c r="J1760" s="10">
        <v>246.3613268</v>
      </c>
      <c r="K1760" s="8">
        <f t="shared" si="675"/>
        <v>246</v>
      </c>
      <c r="L1760" s="5" t="s">
        <v>206</v>
      </c>
    </row>
    <row r="1761" spans="1:12">
      <c r="A1761" s="6">
        <v>42</v>
      </c>
      <c r="B1761" s="6">
        <v>53</v>
      </c>
      <c r="C1761" s="6">
        <v>48</v>
      </c>
      <c r="D1761" s="7">
        <v>23.114076690000001</v>
      </c>
      <c r="E1761" s="8">
        <f t="shared" si="672"/>
        <v>23</v>
      </c>
      <c r="F1761" s="7">
        <v>94.319947760000005</v>
      </c>
      <c r="G1761" s="8">
        <f t="shared" si="673"/>
        <v>94</v>
      </c>
      <c r="H1761" s="9">
        <v>6.7584795690000004</v>
      </c>
      <c r="I1761" s="8">
        <f t="shared" si="674"/>
        <v>7</v>
      </c>
      <c r="J1761" s="10">
        <v>231.51531610000001</v>
      </c>
      <c r="K1761" s="8">
        <f t="shared" si="675"/>
        <v>232</v>
      </c>
      <c r="L1761" s="5" t="s">
        <v>206</v>
      </c>
    </row>
    <row r="1762" spans="1:12">
      <c r="A1762" s="6">
        <v>49</v>
      </c>
      <c r="B1762" s="6">
        <v>55</v>
      </c>
      <c r="C1762" s="6">
        <v>51</v>
      </c>
      <c r="D1762" s="7">
        <v>24.872120630000001</v>
      </c>
      <c r="E1762" s="8">
        <f t="shared" si="672"/>
        <v>25</v>
      </c>
      <c r="F1762" s="7">
        <v>93.905601469999993</v>
      </c>
      <c r="G1762" s="8">
        <f t="shared" si="673"/>
        <v>94</v>
      </c>
      <c r="H1762" s="9">
        <v>6.6765787779999997</v>
      </c>
      <c r="I1762" s="8">
        <f t="shared" si="674"/>
        <v>7</v>
      </c>
      <c r="J1762" s="10">
        <v>135.16945250000001</v>
      </c>
      <c r="K1762" s="8">
        <f t="shared" si="675"/>
        <v>135</v>
      </c>
      <c r="L1762" s="5" t="s">
        <v>206</v>
      </c>
    </row>
    <row r="1763" spans="1:12">
      <c r="A1763" s="6">
        <v>59</v>
      </c>
      <c r="B1763" s="6">
        <v>62</v>
      </c>
      <c r="C1763" s="6">
        <v>49</v>
      </c>
      <c r="D1763" s="7">
        <v>43.360515370000002</v>
      </c>
      <c r="E1763" s="8">
        <f t="shared" si="672"/>
        <v>43</v>
      </c>
      <c r="F1763" s="7">
        <v>93.351916360000004</v>
      </c>
      <c r="G1763" s="8">
        <f t="shared" si="673"/>
        <v>93</v>
      </c>
      <c r="H1763" s="9">
        <v>6.941496806</v>
      </c>
      <c r="I1763" s="8">
        <f t="shared" si="674"/>
        <v>7</v>
      </c>
      <c r="J1763" s="10">
        <v>114.778071</v>
      </c>
      <c r="K1763" s="8">
        <f t="shared" si="675"/>
        <v>115</v>
      </c>
      <c r="L1763" s="5" t="s">
        <v>206</v>
      </c>
    </row>
    <row r="1764" spans="1:12">
      <c r="A1764" s="6">
        <v>63</v>
      </c>
      <c r="B1764" s="6">
        <v>58</v>
      </c>
      <c r="C1764" s="6">
        <v>47</v>
      </c>
      <c r="D1764" s="7">
        <v>26.830540580000001</v>
      </c>
      <c r="E1764" s="8">
        <f t="shared" si="672"/>
        <v>27</v>
      </c>
      <c r="F1764" s="7">
        <v>90.753799709999996</v>
      </c>
      <c r="G1764" s="8">
        <f t="shared" si="673"/>
        <v>91</v>
      </c>
      <c r="H1764" s="9">
        <v>6.8641437520000004</v>
      </c>
      <c r="I1764" s="8">
        <f t="shared" si="674"/>
        <v>7</v>
      </c>
      <c r="J1764" s="10">
        <v>144.66564439999999</v>
      </c>
      <c r="K1764" s="8">
        <f t="shared" si="675"/>
        <v>145</v>
      </c>
      <c r="L1764" s="5" t="s">
        <v>206</v>
      </c>
    </row>
    <row r="1765" spans="1:12">
      <c r="A1765" s="6">
        <v>70</v>
      </c>
      <c r="B1765" s="6">
        <v>65</v>
      </c>
      <c r="C1765" s="6">
        <v>52</v>
      </c>
      <c r="D1765" s="7">
        <v>30.420121340000001</v>
      </c>
      <c r="E1765" s="8">
        <f t="shared" si="672"/>
        <v>30</v>
      </c>
      <c r="F1765" s="7">
        <v>93.126597930000003</v>
      </c>
      <c r="G1765" s="8">
        <f t="shared" si="673"/>
        <v>93</v>
      </c>
      <c r="H1765" s="9">
        <v>6.5835285289999996</v>
      </c>
      <c r="I1765" s="8">
        <f t="shared" si="674"/>
        <v>7</v>
      </c>
      <c r="J1765" s="10">
        <v>75.952950000000001</v>
      </c>
      <c r="K1765" s="8">
        <f t="shared" si="675"/>
        <v>76</v>
      </c>
      <c r="L1765" s="5" t="s">
        <v>206</v>
      </c>
    </row>
    <row r="1766" spans="1:12">
      <c r="A1766" s="6">
        <v>63</v>
      </c>
      <c r="B1766" s="6">
        <v>50</v>
      </c>
      <c r="C1766" s="6">
        <v>52</v>
      </c>
      <c r="D1766" s="7">
        <v>28.64555584</v>
      </c>
      <c r="E1766" s="8">
        <f t="shared" si="672"/>
        <v>29</v>
      </c>
      <c r="F1766" s="7">
        <v>93.226426040000007</v>
      </c>
      <c r="G1766" s="8">
        <f t="shared" si="673"/>
        <v>93</v>
      </c>
      <c r="H1766" s="9">
        <v>6.7517476089999997</v>
      </c>
      <c r="I1766" s="8">
        <f t="shared" si="674"/>
        <v>7</v>
      </c>
      <c r="J1766" s="10">
        <v>115.8163936</v>
      </c>
      <c r="K1766" s="8">
        <f t="shared" si="675"/>
        <v>116</v>
      </c>
      <c r="L1766" s="5" t="s">
        <v>206</v>
      </c>
    </row>
    <row r="1767" spans="1:12">
      <c r="A1767" s="6">
        <v>40</v>
      </c>
      <c r="B1767" s="6">
        <v>64</v>
      </c>
      <c r="C1767" s="6">
        <v>47</v>
      </c>
      <c r="D1767" s="7">
        <v>32.500375480000002</v>
      </c>
      <c r="E1767" s="8">
        <f t="shared" si="672"/>
        <v>33</v>
      </c>
      <c r="F1767" s="7">
        <v>93.478888420000004</v>
      </c>
      <c r="G1767" s="8">
        <f t="shared" si="673"/>
        <v>93</v>
      </c>
      <c r="H1767" s="9">
        <v>6.8935094460000004</v>
      </c>
      <c r="I1767" s="8">
        <f t="shared" si="674"/>
        <v>7</v>
      </c>
      <c r="J1767" s="10">
        <v>71.737595260000006</v>
      </c>
      <c r="K1767" s="8">
        <f t="shared" si="675"/>
        <v>72</v>
      </c>
      <c r="L1767" s="5" t="s">
        <v>206</v>
      </c>
    </row>
    <row r="1768" spans="1:12">
      <c r="A1768" s="6">
        <v>63</v>
      </c>
      <c r="B1768" s="6">
        <v>58</v>
      </c>
      <c r="C1768" s="6">
        <v>50</v>
      </c>
      <c r="D1768" s="7">
        <v>43.037142830000001</v>
      </c>
      <c r="E1768" s="8">
        <f t="shared" si="672"/>
        <v>43</v>
      </c>
      <c r="F1768" s="7">
        <v>94.642889800000006</v>
      </c>
      <c r="G1768" s="8">
        <f t="shared" si="673"/>
        <v>95</v>
      </c>
      <c r="H1768" s="9">
        <v>6.7207444489999997</v>
      </c>
      <c r="I1768" s="8">
        <f t="shared" si="674"/>
        <v>7</v>
      </c>
      <c r="J1768" s="10">
        <v>41.585658500000001</v>
      </c>
      <c r="K1768" s="8">
        <f t="shared" si="675"/>
        <v>42</v>
      </c>
      <c r="L1768" s="5" t="s">
        <v>206</v>
      </c>
    </row>
    <row r="1769" spans="1:12">
      <c r="A1769" s="6">
        <v>45</v>
      </c>
      <c r="B1769" s="6">
        <v>58</v>
      </c>
      <c r="C1769" s="6">
        <v>49</v>
      </c>
      <c r="D1769" s="7">
        <v>30.107733790000001</v>
      </c>
      <c r="E1769" s="8">
        <f t="shared" si="672"/>
        <v>30</v>
      </c>
      <c r="F1769" s="7">
        <v>90.345463550000005</v>
      </c>
      <c r="G1769" s="8">
        <f t="shared" si="673"/>
        <v>90</v>
      </c>
      <c r="H1769" s="9">
        <v>6.8278125489999999</v>
      </c>
      <c r="I1769" s="8">
        <f t="shared" si="674"/>
        <v>7</v>
      </c>
      <c r="J1769" s="10">
        <v>75.245219809999995</v>
      </c>
      <c r="K1769" s="8">
        <f t="shared" si="675"/>
        <v>75</v>
      </c>
      <c r="L1769" s="5" t="s">
        <v>206</v>
      </c>
    </row>
    <row r="1770" spans="1:12">
      <c r="A1770" s="6">
        <v>66</v>
      </c>
      <c r="B1770" s="6">
        <v>69</v>
      </c>
      <c r="C1770" s="6">
        <v>47</v>
      </c>
      <c r="D1770" s="7">
        <v>23.692122430000001</v>
      </c>
      <c r="E1770" s="8">
        <f t="shared" si="672"/>
        <v>24</v>
      </c>
      <c r="F1770" s="7">
        <v>93.61055571</v>
      </c>
      <c r="G1770" s="8">
        <f t="shared" si="673"/>
        <v>94</v>
      </c>
      <c r="H1770" s="9">
        <v>6.9122996949999997</v>
      </c>
      <c r="I1770" s="8">
        <f t="shared" si="674"/>
        <v>7</v>
      </c>
      <c r="J1770" s="10">
        <v>87.533939829999994</v>
      </c>
      <c r="K1770" s="8">
        <f t="shared" si="675"/>
        <v>88</v>
      </c>
      <c r="L1770" s="5" t="s">
        <v>206</v>
      </c>
    </row>
    <row r="1771" spans="1:12">
      <c r="A1771" s="6">
        <v>54</v>
      </c>
      <c r="B1771" s="6">
        <v>67</v>
      </c>
      <c r="C1771" s="6">
        <v>52</v>
      </c>
      <c r="D1771" s="7">
        <v>35.676673319999999</v>
      </c>
      <c r="E1771" s="8">
        <f t="shared" si="672"/>
        <v>36</v>
      </c>
      <c r="F1771" s="7">
        <v>93.306419439999999</v>
      </c>
      <c r="G1771" s="8">
        <f t="shared" si="673"/>
        <v>93</v>
      </c>
      <c r="H1771" s="9">
        <v>6.5861073350000003</v>
      </c>
      <c r="I1771" s="8">
        <f t="shared" si="674"/>
        <v>7</v>
      </c>
      <c r="J1771" s="10">
        <v>141.33811679999999</v>
      </c>
      <c r="K1771" s="8">
        <f t="shared" si="675"/>
        <v>141</v>
      </c>
      <c r="L1771" s="5" t="s">
        <v>206</v>
      </c>
    </row>
    <row r="1772" spans="1:12">
      <c r="A1772" s="6">
        <v>69</v>
      </c>
      <c r="B1772" s="6">
        <v>67</v>
      </c>
      <c r="C1772" s="6">
        <v>52</v>
      </c>
      <c r="D1772" s="7">
        <v>27.719489620000001</v>
      </c>
      <c r="E1772" s="8">
        <f t="shared" si="672"/>
        <v>28</v>
      </c>
      <c r="F1772" s="7">
        <v>94.438771419999995</v>
      </c>
      <c r="G1772" s="8">
        <f t="shared" si="673"/>
        <v>94</v>
      </c>
      <c r="H1772" s="9">
        <v>6.8273059079999996</v>
      </c>
      <c r="I1772" s="8">
        <f t="shared" si="674"/>
        <v>7</v>
      </c>
      <c r="J1772" s="10">
        <v>82.830610829999998</v>
      </c>
      <c r="K1772" s="8">
        <f t="shared" si="675"/>
        <v>83</v>
      </c>
      <c r="L1772" s="5" t="s">
        <v>206</v>
      </c>
    </row>
    <row r="1773" spans="1:12">
      <c r="A1773" s="6">
        <v>67</v>
      </c>
      <c r="B1773" s="6">
        <v>68</v>
      </c>
      <c r="C1773" s="6">
        <v>49</v>
      </c>
      <c r="D1773" s="7">
        <v>35.268248309999997</v>
      </c>
      <c r="E1773" s="8">
        <f t="shared" si="672"/>
        <v>35</v>
      </c>
      <c r="F1773" s="7">
        <v>92.382829569999998</v>
      </c>
      <c r="G1773" s="8">
        <f t="shared" si="673"/>
        <v>92</v>
      </c>
      <c r="H1773" s="9">
        <v>6.8217745890000003</v>
      </c>
      <c r="I1773" s="8">
        <f t="shared" si="674"/>
        <v>7</v>
      </c>
      <c r="J1773" s="10">
        <v>149.8488208</v>
      </c>
      <c r="K1773" s="8">
        <f t="shared" si="675"/>
        <v>150</v>
      </c>
      <c r="L1773" s="5" t="s">
        <v>206</v>
      </c>
    </row>
    <row r="1774" spans="1:12">
      <c r="A1774" s="6">
        <v>45</v>
      </c>
      <c r="B1774" s="6">
        <v>57</v>
      </c>
      <c r="C1774" s="6">
        <v>47</v>
      </c>
      <c r="D1774" s="7">
        <v>23.16855863</v>
      </c>
      <c r="E1774" s="8">
        <f t="shared" si="672"/>
        <v>23</v>
      </c>
      <c r="F1774" s="7">
        <v>90.788211579999995</v>
      </c>
      <c r="G1774" s="8">
        <f t="shared" si="673"/>
        <v>91</v>
      </c>
      <c r="H1774" s="9">
        <v>6.6564588310000001</v>
      </c>
      <c r="I1774" s="8">
        <f t="shared" si="674"/>
        <v>7</v>
      </c>
      <c r="J1774" s="10">
        <v>161.68920929999999</v>
      </c>
      <c r="K1774" s="8">
        <f t="shared" si="675"/>
        <v>162</v>
      </c>
      <c r="L1774" s="5" t="s">
        <v>206</v>
      </c>
    </row>
    <row r="1775" spans="1:12">
      <c r="A1775" s="6">
        <v>56</v>
      </c>
      <c r="B1775" s="6">
        <v>50</v>
      </c>
      <c r="C1775" s="6">
        <v>52</v>
      </c>
      <c r="D1775" s="7">
        <v>33.087060510000001</v>
      </c>
      <c r="E1775" s="8">
        <f t="shared" si="672"/>
        <v>33</v>
      </c>
      <c r="F1775" s="7">
        <v>92.251975419999994</v>
      </c>
      <c r="G1775" s="8">
        <f t="shared" si="673"/>
        <v>92</v>
      </c>
      <c r="H1775" s="9">
        <v>6.770384816</v>
      </c>
      <c r="I1775" s="8">
        <f t="shared" si="674"/>
        <v>7</v>
      </c>
      <c r="J1775" s="10">
        <v>88.130076900000006</v>
      </c>
      <c r="K1775" s="8">
        <f t="shared" si="675"/>
        <v>88</v>
      </c>
      <c r="L1775" s="5" t="s">
        <v>206</v>
      </c>
    </row>
    <row r="1776" spans="1:12">
      <c r="A1776" s="6">
        <v>70</v>
      </c>
      <c r="B1776" s="6">
        <v>50</v>
      </c>
      <c r="C1776" s="6">
        <v>53</v>
      </c>
      <c r="D1776" s="7">
        <v>37.462091200000003</v>
      </c>
      <c r="E1776" s="8">
        <f t="shared" si="672"/>
        <v>37</v>
      </c>
      <c r="F1776" s="7">
        <v>90.449678090000006</v>
      </c>
      <c r="G1776" s="8">
        <f t="shared" si="673"/>
        <v>90</v>
      </c>
      <c r="H1776" s="9">
        <v>6.9338097430000003</v>
      </c>
      <c r="I1776" s="8">
        <f t="shared" si="674"/>
        <v>7</v>
      </c>
      <c r="J1776" s="10">
        <v>172.34584480000001</v>
      </c>
      <c r="K1776" s="8">
        <f t="shared" si="675"/>
        <v>172</v>
      </c>
      <c r="L1776" s="5" t="s">
        <v>206</v>
      </c>
    </row>
    <row r="1777" spans="1:12">
      <c r="A1777" s="6">
        <v>44</v>
      </c>
      <c r="B1777" s="6">
        <v>47</v>
      </c>
      <c r="C1777" s="6">
        <v>45</v>
      </c>
      <c r="D1777" s="7">
        <v>38.732189069999997</v>
      </c>
      <c r="E1777" s="8">
        <f t="shared" si="672"/>
        <v>39</v>
      </c>
      <c r="F1777" s="7">
        <v>94.736134840000005</v>
      </c>
      <c r="G1777" s="8">
        <f t="shared" si="673"/>
        <v>95</v>
      </c>
      <c r="H1777" s="9">
        <v>6.5794413040000004</v>
      </c>
      <c r="I1777" s="8">
        <f t="shared" si="674"/>
        <v>7</v>
      </c>
      <c r="J1777" s="10">
        <v>218.14214699999999</v>
      </c>
      <c r="K1777" s="8">
        <f t="shared" si="675"/>
        <v>218</v>
      </c>
      <c r="L1777" s="5" t="s">
        <v>206</v>
      </c>
    </row>
    <row r="1778" spans="1:12">
      <c r="A1778" s="6">
        <v>50</v>
      </c>
      <c r="B1778" s="6">
        <v>60</v>
      </c>
      <c r="C1778" s="6">
        <v>47</v>
      </c>
      <c r="D1778" s="7">
        <v>32.577207260000002</v>
      </c>
      <c r="E1778" s="8">
        <f t="shared" si="672"/>
        <v>33</v>
      </c>
      <c r="F1778" s="7">
        <v>92.748894530000001</v>
      </c>
      <c r="G1778" s="8">
        <f t="shared" si="673"/>
        <v>93</v>
      </c>
      <c r="H1778" s="9">
        <v>6.9279176099999997</v>
      </c>
      <c r="I1778" s="8">
        <f t="shared" si="674"/>
        <v>7</v>
      </c>
      <c r="J1778" s="10">
        <v>93.794284700000006</v>
      </c>
      <c r="K1778" s="8">
        <f t="shared" si="675"/>
        <v>94</v>
      </c>
      <c r="L1778" s="5" t="s">
        <v>206</v>
      </c>
    </row>
    <row r="1779" spans="1:12">
      <c r="A1779" s="6">
        <v>52</v>
      </c>
      <c r="B1779" s="6">
        <v>51</v>
      </c>
      <c r="C1779" s="6">
        <v>53</v>
      </c>
      <c r="D1779" s="7">
        <v>38.382314749999999</v>
      </c>
      <c r="E1779" s="8">
        <f t="shared" si="672"/>
        <v>38</v>
      </c>
      <c r="F1779" s="7">
        <v>93.103785950000002</v>
      </c>
      <c r="G1779" s="8">
        <f t="shared" si="673"/>
        <v>93</v>
      </c>
      <c r="H1779" s="9">
        <v>6.9858040829999997</v>
      </c>
      <c r="I1779" s="8">
        <f t="shared" si="674"/>
        <v>7</v>
      </c>
      <c r="J1779" s="10">
        <v>210.2735346</v>
      </c>
      <c r="K1779" s="8">
        <f t="shared" si="675"/>
        <v>210</v>
      </c>
      <c r="L1779" s="5" t="s">
        <v>206</v>
      </c>
    </row>
    <row r="1780" spans="1:12">
      <c r="A1780" s="6">
        <v>35</v>
      </c>
      <c r="B1780" s="6">
        <v>68</v>
      </c>
      <c r="C1780" s="6">
        <v>45</v>
      </c>
      <c r="D1780" s="7">
        <v>42.93605359</v>
      </c>
      <c r="E1780" s="8">
        <f t="shared" si="672"/>
        <v>43</v>
      </c>
      <c r="F1780" s="7">
        <v>90.094481419999994</v>
      </c>
      <c r="G1780" s="8">
        <f t="shared" si="673"/>
        <v>90</v>
      </c>
      <c r="H1780" s="9">
        <v>6.6124295460000004</v>
      </c>
      <c r="I1780" s="8">
        <f t="shared" si="674"/>
        <v>7</v>
      </c>
      <c r="J1780" s="10">
        <v>234.84661109999999</v>
      </c>
      <c r="K1780" s="8">
        <f t="shared" si="675"/>
        <v>235</v>
      </c>
      <c r="L1780" s="5" t="s">
        <v>206</v>
      </c>
    </row>
    <row r="1781" spans="1:12">
      <c r="A1781" s="6">
        <v>68</v>
      </c>
      <c r="B1781" s="6">
        <v>69</v>
      </c>
      <c r="C1781" s="6">
        <v>52</v>
      </c>
      <c r="D1781" s="7">
        <v>25.65492304</v>
      </c>
      <c r="E1781" s="8">
        <f t="shared" si="672"/>
        <v>26</v>
      </c>
      <c r="F1781" s="7">
        <v>92.745015609999996</v>
      </c>
      <c r="G1781" s="8">
        <f t="shared" si="673"/>
        <v>93</v>
      </c>
      <c r="H1781" s="9">
        <v>6.813383387</v>
      </c>
      <c r="I1781" s="8">
        <f t="shared" si="674"/>
        <v>7</v>
      </c>
      <c r="J1781" s="10">
        <v>52.954779129999999</v>
      </c>
      <c r="K1781" s="8">
        <f t="shared" si="675"/>
        <v>53</v>
      </c>
      <c r="L1781" s="5" t="s">
        <v>206</v>
      </c>
    </row>
    <row r="1782" spans="1:12">
      <c r="A1782" s="6">
        <v>32</v>
      </c>
      <c r="B1782" s="6">
        <v>55</v>
      </c>
      <c r="C1782" s="6">
        <v>52</v>
      </c>
      <c r="D1782" s="7">
        <v>37.588997169999999</v>
      </c>
      <c r="E1782" s="8">
        <f t="shared" si="672"/>
        <v>38</v>
      </c>
      <c r="F1782" s="7">
        <v>91.997403649999995</v>
      </c>
      <c r="G1782" s="8">
        <f t="shared" si="673"/>
        <v>92</v>
      </c>
      <c r="H1782" s="9">
        <v>6.9677595999999999</v>
      </c>
      <c r="I1782" s="8">
        <f t="shared" si="674"/>
        <v>7</v>
      </c>
      <c r="J1782" s="10">
        <v>159.6577388</v>
      </c>
      <c r="K1782" s="8">
        <f t="shared" si="675"/>
        <v>160</v>
      </c>
      <c r="L1782" s="5" t="s">
        <v>206</v>
      </c>
    </row>
    <row r="1783" spans="1:12">
      <c r="A1783" s="6">
        <v>32</v>
      </c>
      <c r="B1783" s="6">
        <v>55</v>
      </c>
      <c r="C1783" s="6">
        <v>51</v>
      </c>
      <c r="D1783" s="7">
        <v>29.60718808</v>
      </c>
      <c r="E1783" s="8">
        <f t="shared" si="672"/>
        <v>30</v>
      </c>
      <c r="F1783" s="7">
        <v>93.156428009999999</v>
      </c>
      <c r="G1783" s="8">
        <f t="shared" si="673"/>
        <v>93</v>
      </c>
      <c r="H1783" s="9">
        <v>6.5739803300000004</v>
      </c>
      <c r="I1783" s="8">
        <f t="shared" si="674"/>
        <v>7</v>
      </c>
      <c r="J1783" s="10">
        <v>62.687105350000003</v>
      </c>
      <c r="K1783" s="8">
        <f t="shared" si="675"/>
        <v>63</v>
      </c>
      <c r="L1783" s="5" t="s">
        <v>206</v>
      </c>
    </row>
    <row r="1784" spans="1:12">
      <c r="A1784" s="6">
        <v>48</v>
      </c>
      <c r="B1784" s="6">
        <v>62</v>
      </c>
      <c r="C1784" s="6">
        <v>47</v>
      </c>
      <c r="D1784" s="7">
        <v>25.347561110000001</v>
      </c>
      <c r="E1784" s="8">
        <f t="shared" si="672"/>
        <v>25</v>
      </c>
      <c r="F1784" s="7">
        <v>93.028710779999997</v>
      </c>
      <c r="G1784" s="8">
        <f t="shared" si="673"/>
        <v>93</v>
      </c>
      <c r="H1784" s="9">
        <v>6.8030949649999997</v>
      </c>
      <c r="I1784" s="8">
        <f t="shared" si="674"/>
        <v>7</v>
      </c>
      <c r="J1784" s="10">
        <v>174.40123370000001</v>
      </c>
      <c r="K1784" s="8">
        <f t="shared" si="675"/>
        <v>174</v>
      </c>
      <c r="L1784" s="5" t="s">
        <v>206</v>
      </c>
    </row>
    <row r="1785" spans="1:12">
      <c r="A1785" s="6">
        <v>39</v>
      </c>
      <c r="B1785" s="6">
        <v>69</v>
      </c>
      <c r="C1785" s="6">
        <v>53</v>
      </c>
      <c r="D1785" s="7">
        <v>25.930038400000001</v>
      </c>
      <c r="E1785" s="8">
        <f t="shared" si="672"/>
        <v>26</v>
      </c>
      <c r="F1785" s="7">
        <v>93.023577649999993</v>
      </c>
      <c r="G1785" s="8">
        <f t="shared" si="673"/>
        <v>93</v>
      </c>
      <c r="H1785" s="9">
        <v>6.9649554350000003</v>
      </c>
      <c r="I1785" s="8">
        <f t="shared" si="674"/>
        <v>7</v>
      </c>
      <c r="J1785" s="10">
        <v>241.82020790000001</v>
      </c>
      <c r="K1785" s="8">
        <f t="shared" si="675"/>
        <v>242</v>
      </c>
      <c r="L1785" s="5" t="s">
        <v>206</v>
      </c>
    </row>
    <row r="1786" spans="1:12">
      <c r="A1786" s="6">
        <v>49</v>
      </c>
      <c r="B1786" s="6">
        <v>61</v>
      </c>
      <c r="C1786" s="6">
        <v>45</v>
      </c>
      <c r="D1786" s="7">
        <v>32.767958870000001</v>
      </c>
      <c r="E1786" s="8">
        <f t="shared" si="672"/>
        <v>33</v>
      </c>
      <c r="F1786" s="7">
        <v>94.573774009999994</v>
      </c>
      <c r="G1786" s="8">
        <f t="shared" si="673"/>
        <v>95</v>
      </c>
      <c r="H1786" s="9">
        <v>6.7642132989999997</v>
      </c>
      <c r="I1786" s="8">
        <f t="shared" si="674"/>
        <v>7</v>
      </c>
      <c r="J1786" s="10">
        <v>240.47959230000001</v>
      </c>
      <c r="K1786" s="8">
        <f t="shared" si="675"/>
        <v>240</v>
      </c>
      <c r="L1786" s="5" t="s">
        <v>206</v>
      </c>
    </row>
    <row r="1787" spans="1:12">
      <c r="A1787" s="6">
        <v>48</v>
      </c>
      <c r="B1787" s="6">
        <v>57</v>
      </c>
      <c r="C1787" s="6">
        <v>54</v>
      </c>
      <c r="D1787" s="7">
        <v>29.023280490000001</v>
      </c>
      <c r="E1787" s="8">
        <f t="shared" si="672"/>
        <v>29</v>
      </c>
      <c r="F1787" s="7">
        <v>90.203967829999996</v>
      </c>
      <c r="G1787" s="8">
        <f t="shared" si="673"/>
        <v>90</v>
      </c>
      <c r="H1787" s="9">
        <v>6.6177031780000002</v>
      </c>
      <c r="I1787" s="8">
        <f t="shared" si="674"/>
        <v>7</v>
      </c>
      <c r="J1787" s="10">
        <v>126.8069869</v>
      </c>
      <c r="K1787" s="8">
        <f t="shared" si="675"/>
        <v>127</v>
      </c>
      <c r="L1787" s="5" t="s">
        <v>206</v>
      </c>
    </row>
    <row r="1788" spans="1:12">
      <c r="A1788" s="6">
        <v>69</v>
      </c>
      <c r="B1788" s="6">
        <v>66</v>
      </c>
      <c r="C1788" s="6">
        <v>49</v>
      </c>
      <c r="D1788" s="7">
        <v>40.004391009999999</v>
      </c>
      <c r="E1788" s="8">
        <f t="shared" si="672"/>
        <v>40</v>
      </c>
      <c r="F1788" s="7">
        <v>90.170158330000007</v>
      </c>
      <c r="G1788" s="8">
        <f t="shared" si="673"/>
        <v>90</v>
      </c>
      <c r="H1788" s="9">
        <v>6.5271100100000004</v>
      </c>
      <c r="I1788" s="8">
        <f t="shared" si="674"/>
        <v>7</v>
      </c>
      <c r="J1788" s="10">
        <v>92.118773719999993</v>
      </c>
      <c r="K1788" s="8">
        <f t="shared" si="675"/>
        <v>92</v>
      </c>
      <c r="L1788" s="5" t="s">
        <v>206</v>
      </c>
    </row>
    <row r="1789" spans="1:12">
      <c r="A1789" s="6">
        <v>53</v>
      </c>
      <c r="B1789" s="6">
        <v>55</v>
      </c>
      <c r="C1789" s="6">
        <v>55</v>
      </c>
      <c r="D1789" s="7">
        <v>33.323157440000003</v>
      </c>
      <c r="E1789" s="8">
        <f t="shared" si="672"/>
        <v>33</v>
      </c>
      <c r="F1789" s="7">
        <v>91.25271223</v>
      </c>
      <c r="G1789" s="8">
        <f t="shared" si="673"/>
        <v>91</v>
      </c>
      <c r="H1789" s="9">
        <v>6.7096688039999997</v>
      </c>
      <c r="I1789" s="8">
        <f t="shared" si="674"/>
        <v>7</v>
      </c>
      <c r="J1789" s="10">
        <v>234.496633</v>
      </c>
      <c r="K1789" s="8">
        <f t="shared" si="675"/>
        <v>234</v>
      </c>
      <c r="L1789" s="5" t="s">
        <v>206</v>
      </c>
    </row>
    <row r="1790" spans="1:12">
      <c r="A1790" s="6">
        <v>38</v>
      </c>
      <c r="B1790" s="6">
        <v>61</v>
      </c>
      <c r="C1790" s="6">
        <v>52</v>
      </c>
      <c r="D1790" s="7">
        <v>31.22790131</v>
      </c>
      <c r="E1790" s="8">
        <f t="shared" si="672"/>
        <v>31</v>
      </c>
      <c r="F1790" s="7">
        <v>94.940213779999993</v>
      </c>
      <c r="G1790" s="8">
        <f t="shared" si="673"/>
        <v>95</v>
      </c>
      <c r="H1790" s="9">
        <v>6.620729882</v>
      </c>
      <c r="I1790" s="8">
        <f t="shared" si="674"/>
        <v>7</v>
      </c>
      <c r="J1790" s="10">
        <v>46.44279118</v>
      </c>
      <c r="K1790" s="8">
        <f t="shared" si="675"/>
        <v>46</v>
      </c>
      <c r="L1790" s="5" t="s">
        <v>206</v>
      </c>
    </row>
    <row r="1791" spans="1:12">
      <c r="A1791" s="6">
        <v>57</v>
      </c>
      <c r="B1791" s="6">
        <v>64</v>
      </c>
      <c r="C1791" s="6">
        <v>55</v>
      </c>
      <c r="D1791" s="7">
        <v>26.683864960000001</v>
      </c>
      <c r="E1791" s="8">
        <f t="shared" si="672"/>
        <v>27</v>
      </c>
      <c r="F1791" s="7">
        <v>92.958541100000005</v>
      </c>
      <c r="G1791" s="8">
        <f t="shared" si="673"/>
        <v>93</v>
      </c>
      <c r="H1791" s="9">
        <v>6.5837604990000003</v>
      </c>
      <c r="I1791" s="8">
        <f t="shared" si="674"/>
        <v>7</v>
      </c>
      <c r="J1791" s="10">
        <v>62.506896820000001</v>
      </c>
      <c r="K1791" s="8">
        <f t="shared" si="675"/>
        <v>63</v>
      </c>
      <c r="L1791" s="5" t="s">
        <v>206</v>
      </c>
    </row>
    <row r="1792" spans="1:12">
      <c r="A1792" s="6">
        <v>51</v>
      </c>
      <c r="B1792" s="6">
        <v>57</v>
      </c>
      <c r="C1792" s="6">
        <v>55</v>
      </c>
      <c r="D1792" s="7">
        <v>24.705283680000001</v>
      </c>
      <c r="E1792" s="8">
        <f t="shared" si="672"/>
        <v>25</v>
      </c>
      <c r="F1792" s="7">
        <v>90.14732171</v>
      </c>
      <c r="G1792" s="8">
        <f t="shared" si="673"/>
        <v>90</v>
      </c>
      <c r="H1792" s="9">
        <v>6.6764073369999997</v>
      </c>
      <c r="I1792" s="8">
        <f t="shared" si="674"/>
        <v>7</v>
      </c>
      <c r="J1792" s="10">
        <v>108.41031580000001</v>
      </c>
      <c r="K1792" s="8">
        <f t="shared" si="675"/>
        <v>108</v>
      </c>
      <c r="L1792" s="5" t="s">
        <v>206</v>
      </c>
    </row>
    <row r="1793" spans="1:12">
      <c r="A1793" s="6">
        <v>56</v>
      </c>
      <c r="B1793" s="6">
        <v>65</v>
      </c>
      <c r="C1793" s="6">
        <v>45</v>
      </c>
      <c r="D1793" s="7">
        <v>38.201682499999997</v>
      </c>
      <c r="E1793" s="8">
        <f t="shared" si="672"/>
        <v>38</v>
      </c>
      <c r="F1793" s="7">
        <v>93.973799630000002</v>
      </c>
      <c r="G1793" s="8">
        <f t="shared" si="673"/>
        <v>94</v>
      </c>
      <c r="H1793" s="9">
        <v>6.7512989360000004</v>
      </c>
      <c r="I1793" s="8">
        <f t="shared" si="674"/>
        <v>7</v>
      </c>
      <c r="J1793" s="10">
        <v>218.0908814</v>
      </c>
      <c r="K1793" s="8">
        <f t="shared" si="675"/>
        <v>218</v>
      </c>
      <c r="L1793" s="5" t="s">
        <v>206</v>
      </c>
    </row>
    <row r="1794" spans="1:12">
      <c r="A1794" s="6">
        <v>54</v>
      </c>
      <c r="B1794" s="6">
        <v>66</v>
      </c>
      <c r="C1794" s="6">
        <v>52</v>
      </c>
      <c r="D1794" s="7">
        <v>36.56769731</v>
      </c>
      <c r="E1794" s="8">
        <f t="shared" si="672"/>
        <v>37</v>
      </c>
      <c r="F1794" s="7">
        <v>93.79503425</v>
      </c>
      <c r="G1794" s="8">
        <f t="shared" si="673"/>
        <v>94</v>
      </c>
      <c r="H1794" s="9">
        <v>6.8675541469999999</v>
      </c>
      <c r="I1794" s="8">
        <f t="shared" si="674"/>
        <v>7</v>
      </c>
      <c r="J1794" s="10">
        <v>104.4218596</v>
      </c>
      <c r="K1794" s="8">
        <f t="shared" si="675"/>
        <v>104</v>
      </c>
      <c r="L1794" s="5" t="s">
        <v>206</v>
      </c>
    </row>
    <row r="1795" spans="1:12">
      <c r="A1795" s="6">
        <v>58</v>
      </c>
      <c r="B1795" s="6">
        <v>55</v>
      </c>
      <c r="C1795" s="6">
        <v>47</v>
      </c>
      <c r="D1795" s="7">
        <v>26.053757919999999</v>
      </c>
      <c r="E1795" s="8">
        <f t="shared" ref="E1795:E1858" si="676">ROUND(D1795, 0)</f>
        <v>26</v>
      </c>
      <c r="F1795" s="7">
        <v>93.691116719999997</v>
      </c>
      <c r="G1795" s="8">
        <f t="shared" ref="G1795:G1858" si="677">ROUND(F1795, 0)</f>
        <v>94</v>
      </c>
      <c r="H1795" s="9">
        <v>6.7424900269999997</v>
      </c>
      <c r="I1795" s="8">
        <f t="shared" ref="I1795:I1858" si="678">ROUND(H1795, 0)</f>
        <v>7</v>
      </c>
      <c r="J1795" s="10">
        <v>240.68639010000001</v>
      </c>
      <c r="K1795" s="8">
        <f t="shared" ref="K1795:K1858" si="679">ROUND(J1795, 0)</f>
        <v>241</v>
      </c>
      <c r="L1795" s="5" t="s">
        <v>206</v>
      </c>
    </row>
    <row r="1796" spans="1:12">
      <c r="A1796" s="6">
        <v>68</v>
      </c>
      <c r="B1796" s="6">
        <v>70</v>
      </c>
      <c r="C1796" s="6">
        <v>54</v>
      </c>
      <c r="D1796" s="7">
        <v>31.299863420000001</v>
      </c>
      <c r="E1796" s="8">
        <f t="shared" si="676"/>
        <v>31</v>
      </c>
      <c r="F1796" s="7">
        <v>92.760391639999995</v>
      </c>
      <c r="G1796" s="8">
        <f t="shared" si="677"/>
        <v>93</v>
      </c>
      <c r="H1796" s="9">
        <v>6.9862286469999999</v>
      </c>
      <c r="I1796" s="8">
        <f t="shared" si="678"/>
        <v>7</v>
      </c>
      <c r="J1796" s="10">
        <v>54.778302019999998</v>
      </c>
      <c r="K1796" s="8">
        <f t="shared" si="679"/>
        <v>55</v>
      </c>
      <c r="L1796" s="5" t="s">
        <v>206</v>
      </c>
    </row>
    <row r="1797" spans="1:12">
      <c r="A1797" s="6">
        <v>42</v>
      </c>
      <c r="B1797" s="6">
        <v>59</v>
      </c>
      <c r="C1797" s="6">
        <v>55</v>
      </c>
      <c r="D1797" s="7">
        <v>40.102077309999999</v>
      </c>
      <c r="E1797" s="8">
        <f t="shared" si="676"/>
        <v>40</v>
      </c>
      <c r="F1797" s="7">
        <v>94.351102010000005</v>
      </c>
      <c r="G1797" s="8">
        <f t="shared" si="677"/>
        <v>94</v>
      </c>
      <c r="H1797" s="9">
        <v>6.9791022429999998</v>
      </c>
      <c r="I1797" s="8">
        <f t="shared" si="678"/>
        <v>7</v>
      </c>
      <c r="J1797" s="10">
        <v>149.11999890000001</v>
      </c>
      <c r="K1797" s="8">
        <f t="shared" si="679"/>
        <v>149</v>
      </c>
      <c r="L1797" s="5" t="s">
        <v>206</v>
      </c>
    </row>
    <row r="1798" spans="1:12">
      <c r="A1798" s="6">
        <v>43</v>
      </c>
      <c r="B1798" s="6">
        <v>64</v>
      </c>
      <c r="C1798" s="6">
        <v>47</v>
      </c>
      <c r="D1798" s="7">
        <v>38.589544910000001</v>
      </c>
      <c r="E1798" s="8">
        <f t="shared" si="676"/>
        <v>39</v>
      </c>
      <c r="F1798" s="7">
        <v>91.580765490000005</v>
      </c>
      <c r="G1798" s="8">
        <f t="shared" si="677"/>
        <v>92</v>
      </c>
      <c r="H1798" s="9">
        <v>6.8256647819999996</v>
      </c>
      <c r="I1798" s="8">
        <f t="shared" si="678"/>
        <v>7</v>
      </c>
      <c r="J1798" s="10">
        <v>102.2708231</v>
      </c>
      <c r="K1798" s="8">
        <f t="shared" si="679"/>
        <v>102</v>
      </c>
      <c r="L1798" s="5" t="s">
        <v>206</v>
      </c>
    </row>
    <row r="1799" spans="1:12">
      <c r="A1799" s="6">
        <v>35</v>
      </c>
      <c r="B1799" s="6">
        <v>67</v>
      </c>
      <c r="C1799" s="6">
        <v>49</v>
      </c>
      <c r="D1799" s="7">
        <v>41.31330062</v>
      </c>
      <c r="E1799" s="8">
        <f t="shared" si="676"/>
        <v>41</v>
      </c>
      <c r="F1799" s="7">
        <v>91.150879799999998</v>
      </c>
      <c r="G1799" s="8">
        <f t="shared" si="677"/>
        <v>91</v>
      </c>
      <c r="H1799" s="9">
        <v>6.6170666740000001</v>
      </c>
      <c r="I1799" s="8">
        <f t="shared" si="678"/>
        <v>7</v>
      </c>
      <c r="J1799" s="10">
        <v>239.74275539999999</v>
      </c>
      <c r="K1799" s="8">
        <f t="shared" si="679"/>
        <v>240</v>
      </c>
      <c r="L1799" s="5" t="s">
        <v>206</v>
      </c>
    </row>
    <row r="1800" spans="1:12">
      <c r="A1800" s="6">
        <v>56</v>
      </c>
      <c r="B1800" s="6">
        <v>59</v>
      </c>
      <c r="C1800" s="6">
        <v>55</v>
      </c>
      <c r="D1800" s="7">
        <v>37.035519030000003</v>
      </c>
      <c r="E1800" s="8">
        <f t="shared" si="676"/>
        <v>37</v>
      </c>
      <c r="F1800" s="7">
        <v>91.794301660000002</v>
      </c>
      <c r="G1800" s="8">
        <f t="shared" si="677"/>
        <v>92</v>
      </c>
      <c r="H1800" s="9">
        <v>6.551892638</v>
      </c>
      <c r="I1800" s="8">
        <f t="shared" si="678"/>
        <v>7</v>
      </c>
      <c r="J1800" s="10">
        <v>188.5181422</v>
      </c>
      <c r="K1800" s="8">
        <f t="shared" si="679"/>
        <v>189</v>
      </c>
      <c r="L1800" s="5" t="s">
        <v>206</v>
      </c>
    </row>
    <row r="1801" spans="1:12">
      <c r="A1801" s="6">
        <v>39</v>
      </c>
      <c r="B1801" s="6">
        <v>64</v>
      </c>
      <c r="C1801" s="6">
        <v>53</v>
      </c>
      <c r="D1801" s="7">
        <v>23.012401799999999</v>
      </c>
      <c r="E1801" s="8">
        <f t="shared" si="676"/>
        <v>23</v>
      </c>
      <c r="F1801" s="7">
        <v>91.073555409999997</v>
      </c>
      <c r="G1801" s="8">
        <f t="shared" si="677"/>
        <v>91</v>
      </c>
      <c r="H1801" s="9">
        <v>6.5988603049999996</v>
      </c>
      <c r="I1801" s="8">
        <f t="shared" si="678"/>
        <v>7</v>
      </c>
      <c r="J1801" s="10">
        <v>208.33579760000001</v>
      </c>
      <c r="K1801" s="8">
        <f t="shared" si="679"/>
        <v>208</v>
      </c>
      <c r="L1801" s="5" t="s">
        <v>206</v>
      </c>
    </row>
    <row r="1802" spans="1:12">
      <c r="A1802" s="6">
        <v>18</v>
      </c>
      <c r="B1802" s="6">
        <v>30</v>
      </c>
      <c r="C1802" s="6">
        <v>29</v>
      </c>
      <c r="D1802" s="7">
        <v>26.762749299999999</v>
      </c>
      <c r="E1802" s="8">
        <f t="shared" si="676"/>
        <v>27</v>
      </c>
      <c r="F1802" s="7">
        <v>92.860568950000001</v>
      </c>
      <c r="G1802" s="8">
        <f t="shared" si="677"/>
        <v>93</v>
      </c>
      <c r="H1802" s="9">
        <v>6.4200187169999996</v>
      </c>
      <c r="I1802" s="8">
        <f t="shared" si="678"/>
        <v>6</v>
      </c>
      <c r="J1802" s="10">
        <v>224.59036639999999</v>
      </c>
      <c r="K1802" s="8">
        <f t="shared" si="679"/>
        <v>225</v>
      </c>
      <c r="L1802" s="5" t="s">
        <v>216</v>
      </c>
    </row>
    <row r="1803" spans="1:12">
      <c r="A1803" s="6">
        <v>37</v>
      </c>
      <c r="B1803" s="6">
        <v>23</v>
      </c>
      <c r="C1803" s="6">
        <v>28</v>
      </c>
      <c r="D1803" s="7">
        <v>25.61294367</v>
      </c>
      <c r="E1803" s="8">
        <f t="shared" si="676"/>
        <v>26</v>
      </c>
      <c r="F1803" s="7">
        <v>94.313883700000005</v>
      </c>
      <c r="G1803" s="8">
        <f t="shared" si="677"/>
        <v>94</v>
      </c>
      <c r="H1803" s="9">
        <v>5.7400545669999996</v>
      </c>
      <c r="I1803" s="8">
        <f t="shared" si="678"/>
        <v>6</v>
      </c>
      <c r="J1803" s="10">
        <v>224.3206759</v>
      </c>
      <c r="K1803" s="8">
        <f t="shared" si="679"/>
        <v>224</v>
      </c>
      <c r="L1803" s="5" t="s">
        <v>216</v>
      </c>
    </row>
    <row r="1804" spans="1:12">
      <c r="A1804" s="6">
        <v>13</v>
      </c>
      <c r="B1804" s="6">
        <v>28</v>
      </c>
      <c r="C1804" s="6">
        <v>33</v>
      </c>
      <c r="D1804" s="7">
        <v>28.130115</v>
      </c>
      <c r="E1804" s="8">
        <f t="shared" si="676"/>
        <v>28</v>
      </c>
      <c r="F1804" s="7">
        <v>95.648076309999993</v>
      </c>
      <c r="G1804" s="8">
        <f t="shared" si="677"/>
        <v>96</v>
      </c>
      <c r="H1804" s="9">
        <v>5.686972967</v>
      </c>
      <c r="I1804" s="8">
        <f t="shared" si="678"/>
        <v>6</v>
      </c>
      <c r="J1804" s="10">
        <v>151.0761899</v>
      </c>
      <c r="K1804" s="8">
        <f t="shared" si="679"/>
        <v>151</v>
      </c>
      <c r="L1804" s="5" t="s">
        <v>216</v>
      </c>
    </row>
    <row r="1805" spans="1:12">
      <c r="A1805" s="6">
        <v>2</v>
      </c>
      <c r="B1805" s="6">
        <v>21</v>
      </c>
      <c r="C1805" s="6">
        <v>35</v>
      </c>
      <c r="D1805" s="7">
        <v>25.028871630000001</v>
      </c>
      <c r="E1805" s="8">
        <f t="shared" si="676"/>
        <v>25</v>
      </c>
      <c r="F1805" s="7">
        <v>91.537209219999994</v>
      </c>
      <c r="G1805" s="8">
        <f t="shared" si="677"/>
        <v>92</v>
      </c>
      <c r="H1805" s="9">
        <v>6.2936623630000001</v>
      </c>
      <c r="I1805" s="8">
        <f t="shared" si="678"/>
        <v>6</v>
      </c>
      <c r="J1805" s="10">
        <v>179.82489440000001</v>
      </c>
      <c r="K1805" s="8">
        <f t="shared" si="679"/>
        <v>180</v>
      </c>
      <c r="L1805" s="5" t="s">
        <v>216</v>
      </c>
    </row>
    <row r="1806" spans="1:12">
      <c r="A1806" s="6">
        <v>10</v>
      </c>
      <c r="B1806" s="6">
        <v>18</v>
      </c>
      <c r="C1806" s="6">
        <v>35</v>
      </c>
      <c r="D1806" s="7">
        <v>27.797976510000002</v>
      </c>
      <c r="E1806" s="8">
        <f t="shared" si="676"/>
        <v>28</v>
      </c>
      <c r="F1806" s="7">
        <v>99.645730020000002</v>
      </c>
      <c r="G1806" s="8">
        <f t="shared" si="677"/>
        <v>100</v>
      </c>
      <c r="H1806" s="9">
        <v>6.381975465</v>
      </c>
      <c r="I1806" s="8">
        <f t="shared" si="678"/>
        <v>6</v>
      </c>
      <c r="J1806" s="10">
        <v>181.69422829999999</v>
      </c>
      <c r="K1806" s="8">
        <f t="shared" si="679"/>
        <v>182</v>
      </c>
      <c r="L1806" s="5" t="s">
        <v>216</v>
      </c>
    </row>
    <row r="1807" spans="1:12">
      <c r="A1807" s="6">
        <v>7</v>
      </c>
      <c r="B1807" s="6">
        <v>11</v>
      </c>
      <c r="C1807" s="6">
        <v>32</v>
      </c>
      <c r="D1807" s="7">
        <v>29.25902906</v>
      </c>
      <c r="E1807" s="8">
        <f t="shared" si="676"/>
        <v>29</v>
      </c>
      <c r="F1807" s="7">
        <v>95.112946969999996</v>
      </c>
      <c r="G1807" s="8">
        <f t="shared" si="677"/>
        <v>95</v>
      </c>
      <c r="H1807" s="9">
        <v>5.5421691390000003</v>
      </c>
      <c r="I1807" s="8">
        <f t="shared" si="678"/>
        <v>6</v>
      </c>
      <c r="J1807" s="10">
        <v>184.7624496</v>
      </c>
      <c r="K1807" s="8">
        <f t="shared" si="679"/>
        <v>185</v>
      </c>
      <c r="L1807" s="5" t="s">
        <v>216</v>
      </c>
    </row>
    <row r="1808" spans="1:12">
      <c r="A1808" s="6">
        <v>39</v>
      </c>
      <c r="B1808" s="6">
        <v>5</v>
      </c>
      <c r="C1808" s="6">
        <v>31</v>
      </c>
      <c r="D1808" s="7">
        <v>27.10134661</v>
      </c>
      <c r="E1808" s="8">
        <f t="shared" si="676"/>
        <v>27</v>
      </c>
      <c r="F1808" s="7">
        <v>93.699799459999994</v>
      </c>
      <c r="G1808" s="8">
        <f t="shared" si="677"/>
        <v>94</v>
      </c>
      <c r="H1808" s="9">
        <v>5.5519631839999999</v>
      </c>
      <c r="I1808" s="8">
        <f t="shared" si="678"/>
        <v>6</v>
      </c>
      <c r="J1808" s="10">
        <v>150.95026319999999</v>
      </c>
      <c r="K1808" s="8">
        <f t="shared" si="679"/>
        <v>151</v>
      </c>
      <c r="L1808" s="5" t="s">
        <v>216</v>
      </c>
    </row>
    <row r="1809" spans="1:12">
      <c r="A1809" s="6">
        <v>34</v>
      </c>
      <c r="B1809" s="6">
        <v>6</v>
      </c>
      <c r="C1809" s="6">
        <v>27</v>
      </c>
      <c r="D1809" s="7">
        <v>25.84726298</v>
      </c>
      <c r="E1809" s="8">
        <f t="shared" si="676"/>
        <v>26</v>
      </c>
      <c r="F1809" s="7">
        <v>90.92669463</v>
      </c>
      <c r="G1809" s="8">
        <f t="shared" si="677"/>
        <v>91</v>
      </c>
      <c r="H1809" s="9">
        <v>5.8607404809999997</v>
      </c>
      <c r="I1809" s="8">
        <f t="shared" si="678"/>
        <v>6</v>
      </c>
      <c r="J1809" s="10">
        <v>147.88889940000001</v>
      </c>
      <c r="K1809" s="8">
        <f t="shared" si="679"/>
        <v>148</v>
      </c>
      <c r="L1809" s="5" t="s">
        <v>216</v>
      </c>
    </row>
    <row r="1810" spans="1:12">
      <c r="A1810" s="6">
        <v>31</v>
      </c>
      <c r="B1810" s="6">
        <v>30</v>
      </c>
      <c r="C1810" s="6">
        <v>29</v>
      </c>
      <c r="D1810" s="7">
        <v>26.58580443</v>
      </c>
      <c r="E1810" s="8">
        <f t="shared" si="676"/>
        <v>27</v>
      </c>
      <c r="F1810" s="7">
        <v>90.98617591</v>
      </c>
      <c r="G1810" s="8">
        <f t="shared" si="677"/>
        <v>91</v>
      </c>
      <c r="H1810" s="9">
        <v>5.5588070629999997</v>
      </c>
      <c r="I1810" s="8">
        <f t="shared" si="678"/>
        <v>6</v>
      </c>
      <c r="J1810" s="10">
        <v>178.8116076</v>
      </c>
      <c r="K1810" s="8">
        <f t="shared" si="679"/>
        <v>179</v>
      </c>
      <c r="L1810" s="5" t="s">
        <v>216</v>
      </c>
    </row>
    <row r="1811" spans="1:12">
      <c r="A1811" s="6">
        <v>25</v>
      </c>
      <c r="B1811" s="6">
        <v>7</v>
      </c>
      <c r="C1811" s="6">
        <v>35</v>
      </c>
      <c r="D1811" s="7">
        <v>28.385038819999998</v>
      </c>
      <c r="E1811" s="8">
        <f t="shared" si="676"/>
        <v>28</v>
      </c>
      <c r="F1811" s="7">
        <v>99.188436839999994</v>
      </c>
      <c r="G1811" s="8">
        <f t="shared" si="677"/>
        <v>99</v>
      </c>
      <c r="H1811" s="9">
        <v>5.5577117100000004</v>
      </c>
      <c r="I1811" s="8">
        <f t="shared" si="678"/>
        <v>6</v>
      </c>
      <c r="J1811" s="10">
        <v>189.6711349</v>
      </c>
      <c r="K1811" s="8">
        <f t="shared" si="679"/>
        <v>190</v>
      </c>
      <c r="L1811" s="5" t="s">
        <v>216</v>
      </c>
    </row>
    <row r="1812" spans="1:12">
      <c r="A1812" s="6">
        <v>16</v>
      </c>
      <c r="B1812" s="6">
        <v>18</v>
      </c>
      <c r="C1812" s="6">
        <v>26</v>
      </c>
      <c r="D1812" s="7">
        <v>28.43647052</v>
      </c>
      <c r="E1812" s="8">
        <f t="shared" si="676"/>
        <v>28</v>
      </c>
      <c r="F1812" s="7">
        <v>91.813207169999998</v>
      </c>
      <c r="G1812" s="8">
        <f t="shared" si="677"/>
        <v>92</v>
      </c>
      <c r="H1812" s="9">
        <v>5.5683659260000002</v>
      </c>
      <c r="I1812" s="8">
        <f t="shared" si="678"/>
        <v>6</v>
      </c>
      <c r="J1812" s="10">
        <v>145.5414413</v>
      </c>
      <c r="K1812" s="8">
        <f t="shared" si="679"/>
        <v>146</v>
      </c>
      <c r="L1812" s="5" t="s">
        <v>216</v>
      </c>
    </row>
    <row r="1813" spans="1:12">
      <c r="A1813" s="6">
        <v>26</v>
      </c>
      <c r="B1813" s="6">
        <v>10</v>
      </c>
      <c r="C1813" s="6">
        <v>33</v>
      </c>
      <c r="D1813" s="7">
        <v>28.272981340000001</v>
      </c>
      <c r="E1813" s="8">
        <f t="shared" si="676"/>
        <v>28</v>
      </c>
      <c r="F1813" s="7">
        <v>96.936494730000007</v>
      </c>
      <c r="G1813" s="8">
        <f t="shared" si="677"/>
        <v>97</v>
      </c>
      <c r="H1813" s="9">
        <v>6.0707178600000002</v>
      </c>
      <c r="I1813" s="8">
        <f t="shared" si="678"/>
        <v>6</v>
      </c>
      <c r="J1813" s="10">
        <v>198.82348619999999</v>
      </c>
      <c r="K1813" s="8">
        <f t="shared" si="679"/>
        <v>199</v>
      </c>
      <c r="L1813" s="5" t="s">
        <v>216</v>
      </c>
    </row>
    <row r="1814" spans="1:12">
      <c r="A1814" s="6">
        <v>27</v>
      </c>
      <c r="B1814" s="6">
        <v>8</v>
      </c>
      <c r="C1814" s="6">
        <v>32</v>
      </c>
      <c r="D1814" s="7">
        <v>27.006484360000002</v>
      </c>
      <c r="E1814" s="8">
        <f t="shared" si="676"/>
        <v>27</v>
      </c>
      <c r="F1814" s="7">
        <v>96.461689309999997</v>
      </c>
      <c r="G1814" s="8">
        <f t="shared" si="677"/>
        <v>96</v>
      </c>
      <c r="H1814" s="9">
        <v>5.6278605490000002</v>
      </c>
      <c r="I1814" s="8">
        <f t="shared" si="678"/>
        <v>6</v>
      </c>
      <c r="J1814" s="10">
        <v>144.33313150000001</v>
      </c>
      <c r="K1814" s="8">
        <f t="shared" si="679"/>
        <v>144</v>
      </c>
      <c r="L1814" s="5" t="s">
        <v>216</v>
      </c>
    </row>
    <row r="1815" spans="1:12">
      <c r="A1815" s="6">
        <v>37</v>
      </c>
      <c r="B1815" s="6">
        <v>18</v>
      </c>
      <c r="C1815" s="6">
        <v>30</v>
      </c>
      <c r="D1815" s="7">
        <v>27.635512590000001</v>
      </c>
      <c r="E1815" s="8">
        <f t="shared" si="676"/>
        <v>28</v>
      </c>
      <c r="F1815" s="7">
        <v>99.348549169999998</v>
      </c>
      <c r="G1815" s="8">
        <f t="shared" si="677"/>
        <v>99</v>
      </c>
      <c r="H1815" s="9">
        <v>6.3848841800000002</v>
      </c>
      <c r="I1815" s="8">
        <f t="shared" si="678"/>
        <v>6</v>
      </c>
      <c r="J1815" s="10">
        <v>157.9171537</v>
      </c>
      <c r="K1815" s="8">
        <f t="shared" si="679"/>
        <v>158</v>
      </c>
      <c r="L1815" s="5" t="s">
        <v>216</v>
      </c>
    </row>
    <row r="1816" spans="1:12">
      <c r="A1816" s="6">
        <v>19</v>
      </c>
      <c r="B1816" s="6">
        <v>15</v>
      </c>
      <c r="C1816" s="6">
        <v>34</v>
      </c>
      <c r="D1816" s="7">
        <v>26.29644905</v>
      </c>
      <c r="E1816" s="8">
        <f t="shared" si="676"/>
        <v>26</v>
      </c>
      <c r="F1816" s="7">
        <v>99.658091510000006</v>
      </c>
      <c r="G1816" s="8">
        <f t="shared" si="677"/>
        <v>100</v>
      </c>
      <c r="H1816" s="9">
        <v>5.6858890659999997</v>
      </c>
      <c r="I1816" s="8">
        <f t="shared" si="678"/>
        <v>6</v>
      </c>
      <c r="J1816" s="10">
        <v>215.91950489999999</v>
      </c>
      <c r="K1816" s="8">
        <f t="shared" si="679"/>
        <v>216</v>
      </c>
      <c r="L1816" s="5" t="s">
        <v>216</v>
      </c>
    </row>
    <row r="1817" spans="1:12">
      <c r="A1817" s="6">
        <v>0</v>
      </c>
      <c r="B1817" s="6">
        <v>19</v>
      </c>
      <c r="C1817" s="6">
        <v>33</v>
      </c>
      <c r="D1817" s="7">
        <v>27.1326009</v>
      </c>
      <c r="E1817" s="8">
        <f t="shared" si="676"/>
        <v>27</v>
      </c>
      <c r="F1817" s="7">
        <v>95.237979890000005</v>
      </c>
      <c r="G1817" s="8">
        <f t="shared" si="677"/>
        <v>95</v>
      </c>
      <c r="H1817" s="9">
        <v>6.2344584169999999</v>
      </c>
      <c r="I1817" s="8">
        <f t="shared" si="678"/>
        <v>6</v>
      </c>
      <c r="J1817" s="10">
        <v>204.72065670000001</v>
      </c>
      <c r="K1817" s="8">
        <f t="shared" si="679"/>
        <v>205</v>
      </c>
      <c r="L1817" s="5" t="s">
        <v>216</v>
      </c>
    </row>
    <row r="1818" spans="1:12">
      <c r="A1818" s="6">
        <v>31</v>
      </c>
      <c r="B1818" s="6">
        <v>20</v>
      </c>
      <c r="C1818" s="6">
        <v>26</v>
      </c>
      <c r="D1818" s="7">
        <v>25.565678030000001</v>
      </c>
      <c r="E1818" s="8">
        <f t="shared" si="676"/>
        <v>26</v>
      </c>
      <c r="F1818" s="7">
        <v>97.613615440000004</v>
      </c>
      <c r="G1818" s="8">
        <f t="shared" si="677"/>
        <v>98</v>
      </c>
      <c r="H1818" s="9">
        <v>6.4431686419999998</v>
      </c>
      <c r="I1818" s="8">
        <f t="shared" si="678"/>
        <v>6</v>
      </c>
      <c r="J1818" s="10">
        <v>199.7936345</v>
      </c>
      <c r="K1818" s="8">
        <f t="shared" si="679"/>
        <v>200</v>
      </c>
      <c r="L1818" s="5" t="s">
        <v>216</v>
      </c>
    </row>
    <row r="1819" spans="1:12">
      <c r="A1819" s="6">
        <v>9</v>
      </c>
      <c r="B1819" s="6">
        <v>17</v>
      </c>
      <c r="C1819" s="6">
        <v>32</v>
      </c>
      <c r="D1819" s="7">
        <v>25.949516620000001</v>
      </c>
      <c r="E1819" s="8">
        <f t="shared" si="676"/>
        <v>26</v>
      </c>
      <c r="F1819" s="7">
        <v>93.405487030000003</v>
      </c>
      <c r="G1819" s="8">
        <f t="shared" si="677"/>
        <v>93</v>
      </c>
      <c r="H1819" s="9">
        <v>5.8423179889999997</v>
      </c>
      <c r="I1819" s="8">
        <f t="shared" si="678"/>
        <v>6</v>
      </c>
      <c r="J1819" s="10">
        <v>172.05404909999999</v>
      </c>
      <c r="K1819" s="8">
        <f t="shared" si="679"/>
        <v>172</v>
      </c>
      <c r="L1819" s="5" t="s">
        <v>216</v>
      </c>
    </row>
    <row r="1820" spans="1:12">
      <c r="A1820" s="6">
        <v>22</v>
      </c>
      <c r="B1820" s="6">
        <v>11</v>
      </c>
      <c r="C1820" s="6">
        <v>29</v>
      </c>
      <c r="D1820" s="7">
        <v>28.03380598</v>
      </c>
      <c r="E1820" s="8">
        <f t="shared" si="676"/>
        <v>28</v>
      </c>
      <c r="F1820" s="7">
        <v>95.016305930000001</v>
      </c>
      <c r="G1820" s="8">
        <f t="shared" si="677"/>
        <v>95</v>
      </c>
      <c r="H1820" s="9">
        <v>5.9557429710000003</v>
      </c>
      <c r="I1820" s="8">
        <f t="shared" si="678"/>
        <v>6</v>
      </c>
      <c r="J1820" s="10">
        <v>218.00557130000001</v>
      </c>
      <c r="K1820" s="8">
        <f t="shared" si="679"/>
        <v>218</v>
      </c>
      <c r="L1820" s="5" t="s">
        <v>216</v>
      </c>
    </row>
    <row r="1821" spans="1:12">
      <c r="A1821" s="6">
        <v>31</v>
      </c>
      <c r="B1821" s="6">
        <v>6</v>
      </c>
      <c r="C1821" s="6">
        <v>26</v>
      </c>
      <c r="D1821" s="7">
        <v>29.128591289999999</v>
      </c>
      <c r="E1821" s="8">
        <f t="shared" si="676"/>
        <v>29</v>
      </c>
      <c r="F1821" s="7">
        <v>91.309248330000003</v>
      </c>
      <c r="G1821" s="8">
        <f t="shared" si="677"/>
        <v>91</v>
      </c>
      <c r="H1821" s="9">
        <v>5.7413673750000003</v>
      </c>
      <c r="I1821" s="8">
        <f t="shared" si="678"/>
        <v>6</v>
      </c>
      <c r="J1821" s="10">
        <v>157.23885530000001</v>
      </c>
      <c r="K1821" s="8">
        <f t="shared" si="679"/>
        <v>157</v>
      </c>
      <c r="L1821" s="5" t="s">
        <v>216</v>
      </c>
    </row>
    <row r="1822" spans="1:12">
      <c r="A1822" s="6">
        <v>34</v>
      </c>
      <c r="B1822" s="6">
        <v>6</v>
      </c>
      <c r="C1822" s="6">
        <v>30</v>
      </c>
      <c r="D1822" s="7">
        <v>27.082825199999998</v>
      </c>
      <c r="E1822" s="8">
        <f t="shared" si="676"/>
        <v>27</v>
      </c>
      <c r="F1822" s="7">
        <v>97.001554909999996</v>
      </c>
      <c r="G1822" s="8">
        <f t="shared" si="677"/>
        <v>97</v>
      </c>
      <c r="H1822" s="9">
        <v>5.9483425710000004</v>
      </c>
      <c r="I1822" s="8">
        <f t="shared" si="678"/>
        <v>6</v>
      </c>
      <c r="J1822" s="10">
        <v>171.7575545</v>
      </c>
      <c r="K1822" s="8">
        <f t="shared" si="679"/>
        <v>172</v>
      </c>
      <c r="L1822" s="5" t="s">
        <v>216</v>
      </c>
    </row>
    <row r="1823" spans="1:12">
      <c r="A1823" s="6">
        <v>24</v>
      </c>
      <c r="B1823" s="6">
        <v>6</v>
      </c>
      <c r="C1823" s="6">
        <v>32</v>
      </c>
      <c r="D1823" s="7">
        <v>28.113214939999999</v>
      </c>
      <c r="E1823" s="8">
        <f t="shared" si="676"/>
        <v>28</v>
      </c>
      <c r="F1823" s="7">
        <v>90.017345259999999</v>
      </c>
      <c r="G1823" s="8">
        <f t="shared" si="677"/>
        <v>90</v>
      </c>
      <c r="H1823" s="9">
        <v>6.3870675620000004</v>
      </c>
      <c r="I1823" s="8">
        <f t="shared" si="678"/>
        <v>6</v>
      </c>
      <c r="J1823" s="10">
        <v>172.48136410000001</v>
      </c>
      <c r="K1823" s="8">
        <f t="shared" si="679"/>
        <v>172</v>
      </c>
      <c r="L1823" s="5" t="s">
        <v>216</v>
      </c>
    </row>
    <row r="1824" spans="1:12">
      <c r="A1824" s="6">
        <v>1</v>
      </c>
      <c r="B1824" s="6">
        <v>8</v>
      </c>
      <c r="C1824" s="6">
        <v>26</v>
      </c>
      <c r="D1824" s="7">
        <v>27.5136304</v>
      </c>
      <c r="E1824" s="8">
        <f t="shared" si="676"/>
        <v>28</v>
      </c>
      <c r="F1824" s="7">
        <v>94.189558160000004</v>
      </c>
      <c r="G1824" s="8">
        <f t="shared" si="677"/>
        <v>94</v>
      </c>
      <c r="H1824" s="9">
        <v>5.5629119129999998</v>
      </c>
      <c r="I1824" s="8">
        <f t="shared" si="678"/>
        <v>6</v>
      </c>
      <c r="J1824" s="10">
        <v>156.67325529999999</v>
      </c>
      <c r="K1824" s="8">
        <f t="shared" si="679"/>
        <v>157</v>
      </c>
      <c r="L1824" s="5" t="s">
        <v>216</v>
      </c>
    </row>
    <row r="1825" spans="1:12">
      <c r="A1825" s="6">
        <v>31</v>
      </c>
      <c r="B1825" s="6">
        <v>13</v>
      </c>
      <c r="C1825" s="6">
        <v>33</v>
      </c>
      <c r="D1825" s="7">
        <v>27.63834933</v>
      </c>
      <c r="E1825" s="8">
        <f t="shared" si="676"/>
        <v>28</v>
      </c>
      <c r="F1825" s="7">
        <v>95.487633889999998</v>
      </c>
      <c r="G1825" s="8">
        <f t="shared" si="677"/>
        <v>95</v>
      </c>
      <c r="H1825" s="9">
        <v>5.85971872</v>
      </c>
      <c r="I1825" s="8">
        <f t="shared" si="678"/>
        <v>6</v>
      </c>
      <c r="J1825" s="10">
        <v>205.5463111</v>
      </c>
      <c r="K1825" s="8">
        <f t="shared" si="679"/>
        <v>206</v>
      </c>
      <c r="L1825" s="5" t="s">
        <v>216</v>
      </c>
    </row>
    <row r="1826" spans="1:12">
      <c r="A1826" s="6">
        <v>10</v>
      </c>
      <c r="B1826" s="6">
        <v>9</v>
      </c>
      <c r="C1826" s="6">
        <v>28</v>
      </c>
      <c r="D1826" s="7">
        <v>29.012568989999998</v>
      </c>
      <c r="E1826" s="8">
        <f t="shared" si="676"/>
        <v>29</v>
      </c>
      <c r="F1826" s="7">
        <v>94.010143880000001</v>
      </c>
      <c r="G1826" s="8">
        <f t="shared" si="677"/>
        <v>94</v>
      </c>
      <c r="H1826" s="9">
        <v>6.2829550730000001</v>
      </c>
      <c r="I1826" s="8">
        <f t="shared" si="678"/>
        <v>6</v>
      </c>
      <c r="J1826" s="10">
        <v>150.05003120000001</v>
      </c>
      <c r="K1826" s="8">
        <f t="shared" si="679"/>
        <v>150</v>
      </c>
      <c r="L1826" s="5" t="s">
        <v>216</v>
      </c>
    </row>
    <row r="1827" spans="1:12">
      <c r="A1827" s="6">
        <v>36</v>
      </c>
      <c r="B1827" s="6">
        <v>27</v>
      </c>
      <c r="C1827" s="6">
        <v>26</v>
      </c>
      <c r="D1827" s="7">
        <v>26.58413917</v>
      </c>
      <c r="E1827" s="8">
        <f t="shared" si="676"/>
        <v>27</v>
      </c>
      <c r="F1827" s="7">
        <v>95.789231369999996</v>
      </c>
      <c r="G1827" s="8">
        <f t="shared" si="677"/>
        <v>96</v>
      </c>
      <c r="H1827" s="9">
        <v>6.2544957099999996</v>
      </c>
      <c r="I1827" s="8">
        <f t="shared" si="678"/>
        <v>6</v>
      </c>
      <c r="J1827" s="10">
        <v>171.6262299</v>
      </c>
      <c r="K1827" s="8">
        <f t="shared" si="679"/>
        <v>172</v>
      </c>
      <c r="L1827" s="5" t="s">
        <v>216</v>
      </c>
    </row>
    <row r="1828" spans="1:12">
      <c r="A1828" s="6">
        <v>38</v>
      </c>
      <c r="B1828" s="6">
        <v>24</v>
      </c>
      <c r="C1828" s="6">
        <v>33</v>
      </c>
      <c r="D1828" s="7">
        <v>28.28905147</v>
      </c>
      <c r="E1828" s="8">
        <f t="shared" si="676"/>
        <v>28</v>
      </c>
      <c r="F1828" s="7">
        <v>97.003964049999993</v>
      </c>
      <c r="G1828" s="8">
        <f t="shared" si="677"/>
        <v>97</v>
      </c>
      <c r="H1828" s="9">
        <v>5.9738531239999997</v>
      </c>
      <c r="I1828" s="8">
        <f t="shared" si="678"/>
        <v>6</v>
      </c>
      <c r="J1828" s="10">
        <v>142.94032329999999</v>
      </c>
      <c r="K1828" s="8">
        <f t="shared" si="679"/>
        <v>143</v>
      </c>
      <c r="L1828" s="5" t="s">
        <v>216</v>
      </c>
    </row>
    <row r="1829" spans="1:12">
      <c r="A1829" s="6">
        <v>11</v>
      </c>
      <c r="B1829" s="6">
        <v>6</v>
      </c>
      <c r="C1829" s="6">
        <v>25</v>
      </c>
      <c r="D1829" s="7">
        <v>28.69164799</v>
      </c>
      <c r="E1829" s="8">
        <f t="shared" si="676"/>
        <v>29</v>
      </c>
      <c r="F1829" s="7">
        <v>96.652486719999999</v>
      </c>
      <c r="G1829" s="8">
        <f t="shared" si="677"/>
        <v>97</v>
      </c>
      <c r="H1829" s="9">
        <v>6.0815680519999997</v>
      </c>
      <c r="I1829" s="8">
        <f t="shared" si="678"/>
        <v>6</v>
      </c>
      <c r="J1829" s="10">
        <v>178.9635457</v>
      </c>
      <c r="K1829" s="8">
        <f t="shared" si="679"/>
        <v>179</v>
      </c>
      <c r="L1829" s="5" t="s">
        <v>216</v>
      </c>
    </row>
    <row r="1830" spans="1:12">
      <c r="A1830" s="6">
        <v>16</v>
      </c>
      <c r="B1830" s="6">
        <v>14</v>
      </c>
      <c r="C1830" s="6">
        <v>30</v>
      </c>
      <c r="D1830" s="7">
        <v>29.709312879999999</v>
      </c>
      <c r="E1830" s="8">
        <f t="shared" si="676"/>
        <v>30</v>
      </c>
      <c r="F1830" s="7">
        <v>96.304843250000005</v>
      </c>
      <c r="G1830" s="8">
        <f t="shared" si="677"/>
        <v>96</v>
      </c>
      <c r="H1830" s="9">
        <v>6.3746675599999998</v>
      </c>
      <c r="I1830" s="8">
        <f t="shared" si="678"/>
        <v>6</v>
      </c>
      <c r="J1830" s="10">
        <v>209.8453993</v>
      </c>
      <c r="K1830" s="8">
        <f t="shared" si="679"/>
        <v>210</v>
      </c>
      <c r="L1830" s="5" t="s">
        <v>216</v>
      </c>
    </row>
    <row r="1831" spans="1:12">
      <c r="A1831" s="6">
        <v>33</v>
      </c>
      <c r="B1831" s="6">
        <v>14</v>
      </c>
      <c r="C1831" s="6">
        <v>35</v>
      </c>
      <c r="D1831" s="7">
        <v>27.148652850000001</v>
      </c>
      <c r="E1831" s="8">
        <f t="shared" si="676"/>
        <v>27</v>
      </c>
      <c r="F1831" s="7">
        <v>96.663552129999999</v>
      </c>
      <c r="G1831" s="8">
        <f t="shared" si="677"/>
        <v>97</v>
      </c>
      <c r="H1831" s="9">
        <v>6.0277071710000003</v>
      </c>
      <c r="I1831" s="8">
        <f t="shared" si="678"/>
        <v>6</v>
      </c>
      <c r="J1831" s="10">
        <v>149.24334970000001</v>
      </c>
      <c r="K1831" s="8">
        <f t="shared" si="679"/>
        <v>149</v>
      </c>
      <c r="L1831" s="5" t="s">
        <v>216</v>
      </c>
    </row>
    <row r="1832" spans="1:12">
      <c r="A1832" s="6">
        <v>16</v>
      </c>
      <c r="B1832" s="6">
        <v>6</v>
      </c>
      <c r="C1832" s="6">
        <v>29</v>
      </c>
      <c r="D1832" s="7">
        <v>29.28725038</v>
      </c>
      <c r="E1832" s="8">
        <f t="shared" si="676"/>
        <v>29</v>
      </c>
      <c r="F1832" s="7">
        <v>91.956149179999997</v>
      </c>
      <c r="G1832" s="8">
        <f t="shared" si="677"/>
        <v>92</v>
      </c>
      <c r="H1832" s="9">
        <v>5.8682850819999999</v>
      </c>
      <c r="I1832" s="8">
        <f t="shared" si="678"/>
        <v>6</v>
      </c>
      <c r="J1832" s="10">
        <v>132.14911760000001</v>
      </c>
      <c r="K1832" s="8">
        <f t="shared" si="679"/>
        <v>132</v>
      </c>
      <c r="L1832" s="5" t="s">
        <v>216</v>
      </c>
    </row>
    <row r="1833" spans="1:12">
      <c r="A1833" s="6">
        <v>32</v>
      </c>
      <c r="B1833" s="6">
        <v>11</v>
      </c>
      <c r="C1833" s="6">
        <v>31</v>
      </c>
      <c r="D1833" s="7">
        <v>25.06871967</v>
      </c>
      <c r="E1833" s="8">
        <f t="shared" si="676"/>
        <v>25</v>
      </c>
      <c r="F1833" s="7">
        <v>93.314104470000004</v>
      </c>
      <c r="G1833" s="8">
        <f t="shared" si="677"/>
        <v>93</v>
      </c>
      <c r="H1833" s="9">
        <v>6.205931638</v>
      </c>
      <c r="I1833" s="8">
        <f t="shared" si="678"/>
        <v>6</v>
      </c>
      <c r="J1833" s="10">
        <v>134.8419069</v>
      </c>
      <c r="K1833" s="8">
        <f t="shared" si="679"/>
        <v>135</v>
      </c>
      <c r="L1833" s="5" t="s">
        <v>216</v>
      </c>
    </row>
    <row r="1834" spans="1:12">
      <c r="A1834" s="6">
        <v>38</v>
      </c>
      <c r="B1834" s="6">
        <v>14</v>
      </c>
      <c r="C1834" s="6">
        <v>30</v>
      </c>
      <c r="D1834" s="7">
        <v>26.92449525</v>
      </c>
      <c r="E1834" s="8">
        <f t="shared" si="676"/>
        <v>27</v>
      </c>
      <c r="F1834" s="7">
        <v>91.201060190000007</v>
      </c>
      <c r="G1834" s="8">
        <f t="shared" si="677"/>
        <v>91</v>
      </c>
      <c r="H1834" s="9">
        <v>5.5707453859999996</v>
      </c>
      <c r="I1834" s="8">
        <f t="shared" si="678"/>
        <v>6</v>
      </c>
      <c r="J1834" s="10">
        <v>194.90221360000001</v>
      </c>
      <c r="K1834" s="8">
        <f t="shared" si="679"/>
        <v>195</v>
      </c>
      <c r="L1834" s="5" t="s">
        <v>216</v>
      </c>
    </row>
    <row r="1835" spans="1:12">
      <c r="A1835" s="6">
        <v>8</v>
      </c>
      <c r="B1835" s="6">
        <v>6</v>
      </c>
      <c r="C1835" s="6">
        <v>33</v>
      </c>
      <c r="D1835" s="7">
        <v>28.278042880000001</v>
      </c>
      <c r="E1835" s="8">
        <f t="shared" si="676"/>
        <v>28</v>
      </c>
      <c r="F1835" s="7">
        <v>93.647612659999993</v>
      </c>
      <c r="G1835" s="8">
        <f t="shared" si="677"/>
        <v>94</v>
      </c>
      <c r="H1835" s="9">
        <v>6.095261013</v>
      </c>
      <c r="I1835" s="8">
        <f t="shared" si="678"/>
        <v>6</v>
      </c>
      <c r="J1835" s="10">
        <v>171.94579590000001</v>
      </c>
      <c r="K1835" s="8">
        <f t="shared" si="679"/>
        <v>172</v>
      </c>
      <c r="L1835" s="5" t="s">
        <v>216</v>
      </c>
    </row>
    <row r="1836" spans="1:12">
      <c r="A1836" s="6">
        <v>23</v>
      </c>
      <c r="B1836" s="6">
        <v>6</v>
      </c>
      <c r="C1836" s="6">
        <v>33</v>
      </c>
      <c r="D1836" s="7">
        <v>29.180325620000001</v>
      </c>
      <c r="E1836" s="8">
        <f t="shared" si="676"/>
        <v>29</v>
      </c>
      <c r="F1836" s="7">
        <v>92.730412220000005</v>
      </c>
      <c r="G1836" s="8">
        <f t="shared" si="677"/>
        <v>93</v>
      </c>
      <c r="H1836" s="9">
        <v>6.0257895939999999</v>
      </c>
      <c r="I1836" s="8">
        <f t="shared" si="678"/>
        <v>6</v>
      </c>
      <c r="J1836" s="10">
        <v>204.96036770000001</v>
      </c>
      <c r="K1836" s="8">
        <f t="shared" si="679"/>
        <v>205</v>
      </c>
      <c r="L1836" s="5" t="s">
        <v>216</v>
      </c>
    </row>
    <row r="1837" spans="1:12">
      <c r="A1837" s="6">
        <v>29</v>
      </c>
      <c r="B1837" s="6">
        <v>25</v>
      </c>
      <c r="C1837" s="6">
        <v>35</v>
      </c>
      <c r="D1837" s="7">
        <v>28.357507200000001</v>
      </c>
      <c r="E1837" s="8">
        <f t="shared" si="676"/>
        <v>28</v>
      </c>
      <c r="F1837" s="7">
        <v>91.645092989999995</v>
      </c>
      <c r="G1837" s="8">
        <f t="shared" si="677"/>
        <v>92</v>
      </c>
      <c r="H1837" s="9">
        <v>5.5428737989999997</v>
      </c>
      <c r="I1837" s="8">
        <f t="shared" si="678"/>
        <v>6</v>
      </c>
      <c r="J1837" s="10">
        <v>160.73069910000001</v>
      </c>
      <c r="K1837" s="8">
        <f t="shared" si="679"/>
        <v>161</v>
      </c>
      <c r="L1837" s="5" t="s">
        <v>216</v>
      </c>
    </row>
    <row r="1838" spans="1:12">
      <c r="A1838" s="6">
        <v>24</v>
      </c>
      <c r="B1838" s="6">
        <v>14</v>
      </c>
      <c r="C1838" s="6">
        <v>33</v>
      </c>
      <c r="D1838" s="7">
        <v>29.380725120000001</v>
      </c>
      <c r="E1838" s="8">
        <f t="shared" si="676"/>
        <v>29</v>
      </c>
      <c r="F1838" s="7">
        <v>93.275656850000004</v>
      </c>
      <c r="G1838" s="8">
        <f t="shared" si="677"/>
        <v>93</v>
      </c>
      <c r="H1838" s="9">
        <v>6.3662195510000004</v>
      </c>
      <c r="I1838" s="8">
        <f t="shared" si="678"/>
        <v>6</v>
      </c>
      <c r="J1838" s="10">
        <v>218.52418510000001</v>
      </c>
      <c r="K1838" s="8">
        <f t="shared" si="679"/>
        <v>219</v>
      </c>
      <c r="L1838" s="5" t="s">
        <v>216</v>
      </c>
    </row>
    <row r="1839" spans="1:12">
      <c r="A1839" s="6">
        <v>32</v>
      </c>
      <c r="B1839" s="6">
        <v>12</v>
      </c>
      <c r="C1839" s="6">
        <v>30</v>
      </c>
      <c r="D1839" s="7">
        <v>25.392410909999999</v>
      </c>
      <c r="E1839" s="8">
        <f t="shared" si="676"/>
        <v>25</v>
      </c>
      <c r="F1839" s="7">
        <v>98.089511959999996</v>
      </c>
      <c r="G1839" s="8">
        <f t="shared" si="677"/>
        <v>98</v>
      </c>
      <c r="H1839" s="9">
        <v>5.5798450080000004</v>
      </c>
      <c r="I1839" s="8">
        <f t="shared" si="678"/>
        <v>6</v>
      </c>
      <c r="J1839" s="10">
        <v>218.08038500000001</v>
      </c>
      <c r="K1839" s="8">
        <f t="shared" si="679"/>
        <v>218</v>
      </c>
      <c r="L1839" s="5" t="s">
        <v>216</v>
      </c>
    </row>
    <row r="1840" spans="1:12">
      <c r="A1840" s="6">
        <v>30</v>
      </c>
      <c r="B1840" s="6">
        <v>25</v>
      </c>
      <c r="C1840" s="6">
        <v>31</v>
      </c>
      <c r="D1840" s="7">
        <v>26.312706349999999</v>
      </c>
      <c r="E1840" s="8">
        <f t="shared" si="676"/>
        <v>26</v>
      </c>
      <c r="F1840" s="7">
        <v>98.620480259999994</v>
      </c>
      <c r="G1840" s="8">
        <f t="shared" si="677"/>
        <v>99</v>
      </c>
      <c r="H1840" s="9">
        <v>5.8049650670000004</v>
      </c>
      <c r="I1840" s="8">
        <f t="shared" si="678"/>
        <v>6</v>
      </c>
      <c r="J1840" s="10">
        <v>208.11813810000001</v>
      </c>
      <c r="K1840" s="8">
        <f t="shared" si="679"/>
        <v>208</v>
      </c>
      <c r="L1840" s="5" t="s">
        <v>216</v>
      </c>
    </row>
    <row r="1841" spans="1:12">
      <c r="A1841" s="6">
        <v>14</v>
      </c>
      <c r="B1841" s="6">
        <v>21</v>
      </c>
      <c r="C1841" s="6">
        <v>35</v>
      </c>
      <c r="D1841" s="7">
        <v>29.52501367</v>
      </c>
      <c r="E1841" s="8">
        <f t="shared" si="676"/>
        <v>30</v>
      </c>
      <c r="F1841" s="7">
        <v>91.911853190000002</v>
      </c>
      <c r="G1841" s="8">
        <f t="shared" si="677"/>
        <v>92</v>
      </c>
      <c r="H1841" s="9">
        <v>6.1210055060000004</v>
      </c>
      <c r="I1841" s="8">
        <f t="shared" si="678"/>
        <v>6</v>
      </c>
      <c r="J1841" s="10">
        <v>194.31002720000001</v>
      </c>
      <c r="K1841" s="8">
        <f t="shared" si="679"/>
        <v>194</v>
      </c>
      <c r="L1841" s="5" t="s">
        <v>216</v>
      </c>
    </row>
    <row r="1842" spans="1:12">
      <c r="A1842" s="6">
        <v>27</v>
      </c>
      <c r="B1842" s="6">
        <v>22</v>
      </c>
      <c r="C1842" s="6">
        <v>29</v>
      </c>
      <c r="D1842" s="7">
        <v>28.832148589999999</v>
      </c>
      <c r="E1842" s="8">
        <f t="shared" si="676"/>
        <v>29</v>
      </c>
      <c r="F1842" s="7">
        <v>92.171703530000002</v>
      </c>
      <c r="G1842" s="8">
        <f t="shared" si="677"/>
        <v>92</v>
      </c>
      <c r="H1842" s="9">
        <v>6.0002486470000003</v>
      </c>
      <c r="I1842" s="8">
        <f t="shared" si="678"/>
        <v>6</v>
      </c>
      <c r="J1842" s="10">
        <v>145.41723870000001</v>
      </c>
      <c r="K1842" s="8">
        <f t="shared" si="679"/>
        <v>145</v>
      </c>
      <c r="L1842" s="5" t="s">
        <v>216</v>
      </c>
    </row>
    <row r="1843" spans="1:12">
      <c r="A1843" s="6">
        <v>40</v>
      </c>
      <c r="B1843" s="6">
        <v>5</v>
      </c>
      <c r="C1843" s="6">
        <v>29</v>
      </c>
      <c r="D1843" s="7">
        <v>28.484449059999999</v>
      </c>
      <c r="E1843" s="8">
        <f t="shared" si="676"/>
        <v>28</v>
      </c>
      <c r="F1843" s="7">
        <v>97.768654580000003</v>
      </c>
      <c r="G1843" s="8">
        <f t="shared" si="677"/>
        <v>98</v>
      </c>
      <c r="H1843" s="9">
        <v>5.8209787909999999</v>
      </c>
      <c r="I1843" s="8">
        <f t="shared" si="678"/>
        <v>6</v>
      </c>
      <c r="J1843" s="10">
        <v>160.389421</v>
      </c>
      <c r="K1843" s="8">
        <f t="shared" si="679"/>
        <v>160</v>
      </c>
      <c r="L1843" s="5" t="s">
        <v>216</v>
      </c>
    </row>
    <row r="1844" spans="1:12">
      <c r="A1844" s="6">
        <v>17</v>
      </c>
      <c r="B1844" s="6">
        <v>11</v>
      </c>
      <c r="C1844" s="6">
        <v>32</v>
      </c>
      <c r="D1844" s="7">
        <v>28.740133350000001</v>
      </c>
      <c r="E1844" s="8">
        <f t="shared" si="676"/>
        <v>29</v>
      </c>
      <c r="F1844" s="7">
        <v>93.396764989999994</v>
      </c>
      <c r="G1844" s="8">
        <f t="shared" si="677"/>
        <v>93</v>
      </c>
      <c r="H1844" s="9">
        <v>5.6207337940000004</v>
      </c>
      <c r="I1844" s="8">
        <f t="shared" si="678"/>
        <v>6</v>
      </c>
      <c r="J1844" s="10">
        <v>156.76508229999999</v>
      </c>
      <c r="K1844" s="8">
        <f t="shared" si="679"/>
        <v>157</v>
      </c>
      <c r="L1844" s="5" t="s">
        <v>216</v>
      </c>
    </row>
    <row r="1845" spans="1:12">
      <c r="A1845" s="6">
        <v>30</v>
      </c>
      <c r="B1845" s="6">
        <v>30</v>
      </c>
      <c r="C1845" s="6">
        <v>35</v>
      </c>
      <c r="D1845" s="7">
        <v>25.008723920000001</v>
      </c>
      <c r="E1845" s="8">
        <f t="shared" si="676"/>
        <v>25</v>
      </c>
      <c r="F1845" s="7">
        <v>95.592240180000005</v>
      </c>
      <c r="G1845" s="8">
        <f t="shared" si="677"/>
        <v>96</v>
      </c>
      <c r="H1845" s="9">
        <v>6.0019364189999997</v>
      </c>
      <c r="I1845" s="8">
        <f t="shared" si="678"/>
        <v>6</v>
      </c>
      <c r="J1845" s="10">
        <v>165.80921789999999</v>
      </c>
      <c r="K1845" s="8">
        <f t="shared" si="679"/>
        <v>166</v>
      </c>
      <c r="L1845" s="5" t="s">
        <v>216</v>
      </c>
    </row>
    <row r="1846" spans="1:12">
      <c r="A1846" s="6">
        <v>28</v>
      </c>
      <c r="B1846" s="6">
        <v>10</v>
      </c>
      <c r="C1846" s="6">
        <v>30</v>
      </c>
      <c r="D1846" s="7">
        <v>29.869083400000001</v>
      </c>
      <c r="E1846" s="8">
        <f t="shared" si="676"/>
        <v>30</v>
      </c>
      <c r="F1846" s="7">
        <v>91.147234220000001</v>
      </c>
      <c r="G1846" s="8">
        <f t="shared" si="677"/>
        <v>91</v>
      </c>
      <c r="H1846" s="9">
        <v>6.3057405219999998</v>
      </c>
      <c r="I1846" s="8">
        <f t="shared" si="678"/>
        <v>6</v>
      </c>
      <c r="J1846" s="10">
        <v>192.76785749999999</v>
      </c>
      <c r="K1846" s="8">
        <f t="shared" si="679"/>
        <v>193</v>
      </c>
      <c r="L1846" s="5" t="s">
        <v>216</v>
      </c>
    </row>
    <row r="1847" spans="1:12">
      <c r="A1847" s="6">
        <v>39</v>
      </c>
      <c r="B1847" s="6">
        <v>7</v>
      </c>
      <c r="C1847" s="6">
        <v>29</v>
      </c>
      <c r="D1847" s="7">
        <v>27.542732109999999</v>
      </c>
      <c r="E1847" s="8">
        <f t="shared" si="676"/>
        <v>28</v>
      </c>
      <c r="F1847" s="7">
        <v>94.59086121</v>
      </c>
      <c r="G1847" s="8">
        <f t="shared" si="677"/>
        <v>95</v>
      </c>
      <c r="H1847" s="9">
        <v>6.3625441110000001</v>
      </c>
      <c r="I1847" s="8">
        <f t="shared" si="678"/>
        <v>6</v>
      </c>
      <c r="J1847" s="10">
        <v>150.2012138</v>
      </c>
      <c r="K1847" s="8">
        <f t="shared" si="679"/>
        <v>150</v>
      </c>
      <c r="L1847" s="5" t="s">
        <v>216</v>
      </c>
    </row>
    <row r="1848" spans="1:12">
      <c r="A1848" s="6">
        <v>32</v>
      </c>
      <c r="B1848" s="6">
        <v>20</v>
      </c>
      <c r="C1848" s="6">
        <v>35</v>
      </c>
      <c r="D1848" s="7">
        <v>26.521664340000001</v>
      </c>
      <c r="E1848" s="8">
        <f t="shared" si="676"/>
        <v>27</v>
      </c>
      <c r="F1848" s="7">
        <v>98.382276689999998</v>
      </c>
      <c r="G1848" s="8">
        <f t="shared" si="677"/>
        <v>98</v>
      </c>
      <c r="H1848" s="9">
        <v>5.5886553870000002</v>
      </c>
      <c r="I1848" s="8">
        <f t="shared" si="678"/>
        <v>6</v>
      </c>
      <c r="J1848" s="10">
        <v>144.62616980000001</v>
      </c>
      <c r="K1848" s="8">
        <f t="shared" si="679"/>
        <v>145</v>
      </c>
      <c r="L1848" s="5" t="s">
        <v>216</v>
      </c>
    </row>
    <row r="1849" spans="1:12">
      <c r="A1849" s="6">
        <v>7</v>
      </c>
      <c r="B1849" s="6">
        <v>15</v>
      </c>
      <c r="C1849" s="6">
        <v>32</v>
      </c>
      <c r="D1849" s="7">
        <v>25.035123509999998</v>
      </c>
      <c r="E1849" s="8">
        <f t="shared" si="676"/>
        <v>25</v>
      </c>
      <c r="F1849" s="7">
        <v>95.897399579999998</v>
      </c>
      <c r="G1849" s="8">
        <f t="shared" si="677"/>
        <v>96</v>
      </c>
      <c r="H1849" s="9">
        <v>6.1822327619999999</v>
      </c>
      <c r="I1849" s="8">
        <f t="shared" si="678"/>
        <v>6</v>
      </c>
      <c r="J1849" s="10">
        <v>174.796583</v>
      </c>
      <c r="K1849" s="8">
        <f t="shared" si="679"/>
        <v>175</v>
      </c>
      <c r="L1849" s="5" t="s">
        <v>216</v>
      </c>
    </row>
    <row r="1850" spans="1:12">
      <c r="A1850" s="6">
        <v>29</v>
      </c>
      <c r="B1850" s="6">
        <v>17</v>
      </c>
      <c r="C1850" s="6">
        <v>29</v>
      </c>
      <c r="D1850" s="7">
        <v>29.203949089999998</v>
      </c>
      <c r="E1850" s="8">
        <f t="shared" si="676"/>
        <v>29</v>
      </c>
      <c r="F1850" s="7">
        <v>95.66997327</v>
      </c>
      <c r="G1850" s="8">
        <f t="shared" si="677"/>
        <v>96</v>
      </c>
      <c r="H1850" s="9">
        <v>5.9594931879999997</v>
      </c>
      <c r="I1850" s="8">
        <f t="shared" si="678"/>
        <v>6</v>
      </c>
      <c r="J1850" s="10">
        <v>211.2506267</v>
      </c>
      <c r="K1850" s="8">
        <f t="shared" si="679"/>
        <v>211</v>
      </c>
      <c r="L1850" s="5" t="s">
        <v>216</v>
      </c>
    </row>
    <row r="1851" spans="1:12">
      <c r="A1851" s="6">
        <v>34</v>
      </c>
      <c r="B1851" s="6">
        <v>15</v>
      </c>
      <c r="C1851" s="6">
        <v>34</v>
      </c>
      <c r="D1851" s="7">
        <v>27.058264569999999</v>
      </c>
      <c r="E1851" s="8">
        <f t="shared" si="676"/>
        <v>27</v>
      </c>
      <c r="F1851" s="7">
        <v>91.105103709999995</v>
      </c>
      <c r="G1851" s="8">
        <f t="shared" si="677"/>
        <v>91</v>
      </c>
      <c r="H1851" s="9">
        <v>5.6772826780000001</v>
      </c>
      <c r="I1851" s="8">
        <f t="shared" si="678"/>
        <v>6</v>
      </c>
      <c r="J1851" s="10">
        <v>224.70069530000001</v>
      </c>
      <c r="K1851" s="8">
        <f t="shared" si="679"/>
        <v>225</v>
      </c>
      <c r="L1851" s="5" t="s">
        <v>216</v>
      </c>
    </row>
    <row r="1852" spans="1:12">
      <c r="A1852" s="6">
        <v>14</v>
      </c>
      <c r="B1852" s="6">
        <v>23</v>
      </c>
      <c r="C1852" s="6">
        <v>25</v>
      </c>
      <c r="D1852" s="7">
        <v>26.185523889999999</v>
      </c>
      <c r="E1852" s="8">
        <f t="shared" si="676"/>
        <v>26</v>
      </c>
      <c r="F1852" s="7">
        <v>96.966379160000002</v>
      </c>
      <c r="G1852" s="8">
        <f t="shared" si="677"/>
        <v>97</v>
      </c>
      <c r="H1852" s="9">
        <v>5.6121227969999996</v>
      </c>
      <c r="I1852" s="8">
        <f t="shared" si="678"/>
        <v>6</v>
      </c>
      <c r="J1852" s="10">
        <v>135.41862219999999</v>
      </c>
      <c r="K1852" s="8">
        <f t="shared" si="679"/>
        <v>135</v>
      </c>
      <c r="L1852" s="5" t="s">
        <v>216</v>
      </c>
    </row>
    <row r="1853" spans="1:12">
      <c r="A1853" s="6">
        <v>18</v>
      </c>
      <c r="B1853" s="6">
        <v>19</v>
      </c>
      <c r="C1853" s="6">
        <v>29</v>
      </c>
      <c r="D1853" s="7">
        <v>27.593768449999999</v>
      </c>
      <c r="E1853" s="8">
        <f t="shared" si="676"/>
        <v>28</v>
      </c>
      <c r="F1853" s="7">
        <v>92.485196060000007</v>
      </c>
      <c r="G1853" s="8">
        <f t="shared" si="677"/>
        <v>92</v>
      </c>
      <c r="H1853" s="9">
        <v>6.2060777419999997</v>
      </c>
      <c r="I1853" s="8">
        <f t="shared" si="678"/>
        <v>6</v>
      </c>
      <c r="J1853" s="10">
        <v>162.8432736</v>
      </c>
      <c r="K1853" s="8">
        <f t="shared" si="679"/>
        <v>163</v>
      </c>
      <c r="L1853" s="5" t="s">
        <v>216</v>
      </c>
    </row>
    <row r="1854" spans="1:12">
      <c r="A1854" s="6">
        <v>7</v>
      </c>
      <c r="B1854" s="6">
        <v>21</v>
      </c>
      <c r="C1854" s="6">
        <v>35</v>
      </c>
      <c r="D1854" s="7">
        <v>25.760116620000002</v>
      </c>
      <c r="E1854" s="8">
        <f t="shared" si="676"/>
        <v>26</v>
      </c>
      <c r="F1854" s="7">
        <v>94.658306080000003</v>
      </c>
      <c r="G1854" s="8">
        <f t="shared" si="677"/>
        <v>95</v>
      </c>
      <c r="H1854" s="9">
        <v>5.7648120760000001</v>
      </c>
      <c r="I1854" s="8">
        <f t="shared" si="678"/>
        <v>6</v>
      </c>
      <c r="J1854" s="10">
        <v>131.24514139999999</v>
      </c>
      <c r="K1854" s="8">
        <f t="shared" si="679"/>
        <v>131</v>
      </c>
      <c r="L1854" s="5" t="s">
        <v>216</v>
      </c>
    </row>
    <row r="1855" spans="1:12">
      <c r="A1855" s="6">
        <v>24</v>
      </c>
      <c r="B1855" s="6">
        <v>27</v>
      </c>
      <c r="C1855" s="6">
        <v>34</v>
      </c>
      <c r="D1855" s="7">
        <v>28.87862994</v>
      </c>
      <c r="E1855" s="8">
        <f t="shared" si="676"/>
        <v>29</v>
      </c>
      <c r="F1855" s="7">
        <v>95.113203150000004</v>
      </c>
      <c r="G1855" s="8">
        <f t="shared" si="677"/>
        <v>95</v>
      </c>
      <c r="H1855" s="9">
        <v>6.2033765250000004</v>
      </c>
      <c r="I1855" s="8">
        <f t="shared" si="678"/>
        <v>6</v>
      </c>
      <c r="J1855" s="10">
        <v>145.05831169999999</v>
      </c>
      <c r="K1855" s="8">
        <f t="shared" si="679"/>
        <v>145</v>
      </c>
      <c r="L1855" s="5" t="s">
        <v>216</v>
      </c>
    </row>
    <row r="1856" spans="1:12">
      <c r="A1856" s="6">
        <v>39</v>
      </c>
      <c r="B1856" s="6">
        <v>29</v>
      </c>
      <c r="C1856" s="6">
        <v>29</v>
      </c>
      <c r="D1856" s="7">
        <v>26.509086109999998</v>
      </c>
      <c r="E1856" s="8">
        <f t="shared" si="676"/>
        <v>27</v>
      </c>
      <c r="F1856" s="7">
        <v>94.484145440000006</v>
      </c>
      <c r="G1856" s="8">
        <f t="shared" si="677"/>
        <v>94</v>
      </c>
      <c r="H1856" s="9">
        <v>6.1436626990000001</v>
      </c>
      <c r="I1856" s="8">
        <f t="shared" si="678"/>
        <v>6</v>
      </c>
      <c r="J1856" s="10">
        <v>199.8778403</v>
      </c>
      <c r="K1856" s="8">
        <f t="shared" si="679"/>
        <v>200</v>
      </c>
      <c r="L1856" s="5" t="s">
        <v>216</v>
      </c>
    </row>
    <row r="1857" spans="1:12">
      <c r="A1857" s="6">
        <v>29</v>
      </c>
      <c r="B1857" s="6">
        <v>8</v>
      </c>
      <c r="C1857" s="6">
        <v>28</v>
      </c>
      <c r="D1857" s="7">
        <v>26.87037587</v>
      </c>
      <c r="E1857" s="8">
        <f t="shared" si="676"/>
        <v>27</v>
      </c>
      <c r="F1857" s="7">
        <v>91.725462570000005</v>
      </c>
      <c r="G1857" s="8">
        <f t="shared" si="677"/>
        <v>92</v>
      </c>
      <c r="H1857" s="9">
        <v>6.1004294970000004</v>
      </c>
      <c r="I1857" s="8">
        <f t="shared" si="678"/>
        <v>6</v>
      </c>
      <c r="J1857" s="10">
        <v>214.41288739999999</v>
      </c>
      <c r="K1857" s="8">
        <f t="shared" si="679"/>
        <v>214</v>
      </c>
      <c r="L1857" s="5" t="s">
        <v>216</v>
      </c>
    </row>
    <row r="1858" spans="1:12">
      <c r="A1858" s="6">
        <v>10</v>
      </c>
      <c r="B1858" s="6">
        <v>24</v>
      </c>
      <c r="C1858" s="6">
        <v>27</v>
      </c>
      <c r="D1858" s="7">
        <v>27.57283516</v>
      </c>
      <c r="E1858" s="8">
        <f t="shared" si="676"/>
        <v>28</v>
      </c>
      <c r="F1858" s="7">
        <v>94.904856969999997</v>
      </c>
      <c r="G1858" s="8">
        <f t="shared" si="677"/>
        <v>95</v>
      </c>
      <c r="H1858" s="9">
        <v>5.7084096009999996</v>
      </c>
      <c r="I1858" s="8">
        <f t="shared" si="678"/>
        <v>6</v>
      </c>
      <c r="J1858" s="10">
        <v>145.92989349999999</v>
      </c>
      <c r="K1858" s="8">
        <f t="shared" si="679"/>
        <v>146</v>
      </c>
      <c r="L1858" s="5" t="s">
        <v>216</v>
      </c>
    </row>
    <row r="1859" spans="1:12">
      <c r="A1859" s="6">
        <v>0</v>
      </c>
      <c r="B1859" s="6">
        <v>29</v>
      </c>
      <c r="C1859" s="6">
        <v>32</v>
      </c>
      <c r="D1859" s="7">
        <v>28.059124369999999</v>
      </c>
      <c r="E1859" s="8">
        <f t="shared" ref="E1859:E1922" si="680">ROUND(D1859, 0)</f>
        <v>28</v>
      </c>
      <c r="F1859" s="7">
        <v>98.367098499999997</v>
      </c>
      <c r="G1859" s="8">
        <f t="shared" ref="G1859:G1922" si="681">ROUND(F1859, 0)</f>
        <v>98</v>
      </c>
      <c r="H1859" s="9">
        <v>5.8682558580000004</v>
      </c>
      <c r="I1859" s="8">
        <f t="shared" ref="I1859:I1922" si="682">ROUND(H1859, 0)</f>
        <v>6</v>
      </c>
      <c r="J1859" s="10">
        <v>171.65163960000001</v>
      </c>
      <c r="K1859" s="8">
        <f t="shared" ref="K1859:K1922" si="683">ROUND(J1859, 0)</f>
        <v>172</v>
      </c>
      <c r="L1859" s="5" t="s">
        <v>216</v>
      </c>
    </row>
    <row r="1860" spans="1:12">
      <c r="A1860" s="6">
        <v>32</v>
      </c>
      <c r="B1860" s="6">
        <v>11</v>
      </c>
      <c r="C1860" s="6">
        <v>31</v>
      </c>
      <c r="D1860" s="7">
        <v>29.516115580000001</v>
      </c>
      <c r="E1860" s="8">
        <f t="shared" si="680"/>
        <v>30</v>
      </c>
      <c r="F1860" s="7">
        <v>92.564928640000005</v>
      </c>
      <c r="G1860" s="8">
        <f t="shared" si="681"/>
        <v>93</v>
      </c>
      <c r="H1860" s="9">
        <v>6.4612258269999998</v>
      </c>
      <c r="I1860" s="8">
        <f t="shared" si="682"/>
        <v>6</v>
      </c>
      <c r="J1860" s="10">
        <v>131.21161670000001</v>
      </c>
      <c r="K1860" s="8">
        <f t="shared" si="683"/>
        <v>131</v>
      </c>
      <c r="L1860" s="5" t="s">
        <v>216</v>
      </c>
    </row>
    <row r="1861" spans="1:12">
      <c r="A1861" s="6">
        <v>37</v>
      </c>
      <c r="B1861" s="6">
        <v>10</v>
      </c>
      <c r="C1861" s="6">
        <v>32</v>
      </c>
      <c r="D1861" s="7">
        <v>28.963182580000002</v>
      </c>
      <c r="E1861" s="8">
        <f t="shared" si="680"/>
        <v>29</v>
      </c>
      <c r="F1861" s="7">
        <v>95.163336729999997</v>
      </c>
      <c r="G1861" s="8">
        <f t="shared" si="681"/>
        <v>95</v>
      </c>
      <c r="H1861" s="9">
        <v>6.1650848549999999</v>
      </c>
      <c r="I1861" s="8">
        <f t="shared" si="682"/>
        <v>6</v>
      </c>
      <c r="J1861" s="10">
        <v>222.80301299999999</v>
      </c>
      <c r="K1861" s="8">
        <f t="shared" si="683"/>
        <v>223</v>
      </c>
      <c r="L1861" s="5" t="s">
        <v>216</v>
      </c>
    </row>
    <row r="1862" spans="1:12">
      <c r="A1862" s="6">
        <v>20</v>
      </c>
      <c r="B1862" s="6">
        <v>29</v>
      </c>
      <c r="C1862" s="6">
        <v>27</v>
      </c>
      <c r="D1862" s="7">
        <v>25.098976879999999</v>
      </c>
      <c r="E1862" s="8">
        <f t="shared" si="680"/>
        <v>25</v>
      </c>
      <c r="F1862" s="7">
        <v>92.360994890000001</v>
      </c>
      <c r="G1862" s="8">
        <f t="shared" si="681"/>
        <v>92</v>
      </c>
      <c r="H1862" s="9">
        <v>6.0470443420000004</v>
      </c>
      <c r="I1862" s="8">
        <f t="shared" si="682"/>
        <v>6</v>
      </c>
      <c r="J1862" s="10">
        <v>157.7592626</v>
      </c>
      <c r="K1862" s="8">
        <f t="shared" si="683"/>
        <v>158</v>
      </c>
      <c r="L1862" s="5" t="s">
        <v>216</v>
      </c>
    </row>
    <row r="1863" spans="1:12">
      <c r="A1863" s="6">
        <v>31</v>
      </c>
      <c r="B1863" s="6">
        <v>29</v>
      </c>
      <c r="C1863" s="6">
        <v>35</v>
      </c>
      <c r="D1863" s="7">
        <v>27.1872282</v>
      </c>
      <c r="E1863" s="8">
        <f t="shared" si="680"/>
        <v>27</v>
      </c>
      <c r="F1863" s="7">
        <v>92.199067760000005</v>
      </c>
      <c r="G1863" s="8">
        <f t="shared" si="681"/>
        <v>92</v>
      </c>
      <c r="H1863" s="9">
        <v>6.1371025049999997</v>
      </c>
      <c r="I1863" s="8">
        <f t="shared" si="682"/>
        <v>6</v>
      </c>
      <c r="J1863" s="10">
        <v>141.32205759999999</v>
      </c>
      <c r="K1863" s="8">
        <f t="shared" si="683"/>
        <v>141</v>
      </c>
      <c r="L1863" s="5" t="s">
        <v>216</v>
      </c>
    </row>
    <row r="1864" spans="1:12">
      <c r="A1864" s="6">
        <v>17</v>
      </c>
      <c r="B1864" s="6">
        <v>30</v>
      </c>
      <c r="C1864" s="6">
        <v>27</v>
      </c>
      <c r="D1864" s="7">
        <v>29.03065024</v>
      </c>
      <c r="E1864" s="8">
        <f t="shared" si="680"/>
        <v>29</v>
      </c>
      <c r="F1864" s="7">
        <v>90.790938620000006</v>
      </c>
      <c r="G1864" s="8">
        <f t="shared" si="681"/>
        <v>91</v>
      </c>
      <c r="H1864" s="9">
        <v>5.8940270650000004</v>
      </c>
      <c r="I1864" s="8">
        <f t="shared" si="682"/>
        <v>6</v>
      </c>
      <c r="J1864" s="10">
        <v>205.57203670000001</v>
      </c>
      <c r="K1864" s="8">
        <f t="shared" si="683"/>
        <v>206</v>
      </c>
      <c r="L1864" s="5" t="s">
        <v>216</v>
      </c>
    </row>
    <row r="1865" spans="1:12">
      <c r="A1865" s="6">
        <v>1</v>
      </c>
      <c r="B1865" s="6">
        <v>12</v>
      </c>
      <c r="C1865" s="6">
        <v>30</v>
      </c>
      <c r="D1865" s="7">
        <v>27.754297999999999</v>
      </c>
      <c r="E1865" s="8">
        <f t="shared" si="680"/>
        <v>28</v>
      </c>
      <c r="F1865" s="7">
        <v>95.946438310000005</v>
      </c>
      <c r="G1865" s="8">
        <f t="shared" si="681"/>
        <v>96</v>
      </c>
      <c r="H1865" s="9">
        <v>5.5622238299999998</v>
      </c>
      <c r="I1865" s="8">
        <f t="shared" si="682"/>
        <v>6</v>
      </c>
      <c r="J1865" s="10">
        <v>131.09000760000001</v>
      </c>
      <c r="K1865" s="8">
        <f t="shared" si="683"/>
        <v>131</v>
      </c>
      <c r="L1865" s="5" t="s">
        <v>216</v>
      </c>
    </row>
    <row r="1866" spans="1:12">
      <c r="A1866" s="6">
        <v>6</v>
      </c>
      <c r="B1866" s="6">
        <v>13</v>
      </c>
      <c r="C1866" s="6">
        <v>29</v>
      </c>
      <c r="D1866" s="7">
        <v>27.31155708</v>
      </c>
      <c r="E1866" s="8">
        <f t="shared" si="680"/>
        <v>27</v>
      </c>
      <c r="F1866" s="7">
        <v>99.969060060000004</v>
      </c>
      <c r="G1866" s="8">
        <f t="shared" si="681"/>
        <v>100</v>
      </c>
      <c r="H1866" s="9">
        <v>5.8326080280000001</v>
      </c>
      <c r="I1866" s="8">
        <f t="shared" si="682"/>
        <v>6</v>
      </c>
      <c r="J1866" s="10">
        <v>201.82586330000001</v>
      </c>
      <c r="K1866" s="8">
        <f t="shared" si="683"/>
        <v>202</v>
      </c>
      <c r="L1866" s="5" t="s">
        <v>216</v>
      </c>
    </row>
    <row r="1867" spans="1:12">
      <c r="A1867" s="6">
        <v>15</v>
      </c>
      <c r="B1867" s="6">
        <v>28</v>
      </c>
      <c r="C1867" s="6">
        <v>32</v>
      </c>
      <c r="D1867" s="7">
        <v>28.842709710000001</v>
      </c>
      <c r="E1867" s="8">
        <f t="shared" si="680"/>
        <v>29</v>
      </c>
      <c r="F1867" s="7">
        <v>99.643285259999999</v>
      </c>
      <c r="G1867" s="8">
        <f t="shared" si="681"/>
        <v>100</v>
      </c>
      <c r="H1867" s="9">
        <v>6.2185718740000002</v>
      </c>
      <c r="I1867" s="8">
        <f t="shared" si="682"/>
        <v>6</v>
      </c>
      <c r="J1867" s="10">
        <v>224.40166819999999</v>
      </c>
      <c r="K1867" s="8">
        <f t="shared" si="683"/>
        <v>224</v>
      </c>
      <c r="L1867" s="5" t="s">
        <v>216</v>
      </c>
    </row>
    <row r="1868" spans="1:12">
      <c r="A1868" s="6">
        <v>27</v>
      </c>
      <c r="B1868" s="6">
        <v>24</v>
      </c>
      <c r="C1868" s="6">
        <v>29</v>
      </c>
      <c r="D1868" s="7">
        <v>26.61423461</v>
      </c>
      <c r="E1868" s="8">
        <f t="shared" si="680"/>
        <v>27</v>
      </c>
      <c r="F1868" s="7">
        <v>96.973008030000003</v>
      </c>
      <c r="G1868" s="8">
        <f t="shared" si="681"/>
        <v>97</v>
      </c>
      <c r="H1868" s="9">
        <v>6.1420106370000003</v>
      </c>
      <c r="I1868" s="8">
        <f t="shared" si="682"/>
        <v>6</v>
      </c>
      <c r="J1868" s="10">
        <v>191.006688</v>
      </c>
      <c r="K1868" s="8">
        <f t="shared" si="683"/>
        <v>191</v>
      </c>
      <c r="L1868" s="5" t="s">
        <v>216</v>
      </c>
    </row>
    <row r="1869" spans="1:12">
      <c r="A1869" s="6">
        <v>3</v>
      </c>
      <c r="B1869" s="6">
        <v>23</v>
      </c>
      <c r="C1869" s="6">
        <v>30</v>
      </c>
      <c r="D1869" s="7">
        <v>29.701431970000002</v>
      </c>
      <c r="E1869" s="8">
        <f t="shared" si="680"/>
        <v>30</v>
      </c>
      <c r="F1869" s="7">
        <v>95.657543649999994</v>
      </c>
      <c r="G1869" s="8">
        <f t="shared" si="681"/>
        <v>96</v>
      </c>
      <c r="H1869" s="9">
        <v>6.0788072389999996</v>
      </c>
      <c r="I1869" s="8">
        <f t="shared" si="682"/>
        <v>6</v>
      </c>
      <c r="J1869" s="10">
        <v>215.1968037</v>
      </c>
      <c r="K1869" s="8">
        <f t="shared" si="683"/>
        <v>215</v>
      </c>
      <c r="L1869" s="5" t="s">
        <v>216</v>
      </c>
    </row>
    <row r="1870" spans="1:12">
      <c r="A1870" s="6">
        <v>8</v>
      </c>
      <c r="B1870" s="6">
        <v>26</v>
      </c>
      <c r="C1870" s="6">
        <v>26</v>
      </c>
      <c r="D1870" s="7">
        <v>25.547598709999999</v>
      </c>
      <c r="E1870" s="8">
        <f t="shared" si="680"/>
        <v>26</v>
      </c>
      <c r="F1870" s="7">
        <v>91.641948260000007</v>
      </c>
      <c r="G1870" s="8">
        <f t="shared" si="681"/>
        <v>92</v>
      </c>
      <c r="H1870" s="9">
        <v>5.7024847579999998</v>
      </c>
      <c r="I1870" s="8">
        <f t="shared" si="682"/>
        <v>6</v>
      </c>
      <c r="J1870" s="10">
        <v>212.867626</v>
      </c>
      <c r="K1870" s="8">
        <f t="shared" si="683"/>
        <v>213</v>
      </c>
      <c r="L1870" s="5" t="s">
        <v>216</v>
      </c>
    </row>
    <row r="1871" spans="1:12">
      <c r="A1871" s="6">
        <v>20</v>
      </c>
      <c r="B1871" s="6">
        <v>28</v>
      </c>
      <c r="C1871" s="6">
        <v>26</v>
      </c>
      <c r="D1871" s="7">
        <v>26.379784529999998</v>
      </c>
      <c r="E1871" s="8">
        <f t="shared" si="680"/>
        <v>26</v>
      </c>
      <c r="F1871" s="7">
        <v>91.498829790000002</v>
      </c>
      <c r="G1871" s="8">
        <f t="shared" si="681"/>
        <v>91</v>
      </c>
      <c r="H1871" s="9">
        <v>5.5475948470000001</v>
      </c>
      <c r="I1871" s="8">
        <f t="shared" si="682"/>
        <v>6</v>
      </c>
      <c r="J1871" s="10">
        <v>167.04709969999999</v>
      </c>
      <c r="K1871" s="8">
        <f t="shared" si="683"/>
        <v>167</v>
      </c>
      <c r="L1871" s="5" t="s">
        <v>216</v>
      </c>
    </row>
    <row r="1872" spans="1:12">
      <c r="A1872" s="6">
        <v>26</v>
      </c>
      <c r="B1872" s="6">
        <v>18</v>
      </c>
      <c r="C1872" s="6">
        <v>27</v>
      </c>
      <c r="D1872" s="7">
        <v>27.45907759</v>
      </c>
      <c r="E1872" s="8">
        <f t="shared" si="680"/>
        <v>27</v>
      </c>
      <c r="F1872" s="7">
        <v>92.90736493</v>
      </c>
      <c r="G1872" s="8">
        <f t="shared" si="681"/>
        <v>93</v>
      </c>
      <c r="H1872" s="9">
        <v>5.8360753680000004</v>
      </c>
      <c r="I1872" s="8">
        <f t="shared" si="682"/>
        <v>6</v>
      </c>
      <c r="J1872" s="10">
        <v>142.14300030000001</v>
      </c>
      <c r="K1872" s="8">
        <f t="shared" si="683"/>
        <v>142</v>
      </c>
      <c r="L1872" s="5" t="s">
        <v>216</v>
      </c>
    </row>
    <row r="1873" spans="1:12">
      <c r="A1873" s="6">
        <v>1</v>
      </c>
      <c r="B1873" s="6">
        <v>6</v>
      </c>
      <c r="C1873" s="6">
        <v>35</v>
      </c>
      <c r="D1873" s="7">
        <v>27.022692039999999</v>
      </c>
      <c r="E1873" s="8">
        <f t="shared" si="680"/>
        <v>27</v>
      </c>
      <c r="F1873" s="7">
        <v>95.719354350000003</v>
      </c>
      <c r="G1873" s="8">
        <f t="shared" si="681"/>
        <v>96</v>
      </c>
      <c r="H1873" s="9">
        <v>6.2316627670000004</v>
      </c>
      <c r="I1873" s="8">
        <f t="shared" si="682"/>
        <v>6</v>
      </c>
      <c r="J1873" s="10">
        <v>147.16824589999999</v>
      </c>
      <c r="K1873" s="8">
        <f t="shared" si="683"/>
        <v>147</v>
      </c>
      <c r="L1873" s="5" t="s">
        <v>216</v>
      </c>
    </row>
    <row r="1874" spans="1:12">
      <c r="A1874" s="6">
        <v>27</v>
      </c>
      <c r="B1874" s="6">
        <v>30</v>
      </c>
      <c r="C1874" s="6">
        <v>31</v>
      </c>
      <c r="D1874" s="7">
        <v>28.985453060000001</v>
      </c>
      <c r="E1874" s="8">
        <f t="shared" si="680"/>
        <v>29</v>
      </c>
      <c r="F1874" s="7">
        <v>90.739667920000002</v>
      </c>
      <c r="G1874" s="8">
        <f t="shared" si="681"/>
        <v>91</v>
      </c>
      <c r="H1874" s="9">
        <v>5.7181203930000004</v>
      </c>
      <c r="I1874" s="8">
        <f t="shared" si="682"/>
        <v>6</v>
      </c>
      <c r="J1874" s="10">
        <v>148.83983739999999</v>
      </c>
      <c r="K1874" s="8">
        <f t="shared" si="683"/>
        <v>149</v>
      </c>
      <c r="L1874" s="5" t="s">
        <v>216</v>
      </c>
    </row>
    <row r="1875" spans="1:12">
      <c r="A1875" s="6">
        <v>23</v>
      </c>
      <c r="B1875" s="6">
        <v>7</v>
      </c>
      <c r="C1875" s="6">
        <v>34</v>
      </c>
      <c r="D1875" s="7">
        <v>26.105511799999999</v>
      </c>
      <c r="E1875" s="8">
        <f t="shared" si="680"/>
        <v>26</v>
      </c>
      <c r="F1875" s="7">
        <v>91.524212140000003</v>
      </c>
      <c r="G1875" s="8">
        <f t="shared" si="681"/>
        <v>92</v>
      </c>
      <c r="H1875" s="9">
        <v>5.8520382020000001</v>
      </c>
      <c r="I1875" s="8">
        <f t="shared" si="682"/>
        <v>6</v>
      </c>
      <c r="J1875" s="10">
        <v>134.12796689999999</v>
      </c>
      <c r="K1875" s="8">
        <f t="shared" si="683"/>
        <v>134</v>
      </c>
      <c r="L1875" s="5" t="s">
        <v>216</v>
      </c>
    </row>
    <row r="1876" spans="1:12">
      <c r="A1876" s="6">
        <v>0</v>
      </c>
      <c r="B1876" s="6">
        <v>26</v>
      </c>
      <c r="C1876" s="6">
        <v>31</v>
      </c>
      <c r="D1876" s="7">
        <v>25.0707247</v>
      </c>
      <c r="E1876" s="8">
        <f t="shared" si="680"/>
        <v>25</v>
      </c>
      <c r="F1876" s="7">
        <v>95.021567930000003</v>
      </c>
      <c r="G1876" s="8">
        <f t="shared" si="681"/>
        <v>95</v>
      </c>
      <c r="H1876" s="9">
        <v>5.5479332729999999</v>
      </c>
      <c r="I1876" s="8">
        <f t="shared" si="682"/>
        <v>6</v>
      </c>
      <c r="J1876" s="10">
        <v>192.90363060000001</v>
      </c>
      <c r="K1876" s="8">
        <f t="shared" si="683"/>
        <v>193</v>
      </c>
      <c r="L1876" s="5" t="s">
        <v>216</v>
      </c>
    </row>
    <row r="1877" spans="1:12">
      <c r="A1877" s="6">
        <v>38</v>
      </c>
      <c r="B1877" s="6">
        <v>6</v>
      </c>
      <c r="C1877" s="6">
        <v>25</v>
      </c>
      <c r="D1877" s="7">
        <v>25.549632729999999</v>
      </c>
      <c r="E1877" s="8">
        <f t="shared" si="680"/>
        <v>26</v>
      </c>
      <c r="F1877" s="7">
        <v>96.927867770000006</v>
      </c>
      <c r="G1877" s="8">
        <f t="shared" si="681"/>
        <v>97</v>
      </c>
      <c r="H1877" s="9">
        <v>6.1562591040000001</v>
      </c>
      <c r="I1877" s="8">
        <f t="shared" si="682"/>
        <v>6</v>
      </c>
      <c r="J1877" s="10">
        <v>191.2996157</v>
      </c>
      <c r="K1877" s="8">
        <f t="shared" si="683"/>
        <v>191</v>
      </c>
      <c r="L1877" s="5" t="s">
        <v>216</v>
      </c>
    </row>
    <row r="1878" spans="1:12">
      <c r="A1878" s="6">
        <v>25</v>
      </c>
      <c r="B1878" s="6">
        <v>12</v>
      </c>
      <c r="C1878" s="6">
        <v>26</v>
      </c>
      <c r="D1878" s="7">
        <v>28.569735210000001</v>
      </c>
      <c r="E1878" s="8">
        <f t="shared" si="680"/>
        <v>29</v>
      </c>
      <c r="F1878" s="7">
        <v>95.679066680000005</v>
      </c>
      <c r="G1878" s="8">
        <f t="shared" si="681"/>
        <v>96</v>
      </c>
      <c r="H1878" s="9">
        <v>6.4363144060000002</v>
      </c>
      <c r="I1878" s="8">
        <f t="shared" si="682"/>
        <v>6</v>
      </c>
      <c r="J1878" s="10">
        <v>134.8370348</v>
      </c>
      <c r="K1878" s="8">
        <f t="shared" si="683"/>
        <v>135</v>
      </c>
      <c r="L1878" s="5" t="s">
        <v>216</v>
      </c>
    </row>
    <row r="1879" spans="1:12">
      <c r="A1879" s="6">
        <v>40</v>
      </c>
      <c r="B1879" s="6">
        <v>5</v>
      </c>
      <c r="C1879" s="6">
        <v>32</v>
      </c>
      <c r="D1879" s="7">
        <v>26.07010807</v>
      </c>
      <c r="E1879" s="8">
        <f t="shared" si="680"/>
        <v>26</v>
      </c>
      <c r="F1879" s="7">
        <v>96.703622300000006</v>
      </c>
      <c r="G1879" s="8">
        <f t="shared" si="681"/>
        <v>97</v>
      </c>
      <c r="H1879" s="9">
        <v>5.9811695949999999</v>
      </c>
      <c r="I1879" s="8">
        <f t="shared" si="682"/>
        <v>6</v>
      </c>
      <c r="J1879" s="10">
        <v>143.53347299999999</v>
      </c>
      <c r="K1879" s="8">
        <f t="shared" si="683"/>
        <v>144</v>
      </c>
      <c r="L1879" s="5" t="s">
        <v>216</v>
      </c>
    </row>
    <row r="1880" spans="1:12">
      <c r="A1880" s="6">
        <v>0</v>
      </c>
      <c r="B1880" s="6">
        <v>19</v>
      </c>
      <c r="C1880" s="6">
        <v>31</v>
      </c>
      <c r="D1880" s="7">
        <v>25.517913329999999</v>
      </c>
      <c r="E1880" s="8">
        <f t="shared" si="680"/>
        <v>26</v>
      </c>
      <c r="F1880" s="7">
        <v>94.384205649999998</v>
      </c>
      <c r="G1880" s="8">
        <f t="shared" si="681"/>
        <v>94</v>
      </c>
      <c r="H1880" s="9">
        <v>6.2719528330000003</v>
      </c>
      <c r="I1880" s="8">
        <f t="shared" si="682"/>
        <v>6</v>
      </c>
      <c r="J1880" s="10">
        <v>178.7297725</v>
      </c>
      <c r="K1880" s="8">
        <f t="shared" si="683"/>
        <v>179</v>
      </c>
      <c r="L1880" s="5" t="s">
        <v>216</v>
      </c>
    </row>
    <row r="1881" spans="1:12">
      <c r="A1881" s="6">
        <v>26</v>
      </c>
      <c r="B1881" s="6">
        <v>9</v>
      </c>
      <c r="C1881" s="6">
        <v>32</v>
      </c>
      <c r="D1881" s="7">
        <v>25.949036400000001</v>
      </c>
      <c r="E1881" s="8">
        <f t="shared" si="680"/>
        <v>26</v>
      </c>
      <c r="F1881" s="7">
        <v>94.738605140000004</v>
      </c>
      <c r="G1881" s="8">
        <f t="shared" si="681"/>
        <v>95</v>
      </c>
      <c r="H1881" s="9">
        <v>6.4704656140000001</v>
      </c>
      <c r="I1881" s="8">
        <f t="shared" si="682"/>
        <v>6</v>
      </c>
      <c r="J1881" s="10">
        <v>144.15711089999999</v>
      </c>
      <c r="K1881" s="8">
        <f t="shared" si="683"/>
        <v>144</v>
      </c>
      <c r="L1881" s="5" t="s">
        <v>216</v>
      </c>
    </row>
    <row r="1882" spans="1:12">
      <c r="A1882" s="6">
        <v>35</v>
      </c>
      <c r="B1882" s="6">
        <v>30</v>
      </c>
      <c r="C1882" s="6">
        <v>34</v>
      </c>
      <c r="D1882" s="7">
        <v>28.297476400000001</v>
      </c>
      <c r="E1882" s="8">
        <f t="shared" si="680"/>
        <v>28</v>
      </c>
      <c r="F1882" s="7">
        <v>95.41122824</v>
      </c>
      <c r="G1882" s="8">
        <f t="shared" si="681"/>
        <v>95</v>
      </c>
      <c r="H1882" s="9">
        <v>6.1415020010000001</v>
      </c>
      <c r="I1882" s="8">
        <f t="shared" si="682"/>
        <v>6</v>
      </c>
      <c r="J1882" s="10">
        <v>182.4482352</v>
      </c>
      <c r="K1882" s="8">
        <f t="shared" si="683"/>
        <v>182</v>
      </c>
      <c r="L1882" s="5" t="s">
        <v>216</v>
      </c>
    </row>
    <row r="1883" spans="1:12">
      <c r="A1883" s="6">
        <v>19</v>
      </c>
      <c r="B1883" s="6">
        <v>30</v>
      </c>
      <c r="C1883" s="6">
        <v>30</v>
      </c>
      <c r="D1883" s="7">
        <v>29.565491690000002</v>
      </c>
      <c r="E1883" s="8">
        <f t="shared" si="680"/>
        <v>30</v>
      </c>
      <c r="F1883" s="7">
        <v>91.408963069999999</v>
      </c>
      <c r="G1883" s="8">
        <f t="shared" si="681"/>
        <v>91</v>
      </c>
      <c r="H1883" s="9">
        <v>5.8263811639999998</v>
      </c>
      <c r="I1883" s="8">
        <f t="shared" si="682"/>
        <v>6</v>
      </c>
      <c r="J1883" s="10">
        <v>224.8315729</v>
      </c>
      <c r="K1883" s="8">
        <f t="shared" si="683"/>
        <v>225</v>
      </c>
      <c r="L1883" s="5" t="s">
        <v>216</v>
      </c>
    </row>
    <row r="1884" spans="1:12">
      <c r="A1884" s="6">
        <v>31</v>
      </c>
      <c r="B1884" s="6">
        <v>13</v>
      </c>
      <c r="C1884" s="6">
        <v>33</v>
      </c>
      <c r="D1884" s="7">
        <v>29.699523289999998</v>
      </c>
      <c r="E1884" s="8">
        <f t="shared" si="680"/>
        <v>30</v>
      </c>
      <c r="F1884" s="7">
        <v>95.212243920000006</v>
      </c>
      <c r="G1884" s="8">
        <f t="shared" si="681"/>
        <v>95</v>
      </c>
      <c r="H1884" s="9">
        <v>6.342463714</v>
      </c>
      <c r="I1884" s="8">
        <f t="shared" si="682"/>
        <v>6</v>
      </c>
      <c r="J1884" s="10">
        <v>148.30036920000001</v>
      </c>
      <c r="K1884" s="8">
        <f t="shared" si="683"/>
        <v>148</v>
      </c>
      <c r="L1884" s="5" t="s">
        <v>216</v>
      </c>
    </row>
    <row r="1885" spans="1:12">
      <c r="A1885" s="6">
        <v>17</v>
      </c>
      <c r="B1885" s="6">
        <v>29</v>
      </c>
      <c r="C1885" s="6">
        <v>26</v>
      </c>
      <c r="D1885" s="7">
        <v>26.141621440000002</v>
      </c>
      <c r="E1885" s="8">
        <f t="shared" si="680"/>
        <v>26</v>
      </c>
      <c r="F1885" s="7">
        <v>93.284152950000006</v>
      </c>
      <c r="G1885" s="8">
        <f t="shared" si="681"/>
        <v>93</v>
      </c>
      <c r="H1885" s="9">
        <v>6.0718973470000002</v>
      </c>
      <c r="I1885" s="8">
        <f t="shared" si="682"/>
        <v>6</v>
      </c>
      <c r="J1885" s="10">
        <v>195.41150250000001</v>
      </c>
      <c r="K1885" s="8">
        <f t="shared" si="683"/>
        <v>195</v>
      </c>
      <c r="L1885" s="5" t="s">
        <v>216</v>
      </c>
    </row>
    <row r="1886" spans="1:12">
      <c r="A1886" s="6">
        <v>2</v>
      </c>
      <c r="B1886" s="6">
        <v>30</v>
      </c>
      <c r="C1886" s="6">
        <v>30</v>
      </c>
      <c r="D1886" s="7">
        <v>26.001751250000002</v>
      </c>
      <c r="E1886" s="8">
        <f t="shared" si="680"/>
        <v>26</v>
      </c>
      <c r="F1886" s="7">
        <v>94.799984179999996</v>
      </c>
      <c r="G1886" s="8">
        <f t="shared" si="681"/>
        <v>95</v>
      </c>
      <c r="H1886" s="9">
        <v>6.3310517150000001</v>
      </c>
      <c r="I1886" s="8">
        <f t="shared" si="682"/>
        <v>6</v>
      </c>
      <c r="J1886" s="10">
        <v>209.54009400000001</v>
      </c>
      <c r="K1886" s="8">
        <f t="shared" si="683"/>
        <v>210</v>
      </c>
      <c r="L1886" s="5" t="s">
        <v>216</v>
      </c>
    </row>
    <row r="1887" spans="1:12">
      <c r="A1887" s="6">
        <v>30</v>
      </c>
      <c r="B1887" s="6">
        <v>13</v>
      </c>
      <c r="C1887" s="6">
        <v>25</v>
      </c>
      <c r="D1887" s="7">
        <v>27.151161420000001</v>
      </c>
      <c r="E1887" s="8">
        <f t="shared" si="680"/>
        <v>27</v>
      </c>
      <c r="F1887" s="7">
        <v>91.488894689999995</v>
      </c>
      <c r="G1887" s="8">
        <f t="shared" si="681"/>
        <v>91</v>
      </c>
      <c r="H1887" s="9">
        <v>6.4131846379999997</v>
      </c>
      <c r="I1887" s="8">
        <f t="shared" si="682"/>
        <v>6</v>
      </c>
      <c r="J1887" s="10">
        <v>164.91822250000001</v>
      </c>
      <c r="K1887" s="8">
        <f t="shared" si="683"/>
        <v>165</v>
      </c>
      <c r="L1887" s="5" t="s">
        <v>216</v>
      </c>
    </row>
    <row r="1888" spans="1:12">
      <c r="A1888" s="6">
        <v>8</v>
      </c>
      <c r="B1888" s="6">
        <v>15</v>
      </c>
      <c r="C1888" s="6">
        <v>33</v>
      </c>
      <c r="D1888" s="7">
        <v>28.973187190000001</v>
      </c>
      <c r="E1888" s="8">
        <f t="shared" si="680"/>
        <v>29</v>
      </c>
      <c r="F1888" s="7">
        <v>98.098610429999994</v>
      </c>
      <c r="G1888" s="8">
        <f t="shared" si="681"/>
        <v>98</v>
      </c>
      <c r="H1888" s="9">
        <v>5.50158009</v>
      </c>
      <c r="I1888" s="8">
        <f t="shared" si="682"/>
        <v>6</v>
      </c>
      <c r="J1888" s="10">
        <v>213.9011021</v>
      </c>
      <c r="K1888" s="8">
        <f t="shared" si="683"/>
        <v>214</v>
      </c>
      <c r="L1888" s="5" t="s">
        <v>216</v>
      </c>
    </row>
    <row r="1889" spans="1:12">
      <c r="A1889" s="6">
        <v>18</v>
      </c>
      <c r="B1889" s="6">
        <v>12</v>
      </c>
      <c r="C1889" s="6">
        <v>35</v>
      </c>
      <c r="D1889" s="7">
        <v>26.139584459999998</v>
      </c>
      <c r="E1889" s="8">
        <f t="shared" si="680"/>
        <v>26</v>
      </c>
      <c r="F1889" s="7">
        <v>96.385807689999993</v>
      </c>
      <c r="G1889" s="8">
        <f t="shared" si="681"/>
        <v>96</v>
      </c>
      <c r="H1889" s="9">
        <v>6.3387208729999998</v>
      </c>
      <c r="I1889" s="8">
        <f t="shared" si="682"/>
        <v>6</v>
      </c>
      <c r="J1889" s="10">
        <v>131.33879350000001</v>
      </c>
      <c r="K1889" s="8">
        <f t="shared" si="683"/>
        <v>131</v>
      </c>
      <c r="L1889" s="5" t="s">
        <v>216</v>
      </c>
    </row>
    <row r="1890" spans="1:12">
      <c r="A1890" s="6">
        <v>8</v>
      </c>
      <c r="B1890" s="6">
        <v>28</v>
      </c>
      <c r="C1890" s="6">
        <v>30</v>
      </c>
      <c r="D1890" s="7">
        <v>25.516184880000001</v>
      </c>
      <c r="E1890" s="8">
        <f t="shared" si="680"/>
        <v>26</v>
      </c>
      <c r="F1890" s="7">
        <v>94.334654110000002</v>
      </c>
      <c r="G1890" s="8">
        <f t="shared" si="681"/>
        <v>94</v>
      </c>
      <c r="H1890" s="9">
        <v>6.0156722389999997</v>
      </c>
      <c r="I1890" s="8">
        <f t="shared" si="682"/>
        <v>6</v>
      </c>
      <c r="J1890" s="10">
        <v>135.1272491</v>
      </c>
      <c r="K1890" s="8">
        <f t="shared" si="683"/>
        <v>135</v>
      </c>
      <c r="L1890" s="5" t="s">
        <v>216</v>
      </c>
    </row>
    <row r="1891" spans="1:12">
      <c r="A1891" s="6">
        <v>40</v>
      </c>
      <c r="B1891" s="6">
        <v>22</v>
      </c>
      <c r="C1891" s="6">
        <v>29</v>
      </c>
      <c r="D1891" s="7">
        <v>27.558218020000002</v>
      </c>
      <c r="E1891" s="8">
        <f t="shared" si="680"/>
        <v>28</v>
      </c>
      <c r="F1891" s="7">
        <v>99.981876009999993</v>
      </c>
      <c r="G1891" s="8">
        <f t="shared" si="681"/>
        <v>100</v>
      </c>
      <c r="H1891" s="9">
        <v>5.7353643070000002</v>
      </c>
      <c r="I1891" s="8">
        <f t="shared" si="682"/>
        <v>6</v>
      </c>
      <c r="J1891" s="10">
        <v>174.62564810000001</v>
      </c>
      <c r="K1891" s="8">
        <f t="shared" si="683"/>
        <v>175</v>
      </c>
      <c r="L1891" s="5" t="s">
        <v>216</v>
      </c>
    </row>
    <row r="1892" spans="1:12">
      <c r="A1892" s="6">
        <v>27</v>
      </c>
      <c r="B1892" s="6">
        <v>10</v>
      </c>
      <c r="C1892" s="6">
        <v>33</v>
      </c>
      <c r="D1892" s="7">
        <v>27.81132822</v>
      </c>
      <c r="E1892" s="8">
        <f t="shared" si="680"/>
        <v>28</v>
      </c>
      <c r="F1892" s="7">
        <v>97.484105549999995</v>
      </c>
      <c r="G1892" s="8">
        <f t="shared" si="681"/>
        <v>97</v>
      </c>
      <c r="H1892" s="9">
        <v>6.4659063330000004</v>
      </c>
      <c r="I1892" s="8">
        <f t="shared" si="682"/>
        <v>6</v>
      </c>
      <c r="J1892" s="10">
        <v>154.06212210000001</v>
      </c>
      <c r="K1892" s="8">
        <f t="shared" si="683"/>
        <v>154</v>
      </c>
      <c r="L1892" s="5" t="s">
        <v>216</v>
      </c>
    </row>
    <row r="1893" spans="1:12">
      <c r="A1893" s="6">
        <v>21</v>
      </c>
      <c r="B1893" s="6">
        <v>20</v>
      </c>
      <c r="C1893" s="6">
        <v>31</v>
      </c>
      <c r="D1893" s="7">
        <v>25.600337020000001</v>
      </c>
      <c r="E1893" s="8">
        <f t="shared" si="680"/>
        <v>26</v>
      </c>
      <c r="F1893" s="7">
        <v>99.724010399999997</v>
      </c>
      <c r="G1893" s="8">
        <f t="shared" si="681"/>
        <v>100</v>
      </c>
      <c r="H1893" s="9">
        <v>5.8554575990000002</v>
      </c>
      <c r="I1893" s="8">
        <f t="shared" si="682"/>
        <v>6</v>
      </c>
      <c r="J1893" s="10">
        <v>165.82487320000001</v>
      </c>
      <c r="K1893" s="8">
        <f t="shared" si="683"/>
        <v>166</v>
      </c>
      <c r="L1893" s="5" t="s">
        <v>216</v>
      </c>
    </row>
    <row r="1894" spans="1:12">
      <c r="A1894" s="6">
        <v>3</v>
      </c>
      <c r="B1894" s="6">
        <v>9</v>
      </c>
      <c r="C1894" s="6">
        <v>35</v>
      </c>
      <c r="D1894" s="7">
        <v>26.916419340000001</v>
      </c>
      <c r="E1894" s="8">
        <f t="shared" si="680"/>
        <v>27</v>
      </c>
      <c r="F1894" s="7">
        <v>99.846716380000004</v>
      </c>
      <c r="G1894" s="8">
        <f t="shared" si="681"/>
        <v>100</v>
      </c>
      <c r="H1894" s="9">
        <v>6.3185529730000001</v>
      </c>
      <c r="I1894" s="8">
        <f t="shared" si="682"/>
        <v>6</v>
      </c>
      <c r="J1894" s="10">
        <v>225.63236560000001</v>
      </c>
      <c r="K1894" s="8">
        <f t="shared" si="683"/>
        <v>226</v>
      </c>
      <c r="L1894" s="5" t="s">
        <v>216</v>
      </c>
    </row>
    <row r="1895" spans="1:12">
      <c r="A1895" s="6">
        <v>22</v>
      </c>
      <c r="B1895" s="6">
        <v>16</v>
      </c>
      <c r="C1895" s="6">
        <v>27</v>
      </c>
      <c r="D1895" s="7">
        <v>29.179790199999999</v>
      </c>
      <c r="E1895" s="8">
        <f t="shared" si="680"/>
        <v>29</v>
      </c>
      <c r="F1895" s="7">
        <v>90.272142880000004</v>
      </c>
      <c r="G1895" s="8">
        <f t="shared" si="681"/>
        <v>90</v>
      </c>
      <c r="H1895" s="9">
        <v>6.0067849789999999</v>
      </c>
      <c r="I1895" s="8">
        <f t="shared" si="682"/>
        <v>6</v>
      </c>
      <c r="J1895" s="10">
        <v>188.92520830000001</v>
      </c>
      <c r="K1895" s="8">
        <f t="shared" si="683"/>
        <v>189</v>
      </c>
      <c r="L1895" s="5" t="s">
        <v>216</v>
      </c>
    </row>
    <row r="1896" spans="1:12">
      <c r="A1896" s="6">
        <v>27</v>
      </c>
      <c r="B1896" s="6">
        <v>8</v>
      </c>
      <c r="C1896" s="6">
        <v>30</v>
      </c>
      <c r="D1896" s="7">
        <v>26.44600063</v>
      </c>
      <c r="E1896" s="8">
        <f t="shared" si="680"/>
        <v>26</v>
      </c>
      <c r="F1896" s="7">
        <v>98.299377820000004</v>
      </c>
      <c r="G1896" s="8">
        <f t="shared" si="681"/>
        <v>98</v>
      </c>
      <c r="H1896" s="9">
        <v>6.0083862830000001</v>
      </c>
      <c r="I1896" s="8">
        <f t="shared" si="682"/>
        <v>6</v>
      </c>
      <c r="J1896" s="10">
        <v>221.22581679999999</v>
      </c>
      <c r="K1896" s="8">
        <f t="shared" si="683"/>
        <v>221</v>
      </c>
      <c r="L1896" s="5" t="s">
        <v>216</v>
      </c>
    </row>
    <row r="1897" spans="1:12">
      <c r="A1897" s="6">
        <v>22</v>
      </c>
      <c r="B1897" s="6">
        <v>8</v>
      </c>
      <c r="C1897" s="6">
        <v>33</v>
      </c>
      <c r="D1897" s="7">
        <v>28.43572863</v>
      </c>
      <c r="E1897" s="8">
        <f t="shared" si="680"/>
        <v>28</v>
      </c>
      <c r="F1897" s="7">
        <v>95.8840407</v>
      </c>
      <c r="G1897" s="8">
        <f t="shared" si="681"/>
        <v>96</v>
      </c>
      <c r="H1897" s="9">
        <v>5.6657852020000004</v>
      </c>
      <c r="I1897" s="8">
        <f t="shared" si="682"/>
        <v>6</v>
      </c>
      <c r="J1897" s="10">
        <v>203.92837080000001</v>
      </c>
      <c r="K1897" s="8">
        <f t="shared" si="683"/>
        <v>204</v>
      </c>
      <c r="L1897" s="5" t="s">
        <v>216</v>
      </c>
    </row>
    <row r="1898" spans="1:12">
      <c r="A1898" s="6">
        <v>28</v>
      </c>
      <c r="B1898" s="6">
        <v>27</v>
      </c>
      <c r="C1898" s="6">
        <v>32</v>
      </c>
      <c r="D1898" s="7">
        <v>28.940996689999999</v>
      </c>
      <c r="E1898" s="8">
        <f t="shared" si="680"/>
        <v>29</v>
      </c>
      <c r="F1898" s="7">
        <v>93.001090120000001</v>
      </c>
      <c r="G1898" s="8">
        <f t="shared" si="681"/>
        <v>93</v>
      </c>
      <c r="H1898" s="9">
        <v>5.7646154850000002</v>
      </c>
      <c r="I1898" s="8">
        <f t="shared" si="682"/>
        <v>6</v>
      </c>
      <c r="J1898" s="10">
        <v>191.7723087</v>
      </c>
      <c r="K1898" s="8">
        <f t="shared" si="683"/>
        <v>192</v>
      </c>
      <c r="L1898" s="5" t="s">
        <v>216</v>
      </c>
    </row>
    <row r="1899" spans="1:12">
      <c r="A1899" s="6">
        <v>23</v>
      </c>
      <c r="B1899" s="6">
        <v>21</v>
      </c>
      <c r="C1899" s="6">
        <v>26</v>
      </c>
      <c r="D1899" s="7">
        <v>26.454887370000002</v>
      </c>
      <c r="E1899" s="8">
        <f t="shared" si="680"/>
        <v>26</v>
      </c>
      <c r="F1899" s="7">
        <v>93.450426359999994</v>
      </c>
      <c r="G1899" s="8">
        <f t="shared" si="681"/>
        <v>93</v>
      </c>
      <c r="H1899" s="9">
        <v>5.9014955440000003</v>
      </c>
      <c r="I1899" s="8">
        <f t="shared" si="682"/>
        <v>6</v>
      </c>
      <c r="J1899" s="10">
        <v>149.2220255</v>
      </c>
      <c r="K1899" s="8">
        <f t="shared" si="683"/>
        <v>149</v>
      </c>
      <c r="L1899" s="5" t="s">
        <v>216</v>
      </c>
    </row>
    <row r="1900" spans="1:12">
      <c r="A1900" s="6">
        <v>37</v>
      </c>
      <c r="B1900" s="6">
        <v>5</v>
      </c>
      <c r="C1900" s="6">
        <v>34</v>
      </c>
      <c r="D1900" s="7">
        <v>25.794905310000001</v>
      </c>
      <c r="E1900" s="8">
        <f t="shared" si="680"/>
        <v>26</v>
      </c>
      <c r="F1900" s="7">
        <v>93.841506179999996</v>
      </c>
      <c r="G1900" s="8">
        <f t="shared" si="681"/>
        <v>94</v>
      </c>
      <c r="H1900" s="9">
        <v>5.779032666</v>
      </c>
      <c r="I1900" s="8">
        <f t="shared" si="682"/>
        <v>6</v>
      </c>
      <c r="J1900" s="10">
        <v>152.42387120000001</v>
      </c>
      <c r="K1900" s="8">
        <f t="shared" si="683"/>
        <v>152</v>
      </c>
      <c r="L1900" s="5" t="s">
        <v>216</v>
      </c>
    </row>
    <row r="1901" spans="1:12">
      <c r="A1901" s="6">
        <v>19</v>
      </c>
      <c r="B1901" s="6">
        <v>26</v>
      </c>
      <c r="C1901" s="6">
        <v>29</v>
      </c>
      <c r="D1901" s="7">
        <v>26.93141945</v>
      </c>
      <c r="E1901" s="8">
        <f t="shared" si="680"/>
        <v>27</v>
      </c>
      <c r="F1901" s="7">
        <v>98.803136120000005</v>
      </c>
      <c r="G1901" s="8">
        <f t="shared" si="681"/>
        <v>99</v>
      </c>
      <c r="H1901" s="9">
        <v>5.6715492799999998</v>
      </c>
      <c r="I1901" s="8">
        <f t="shared" si="682"/>
        <v>6</v>
      </c>
      <c r="J1901" s="10">
        <v>166.57128789999999</v>
      </c>
      <c r="K1901" s="8">
        <f t="shared" si="683"/>
        <v>167</v>
      </c>
      <c r="L1901" s="5" t="s">
        <v>216</v>
      </c>
    </row>
    <row r="1902" spans="1:12">
      <c r="A1902" s="6">
        <v>133</v>
      </c>
      <c r="B1902" s="6">
        <v>47</v>
      </c>
      <c r="C1902" s="6">
        <v>24</v>
      </c>
      <c r="D1902" s="7">
        <v>24.402288939999998</v>
      </c>
      <c r="E1902" s="8">
        <f t="shared" si="680"/>
        <v>24</v>
      </c>
      <c r="F1902" s="7">
        <v>79.197320009999999</v>
      </c>
      <c r="G1902" s="8">
        <f t="shared" si="681"/>
        <v>79</v>
      </c>
      <c r="H1902" s="9">
        <v>7.2313247650000001</v>
      </c>
      <c r="I1902" s="8">
        <f t="shared" si="682"/>
        <v>7</v>
      </c>
      <c r="J1902" s="10">
        <v>90.802235600000003</v>
      </c>
      <c r="K1902" s="8">
        <f t="shared" si="683"/>
        <v>91</v>
      </c>
      <c r="L1902" s="5" t="s">
        <v>226</v>
      </c>
    </row>
    <row r="1903" spans="1:12">
      <c r="A1903" s="6">
        <v>136</v>
      </c>
      <c r="B1903" s="6">
        <v>36</v>
      </c>
      <c r="C1903" s="6">
        <v>20</v>
      </c>
      <c r="D1903" s="7">
        <v>23.095956309999998</v>
      </c>
      <c r="E1903" s="8">
        <f t="shared" si="680"/>
        <v>23</v>
      </c>
      <c r="F1903" s="7">
        <v>84.862757070000001</v>
      </c>
      <c r="G1903" s="8">
        <f t="shared" si="681"/>
        <v>85</v>
      </c>
      <c r="H1903" s="9">
        <v>6.9254123769999998</v>
      </c>
      <c r="I1903" s="8">
        <f t="shared" si="682"/>
        <v>7</v>
      </c>
      <c r="J1903" s="10">
        <v>71.295810709999998</v>
      </c>
      <c r="K1903" s="8">
        <f t="shared" si="683"/>
        <v>71</v>
      </c>
      <c r="L1903" s="5" t="s">
        <v>226</v>
      </c>
    </row>
    <row r="1904" spans="1:12">
      <c r="A1904" s="6">
        <v>104</v>
      </c>
      <c r="B1904" s="6">
        <v>47</v>
      </c>
      <c r="C1904" s="6">
        <v>18</v>
      </c>
      <c r="D1904" s="7">
        <v>23.965634900000001</v>
      </c>
      <c r="E1904" s="8">
        <f t="shared" si="680"/>
        <v>24</v>
      </c>
      <c r="F1904" s="7">
        <v>76.976967169999995</v>
      </c>
      <c r="G1904" s="8">
        <f t="shared" si="681"/>
        <v>77</v>
      </c>
      <c r="H1904" s="9">
        <v>7.6334374120000001</v>
      </c>
      <c r="I1904" s="8">
        <f t="shared" si="682"/>
        <v>8</v>
      </c>
      <c r="J1904" s="10">
        <v>90.756167379999994</v>
      </c>
      <c r="K1904" s="8">
        <f t="shared" si="683"/>
        <v>91</v>
      </c>
      <c r="L1904" s="5" t="s">
        <v>226</v>
      </c>
    </row>
    <row r="1905" spans="1:12">
      <c r="A1905" s="6">
        <v>133</v>
      </c>
      <c r="B1905" s="6">
        <v>47</v>
      </c>
      <c r="C1905" s="6">
        <v>23</v>
      </c>
      <c r="D1905" s="7">
        <v>24.88738107</v>
      </c>
      <c r="E1905" s="8">
        <f t="shared" si="680"/>
        <v>25</v>
      </c>
      <c r="F1905" s="7">
        <v>75.621371589999995</v>
      </c>
      <c r="G1905" s="8">
        <f t="shared" si="681"/>
        <v>76</v>
      </c>
      <c r="H1905" s="9">
        <v>6.8273546679999999</v>
      </c>
      <c r="I1905" s="8">
        <f t="shared" si="682"/>
        <v>7</v>
      </c>
      <c r="J1905" s="10">
        <v>89.760504159999996</v>
      </c>
      <c r="K1905" s="8">
        <f t="shared" si="683"/>
        <v>90</v>
      </c>
      <c r="L1905" s="5" t="s">
        <v>226</v>
      </c>
    </row>
    <row r="1906" spans="1:12">
      <c r="A1906" s="6">
        <v>126</v>
      </c>
      <c r="B1906" s="6">
        <v>38</v>
      </c>
      <c r="C1906" s="6">
        <v>23</v>
      </c>
      <c r="D1906" s="7">
        <v>25.36243778</v>
      </c>
      <c r="E1906" s="8">
        <f t="shared" si="680"/>
        <v>25</v>
      </c>
      <c r="F1906" s="7">
        <v>83.632760770000004</v>
      </c>
      <c r="G1906" s="8">
        <f t="shared" si="681"/>
        <v>84</v>
      </c>
      <c r="H1906" s="9">
        <v>6.1767164250000004</v>
      </c>
      <c r="I1906" s="8">
        <f t="shared" si="682"/>
        <v>6</v>
      </c>
      <c r="J1906" s="10">
        <v>88.43618918</v>
      </c>
      <c r="K1906" s="8">
        <f t="shared" si="683"/>
        <v>88</v>
      </c>
      <c r="L1906" s="5" t="s">
        <v>226</v>
      </c>
    </row>
    <row r="1907" spans="1:12">
      <c r="A1907" s="6">
        <v>126</v>
      </c>
      <c r="B1907" s="6">
        <v>50</v>
      </c>
      <c r="C1907" s="6">
        <v>19</v>
      </c>
      <c r="D1907" s="7">
        <v>24.694570840000001</v>
      </c>
      <c r="E1907" s="8">
        <f t="shared" si="680"/>
        <v>25</v>
      </c>
      <c r="F1907" s="7">
        <v>81.735887599999998</v>
      </c>
      <c r="G1907" s="8">
        <f t="shared" si="681"/>
        <v>82</v>
      </c>
      <c r="H1907" s="9">
        <v>6.6287228359999997</v>
      </c>
      <c r="I1907" s="8">
        <f t="shared" si="682"/>
        <v>7</v>
      </c>
      <c r="J1907" s="10">
        <v>78.584943910000007</v>
      </c>
      <c r="K1907" s="8">
        <f t="shared" si="683"/>
        <v>79</v>
      </c>
      <c r="L1907" s="5" t="s">
        <v>226</v>
      </c>
    </row>
    <row r="1908" spans="1:12">
      <c r="A1908" s="6">
        <v>113</v>
      </c>
      <c r="B1908" s="6">
        <v>41</v>
      </c>
      <c r="C1908" s="6">
        <v>20</v>
      </c>
      <c r="D1908" s="7">
        <v>25.001718799999999</v>
      </c>
      <c r="E1908" s="8">
        <f t="shared" si="680"/>
        <v>25</v>
      </c>
      <c r="F1908" s="7">
        <v>80.539658180000004</v>
      </c>
      <c r="G1908" s="8">
        <f t="shared" si="681"/>
        <v>81</v>
      </c>
      <c r="H1908" s="9">
        <v>7.2568775710000004</v>
      </c>
      <c r="I1908" s="8">
        <f t="shared" si="682"/>
        <v>7</v>
      </c>
      <c r="J1908" s="10">
        <v>96.326009920000004</v>
      </c>
      <c r="K1908" s="8">
        <f t="shared" si="683"/>
        <v>96</v>
      </c>
      <c r="L1908" s="5" t="s">
        <v>226</v>
      </c>
    </row>
    <row r="1909" spans="1:12">
      <c r="A1909" s="6">
        <v>121</v>
      </c>
      <c r="B1909" s="6">
        <v>45</v>
      </c>
      <c r="C1909" s="6">
        <v>22</v>
      </c>
      <c r="D1909" s="7">
        <v>22.459429369999999</v>
      </c>
      <c r="E1909" s="8">
        <f t="shared" si="680"/>
        <v>22</v>
      </c>
      <c r="F1909" s="7">
        <v>81.30681027</v>
      </c>
      <c r="G1909" s="8">
        <f t="shared" si="681"/>
        <v>81</v>
      </c>
      <c r="H1909" s="9">
        <v>6.443785385</v>
      </c>
      <c r="I1909" s="8">
        <f t="shared" si="682"/>
        <v>6</v>
      </c>
      <c r="J1909" s="10">
        <v>64.230266380000003</v>
      </c>
      <c r="K1909" s="8">
        <f t="shared" si="683"/>
        <v>64</v>
      </c>
      <c r="L1909" s="5" t="s">
        <v>226</v>
      </c>
    </row>
    <row r="1910" spans="1:12">
      <c r="A1910" s="6">
        <v>121</v>
      </c>
      <c r="B1910" s="6">
        <v>47</v>
      </c>
      <c r="C1910" s="6">
        <v>16</v>
      </c>
      <c r="D1910" s="7">
        <v>23.605640380000001</v>
      </c>
      <c r="E1910" s="8">
        <f t="shared" si="680"/>
        <v>24</v>
      </c>
      <c r="F1910" s="7">
        <v>79.295731489999994</v>
      </c>
      <c r="G1910" s="8">
        <f t="shared" si="681"/>
        <v>79</v>
      </c>
      <c r="H1910" s="9">
        <v>7.7232401509999997</v>
      </c>
      <c r="I1910" s="8">
        <f t="shared" si="682"/>
        <v>8</v>
      </c>
      <c r="J1910" s="10">
        <v>72.498008850000005</v>
      </c>
      <c r="K1910" s="8">
        <f t="shared" si="683"/>
        <v>72</v>
      </c>
      <c r="L1910" s="5" t="s">
        <v>226</v>
      </c>
    </row>
    <row r="1911" spans="1:12">
      <c r="A1911" s="6">
        <v>129</v>
      </c>
      <c r="B1911" s="6">
        <v>60</v>
      </c>
      <c r="C1911" s="6">
        <v>22</v>
      </c>
      <c r="D1911" s="7">
        <v>24.584531460000001</v>
      </c>
      <c r="E1911" s="8">
        <f t="shared" si="680"/>
        <v>25</v>
      </c>
      <c r="F1911" s="7">
        <v>79.12404171</v>
      </c>
      <c r="G1911" s="8">
        <f t="shared" si="681"/>
        <v>79</v>
      </c>
      <c r="H1911" s="9">
        <v>5.9474485890000004</v>
      </c>
      <c r="I1911" s="8">
        <f t="shared" si="682"/>
        <v>6</v>
      </c>
      <c r="J1911" s="10">
        <v>71.946081340000006</v>
      </c>
      <c r="K1911" s="8">
        <f t="shared" si="683"/>
        <v>72</v>
      </c>
      <c r="L1911" s="5" t="s">
        <v>226</v>
      </c>
    </row>
    <row r="1912" spans="1:12">
      <c r="A1912" s="6">
        <v>107</v>
      </c>
      <c r="B1912" s="6">
        <v>45</v>
      </c>
      <c r="C1912" s="6">
        <v>25</v>
      </c>
      <c r="D1912" s="7">
        <v>23.086593300000001</v>
      </c>
      <c r="E1912" s="8">
        <f t="shared" si="680"/>
        <v>23</v>
      </c>
      <c r="F1912" s="7">
        <v>83.555461460000004</v>
      </c>
      <c r="G1912" s="8">
        <f t="shared" si="681"/>
        <v>84</v>
      </c>
      <c r="H1912" s="9">
        <v>7.2277455159999997</v>
      </c>
      <c r="I1912" s="8">
        <f t="shared" si="682"/>
        <v>7</v>
      </c>
      <c r="J1912" s="10">
        <v>71.840807240000004</v>
      </c>
      <c r="K1912" s="8">
        <f t="shared" si="683"/>
        <v>72</v>
      </c>
      <c r="L1912" s="5" t="s">
        <v>226</v>
      </c>
    </row>
    <row r="1913" spans="1:12">
      <c r="A1913" s="6">
        <v>122</v>
      </c>
      <c r="B1913" s="6">
        <v>59</v>
      </c>
      <c r="C1913" s="6">
        <v>18</v>
      </c>
      <c r="D1913" s="7">
        <v>23.500099200000001</v>
      </c>
      <c r="E1913" s="8">
        <f t="shared" si="680"/>
        <v>24</v>
      </c>
      <c r="F1913" s="7">
        <v>83.634889520000002</v>
      </c>
      <c r="G1913" s="8">
        <f t="shared" si="681"/>
        <v>84</v>
      </c>
      <c r="H1913" s="9">
        <v>6.219469084</v>
      </c>
      <c r="I1913" s="8">
        <f t="shared" si="682"/>
        <v>6</v>
      </c>
      <c r="J1913" s="10">
        <v>79.813281829999994</v>
      </c>
      <c r="K1913" s="8">
        <f t="shared" si="683"/>
        <v>80</v>
      </c>
      <c r="L1913" s="5" t="s">
        <v>226</v>
      </c>
    </row>
    <row r="1914" spans="1:12">
      <c r="A1914" s="6">
        <v>140</v>
      </c>
      <c r="B1914" s="6">
        <v>38</v>
      </c>
      <c r="C1914" s="6">
        <v>15</v>
      </c>
      <c r="D1914" s="7">
        <v>24.1472953</v>
      </c>
      <c r="E1914" s="8">
        <f t="shared" si="680"/>
        <v>24</v>
      </c>
      <c r="F1914" s="7">
        <v>75.882985980000001</v>
      </c>
      <c r="G1914" s="8">
        <f t="shared" si="681"/>
        <v>76</v>
      </c>
      <c r="H1914" s="9">
        <v>6.0214395229999997</v>
      </c>
      <c r="I1914" s="8">
        <f t="shared" si="682"/>
        <v>6</v>
      </c>
      <c r="J1914" s="10">
        <v>69.915634670000003</v>
      </c>
      <c r="K1914" s="8">
        <f t="shared" si="683"/>
        <v>70</v>
      </c>
      <c r="L1914" s="5" t="s">
        <v>226</v>
      </c>
    </row>
    <row r="1915" spans="1:12">
      <c r="A1915" s="6">
        <v>102</v>
      </c>
      <c r="B1915" s="6">
        <v>49</v>
      </c>
      <c r="C1915" s="6">
        <v>21</v>
      </c>
      <c r="D1915" s="7">
        <v>24.69315538</v>
      </c>
      <c r="E1915" s="8">
        <f t="shared" si="680"/>
        <v>25</v>
      </c>
      <c r="F1915" s="7">
        <v>84.844224539999999</v>
      </c>
      <c r="G1915" s="8">
        <f t="shared" si="681"/>
        <v>85</v>
      </c>
      <c r="H1915" s="9">
        <v>6.2533436550000001</v>
      </c>
      <c r="I1915" s="8">
        <f t="shared" si="682"/>
        <v>6</v>
      </c>
      <c r="J1915" s="10">
        <v>89.799462000000005</v>
      </c>
      <c r="K1915" s="8">
        <f t="shared" si="683"/>
        <v>90</v>
      </c>
      <c r="L1915" s="5" t="s">
        <v>226</v>
      </c>
    </row>
    <row r="1916" spans="1:12">
      <c r="A1916" s="6">
        <v>111</v>
      </c>
      <c r="B1916" s="6">
        <v>40</v>
      </c>
      <c r="C1916" s="6">
        <v>25</v>
      </c>
      <c r="D1916" s="7">
        <v>24.484691999999999</v>
      </c>
      <c r="E1916" s="8">
        <f t="shared" si="680"/>
        <v>24</v>
      </c>
      <c r="F1916" s="7">
        <v>84.449320139999998</v>
      </c>
      <c r="G1916" s="8">
        <f t="shared" si="681"/>
        <v>84</v>
      </c>
      <c r="H1916" s="9">
        <v>6.1874557990000003</v>
      </c>
      <c r="I1916" s="8">
        <f t="shared" si="682"/>
        <v>6</v>
      </c>
      <c r="J1916" s="10">
        <v>90.943424840000006</v>
      </c>
      <c r="K1916" s="8">
        <f t="shared" si="683"/>
        <v>91</v>
      </c>
      <c r="L1916" s="5" t="s">
        <v>226</v>
      </c>
    </row>
    <row r="1917" spans="1:12">
      <c r="A1917" s="6">
        <v>131</v>
      </c>
      <c r="B1917" s="6">
        <v>35</v>
      </c>
      <c r="C1917" s="6">
        <v>18</v>
      </c>
      <c r="D1917" s="7">
        <v>24.491126090000002</v>
      </c>
      <c r="E1917" s="8">
        <f t="shared" si="680"/>
        <v>24</v>
      </c>
      <c r="F1917" s="7">
        <v>82.244158089999999</v>
      </c>
      <c r="G1917" s="8">
        <f t="shared" si="681"/>
        <v>82</v>
      </c>
      <c r="H1917" s="9">
        <v>7.0576933659999996</v>
      </c>
      <c r="I1917" s="8">
        <f t="shared" si="682"/>
        <v>7</v>
      </c>
      <c r="J1917" s="10">
        <v>64.029493790000004</v>
      </c>
      <c r="K1917" s="8">
        <f t="shared" si="683"/>
        <v>64</v>
      </c>
      <c r="L1917" s="5" t="s">
        <v>226</v>
      </c>
    </row>
    <row r="1918" spans="1:12">
      <c r="A1918" s="6">
        <v>135</v>
      </c>
      <c r="B1918" s="6">
        <v>43</v>
      </c>
      <c r="C1918" s="6">
        <v>16</v>
      </c>
      <c r="D1918" s="7">
        <v>23.479868880000001</v>
      </c>
      <c r="E1918" s="8">
        <f t="shared" si="680"/>
        <v>23</v>
      </c>
      <c r="F1918" s="7">
        <v>81.730491490000006</v>
      </c>
      <c r="G1918" s="8">
        <f t="shared" si="681"/>
        <v>82</v>
      </c>
      <c r="H1918" s="9">
        <v>6.720449769</v>
      </c>
      <c r="I1918" s="8">
        <f t="shared" si="682"/>
        <v>7</v>
      </c>
      <c r="J1918" s="10">
        <v>86.762879240000004</v>
      </c>
      <c r="K1918" s="8">
        <f t="shared" si="683"/>
        <v>87</v>
      </c>
      <c r="L1918" s="5" t="s">
        <v>226</v>
      </c>
    </row>
    <row r="1919" spans="1:12">
      <c r="A1919" s="6">
        <v>100</v>
      </c>
      <c r="B1919" s="6">
        <v>46</v>
      </c>
      <c r="C1919" s="6">
        <v>18</v>
      </c>
      <c r="D1919" s="7">
        <v>24.185862459999999</v>
      </c>
      <c r="E1919" s="8">
        <f t="shared" si="680"/>
        <v>24</v>
      </c>
      <c r="F1919" s="7">
        <v>76.042039579999994</v>
      </c>
      <c r="G1919" s="8">
        <f t="shared" si="681"/>
        <v>76</v>
      </c>
      <c r="H1919" s="9">
        <v>6.4316895059999997</v>
      </c>
      <c r="I1919" s="8">
        <f t="shared" si="682"/>
        <v>6</v>
      </c>
      <c r="J1919" s="10">
        <v>69.080567279999997</v>
      </c>
      <c r="K1919" s="8">
        <f t="shared" si="683"/>
        <v>69</v>
      </c>
      <c r="L1919" s="5" t="s">
        <v>226</v>
      </c>
    </row>
    <row r="1920" spans="1:12">
      <c r="A1920" s="6">
        <v>123</v>
      </c>
      <c r="B1920" s="6">
        <v>39</v>
      </c>
      <c r="C1920" s="6">
        <v>24</v>
      </c>
      <c r="D1920" s="7">
        <v>25.007550949999999</v>
      </c>
      <c r="E1920" s="8">
        <f t="shared" si="680"/>
        <v>25</v>
      </c>
      <c r="F1920" s="7">
        <v>78.179521260000001</v>
      </c>
      <c r="G1920" s="8">
        <f t="shared" si="681"/>
        <v>78</v>
      </c>
      <c r="H1920" s="9">
        <v>7.4531062639999996</v>
      </c>
      <c r="I1920" s="8">
        <f t="shared" si="682"/>
        <v>7</v>
      </c>
      <c r="J1920" s="10">
        <v>86.064118719999996</v>
      </c>
      <c r="K1920" s="8">
        <f t="shared" si="683"/>
        <v>86</v>
      </c>
      <c r="L1920" s="5" t="s">
        <v>226</v>
      </c>
    </row>
    <row r="1921" spans="1:12">
      <c r="A1921" s="6">
        <v>117</v>
      </c>
      <c r="B1921" s="6">
        <v>56</v>
      </c>
      <c r="C1921" s="6">
        <v>15</v>
      </c>
      <c r="D1921" s="7">
        <v>25.992374259999998</v>
      </c>
      <c r="E1921" s="8">
        <f t="shared" si="680"/>
        <v>26</v>
      </c>
      <c r="F1921" s="7">
        <v>77.054354599999996</v>
      </c>
      <c r="G1921" s="8">
        <f t="shared" si="681"/>
        <v>77</v>
      </c>
      <c r="H1921" s="9">
        <v>7.368258226</v>
      </c>
      <c r="I1921" s="8">
        <f t="shared" si="682"/>
        <v>7</v>
      </c>
      <c r="J1921" s="10">
        <v>89.118821199999999</v>
      </c>
      <c r="K1921" s="8">
        <f t="shared" si="683"/>
        <v>89</v>
      </c>
      <c r="L1921" s="5" t="s">
        <v>226</v>
      </c>
    </row>
    <row r="1922" spans="1:12">
      <c r="A1922" s="6">
        <v>121</v>
      </c>
      <c r="B1922" s="6">
        <v>36</v>
      </c>
      <c r="C1922" s="6">
        <v>24</v>
      </c>
      <c r="D1922" s="7">
        <v>23.664573470000001</v>
      </c>
      <c r="E1922" s="8">
        <f t="shared" si="680"/>
        <v>24</v>
      </c>
      <c r="F1922" s="7">
        <v>81.691050880000006</v>
      </c>
      <c r="G1922" s="8">
        <f t="shared" si="681"/>
        <v>82</v>
      </c>
      <c r="H1922" s="9">
        <v>7.3524018870000001</v>
      </c>
      <c r="I1922" s="8">
        <f t="shared" si="682"/>
        <v>7</v>
      </c>
      <c r="J1922" s="10">
        <v>99.368983729999997</v>
      </c>
      <c r="K1922" s="8">
        <f t="shared" si="683"/>
        <v>99</v>
      </c>
      <c r="L1922" s="5" t="s">
        <v>226</v>
      </c>
    </row>
    <row r="1923" spans="1:12">
      <c r="A1923" s="6">
        <v>101</v>
      </c>
      <c r="B1923" s="6">
        <v>58</v>
      </c>
      <c r="C1923" s="6">
        <v>18</v>
      </c>
      <c r="D1923" s="7">
        <v>25.668914390000001</v>
      </c>
      <c r="E1923" s="8">
        <f t="shared" ref="E1923:E1986" si="684">ROUND(D1923, 0)</f>
        <v>26</v>
      </c>
      <c r="F1923" s="7">
        <v>81.381033489999993</v>
      </c>
      <c r="G1923" s="8">
        <f t="shared" ref="G1923:G1986" si="685">ROUND(F1923, 0)</f>
        <v>81</v>
      </c>
      <c r="H1923" s="9">
        <v>6.6521436989999998</v>
      </c>
      <c r="I1923" s="8">
        <f t="shared" ref="I1923:I1986" si="686">ROUND(H1923, 0)</f>
        <v>7</v>
      </c>
      <c r="J1923" s="10">
        <v>78.595958170000003</v>
      </c>
      <c r="K1923" s="8">
        <f t="shared" ref="K1923:K1986" si="687">ROUND(J1923, 0)</f>
        <v>79</v>
      </c>
      <c r="L1923" s="5" t="s">
        <v>226</v>
      </c>
    </row>
    <row r="1924" spans="1:12">
      <c r="A1924" s="6">
        <v>107</v>
      </c>
      <c r="B1924" s="6">
        <v>42</v>
      </c>
      <c r="C1924" s="6">
        <v>24</v>
      </c>
      <c r="D1924" s="7">
        <v>22.046128759999998</v>
      </c>
      <c r="E1924" s="8">
        <f t="shared" si="684"/>
        <v>22</v>
      </c>
      <c r="F1924" s="7">
        <v>84.629783020000005</v>
      </c>
      <c r="G1924" s="8">
        <f t="shared" si="685"/>
        <v>85</v>
      </c>
      <c r="H1924" s="9">
        <v>6.1446317949999996</v>
      </c>
      <c r="I1924" s="8">
        <f t="shared" si="686"/>
        <v>6</v>
      </c>
      <c r="J1924" s="10">
        <v>86.007586779999997</v>
      </c>
      <c r="K1924" s="8">
        <f t="shared" si="687"/>
        <v>86</v>
      </c>
      <c r="L1924" s="5" t="s">
        <v>226</v>
      </c>
    </row>
    <row r="1925" spans="1:12">
      <c r="A1925" s="6">
        <v>100</v>
      </c>
      <c r="B1925" s="6">
        <v>41</v>
      </c>
      <c r="C1925" s="6">
        <v>22</v>
      </c>
      <c r="D1925" s="7">
        <v>22.420475199999998</v>
      </c>
      <c r="E1925" s="8">
        <f t="shared" si="684"/>
        <v>22</v>
      </c>
      <c r="F1925" s="7">
        <v>84.557947029999994</v>
      </c>
      <c r="G1925" s="8">
        <f t="shared" si="685"/>
        <v>85</v>
      </c>
      <c r="H1925" s="9">
        <v>7.3188021619999999</v>
      </c>
      <c r="I1925" s="8">
        <f t="shared" si="686"/>
        <v>7</v>
      </c>
      <c r="J1925" s="10">
        <v>93.465955730000005</v>
      </c>
      <c r="K1925" s="8">
        <f t="shared" si="687"/>
        <v>93</v>
      </c>
      <c r="L1925" s="5" t="s">
        <v>226</v>
      </c>
    </row>
    <row r="1926" spans="1:12">
      <c r="A1926" s="6">
        <v>125</v>
      </c>
      <c r="B1926" s="6">
        <v>39</v>
      </c>
      <c r="C1926" s="6">
        <v>21</v>
      </c>
      <c r="D1926" s="7">
        <v>25.03149561</v>
      </c>
      <c r="E1926" s="8">
        <f t="shared" si="684"/>
        <v>25</v>
      </c>
      <c r="F1926" s="7">
        <v>82.212765989999994</v>
      </c>
      <c r="G1926" s="8">
        <f t="shared" si="685"/>
        <v>82</v>
      </c>
      <c r="H1926" s="9">
        <v>7.9546293239999999</v>
      </c>
      <c r="I1926" s="8">
        <f t="shared" si="686"/>
        <v>8</v>
      </c>
      <c r="J1926" s="10">
        <v>95.019131799999997</v>
      </c>
      <c r="K1926" s="8">
        <f t="shared" si="687"/>
        <v>95</v>
      </c>
      <c r="L1926" s="5" t="s">
        <v>226</v>
      </c>
    </row>
    <row r="1927" spans="1:12">
      <c r="A1927" s="6">
        <v>105</v>
      </c>
      <c r="B1927" s="6">
        <v>60</v>
      </c>
      <c r="C1927" s="6">
        <v>23</v>
      </c>
      <c r="D1927" s="7">
        <v>23.533713859999999</v>
      </c>
      <c r="E1927" s="8">
        <f t="shared" si="684"/>
        <v>24</v>
      </c>
      <c r="F1927" s="7">
        <v>77.217055540000004</v>
      </c>
      <c r="G1927" s="8">
        <f t="shared" si="685"/>
        <v>77</v>
      </c>
      <c r="H1927" s="9">
        <v>6.2076521570000001</v>
      </c>
      <c r="I1927" s="8">
        <f t="shared" si="686"/>
        <v>6</v>
      </c>
      <c r="J1927" s="10">
        <v>87.540049429999996</v>
      </c>
      <c r="K1927" s="8">
        <f t="shared" si="687"/>
        <v>88</v>
      </c>
      <c r="L1927" s="5" t="s">
        <v>226</v>
      </c>
    </row>
    <row r="1928" spans="1:12">
      <c r="A1928" s="6">
        <v>102</v>
      </c>
      <c r="B1928" s="6">
        <v>46</v>
      </c>
      <c r="C1928" s="6">
        <v>19</v>
      </c>
      <c r="D1928" s="7">
        <v>22.770763880000001</v>
      </c>
      <c r="E1928" s="8">
        <f t="shared" si="684"/>
        <v>23</v>
      </c>
      <c r="F1928" s="7">
        <v>82.599330699999996</v>
      </c>
      <c r="G1928" s="8">
        <f t="shared" si="685"/>
        <v>83</v>
      </c>
      <c r="H1928" s="9">
        <v>6.6310052979999998</v>
      </c>
      <c r="I1928" s="8">
        <f t="shared" si="686"/>
        <v>7</v>
      </c>
      <c r="J1928" s="10">
        <v>81.495434369999998</v>
      </c>
      <c r="K1928" s="8">
        <f t="shared" si="687"/>
        <v>81</v>
      </c>
      <c r="L1928" s="5" t="s">
        <v>226</v>
      </c>
    </row>
    <row r="1929" spans="1:12">
      <c r="A1929" s="6">
        <v>131</v>
      </c>
      <c r="B1929" s="6">
        <v>49</v>
      </c>
      <c r="C1929" s="6">
        <v>22</v>
      </c>
      <c r="D1929" s="7">
        <v>25.498482360000001</v>
      </c>
      <c r="E1929" s="8">
        <f t="shared" si="684"/>
        <v>25</v>
      </c>
      <c r="F1929" s="7">
        <v>79.975157899999999</v>
      </c>
      <c r="G1929" s="8">
        <f t="shared" si="685"/>
        <v>80</v>
      </c>
      <c r="H1929" s="9">
        <v>7.3069188169999997</v>
      </c>
      <c r="I1929" s="8">
        <f t="shared" si="686"/>
        <v>7</v>
      </c>
      <c r="J1929" s="10">
        <v>67.059619490000003</v>
      </c>
      <c r="K1929" s="8">
        <f t="shared" si="687"/>
        <v>67</v>
      </c>
      <c r="L1929" s="5" t="s">
        <v>226</v>
      </c>
    </row>
    <row r="1930" spans="1:12">
      <c r="A1930" s="6">
        <v>139</v>
      </c>
      <c r="B1930" s="6">
        <v>35</v>
      </c>
      <c r="C1930" s="6">
        <v>15</v>
      </c>
      <c r="D1930" s="7">
        <v>25.248678999999999</v>
      </c>
      <c r="E1930" s="8">
        <f t="shared" si="684"/>
        <v>25</v>
      </c>
      <c r="F1930" s="7">
        <v>83.463014700000002</v>
      </c>
      <c r="G1930" s="8">
        <f t="shared" si="685"/>
        <v>83</v>
      </c>
      <c r="H1930" s="9">
        <v>5.8982930439999999</v>
      </c>
      <c r="I1930" s="8">
        <f t="shared" si="686"/>
        <v>6</v>
      </c>
      <c r="J1930" s="10">
        <v>86.555177509999993</v>
      </c>
      <c r="K1930" s="8">
        <f t="shared" si="687"/>
        <v>87</v>
      </c>
      <c r="L1930" s="5" t="s">
        <v>226</v>
      </c>
    </row>
    <row r="1931" spans="1:12">
      <c r="A1931" s="6">
        <v>108</v>
      </c>
      <c r="B1931" s="6">
        <v>36</v>
      </c>
      <c r="C1931" s="6">
        <v>19</v>
      </c>
      <c r="D1931" s="7">
        <v>22.78249615</v>
      </c>
      <c r="E1931" s="8">
        <f t="shared" si="684"/>
        <v>23</v>
      </c>
      <c r="F1931" s="7">
        <v>77.512350089999998</v>
      </c>
      <c r="G1931" s="8">
        <f t="shared" si="685"/>
        <v>78</v>
      </c>
      <c r="H1931" s="9">
        <v>7.2385668929999998</v>
      </c>
      <c r="I1931" s="8">
        <f t="shared" si="686"/>
        <v>7</v>
      </c>
      <c r="J1931" s="10">
        <v>64.614442339999997</v>
      </c>
      <c r="K1931" s="8">
        <f t="shared" si="687"/>
        <v>65</v>
      </c>
      <c r="L1931" s="5" t="s">
        <v>226</v>
      </c>
    </row>
    <row r="1932" spans="1:12">
      <c r="A1932" s="6">
        <v>118</v>
      </c>
      <c r="B1932" s="6">
        <v>45</v>
      </c>
      <c r="C1932" s="6">
        <v>23</v>
      </c>
      <c r="D1932" s="7">
        <v>23.370444240000001</v>
      </c>
      <c r="E1932" s="8">
        <f t="shared" si="684"/>
        <v>23</v>
      </c>
      <c r="F1932" s="7">
        <v>77.431989479999999</v>
      </c>
      <c r="G1932" s="8">
        <f t="shared" si="685"/>
        <v>77</v>
      </c>
      <c r="H1932" s="9">
        <v>7.9776512259999999</v>
      </c>
      <c r="I1932" s="8">
        <f t="shared" si="686"/>
        <v>8</v>
      </c>
      <c r="J1932" s="10">
        <v>71.678707009999997</v>
      </c>
      <c r="K1932" s="8">
        <f t="shared" si="687"/>
        <v>72</v>
      </c>
      <c r="L1932" s="5" t="s">
        <v>226</v>
      </c>
    </row>
    <row r="1933" spans="1:12">
      <c r="A1933" s="6">
        <v>107</v>
      </c>
      <c r="B1933" s="6">
        <v>51</v>
      </c>
      <c r="C1933" s="6">
        <v>22</v>
      </c>
      <c r="D1933" s="7">
        <v>24.86560781</v>
      </c>
      <c r="E1933" s="8">
        <f t="shared" si="684"/>
        <v>25</v>
      </c>
      <c r="F1933" s="7">
        <v>78.220808149999996</v>
      </c>
      <c r="G1933" s="8">
        <f t="shared" si="685"/>
        <v>78</v>
      </c>
      <c r="H1933" s="9">
        <v>5.9830758949999998</v>
      </c>
      <c r="I1933" s="8">
        <f t="shared" si="686"/>
        <v>6</v>
      </c>
      <c r="J1933" s="10">
        <v>79.568662680000003</v>
      </c>
      <c r="K1933" s="8">
        <f t="shared" si="687"/>
        <v>80</v>
      </c>
      <c r="L1933" s="5" t="s">
        <v>226</v>
      </c>
    </row>
    <row r="1934" spans="1:12">
      <c r="A1934" s="6">
        <v>125</v>
      </c>
      <c r="B1934" s="6">
        <v>60</v>
      </c>
      <c r="C1934" s="6">
        <v>17</v>
      </c>
      <c r="D1934" s="7">
        <v>24.143861569999999</v>
      </c>
      <c r="E1934" s="8">
        <f t="shared" si="684"/>
        <v>24</v>
      </c>
      <c r="F1934" s="7">
        <v>84.515912869999994</v>
      </c>
      <c r="G1934" s="8">
        <f t="shared" si="685"/>
        <v>85</v>
      </c>
      <c r="H1934" s="9">
        <v>6.7857239610000004</v>
      </c>
      <c r="I1934" s="8">
        <f t="shared" si="686"/>
        <v>7</v>
      </c>
      <c r="J1934" s="10">
        <v>80.361469740000004</v>
      </c>
      <c r="K1934" s="8">
        <f t="shared" si="687"/>
        <v>80</v>
      </c>
      <c r="L1934" s="5" t="s">
        <v>226</v>
      </c>
    </row>
    <row r="1935" spans="1:12">
      <c r="A1935" s="6">
        <v>113</v>
      </c>
      <c r="B1935" s="6">
        <v>37</v>
      </c>
      <c r="C1935" s="6">
        <v>20</v>
      </c>
      <c r="D1935" s="7">
        <v>25.03300222</v>
      </c>
      <c r="E1935" s="8">
        <f t="shared" si="684"/>
        <v>25</v>
      </c>
      <c r="F1935" s="7">
        <v>79.043687180000006</v>
      </c>
      <c r="G1935" s="8">
        <f t="shared" si="685"/>
        <v>79</v>
      </c>
      <c r="H1935" s="9">
        <v>7.3934411549999997</v>
      </c>
      <c r="I1935" s="8">
        <f t="shared" si="686"/>
        <v>7</v>
      </c>
      <c r="J1935" s="10">
        <v>97.100870290000003</v>
      </c>
      <c r="K1935" s="8">
        <f t="shared" si="687"/>
        <v>97</v>
      </c>
      <c r="L1935" s="5" t="s">
        <v>226</v>
      </c>
    </row>
    <row r="1936" spans="1:12">
      <c r="A1936" s="6">
        <v>131</v>
      </c>
      <c r="B1936" s="6">
        <v>52</v>
      </c>
      <c r="C1936" s="6">
        <v>16</v>
      </c>
      <c r="D1936" s="7">
        <v>23.657240789999999</v>
      </c>
      <c r="E1936" s="8">
        <f t="shared" si="684"/>
        <v>24</v>
      </c>
      <c r="F1936" s="7">
        <v>84.476014980000002</v>
      </c>
      <c r="G1936" s="8">
        <f t="shared" si="685"/>
        <v>84</v>
      </c>
      <c r="H1936" s="9">
        <v>6.486068274</v>
      </c>
      <c r="I1936" s="8">
        <f t="shared" si="686"/>
        <v>6</v>
      </c>
      <c r="J1936" s="10">
        <v>88.54479121</v>
      </c>
      <c r="K1936" s="8">
        <f t="shared" si="687"/>
        <v>89</v>
      </c>
      <c r="L1936" s="5" t="s">
        <v>226</v>
      </c>
    </row>
    <row r="1937" spans="1:12">
      <c r="A1937" s="6">
        <v>115</v>
      </c>
      <c r="B1937" s="6">
        <v>48</v>
      </c>
      <c r="C1937" s="6">
        <v>16</v>
      </c>
      <c r="D1937" s="7">
        <v>25.543597179999999</v>
      </c>
      <c r="E1937" s="8">
        <f t="shared" si="684"/>
        <v>26</v>
      </c>
      <c r="F1937" s="7">
        <v>84.092297959999996</v>
      </c>
      <c r="G1937" s="8">
        <f t="shared" si="685"/>
        <v>84</v>
      </c>
      <c r="H1937" s="9">
        <v>7.1759349620000004</v>
      </c>
      <c r="I1937" s="8">
        <f t="shared" si="686"/>
        <v>7</v>
      </c>
      <c r="J1937" s="10">
        <v>88.942454929999997</v>
      </c>
      <c r="K1937" s="8">
        <f t="shared" si="687"/>
        <v>89</v>
      </c>
      <c r="L1937" s="5" t="s">
        <v>226</v>
      </c>
    </row>
    <row r="1938" spans="1:12">
      <c r="A1938" s="6">
        <v>113</v>
      </c>
      <c r="B1938" s="6">
        <v>38</v>
      </c>
      <c r="C1938" s="6">
        <v>25</v>
      </c>
      <c r="D1938" s="7">
        <v>22.000851409999999</v>
      </c>
      <c r="E1938" s="8">
        <f t="shared" si="684"/>
        <v>22</v>
      </c>
      <c r="F1938" s="7">
        <v>79.472709839999993</v>
      </c>
      <c r="G1938" s="8">
        <f t="shared" si="685"/>
        <v>79</v>
      </c>
      <c r="H1938" s="9">
        <v>7.3882658880000003</v>
      </c>
      <c r="I1938" s="8">
        <f t="shared" si="686"/>
        <v>7</v>
      </c>
      <c r="J1938" s="10">
        <v>90.422241639999996</v>
      </c>
      <c r="K1938" s="8">
        <f t="shared" si="687"/>
        <v>90</v>
      </c>
      <c r="L1938" s="5" t="s">
        <v>226</v>
      </c>
    </row>
    <row r="1939" spans="1:12">
      <c r="A1939" s="6">
        <v>111</v>
      </c>
      <c r="B1939" s="6">
        <v>41</v>
      </c>
      <c r="C1939" s="6">
        <v>18</v>
      </c>
      <c r="D1939" s="7">
        <v>23.643284170000001</v>
      </c>
      <c r="E1939" s="8">
        <f t="shared" si="684"/>
        <v>24</v>
      </c>
      <c r="F1939" s="7">
        <v>78.125866599999995</v>
      </c>
      <c r="G1939" s="8">
        <f t="shared" si="685"/>
        <v>78</v>
      </c>
      <c r="H1939" s="9">
        <v>6.1053981899999998</v>
      </c>
      <c r="I1939" s="8">
        <f t="shared" si="686"/>
        <v>6</v>
      </c>
      <c r="J1939" s="10">
        <v>80.961573319999999</v>
      </c>
      <c r="K1939" s="8">
        <f t="shared" si="687"/>
        <v>81</v>
      </c>
      <c r="L1939" s="5" t="s">
        <v>226</v>
      </c>
    </row>
    <row r="1940" spans="1:12">
      <c r="A1940" s="6">
        <v>111</v>
      </c>
      <c r="B1940" s="6">
        <v>53</v>
      </c>
      <c r="C1940" s="6">
        <v>19</v>
      </c>
      <c r="D1940" s="7">
        <v>23.96436009</v>
      </c>
      <c r="E1940" s="8">
        <f t="shared" si="684"/>
        <v>24</v>
      </c>
      <c r="F1940" s="7">
        <v>78.027631490000005</v>
      </c>
      <c r="G1940" s="8">
        <f t="shared" si="685"/>
        <v>78</v>
      </c>
      <c r="H1940" s="9">
        <v>6.4195365549999996</v>
      </c>
      <c r="I1940" s="8">
        <f t="shared" si="686"/>
        <v>6</v>
      </c>
      <c r="J1940" s="10">
        <v>84.631488590000004</v>
      </c>
      <c r="K1940" s="8">
        <f t="shared" si="687"/>
        <v>85</v>
      </c>
      <c r="L1940" s="5" t="s">
        <v>226</v>
      </c>
    </row>
    <row r="1941" spans="1:12">
      <c r="A1941" s="6">
        <v>122</v>
      </c>
      <c r="B1941" s="6">
        <v>48</v>
      </c>
      <c r="C1941" s="6">
        <v>16</v>
      </c>
      <c r="D1941" s="7">
        <v>24.654257569999999</v>
      </c>
      <c r="E1941" s="8">
        <f t="shared" si="684"/>
        <v>25</v>
      </c>
      <c r="F1941" s="7">
        <v>75.635070799999994</v>
      </c>
      <c r="G1941" s="8">
        <f t="shared" si="685"/>
        <v>76</v>
      </c>
      <c r="H1941" s="9">
        <v>6.307585854</v>
      </c>
      <c r="I1941" s="8">
        <f t="shared" si="686"/>
        <v>6</v>
      </c>
      <c r="J1941" s="10">
        <v>61.829801330000002</v>
      </c>
      <c r="K1941" s="8">
        <f t="shared" si="687"/>
        <v>62</v>
      </c>
      <c r="L1941" s="5" t="s">
        <v>226</v>
      </c>
    </row>
    <row r="1942" spans="1:12">
      <c r="A1942" s="6">
        <v>108</v>
      </c>
      <c r="B1942" s="6">
        <v>46</v>
      </c>
      <c r="C1942" s="6">
        <v>17</v>
      </c>
      <c r="D1942" s="7">
        <v>24.301799800000001</v>
      </c>
      <c r="E1942" s="8">
        <f t="shared" si="684"/>
        <v>24</v>
      </c>
      <c r="F1942" s="7">
        <v>84.876689729999995</v>
      </c>
      <c r="G1942" s="8">
        <f t="shared" si="685"/>
        <v>85</v>
      </c>
      <c r="H1942" s="9">
        <v>6.9322148500000003</v>
      </c>
      <c r="I1942" s="8">
        <f t="shared" si="686"/>
        <v>7</v>
      </c>
      <c r="J1942" s="10">
        <v>65.024786700000007</v>
      </c>
      <c r="K1942" s="8">
        <f t="shared" si="687"/>
        <v>65</v>
      </c>
      <c r="L1942" s="5" t="s">
        <v>226</v>
      </c>
    </row>
    <row r="1943" spans="1:12">
      <c r="A1943" s="6">
        <v>132</v>
      </c>
      <c r="B1943" s="6">
        <v>41</v>
      </c>
      <c r="C1943" s="6">
        <v>22</v>
      </c>
      <c r="D1943" s="7">
        <v>24.29144926</v>
      </c>
      <c r="E1943" s="8">
        <f t="shared" si="684"/>
        <v>24</v>
      </c>
      <c r="F1943" s="7">
        <v>81.024534040000006</v>
      </c>
      <c r="G1943" s="8">
        <f t="shared" si="685"/>
        <v>81</v>
      </c>
      <c r="H1943" s="9">
        <v>7.8108657529999999</v>
      </c>
      <c r="I1943" s="8">
        <f t="shared" si="686"/>
        <v>8</v>
      </c>
      <c r="J1943" s="10">
        <v>90.416946350000003</v>
      </c>
      <c r="K1943" s="8">
        <f t="shared" si="687"/>
        <v>90</v>
      </c>
      <c r="L1943" s="5" t="s">
        <v>226</v>
      </c>
    </row>
    <row r="1944" spans="1:12">
      <c r="A1944" s="6">
        <v>103</v>
      </c>
      <c r="B1944" s="6">
        <v>42</v>
      </c>
      <c r="C1944" s="6">
        <v>17</v>
      </c>
      <c r="D1944" s="7">
        <v>24.294702319999999</v>
      </c>
      <c r="E1944" s="8">
        <f t="shared" si="684"/>
        <v>24</v>
      </c>
      <c r="F1944" s="7">
        <v>84.615276269999995</v>
      </c>
      <c r="G1944" s="8">
        <f t="shared" si="685"/>
        <v>85</v>
      </c>
      <c r="H1944" s="9">
        <v>6.5275416609999999</v>
      </c>
      <c r="I1944" s="8">
        <f t="shared" si="686"/>
        <v>7</v>
      </c>
      <c r="J1944" s="10">
        <v>81.059022850000005</v>
      </c>
      <c r="K1944" s="8">
        <f t="shared" si="687"/>
        <v>81</v>
      </c>
      <c r="L1944" s="5" t="s">
        <v>226</v>
      </c>
    </row>
    <row r="1945" spans="1:12">
      <c r="A1945" s="6">
        <v>133</v>
      </c>
      <c r="B1945" s="6">
        <v>50</v>
      </c>
      <c r="C1945" s="6">
        <v>25</v>
      </c>
      <c r="D1945" s="7">
        <v>25.721800420000001</v>
      </c>
      <c r="E1945" s="8">
        <f t="shared" si="684"/>
        <v>26</v>
      </c>
      <c r="F1945" s="7">
        <v>81.196662059999994</v>
      </c>
      <c r="G1945" s="8">
        <f t="shared" si="685"/>
        <v>81</v>
      </c>
      <c r="H1945" s="9">
        <v>7.5694546010000003</v>
      </c>
      <c r="I1945" s="8">
        <f t="shared" si="686"/>
        <v>8</v>
      </c>
      <c r="J1945" s="10">
        <v>99.931008210000002</v>
      </c>
      <c r="K1945" s="8">
        <f t="shared" si="687"/>
        <v>100</v>
      </c>
      <c r="L1945" s="5" t="s">
        <v>226</v>
      </c>
    </row>
    <row r="1946" spans="1:12">
      <c r="A1946" s="6">
        <v>127</v>
      </c>
      <c r="B1946" s="6">
        <v>37</v>
      </c>
      <c r="C1946" s="6">
        <v>18</v>
      </c>
      <c r="D1946" s="7">
        <v>24.876636640000001</v>
      </c>
      <c r="E1946" s="8">
        <f t="shared" si="684"/>
        <v>25</v>
      </c>
      <c r="F1946" s="7">
        <v>76.300503730000003</v>
      </c>
      <c r="G1946" s="8">
        <f t="shared" si="685"/>
        <v>76</v>
      </c>
      <c r="H1946" s="9">
        <v>7.0410655850000001</v>
      </c>
      <c r="I1946" s="8">
        <f t="shared" si="686"/>
        <v>7</v>
      </c>
      <c r="J1946" s="10">
        <v>91.9223468</v>
      </c>
      <c r="K1946" s="8">
        <f t="shared" si="687"/>
        <v>92</v>
      </c>
      <c r="L1946" s="5" t="s">
        <v>226</v>
      </c>
    </row>
    <row r="1947" spans="1:12">
      <c r="A1947" s="6">
        <v>110</v>
      </c>
      <c r="B1947" s="6">
        <v>39</v>
      </c>
      <c r="C1947" s="6">
        <v>25</v>
      </c>
      <c r="D1947" s="7">
        <v>22.60612115</v>
      </c>
      <c r="E1947" s="8">
        <f t="shared" si="684"/>
        <v>23</v>
      </c>
      <c r="F1947" s="7">
        <v>77.342640020000005</v>
      </c>
      <c r="G1947" s="8">
        <f t="shared" si="685"/>
        <v>77</v>
      </c>
      <c r="H1947" s="9">
        <v>7.2087954559999998</v>
      </c>
      <c r="I1947" s="8">
        <f t="shared" si="686"/>
        <v>7</v>
      </c>
      <c r="J1947" s="10">
        <v>75.136172290000005</v>
      </c>
      <c r="K1947" s="8">
        <f t="shared" si="687"/>
        <v>75</v>
      </c>
      <c r="L1947" s="5" t="s">
        <v>226</v>
      </c>
    </row>
    <row r="1948" spans="1:12">
      <c r="A1948" s="6">
        <v>131</v>
      </c>
      <c r="B1948" s="6">
        <v>38</v>
      </c>
      <c r="C1948" s="6">
        <v>19</v>
      </c>
      <c r="D1948" s="7">
        <v>23.86814008</v>
      </c>
      <c r="E1948" s="8">
        <f t="shared" si="684"/>
        <v>24</v>
      </c>
      <c r="F1948" s="7">
        <v>75.683397290000002</v>
      </c>
      <c r="G1948" s="8">
        <f t="shared" si="685"/>
        <v>76</v>
      </c>
      <c r="H1948" s="9">
        <v>6.8143419459999999</v>
      </c>
      <c r="I1948" s="8">
        <f t="shared" si="686"/>
        <v>7</v>
      </c>
      <c r="J1948" s="10">
        <v>90.454718499999998</v>
      </c>
      <c r="K1948" s="8">
        <f t="shared" si="687"/>
        <v>90</v>
      </c>
      <c r="L1948" s="5" t="s">
        <v>226</v>
      </c>
    </row>
    <row r="1949" spans="1:12">
      <c r="A1949" s="6">
        <v>108</v>
      </c>
      <c r="B1949" s="6">
        <v>38</v>
      </c>
      <c r="C1949" s="6">
        <v>24</v>
      </c>
      <c r="D1949" s="7">
        <v>23.410224960000001</v>
      </c>
      <c r="E1949" s="8">
        <f t="shared" si="684"/>
        <v>23</v>
      </c>
      <c r="F1949" s="7">
        <v>76.438369570000006</v>
      </c>
      <c r="G1949" s="8">
        <f t="shared" si="685"/>
        <v>76</v>
      </c>
      <c r="H1949" s="9">
        <v>7.442217061</v>
      </c>
      <c r="I1949" s="8">
        <f t="shared" si="686"/>
        <v>7</v>
      </c>
      <c r="J1949" s="10">
        <v>78.821996029999994</v>
      </c>
      <c r="K1949" s="8">
        <f t="shared" si="687"/>
        <v>79</v>
      </c>
      <c r="L1949" s="5" t="s">
        <v>226</v>
      </c>
    </row>
    <row r="1950" spans="1:12">
      <c r="A1950" s="6">
        <v>122</v>
      </c>
      <c r="B1950" s="6">
        <v>40</v>
      </c>
      <c r="C1950" s="6">
        <v>17</v>
      </c>
      <c r="D1950" s="7">
        <v>24.964407680000001</v>
      </c>
      <c r="E1950" s="8">
        <f t="shared" si="684"/>
        <v>25</v>
      </c>
      <c r="F1950" s="7">
        <v>81.316776180000005</v>
      </c>
      <c r="G1950" s="8">
        <f t="shared" si="685"/>
        <v>81</v>
      </c>
      <c r="H1950" s="9">
        <v>6.8545589570000001</v>
      </c>
      <c r="I1950" s="8">
        <f t="shared" si="686"/>
        <v>7</v>
      </c>
      <c r="J1950" s="10">
        <v>80.039958290000001</v>
      </c>
      <c r="K1950" s="8">
        <f t="shared" si="687"/>
        <v>80</v>
      </c>
      <c r="L1950" s="5" t="s">
        <v>226</v>
      </c>
    </row>
    <row r="1951" spans="1:12">
      <c r="A1951" s="6">
        <v>111</v>
      </c>
      <c r="B1951" s="6">
        <v>50</v>
      </c>
      <c r="C1951" s="6">
        <v>15</v>
      </c>
      <c r="D1951" s="7">
        <v>25.168201289999999</v>
      </c>
      <c r="E1951" s="8">
        <f t="shared" si="684"/>
        <v>25</v>
      </c>
      <c r="F1951" s="7">
        <v>80.303518150000002</v>
      </c>
      <c r="G1951" s="8">
        <f t="shared" si="685"/>
        <v>80</v>
      </c>
      <c r="H1951" s="9">
        <v>7.8845504750000002</v>
      </c>
      <c r="I1951" s="8">
        <f t="shared" si="686"/>
        <v>8</v>
      </c>
      <c r="J1951" s="10">
        <v>84.624190319999997</v>
      </c>
      <c r="K1951" s="8">
        <f t="shared" si="687"/>
        <v>85</v>
      </c>
      <c r="L1951" s="5" t="s">
        <v>226</v>
      </c>
    </row>
    <row r="1952" spans="1:12">
      <c r="A1952" s="6">
        <v>140</v>
      </c>
      <c r="B1952" s="6">
        <v>40</v>
      </c>
      <c r="C1952" s="6">
        <v>17</v>
      </c>
      <c r="D1952" s="7">
        <v>22.727671709999999</v>
      </c>
      <c r="E1952" s="8">
        <f t="shared" si="684"/>
        <v>23</v>
      </c>
      <c r="F1952" s="7">
        <v>77.075980650000005</v>
      </c>
      <c r="G1952" s="8">
        <f t="shared" si="685"/>
        <v>77</v>
      </c>
      <c r="H1952" s="9">
        <v>6.0060857859999999</v>
      </c>
      <c r="I1952" s="8">
        <f t="shared" si="686"/>
        <v>6</v>
      </c>
      <c r="J1952" s="10">
        <v>77.551763179999995</v>
      </c>
      <c r="K1952" s="8">
        <f t="shared" si="687"/>
        <v>78</v>
      </c>
      <c r="L1952" s="5" t="s">
        <v>226</v>
      </c>
    </row>
    <row r="1953" spans="1:12">
      <c r="A1953" s="6">
        <v>100</v>
      </c>
      <c r="B1953" s="6">
        <v>40</v>
      </c>
      <c r="C1953" s="6">
        <v>20</v>
      </c>
      <c r="D1953" s="7">
        <v>22.451459809999999</v>
      </c>
      <c r="E1953" s="8">
        <f t="shared" si="684"/>
        <v>22</v>
      </c>
      <c r="F1953" s="7">
        <v>76.256748740000006</v>
      </c>
      <c r="G1953" s="8">
        <f t="shared" si="685"/>
        <v>76</v>
      </c>
      <c r="H1953" s="9">
        <v>7.4320437349999997</v>
      </c>
      <c r="I1953" s="8">
        <f t="shared" si="686"/>
        <v>7</v>
      </c>
      <c r="J1953" s="10">
        <v>86.84998693</v>
      </c>
      <c r="K1953" s="8">
        <f t="shared" si="687"/>
        <v>87</v>
      </c>
      <c r="L1953" s="5" t="s">
        <v>226</v>
      </c>
    </row>
    <row r="1954" spans="1:12">
      <c r="A1954" s="6">
        <v>123</v>
      </c>
      <c r="B1954" s="6">
        <v>50</v>
      </c>
      <c r="C1954" s="6">
        <v>16</v>
      </c>
      <c r="D1954" s="7">
        <v>23.04920461</v>
      </c>
      <c r="E1954" s="8">
        <f t="shared" si="684"/>
        <v>23</v>
      </c>
      <c r="F1954" s="7">
        <v>75.538352140000001</v>
      </c>
      <c r="G1954" s="8">
        <f t="shared" si="685"/>
        <v>76</v>
      </c>
      <c r="H1954" s="9">
        <v>6.4980521080000004</v>
      </c>
      <c r="I1954" s="8">
        <f t="shared" si="686"/>
        <v>6</v>
      </c>
      <c r="J1954" s="10">
        <v>70.656442960000007</v>
      </c>
      <c r="K1954" s="8">
        <f t="shared" si="687"/>
        <v>71</v>
      </c>
      <c r="L1954" s="5" t="s">
        <v>226</v>
      </c>
    </row>
    <row r="1955" spans="1:12">
      <c r="A1955" s="6">
        <v>107</v>
      </c>
      <c r="B1955" s="6">
        <v>36</v>
      </c>
      <c r="C1955" s="6">
        <v>21</v>
      </c>
      <c r="D1955" s="7">
        <v>25.292501479999999</v>
      </c>
      <c r="E1955" s="8">
        <f t="shared" si="684"/>
        <v>25</v>
      </c>
      <c r="F1955" s="7">
        <v>75.666533349999995</v>
      </c>
      <c r="G1955" s="8">
        <f t="shared" si="685"/>
        <v>76</v>
      </c>
      <c r="H1955" s="9">
        <v>6.2052635340000002</v>
      </c>
      <c r="I1955" s="8">
        <f t="shared" si="686"/>
        <v>6</v>
      </c>
      <c r="J1955" s="10">
        <v>62.641742270000002</v>
      </c>
      <c r="K1955" s="8">
        <f t="shared" si="687"/>
        <v>63</v>
      </c>
      <c r="L1955" s="5" t="s">
        <v>226</v>
      </c>
    </row>
    <row r="1956" spans="1:12">
      <c r="A1956" s="6">
        <v>118</v>
      </c>
      <c r="B1956" s="6">
        <v>50</v>
      </c>
      <c r="C1956" s="6">
        <v>19</v>
      </c>
      <c r="D1956" s="7">
        <v>22.956040640000001</v>
      </c>
      <c r="E1956" s="8">
        <f t="shared" si="684"/>
        <v>23</v>
      </c>
      <c r="F1956" s="7">
        <v>82.337336780000001</v>
      </c>
      <c r="G1956" s="8">
        <f t="shared" si="685"/>
        <v>82</v>
      </c>
      <c r="H1956" s="9">
        <v>6.3608122270000003</v>
      </c>
      <c r="I1956" s="8">
        <f t="shared" si="686"/>
        <v>6</v>
      </c>
      <c r="J1956" s="10">
        <v>66.483393030000002</v>
      </c>
      <c r="K1956" s="8">
        <f t="shared" si="687"/>
        <v>66</v>
      </c>
      <c r="L1956" s="5" t="s">
        <v>226</v>
      </c>
    </row>
    <row r="1957" spans="1:12">
      <c r="A1957" s="6">
        <v>103</v>
      </c>
      <c r="B1957" s="6">
        <v>51</v>
      </c>
      <c r="C1957" s="6">
        <v>20</v>
      </c>
      <c r="D1957" s="7">
        <v>22.802131320000001</v>
      </c>
      <c r="E1957" s="8">
        <f t="shared" si="684"/>
        <v>23</v>
      </c>
      <c r="F1957" s="7">
        <v>84.146684469999997</v>
      </c>
      <c r="G1957" s="8">
        <f t="shared" si="685"/>
        <v>84</v>
      </c>
      <c r="H1957" s="9">
        <v>7.0466074340000002</v>
      </c>
      <c r="I1957" s="8">
        <f t="shared" si="686"/>
        <v>7</v>
      </c>
      <c r="J1957" s="10">
        <v>91.638956500000006</v>
      </c>
      <c r="K1957" s="8">
        <f t="shared" si="687"/>
        <v>92</v>
      </c>
      <c r="L1957" s="5" t="s">
        <v>226</v>
      </c>
    </row>
    <row r="1958" spans="1:12">
      <c r="A1958" s="6">
        <v>133</v>
      </c>
      <c r="B1958" s="6">
        <v>57</v>
      </c>
      <c r="C1958" s="6">
        <v>19</v>
      </c>
      <c r="D1958" s="7">
        <v>23.542347150000001</v>
      </c>
      <c r="E1958" s="8">
        <f t="shared" si="684"/>
        <v>24</v>
      </c>
      <c r="F1958" s="7">
        <v>75.982033290000004</v>
      </c>
      <c r="G1958" s="8">
        <f t="shared" si="685"/>
        <v>76</v>
      </c>
      <c r="H1958" s="9">
        <v>7.9470113659999999</v>
      </c>
      <c r="I1958" s="8">
        <f t="shared" si="686"/>
        <v>8</v>
      </c>
      <c r="J1958" s="10">
        <v>84.125367440000005</v>
      </c>
      <c r="K1958" s="8">
        <f t="shared" si="687"/>
        <v>84</v>
      </c>
      <c r="L1958" s="5" t="s">
        <v>226</v>
      </c>
    </row>
    <row r="1959" spans="1:12">
      <c r="A1959" s="6">
        <v>129</v>
      </c>
      <c r="B1959" s="6">
        <v>47</v>
      </c>
      <c r="C1959" s="6">
        <v>20</v>
      </c>
      <c r="D1959" s="7">
        <v>24.41212325</v>
      </c>
      <c r="E1959" s="8">
        <f t="shared" si="684"/>
        <v>24</v>
      </c>
      <c r="F1959" s="7">
        <v>80.803437860000003</v>
      </c>
      <c r="G1959" s="8">
        <f t="shared" si="685"/>
        <v>81</v>
      </c>
      <c r="H1959" s="9">
        <v>6.2819138580000002</v>
      </c>
      <c r="I1959" s="8">
        <f t="shared" si="686"/>
        <v>6</v>
      </c>
      <c r="J1959" s="10">
        <v>98.604573729999998</v>
      </c>
      <c r="K1959" s="8">
        <f t="shared" si="687"/>
        <v>99</v>
      </c>
      <c r="L1959" s="5" t="s">
        <v>226</v>
      </c>
    </row>
    <row r="1960" spans="1:12">
      <c r="A1960" s="6">
        <v>116</v>
      </c>
      <c r="B1960" s="6">
        <v>52</v>
      </c>
      <c r="C1960" s="6">
        <v>19</v>
      </c>
      <c r="D1960" s="7">
        <v>22.94276687</v>
      </c>
      <c r="E1960" s="8">
        <f t="shared" si="684"/>
        <v>23</v>
      </c>
      <c r="F1960" s="7">
        <v>75.371706119999999</v>
      </c>
      <c r="G1960" s="8">
        <f t="shared" si="685"/>
        <v>75</v>
      </c>
      <c r="H1960" s="9">
        <v>6.1145258770000002</v>
      </c>
      <c r="I1960" s="8">
        <f t="shared" si="686"/>
        <v>6</v>
      </c>
      <c r="J1960" s="10">
        <v>67.080225740000003</v>
      </c>
      <c r="K1960" s="8">
        <f t="shared" si="687"/>
        <v>67</v>
      </c>
      <c r="L1960" s="5" t="s">
        <v>226</v>
      </c>
    </row>
    <row r="1961" spans="1:12">
      <c r="A1961" s="6">
        <v>114</v>
      </c>
      <c r="B1961" s="6">
        <v>40</v>
      </c>
      <c r="C1961" s="6">
        <v>23</v>
      </c>
      <c r="D1961" s="7">
        <v>25.53676123</v>
      </c>
      <c r="E1961" s="8">
        <f t="shared" si="684"/>
        <v>26</v>
      </c>
      <c r="F1961" s="7">
        <v>81.136687159999994</v>
      </c>
      <c r="G1961" s="8">
        <f t="shared" si="685"/>
        <v>81</v>
      </c>
      <c r="H1961" s="9">
        <v>6.7539780609999998</v>
      </c>
      <c r="I1961" s="8">
        <f t="shared" si="686"/>
        <v>7</v>
      </c>
      <c r="J1961" s="10">
        <v>95.426259900000005</v>
      </c>
      <c r="K1961" s="8">
        <f t="shared" si="687"/>
        <v>95</v>
      </c>
      <c r="L1961" s="5" t="s">
        <v>226</v>
      </c>
    </row>
    <row r="1962" spans="1:12">
      <c r="A1962" s="6">
        <v>131</v>
      </c>
      <c r="B1962" s="6">
        <v>60</v>
      </c>
      <c r="C1962" s="6">
        <v>17</v>
      </c>
      <c r="D1962" s="7">
        <v>25.320237169999999</v>
      </c>
      <c r="E1962" s="8">
        <f t="shared" si="684"/>
        <v>25</v>
      </c>
      <c r="F1962" s="7">
        <v>81.794759170000006</v>
      </c>
      <c r="G1962" s="8">
        <f t="shared" si="685"/>
        <v>82</v>
      </c>
      <c r="H1962" s="9">
        <v>7.4250413159999997</v>
      </c>
      <c r="I1962" s="8">
        <f t="shared" si="686"/>
        <v>7</v>
      </c>
      <c r="J1962" s="10">
        <v>83.465325469999996</v>
      </c>
      <c r="K1962" s="8">
        <f t="shared" si="687"/>
        <v>83</v>
      </c>
      <c r="L1962" s="5" t="s">
        <v>226</v>
      </c>
    </row>
    <row r="1963" spans="1:12">
      <c r="A1963" s="6">
        <v>107</v>
      </c>
      <c r="B1963" s="6">
        <v>43</v>
      </c>
      <c r="C1963" s="6">
        <v>18</v>
      </c>
      <c r="D1963" s="7">
        <v>22.426732999999999</v>
      </c>
      <c r="E1963" s="8">
        <f t="shared" si="684"/>
        <v>22</v>
      </c>
      <c r="F1963" s="7">
        <v>81.534807990000004</v>
      </c>
      <c r="G1963" s="8">
        <f t="shared" si="685"/>
        <v>82</v>
      </c>
      <c r="H1963" s="9">
        <v>6.7451043940000002</v>
      </c>
      <c r="I1963" s="8">
        <f t="shared" si="686"/>
        <v>7</v>
      </c>
      <c r="J1963" s="10">
        <v>65.544758119999997</v>
      </c>
      <c r="K1963" s="8">
        <f t="shared" si="687"/>
        <v>66</v>
      </c>
      <c r="L1963" s="5" t="s">
        <v>226</v>
      </c>
    </row>
    <row r="1964" spans="1:12">
      <c r="A1964" s="6">
        <v>123</v>
      </c>
      <c r="B1964" s="6">
        <v>44</v>
      </c>
      <c r="C1964" s="6">
        <v>21</v>
      </c>
      <c r="D1964" s="7">
        <v>25.78544484</v>
      </c>
      <c r="E1964" s="8">
        <f t="shared" si="684"/>
        <v>26</v>
      </c>
      <c r="F1964" s="7">
        <v>75.005393240000004</v>
      </c>
      <c r="G1964" s="8">
        <f t="shared" si="685"/>
        <v>75</v>
      </c>
      <c r="H1964" s="9">
        <v>7.6411165690000002</v>
      </c>
      <c r="I1964" s="8">
        <f t="shared" si="686"/>
        <v>8</v>
      </c>
      <c r="J1964" s="10">
        <v>91.395788609999997</v>
      </c>
      <c r="K1964" s="8">
        <f t="shared" si="687"/>
        <v>91</v>
      </c>
      <c r="L1964" s="5" t="s">
        <v>226</v>
      </c>
    </row>
    <row r="1965" spans="1:12">
      <c r="A1965" s="6">
        <v>112</v>
      </c>
      <c r="B1965" s="6">
        <v>49</v>
      </c>
      <c r="C1965" s="6">
        <v>25</v>
      </c>
      <c r="D1965" s="7">
        <v>25.689595319999999</v>
      </c>
      <c r="E1965" s="8">
        <f t="shared" si="684"/>
        <v>26</v>
      </c>
      <c r="F1965" s="7">
        <v>77.906210479999999</v>
      </c>
      <c r="G1965" s="8">
        <f t="shared" si="685"/>
        <v>78</v>
      </c>
      <c r="H1965" s="9">
        <v>6.4701354780000004</v>
      </c>
      <c r="I1965" s="8">
        <f t="shared" si="686"/>
        <v>6</v>
      </c>
      <c r="J1965" s="10">
        <v>66.194267870000004</v>
      </c>
      <c r="K1965" s="8">
        <f t="shared" si="687"/>
        <v>66</v>
      </c>
      <c r="L1965" s="5" t="s">
        <v>226</v>
      </c>
    </row>
    <row r="1966" spans="1:12">
      <c r="A1966" s="6">
        <v>119</v>
      </c>
      <c r="B1966" s="6">
        <v>44</v>
      </c>
      <c r="C1966" s="6">
        <v>15</v>
      </c>
      <c r="D1966" s="7">
        <v>22.145936880000001</v>
      </c>
      <c r="E1966" s="8">
        <f t="shared" si="684"/>
        <v>22</v>
      </c>
      <c r="F1966" s="7">
        <v>82.859754899999999</v>
      </c>
      <c r="G1966" s="8">
        <f t="shared" si="685"/>
        <v>83</v>
      </c>
      <c r="H1966" s="9">
        <v>7.0919923650000003</v>
      </c>
      <c r="I1966" s="8">
        <f t="shared" si="686"/>
        <v>7</v>
      </c>
      <c r="J1966" s="10">
        <v>60.653817189999998</v>
      </c>
      <c r="K1966" s="8">
        <f t="shared" si="687"/>
        <v>61</v>
      </c>
      <c r="L1966" s="5" t="s">
        <v>226</v>
      </c>
    </row>
    <row r="1967" spans="1:12">
      <c r="A1967" s="6">
        <v>130</v>
      </c>
      <c r="B1967" s="6">
        <v>59</v>
      </c>
      <c r="C1967" s="6">
        <v>19</v>
      </c>
      <c r="D1967" s="7">
        <v>25.072787120000001</v>
      </c>
      <c r="E1967" s="8">
        <f t="shared" si="684"/>
        <v>25</v>
      </c>
      <c r="F1967" s="7">
        <v>82.502579089999998</v>
      </c>
      <c r="G1967" s="8">
        <f t="shared" si="685"/>
        <v>83</v>
      </c>
      <c r="H1967" s="9">
        <v>6.5204037939999999</v>
      </c>
      <c r="I1967" s="8">
        <f t="shared" si="686"/>
        <v>7</v>
      </c>
      <c r="J1967" s="10">
        <v>93.510426839999994</v>
      </c>
      <c r="K1967" s="8">
        <f t="shared" si="687"/>
        <v>94</v>
      </c>
      <c r="L1967" s="5" t="s">
        <v>226</v>
      </c>
    </row>
    <row r="1968" spans="1:12">
      <c r="A1968" s="6">
        <v>127</v>
      </c>
      <c r="B1968" s="6">
        <v>53</v>
      </c>
      <c r="C1968" s="6">
        <v>24</v>
      </c>
      <c r="D1968" s="7">
        <v>22.21506982</v>
      </c>
      <c r="E1968" s="8">
        <f t="shared" si="684"/>
        <v>22</v>
      </c>
      <c r="F1968" s="7">
        <v>76.178519320000007</v>
      </c>
      <c r="G1968" s="8">
        <f t="shared" si="685"/>
        <v>76</v>
      </c>
      <c r="H1968" s="9">
        <v>6.127939628</v>
      </c>
      <c r="I1968" s="8">
        <f t="shared" si="686"/>
        <v>6</v>
      </c>
      <c r="J1968" s="10">
        <v>70.405576120000006</v>
      </c>
      <c r="K1968" s="8">
        <f t="shared" si="687"/>
        <v>70</v>
      </c>
      <c r="L1968" s="5" t="s">
        <v>226</v>
      </c>
    </row>
    <row r="1969" spans="1:12">
      <c r="A1969" s="6">
        <v>134</v>
      </c>
      <c r="B1969" s="6">
        <v>52</v>
      </c>
      <c r="C1969" s="6">
        <v>18</v>
      </c>
      <c r="D1969" s="7">
        <v>23.964312899999999</v>
      </c>
      <c r="E1969" s="8">
        <f t="shared" si="684"/>
        <v>24</v>
      </c>
      <c r="F1969" s="7">
        <v>76.591759370000005</v>
      </c>
      <c r="G1969" s="8">
        <f t="shared" si="685"/>
        <v>77</v>
      </c>
      <c r="H1969" s="9">
        <v>7.9946795069999999</v>
      </c>
      <c r="I1969" s="8">
        <f t="shared" si="686"/>
        <v>8</v>
      </c>
      <c r="J1969" s="10">
        <v>76.130906449999998</v>
      </c>
      <c r="K1969" s="8">
        <f t="shared" si="687"/>
        <v>76</v>
      </c>
      <c r="L1969" s="5" t="s">
        <v>226</v>
      </c>
    </row>
    <row r="1970" spans="1:12">
      <c r="A1970" s="6">
        <v>109</v>
      </c>
      <c r="B1970" s="6">
        <v>36</v>
      </c>
      <c r="C1970" s="6">
        <v>18</v>
      </c>
      <c r="D1970" s="7">
        <v>25.400592270000001</v>
      </c>
      <c r="E1970" s="8">
        <f t="shared" si="684"/>
        <v>25</v>
      </c>
      <c r="F1970" s="7">
        <v>76.532379649999996</v>
      </c>
      <c r="G1970" s="8">
        <f t="shared" si="685"/>
        <v>77</v>
      </c>
      <c r="H1970" s="9">
        <v>7.524707577</v>
      </c>
      <c r="I1970" s="8">
        <f t="shared" si="686"/>
        <v>8</v>
      </c>
      <c r="J1970" s="10">
        <v>62.5138867</v>
      </c>
      <c r="K1970" s="8">
        <f t="shared" si="687"/>
        <v>63</v>
      </c>
      <c r="L1970" s="5" t="s">
        <v>226</v>
      </c>
    </row>
    <row r="1971" spans="1:12">
      <c r="A1971" s="6">
        <v>100</v>
      </c>
      <c r="B1971" s="6">
        <v>48</v>
      </c>
      <c r="C1971" s="6">
        <v>17</v>
      </c>
      <c r="D1971" s="7">
        <v>23.780512300000002</v>
      </c>
      <c r="E1971" s="8">
        <f t="shared" si="684"/>
        <v>24</v>
      </c>
      <c r="F1971" s="7">
        <v>83.03878838</v>
      </c>
      <c r="G1971" s="8">
        <f t="shared" si="685"/>
        <v>83</v>
      </c>
      <c r="H1971" s="9">
        <v>7.8278778180000002</v>
      </c>
      <c r="I1971" s="8">
        <f t="shared" si="686"/>
        <v>8</v>
      </c>
      <c r="J1971" s="10">
        <v>66.265559039999999</v>
      </c>
      <c r="K1971" s="8">
        <f t="shared" si="687"/>
        <v>66</v>
      </c>
      <c r="L1971" s="5" t="s">
        <v>226</v>
      </c>
    </row>
    <row r="1972" spans="1:12">
      <c r="A1972" s="6">
        <v>132</v>
      </c>
      <c r="B1972" s="6">
        <v>52</v>
      </c>
      <c r="C1972" s="6">
        <v>19</v>
      </c>
      <c r="D1972" s="7">
        <v>24.164023220000001</v>
      </c>
      <c r="E1972" s="8">
        <f t="shared" si="684"/>
        <v>24</v>
      </c>
      <c r="F1972" s="7">
        <v>76.743389699999994</v>
      </c>
      <c r="G1972" s="8">
        <f t="shared" si="685"/>
        <v>77</v>
      </c>
      <c r="H1972" s="9">
        <v>6.4366917639999999</v>
      </c>
      <c r="I1972" s="8">
        <f t="shared" si="686"/>
        <v>6</v>
      </c>
      <c r="J1972" s="10">
        <v>61.946260510000002</v>
      </c>
      <c r="K1972" s="8">
        <f t="shared" si="687"/>
        <v>62</v>
      </c>
      <c r="L1972" s="5" t="s">
        <v>226</v>
      </c>
    </row>
    <row r="1973" spans="1:12">
      <c r="A1973" s="6">
        <v>102</v>
      </c>
      <c r="B1973" s="6">
        <v>37</v>
      </c>
      <c r="C1973" s="6">
        <v>25</v>
      </c>
      <c r="D1973" s="7">
        <v>25.314684629999999</v>
      </c>
      <c r="E1973" s="8">
        <f t="shared" si="684"/>
        <v>25</v>
      </c>
      <c r="F1973" s="7">
        <v>77.917571210000006</v>
      </c>
      <c r="G1973" s="8">
        <f t="shared" si="685"/>
        <v>78</v>
      </c>
      <c r="H1973" s="9">
        <v>5.9079308990000001</v>
      </c>
      <c r="I1973" s="8">
        <f t="shared" si="686"/>
        <v>6</v>
      </c>
      <c r="J1973" s="10">
        <v>72.829021089999998</v>
      </c>
      <c r="K1973" s="8">
        <f t="shared" si="687"/>
        <v>73</v>
      </c>
      <c r="L1973" s="5" t="s">
        <v>226</v>
      </c>
    </row>
    <row r="1974" spans="1:12">
      <c r="A1974" s="6">
        <v>111</v>
      </c>
      <c r="B1974" s="6">
        <v>39</v>
      </c>
      <c r="C1974" s="6">
        <v>22</v>
      </c>
      <c r="D1974" s="7">
        <v>22.603615569999999</v>
      </c>
      <c r="E1974" s="8">
        <f t="shared" si="684"/>
        <v>23</v>
      </c>
      <c r="F1974" s="7">
        <v>80.350904600000007</v>
      </c>
      <c r="G1974" s="8">
        <f t="shared" si="685"/>
        <v>80</v>
      </c>
      <c r="H1974" s="9">
        <v>6.1350250060000002</v>
      </c>
      <c r="I1974" s="8">
        <f t="shared" si="686"/>
        <v>6</v>
      </c>
      <c r="J1974" s="10">
        <v>88.573955049999995</v>
      </c>
      <c r="K1974" s="8">
        <f t="shared" si="687"/>
        <v>89</v>
      </c>
      <c r="L1974" s="5" t="s">
        <v>226</v>
      </c>
    </row>
    <row r="1975" spans="1:12">
      <c r="A1975" s="6">
        <v>117</v>
      </c>
      <c r="B1975" s="6">
        <v>51</v>
      </c>
      <c r="C1975" s="6">
        <v>15</v>
      </c>
      <c r="D1975" s="7">
        <v>22.953571499999999</v>
      </c>
      <c r="E1975" s="8">
        <f t="shared" si="684"/>
        <v>23</v>
      </c>
      <c r="F1975" s="7">
        <v>78.71555832</v>
      </c>
      <c r="G1975" s="8">
        <f t="shared" si="685"/>
        <v>79</v>
      </c>
      <c r="H1975" s="9">
        <v>6.0445565940000003</v>
      </c>
      <c r="I1975" s="8">
        <f t="shared" si="686"/>
        <v>6</v>
      </c>
      <c r="J1975" s="10">
        <v>99.75336197</v>
      </c>
      <c r="K1975" s="8">
        <f t="shared" si="687"/>
        <v>100</v>
      </c>
      <c r="L1975" s="5" t="s">
        <v>226</v>
      </c>
    </row>
    <row r="1976" spans="1:12">
      <c r="A1976" s="6">
        <v>136</v>
      </c>
      <c r="B1976" s="6">
        <v>36</v>
      </c>
      <c r="C1976" s="6">
        <v>24</v>
      </c>
      <c r="D1976" s="7">
        <v>22.744469760000001</v>
      </c>
      <c r="E1976" s="8">
        <f t="shared" si="684"/>
        <v>23</v>
      </c>
      <c r="F1976" s="7">
        <v>80.411984579999995</v>
      </c>
      <c r="G1976" s="8">
        <f t="shared" si="685"/>
        <v>80</v>
      </c>
      <c r="H1976" s="9">
        <v>7.5978195800000004</v>
      </c>
      <c r="I1976" s="8">
        <f t="shared" si="686"/>
        <v>8</v>
      </c>
      <c r="J1976" s="10">
        <v>90.073266329999996</v>
      </c>
      <c r="K1976" s="8">
        <f t="shared" si="687"/>
        <v>90</v>
      </c>
      <c r="L1976" s="5" t="s">
        <v>226</v>
      </c>
    </row>
    <row r="1977" spans="1:12">
      <c r="A1977" s="6">
        <v>134</v>
      </c>
      <c r="B1977" s="6">
        <v>56</v>
      </c>
      <c r="C1977" s="6">
        <v>18</v>
      </c>
      <c r="D1977" s="7">
        <v>23.808346109999999</v>
      </c>
      <c r="E1977" s="8">
        <f t="shared" si="684"/>
        <v>24</v>
      </c>
      <c r="F1977" s="7">
        <v>83.919026049999999</v>
      </c>
      <c r="G1977" s="8">
        <f t="shared" si="685"/>
        <v>84</v>
      </c>
      <c r="H1977" s="9">
        <v>6.6912681039999997</v>
      </c>
      <c r="I1977" s="8">
        <f t="shared" si="686"/>
        <v>7</v>
      </c>
      <c r="J1977" s="10">
        <v>70.97358303</v>
      </c>
      <c r="K1977" s="8">
        <f t="shared" si="687"/>
        <v>71</v>
      </c>
      <c r="L1977" s="5" t="s">
        <v>226</v>
      </c>
    </row>
    <row r="1978" spans="1:12">
      <c r="A1978" s="6">
        <v>112</v>
      </c>
      <c r="B1978" s="6">
        <v>54</v>
      </c>
      <c r="C1978" s="6">
        <v>15</v>
      </c>
      <c r="D1978" s="7">
        <v>25.462287920000001</v>
      </c>
      <c r="E1978" s="8">
        <f t="shared" si="684"/>
        <v>25</v>
      </c>
      <c r="F1978" s="7">
        <v>81.566418909999996</v>
      </c>
      <c r="G1978" s="8">
        <f t="shared" si="685"/>
        <v>82</v>
      </c>
      <c r="H1978" s="9">
        <v>6.1754923059999998</v>
      </c>
      <c r="I1978" s="8">
        <f t="shared" si="686"/>
        <v>6</v>
      </c>
      <c r="J1978" s="10">
        <v>76.885824839999998</v>
      </c>
      <c r="K1978" s="8">
        <f t="shared" si="687"/>
        <v>77</v>
      </c>
      <c r="L1978" s="5" t="s">
        <v>226</v>
      </c>
    </row>
    <row r="1979" spans="1:12">
      <c r="A1979" s="6">
        <v>105</v>
      </c>
      <c r="B1979" s="6">
        <v>56</v>
      </c>
      <c r="C1979" s="6">
        <v>15</v>
      </c>
      <c r="D1979" s="7">
        <v>25.96779712</v>
      </c>
      <c r="E1979" s="8">
        <f t="shared" si="684"/>
        <v>26</v>
      </c>
      <c r="F1979" s="7">
        <v>81.979042820000004</v>
      </c>
      <c r="G1979" s="8">
        <f t="shared" si="685"/>
        <v>82</v>
      </c>
      <c r="H1979" s="9">
        <v>7.2723162090000004</v>
      </c>
      <c r="I1979" s="8">
        <f t="shared" si="686"/>
        <v>7</v>
      </c>
      <c r="J1979" s="10">
        <v>74.141690429999997</v>
      </c>
      <c r="K1979" s="8">
        <f t="shared" si="687"/>
        <v>74</v>
      </c>
      <c r="L1979" s="5" t="s">
        <v>226</v>
      </c>
    </row>
    <row r="1980" spans="1:12">
      <c r="A1980" s="6">
        <v>140</v>
      </c>
      <c r="B1980" s="6">
        <v>45</v>
      </c>
      <c r="C1980" s="6">
        <v>15</v>
      </c>
      <c r="D1980" s="7">
        <v>25.5308271</v>
      </c>
      <c r="E1980" s="8">
        <f t="shared" si="684"/>
        <v>26</v>
      </c>
      <c r="F1980" s="7">
        <v>80.046627560000005</v>
      </c>
      <c r="G1980" s="8">
        <f t="shared" si="685"/>
        <v>80</v>
      </c>
      <c r="H1980" s="9">
        <v>5.8010475450000003</v>
      </c>
      <c r="I1980" s="8">
        <f t="shared" si="686"/>
        <v>6</v>
      </c>
      <c r="J1980" s="10">
        <v>99.395571509999996</v>
      </c>
      <c r="K1980" s="8">
        <f t="shared" si="687"/>
        <v>99</v>
      </c>
      <c r="L1980" s="5" t="s">
        <v>226</v>
      </c>
    </row>
    <row r="1981" spans="1:12">
      <c r="A1981" s="6">
        <v>126</v>
      </c>
      <c r="B1981" s="6">
        <v>46</v>
      </c>
      <c r="C1981" s="6">
        <v>25</v>
      </c>
      <c r="D1981" s="7">
        <v>24.438473989999999</v>
      </c>
      <c r="E1981" s="8">
        <f t="shared" si="684"/>
        <v>24</v>
      </c>
      <c r="F1981" s="7">
        <v>81.698017289999996</v>
      </c>
      <c r="G1981" s="8">
        <f t="shared" si="685"/>
        <v>82</v>
      </c>
      <c r="H1981" s="9">
        <v>6.7574579430000004</v>
      </c>
      <c r="I1981" s="8">
        <f t="shared" si="686"/>
        <v>7</v>
      </c>
      <c r="J1981" s="10">
        <v>60.796458520000002</v>
      </c>
      <c r="K1981" s="8">
        <f t="shared" si="687"/>
        <v>61</v>
      </c>
      <c r="L1981" s="5" t="s">
        <v>226</v>
      </c>
    </row>
    <row r="1982" spans="1:12">
      <c r="A1982" s="6">
        <v>106</v>
      </c>
      <c r="B1982" s="6">
        <v>49</v>
      </c>
      <c r="C1982" s="6">
        <v>24</v>
      </c>
      <c r="D1982" s="7">
        <v>23.038878650000001</v>
      </c>
      <c r="E1982" s="8">
        <f t="shared" si="684"/>
        <v>23</v>
      </c>
      <c r="F1982" s="7">
        <v>76.470397719999994</v>
      </c>
      <c r="G1982" s="8">
        <f t="shared" si="685"/>
        <v>76</v>
      </c>
      <c r="H1982" s="9">
        <v>6.9833955730000001</v>
      </c>
      <c r="I1982" s="8">
        <f t="shared" si="686"/>
        <v>7</v>
      </c>
      <c r="J1982" s="10">
        <v>90.647706990000003</v>
      </c>
      <c r="K1982" s="8">
        <f t="shared" si="687"/>
        <v>91</v>
      </c>
      <c r="L1982" s="5" t="s">
        <v>226</v>
      </c>
    </row>
    <row r="1983" spans="1:12">
      <c r="A1983" s="6">
        <v>121</v>
      </c>
      <c r="B1983" s="6">
        <v>53</v>
      </c>
      <c r="C1983" s="6">
        <v>19</v>
      </c>
      <c r="D1983" s="7">
        <v>23.513086529999999</v>
      </c>
      <c r="E1983" s="8">
        <f t="shared" si="684"/>
        <v>24</v>
      </c>
      <c r="F1983" s="7">
        <v>76.726214290000001</v>
      </c>
      <c r="G1983" s="8">
        <f t="shared" si="685"/>
        <v>77</v>
      </c>
      <c r="H1983" s="9">
        <v>7.9768894980000002</v>
      </c>
      <c r="I1983" s="8">
        <f t="shared" si="686"/>
        <v>8</v>
      </c>
      <c r="J1983" s="10">
        <v>80.11272117</v>
      </c>
      <c r="K1983" s="8">
        <f t="shared" si="687"/>
        <v>80</v>
      </c>
      <c r="L1983" s="5" t="s">
        <v>226</v>
      </c>
    </row>
    <row r="1984" spans="1:12">
      <c r="A1984" s="6">
        <v>108</v>
      </c>
      <c r="B1984" s="6">
        <v>60</v>
      </c>
      <c r="C1984" s="6">
        <v>17</v>
      </c>
      <c r="D1984" s="7">
        <v>22.75805656</v>
      </c>
      <c r="E1984" s="8">
        <f t="shared" si="684"/>
        <v>23</v>
      </c>
      <c r="F1984" s="7">
        <v>76.757683560000004</v>
      </c>
      <c r="G1984" s="8">
        <f t="shared" si="685"/>
        <v>77</v>
      </c>
      <c r="H1984" s="9">
        <v>6.5589025879999996</v>
      </c>
      <c r="I1984" s="8">
        <f t="shared" si="686"/>
        <v>7</v>
      </c>
      <c r="J1984" s="10">
        <v>97.766006189999999</v>
      </c>
      <c r="K1984" s="8">
        <f t="shared" si="687"/>
        <v>98</v>
      </c>
      <c r="L1984" s="5" t="s">
        <v>226</v>
      </c>
    </row>
    <row r="1985" spans="1:12">
      <c r="A1985" s="6">
        <v>116</v>
      </c>
      <c r="B1985" s="6">
        <v>56</v>
      </c>
      <c r="C1985" s="6">
        <v>17</v>
      </c>
      <c r="D1985" s="7">
        <v>24.71252544</v>
      </c>
      <c r="E1985" s="8">
        <f t="shared" si="684"/>
        <v>25</v>
      </c>
      <c r="F1985" s="7">
        <v>77.7293114</v>
      </c>
      <c r="G1985" s="8">
        <f t="shared" si="685"/>
        <v>78</v>
      </c>
      <c r="H1985" s="9">
        <v>7.9790903650000002</v>
      </c>
      <c r="I1985" s="8">
        <f t="shared" si="686"/>
        <v>8</v>
      </c>
      <c r="J1985" s="10">
        <v>85.249633020000005</v>
      </c>
      <c r="K1985" s="8">
        <f t="shared" si="687"/>
        <v>85</v>
      </c>
      <c r="L1985" s="5" t="s">
        <v>226</v>
      </c>
    </row>
    <row r="1986" spans="1:12">
      <c r="A1986" s="6">
        <v>100</v>
      </c>
      <c r="B1986" s="6">
        <v>52</v>
      </c>
      <c r="C1986" s="6">
        <v>19</v>
      </c>
      <c r="D1986" s="7">
        <v>23.459690930000001</v>
      </c>
      <c r="E1986" s="8">
        <f t="shared" si="684"/>
        <v>23</v>
      </c>
      <c r="F1986" s="7">
        <v>82.447774679999995</v>
      </c>
      <c r="G1986" s="8">
        <f t="shared" si="685"/>
        <v>82</v>
      </c>
      <c r="H1986" s="9">
        <v>7.9035286730000003</v>
      </c>
      <c r="I1986" s="8">
        <f t="shared" si="686"/>
        <v>8</v>
      </c>
      <c r="J1986" s="10">
        <v>93.50153555</v>
      </c>
      <c r="K1986" s="8">
        <f t="shared" si="687"/>
        <v>94</v>
      </c>
      <c r="L1986" s="5" t="s">
        <v>226</v>
      </c>
    </row>
    <row r="1987" spans="1:12">
      <c r="A1987" s="6">
        <v>129</v>
      </c>
      <c r="B1987" s="6">
        <v>43</v>
      </c>
      <c r="C1987" s="6">
        <v>16</v>
      </c>
      <c r="D1987" s="7">
        <v>25.550370399999998</v>
      </c>
      <c r="E1987" s="8">
        <f t="shared" ref="E1987:E2050" si="688">ROUND(D1987, 0)</f>
        <v>26</v>
      </c>
      <c r="F1987" s="7">
        <v>77.850556209999993</v>
      </c>
      <c r="G1987" s="8">
        <f t="shared" ref="G1987:G2050" si="689">ROUND(F1987, 0)</f>
        <v>78</v>
      </c>
      <c r="H1987" s="9">
        <v>6.7321094800000001</v>
      </c>
      <c r="I1987" s="8">
        <f t="shared" ref="I1987:I2050" si="690">ROUND(H1987, 0)</f>
        <v>7</v>
      </c>
      <c r="J1987" s="10">
        <v>78.584884840000001</v>
      </c>
      <c r="K1987" s="8">
        <f t="shared" ref="K1987:K2050" si="691">ROUND(J1987, 0)</f>
        <v>79</v>
      </c>
      <c r="L1987" s="5" t="s">
        <v>226</v>
      </c>
    </row>
    <row r="1988" spans="1:12">
      <c r="A1988" s="6">
        <v>118</v>
      </c>
      <c r="B1988" s="6">
        <v>44</v>
      </c>
      <c r="C1988" s="6">
        <v>23</v>
      </c>
      <c r="D1988" s="7">
        <v>22.08458267</v>
      </c>
      <c r="E1988" s="8">
        <f t="shared" si="688"/>
        <v>22</v>
      </c>
      <c r="F1988" s="7">
        <v>82.829041430000004</v>
      </c>
      <c r="G1988" s="8">
        <f t="shared" si="689"/>
        <v>83</v>
      </c>
      <c r="H1988" s="9">
        <v>6.6916904759999998</v>
      </c>
      <c r="I1988" s="8">
        <f t="shared" si="690"/>
        <v>7</v>
      </c>
      <c r="J1988" s="10">
        <v>67.064597770000006</v>
      </c>
      <c r="K1988" s="8">
        <f t="shared" si="691"/>
        <v>67</v>
      </c>
      <c r="L1988" s="5" t="s">
        <v>226</v>
      </c>
    </row>
    <row r="1989" spans="1:12">
      <c r="A1989" s="6">
        <v>117</v>
      </c>
      <c r="B1989" s="6">
        <v>43</v>
      </c>
      <c r="C1989" s="6">
        <v>25</v>
      </c>
      <c r="D1989" s="7">
        <v>24.68854799</v>
      </c>
      <c r="E1989" s="8">
        <f t="shared" si="688"/>
        <v>25</v>
      </c>
      <c r="F1989" s="7">
        <v>78.51206972</v>
      </c>
      <c r="G1989" s="8">
        <f t="shared" si="689"/>
        <v>79</v>
      </c>
      <c r="H1989" s="9">
        <v>7.8398492979999999</v>
      </c>
      <c r="I1989" s="8">
        <f t="shared" si="690"/>
        <v>8</v>
      </c>
      <c r="J1989" s="10">
        <v>69.311535660000004</v>
      </c>
      <c r="K1989" s="8">
        <f t="shared" si="691"/>
        <v>69</v>
      </c>
      <c r="L1989" s="5" t="s">
        <v>226</v>
      </c>
    </row>
    <row r="1990" spans="1:12">
      <c r="A1990" s="6">
        <v>126</v>
      </c>
      <c r="B1990" s="6">
        <v>37</v>
      </c>
      <c r="C1990" s="6">
        <v>21</v>
      </c>
      <c r="D1990" s="7">
        <v>25.849972690000001</v>
      </c>
      <c r="E1990" s="8">
        <f t="shared" si="688"/>
        <v>26</v>
      </c>
      <c r="F1990" s="7">
        <v>84.168552309999995</v>
      </c>
      <c r="G1990" s="8">
        <f t="shared" si="689"/>
        <v>84</v>
      </c>
      <c r="H1990" s="9">
        <v>6.6144858800000002</v>
      </c>
      <c r="I1990" s="8">
        <f t="shared" si="690"/>
        <v>7</v>
      </c>
      <c r="J1990" s="10">
        <v>77.034212490000002</v>
      </c>
      <c r="K1990" s="8">
        <f t="shared" si="691"/>
        <v>77</v>
      </c>
      <c r="L1990" s="5" t="s">
        <v>226</v>
      </c>
    </row>
    <row r="1991" spans="1:12">
      <c r="A1991" s="6">
        <v>120</v>
      </c>
      <c r="B1991" s="6">
        <v>48</v>
      </c>
      <c r="C1991" s="6">
        <v>16</v>
      </c>
      <c r="D1991" s="7">
        <v>22.460544779999999</v>
      </c>
      <c r="E1991" s="8">
        <f t="shared" si="688"/>
        <v>22</v>
      </c>
      <c r="F1991" s="7">
        <v>75.409892450000001</v>
      </c>
      <c r="G1991" s="8">
        <f t="shared" si="689"/>
        <v>75</v>
      </c>
      <c r="H1991" s="9">
        <v>7.4569718160000003</v>
      </c>
      <c r="I1991" s="8">
        <f t="shared" si="690"/>
        <v>7</v>
      </c>
      <c r="J1991" s="10">
        <v>71.854360779999993</v>
      </c>
      <c r="K1991" s="8">
        <f t="shared" si="691"/>
        <v>72</v>
      </c>
      <c r="L1991" s="5" t="s">
        <v>226</v>
      </c>
    </row>
    <row r="1992" spans="1:12">
      <c r="A1992" s="6">
        <v>102</v>
      </c>
      <c r="B1992" s="6">
        <v>45</v>
      </c>
      <c r="C1992" s="6">
        <v>16</v>
      </c>
      <c r="D1992" s="7">
        <v>23.65629976</v>
      </c>
      <c r="E1992" s="8">
        <f t="shared" si="688"/>
        <v>24</v>
      </c>
      <c r="F1992" s="7">
        <v>77.524259869999995</v>
      </c>
      <c r="G1992" s="8">
        <f t="shared" si="689"/>
        <v>78</v>
      </c>
      <c r="H1992" s="9">
        <v>7.2942193</v>
      </c>
      <c r="I1992" s="8">
        <f t="shared" si="690"/>
        <v>7</v>
      </c>
      <c r="J1992" s="10">
        <v>74.898499400000006</v>
      </c>
      <c r="K1992" s="8">
        <f t="shared" si="691"/>
        <v>75</v>
      </c>
      <c r="L1992" s="5" t="s">
        <v>226</v>
      </c>
    </row>
    <row r="1993" spans="1:12">
      <c r="A1993" s="6">
        <v>131</v>
      </c>
      <c r="B1993" s="6">
        <v>56</v>
      </c>
      <c r="C1993" s="6">
        <v>20</v>
      </c>
      <c r="D1993" s="7">
        <v>22.008170880000002</v>
      </c>
      <c r="E1993" s="8">
        <f t="shared" si="688"/>
        <v>22</v>
      </c>
      <c r="F1993" s="7">
        <v>81.83896111</v>
      </c>
      <c r="G1993" s="8">
        <f t="shared" si="689"/>
        <v>82</v>
      </c>
      <c r="H1993" s="9">
        <v>7.7626478749999999</v>
      </c>
      <c r="I1993" s="8">
        <f t="shared" si="690"/>
        <v>8</v>
      </c>
      <c r="J1993" s="10">
        <v>92.236452490000005</v>
      </c>
      <c r="K1993" s="8">
        <f t="shared" si="691"/>
        <v>92</v>
      </c>
      <c r="L1993" s="5" t="s">
        <v>226</v>
      </c>
    </row>
    <row r="1994" spans="1:12">
      <c r="A1994" s="6">
        <v>114</v>
      </c>
      <c r="B1994" s="6">
        <v>40</v>
      </c>
      <c r="C1994" s="6">
        <v>17</v>
      </c>
      <c r="D1994" s="7">
        <v>24.326304610000001</v>
      </c>
      <c r="E1994" s="8">
        <f t="shared" si="688"/>
        <v>24</v>
      </c>
      <c r="F1994" s="7">
        <v>80.134564040000001</v>
      </c>
      <c r="G1994" s="8">
        <f t="shared" si="689"/>
        <v>80</v>
      </c>
      <c r="H1994" s="9">
        <v>6.3634061019999999</v>
      </c>
      <c r="I1994" s="8">
        <f t="shared" si="690"/>
        <v>6</v>
      </c>
      <c r="J1994" s="10">
        <v>69.45072055</v>
      </c>
      <c r="K1994" s="8">
        <f t="shared" si="691"/>
        <v>69</v>
      </c>
      <c r="L1994" s="5" t="s">
        <v>226</v>
      </c>
    </row>
    <row r="1995" spans="1:12">
      <c r="A1995" s="6">
        <v>101</v>
      </c>
      <c r="B1995" s="6">
        <v>37</v>
      </c>
      <c r="C1995" s="6">
        <v>18</v>
      </c>
      <c r="D1995" s="7">
        <v>22.923609840000001</v>
      </c>
      <c r="E1995" s="8">
        <f t="shared" si="688"/>
        <v>23</v>
      </c>
      <c r="F1995" s="7">
        <v>82.68738535</v>
      </c>
      <c r="G1995" s="8">
        <f t="shared" si="689"/>
        <v>83</v>
      </c>
      <c r="H1995" s="9">
        <v>7.6373784100000002</v>
      </c>
      <c r="I1995" s="8">
        <f t="shared" si="690"/>
        <v>8</v>
      </c>
      <c r="J1995" s="10">
        <v>92.919150740000006</v>
      </c>
      <c r="K1995" s="8">
        <f t="shared" si="691"/>
        <v>93</v>
      </c>
      <c r="L1995" s="5" t="s">
        <v>226</v>
      </c>
    </row>
    <row r="1996" spans="1:12">
      <c r="A1996" s="6">
        <v>106</v>
      </c>
      <c r="B1996" s="6">
        <v>46</v>
      </c>
      <c r="C1996" s="6">
        <v>20</v>
      </c>
      <c r="D1996" s="7">
        <v>23.438217250000001</v>
      </c>
      <c r="E1996" s="8">
        <f t="shared" si="688"/>
        <v>23</v>
      </c>
      <c r="F1996" s="7">
        <v>78.633888240000005</v>
      </c>
      <c r="G1996" s="8">
        <f t="shared" si="689"/>
        <v>79</v>
      </c>
      <c r="H1996" s="9">
        <v>6.2006719759999998</v>
      </c>
      <c r="I1996" s="8">
        <f t="shared" si="690"/>
        <v>6</v>
      </c>
      <c r="J1996" s="10">
        <v>81.150721050000001</v>
      </c>
      <c r="K1996" s="8">
        <f t="shared" si="691"/>
        <v>81</v>
      </c>
      <c r="L1996" s="5" t="s">
        <v>226</v>
      </c>
    </row>
    <row r="1997" spans="1:12">
      <c r="A1997" s="6">
        <v>113</v>
      </c>
      <c r="B1997" s="6">
        <v>38</v>
      </c>
      <c r="C1997" s="6">
        <v>20</v>
      </c>
      <c r="D1997" s="7">
        <v>22.10718988</v>
      </c>
      <c r="E1997" s="8">
        <f t="shared" si="688"/>
        <v>22</v>
      </c>
      <c r="F1997" s="7">
        <v>78.583201160000002</v>
      </c>
      <c r="G1997" s="8">
        <f t="shared" si="689"/>
        <v>79</v>
      </c>
      <c r="H1997" s="9">
        <v>6.3647299339999996</v>
      </c>
      <c r="I1997" s="8">
        <f t="shared" si="690"/>
        <v>6</v>
      </c>
      <c r="J1997" s="10">
        <v>74.941365669999996</v>
      </c>
      <c r="K1997" s="8">
        <f t="shared" si="691"/>
        <v>75</v>
      </c>
      <c r="L1997" s="5" t="s">
        <v>226</v>
      </c>
    </row>
    <row r="1998" spans="1:12">
      <c r="A1998" s="6">
        <v>102</v>
      </c>
      <c r="B1998" s="6">
        <v>53</v>
      </c>
      <c r="C1998" s="6">
        <v>21</v>
      </c>
      <c r="D1998" s="7">
        <v>23.03814028</v>
      </c>
      <c r="E1998" s="8">
        <f t="shared" si="688"/>
        <v>23</v>
      </c>
      <c r="F1998" s="7">
        <v>76.110215289999999</v>
      </c>
      <c r="G1998" s="8">
        <f t="shared" si="689"/>
        <v>76</v>
      </c>
      <c r="H1998" s="9">
        <v>6.9136786839999997</v>
      </c>
      <c r="I1998" s="8">
        <f t="shared" si="690"/>
        <v>7</v>
      </c>
      <c r="J1998" s="10">
        <v>91.496974809999998</v>
      </c>
      <c r="K1998" s="8">
        <f t="shared" si="691"/>
        <v>91</v>
      </c>
      <c r="L1998" s="5" t="s">
        <v>226</v>
      </c>
    </row>
    <row r="1999" spans="1:12">
      <c r="A1999" s="6">
        <v>110</v>
      </c>
      <c r="B1999" s="6">
        <v>39</v>
      </c>
      <c r="C1999" s="6">
        <v>18</v>
      </c>
      <c r="D1999" s="7">
        <v>24.54795322</v>
      </c>
      <c r="E1999" s="8">
        <f t="shared" si="688"/>
        <v>25</v>
      </c>
      <c r="F1999" s="7">
        <v>75.397527049999994</v>
      </c>
      <c r="G1999" s="8">
        <f t="shared" si="689"/>
        <v>75</v>
      </c>
      <c r="H1999" s="9">
        <v>7.7662597690000004</v>
      </c>
      <c r="I1999" s="8">
        <f t="shared" si="690"/>
        <v>8</v>
      </c>
      <c r="J1999" s="10">
        <v>63.880798660000004</v>
      </c>
      <c r="K1999" s="8">
        <f t="shared" si="691"/>
        <v>64</v>
      </c>
      <c r="L1999" s="5" t="s">
        <v>226</v>
      </c>
    </row>
    <row r="2000" spans="1:12">
      <c r="A2000" s="6">
        <v>107</v>
      </c>
      <c r="B2000" s="6">
        <v>58</v>
      </c>
      <c r="C2000" s="6">
        <v>15</v>
      </c>
      <c r="D2000" s="7">
        <v>23.738680410000001</v>
      </c>
      <c r="E2000" s="8">
        <f t="shared" si="688"/>
        <v>24</v>
      </c>
      <c r="F2000" s="7">
        <v>75.775038080000002</v>
      </c>
      <c r="G2000" s="8">
        <f t="shared" si="689"/>
        <v>76</v>
      </c>
      <c r="H2000" s="9">
        <v>7.5560639900000002</v>
      </c>
      <c r="I2000" s="8">
        <f t="shared" si="690"/>
        <v>8</v>
      </c>
      <c r="J2000" s="10">
        <v>76.636691949999999</v>
      </c>
      <c r="K2000" s="8">
        <f t="shared" si="691"/>
        <v>77</v>
      </c>
      <c r="L2000" s="5" t="s">
        <v>226</v>
      </c>
    </row>
    <row r="2001" spans="1:12">
      <c r="A2001" s="6">
        <v>120</v>
      </c>
      <c r="B2001" s="6">
        <v>60</v>
      </c>
      <c r="C2001" s="6">
        <v>15</v>
      </c>
      <c r="D2001" s="7">
        <v>22.318719139999999</v>
      </c>
      <c r="E2001" s="8">
        <f t="shared" si="688"/>
        <v>22</v>
      </c>
      <c r="F2001" s="7">
        <v>83.861299979999998</v>
      </c>
      <c r="G2001" s="8">
        <f t="shared" si="689"/>
        <v>84</v>
      </c>
      <c r="H2001" s="9">
        <v>7.2883772410000001</v>
      </c>
      <c r="I2001" s="8">
        <f t="shared" si="690"/>
        <v>7</v>
      </c>
      <c r="J2001" s="10">
        <v>65.357470109999994</v>
      </c>
      <c r="K2001" s="8">
        <f t="shared" si="691"/>
        <v>65</v>
      </c>
      <c r="L2001" s="5" t="s">
        <v>226</v>
      </c>
    </row>
    <row r="2002" spans="1:12">
      <c r="A2002" s="6">
        <v>89</v>
      </c>
      <c r="B2002" s="6">
        <v>47</v>
      </c>
      <c r="C2002" s="6">
        <v>38</v>
      </c>
      <c r="D2002" s="7">
        <v>25.524689649999999</v>
      </c>
      <c r="E2002" s="8">
        <f t="shared" si="688"/>
        <v>26</v>
      </c>
      <c r="F2002" s="7">
        <v>72.248508290000004</v>
      </c>
      <c r="G2002" s="8">
        <f t="shared" si="689"/>
        <v>72</v>
      </c>
      <c r="H2002" s="9">
        <v>6.0025248710000003</v>
      </c>
      <c r="I2002" s="8">
        <f t="shared" si="690"/>
        <v>6</v>
      </c>
      <c r="J2002" s="10">
        <v>151.8869972</v>
      </c>
      <c r="K2002" s="8">
        <f t="shared" si="691"/>
        <v>152</v>
      </c>
      <c r="L2002" s="5" t="s">
        <v>236</v>
      </c>
    </row>
    <row r="2003" spans="1:12">
      <c r="A2003" s="6">
        <v>60</v>
      </c>
      <c r="B2003" s="6">
        <v>37</v>
      </c>
      <c r="C2003" s="6">
        <v>39</v>
      </c>
      <c r="D2003" s="7">
        <v>26.59104992</v>
      </c>
      <c r="E2003" s="8">
        <f t="shared" si="688"/>
        <v>27</v>
      </c>
      <c r="F2003" s="7">
        <v>82.94164078</v>
      </c>
      <c r="G2003" s="8">
        <f t="shared" si="689"/>
        <v>83</v>
      </c>
      <c r="H2003" s="9">
        <v>6.0334852569999997</v>
      </c>
      <c r="I2003" s="8">
        <f t="shared" si="690"/>
        <v>6</v>
      </c>
      <c r="J2003" s="10">
        <v>161.2469997</v>
      </c>
      <c r="K2003" s="8">
        <f t="shared" si="691"/>
        <v>161</v>
      </c>
      <c r="L2003" s="5" t="s">
        <v>236</v>
      </c>
    </row>
    <row r="2004" spans="1:12">
      <c r="A2004" s="6">
        <v>63</v>
      </c>
      <c r="B2004" s="6">
        <v>41</v>
      </c>
      <c r="C2004" s="6">
        <v>45</v>
      </c>
      <c r="D2004" s="7">
        <v>25.297817909999999</v>
      </c>
      <c r="E2004" s="8">
        <f t="shared" si="688"/>
        <v>25</v>
      </c>
      <c r="F2004" s="7">
        <v>86.887053499999993</v>
      </c>
      <c r="G2004" s="8">
        <f t="shared" si="689"/>
        <v>87</v>
      </c>
      <c r="H2004" s="9">
        <v>7.1219335790000002</v>
      </c>
      <c r="I2004" s="8">
        <f t="shared" si="690"/>
        <v>7</v>
      </c>
      <c r="J2004" s="10">
        <v>196.6249511</v>
      </c>
      <c r="K2004" s="8">
        <f t="shared" si="691"/>
        <v>197</v>
      </c>
      <c r="L2004" s="5" t="s">
        <v>236</v>
      </c>
    </row>
    <row r="2005" spans="1:12">
      <c r="A2005" s="6">
        <v>86</v>
      </c>
      <c r="B2005" s="6">
        <v>40</v>
      </c>
      <c r="C2005" s="6">
        <v>39</v>
      </c>
      <c r="D2005" s="7">
        <v>25.721008680000001</v>
      </c>
      <c r="E2005" s="8">
        <f t="shared" si="688"/>
        <v>26</v>
      </c>
      <c r="F2005" s="7">
        <v>88.165135789999994</v>
      </c>
      <c r="G2005" s="8">
        <f t="shared" si="689"/>
        <v>88</v>
      </c>
      <c r="H2005" s="9">
        <v>6.2074596370000004</v>
      </c>
      <c r="I2005" s="8">
        <f t="shared" si="690"/>
        <v>6</v>
      </c>
      <c r="J2005" s="10">
        <v>175.60866970000001</v>
      </c>
      <c r="K2005" s="8">
        <f t="shared" si="691"/>
        <v>176</v>
      </c>
      <c r="L2005" s="5" t="s">
        <v>236</v>
      </c>
    </row>
    <row r="2006" spans="1:12">
      <c r="A2006" s="6">
        <v>96</v>
      </c>
      <c r="B2006" s="6">
        <v>41</v>
      </c>
      <c r="C2006" s="6">
        <v>40</v>
      </c>
      <c r="D2006" s="7">
        <v>23.584192770000001</v>
      </c>
      <c r="E2006" s="8">
        <f t="shared" si="688"/>
        <v>24</v>
      </c>
      <c r="F2006" s="7">
        <v>72.004608480000002</v>
      </c>
      <c r="G2006" s="8">
        <f t="shared" si="689"/>
        <v>72</v>
      </c>
      <c r="H2006" s="9">
        <v>6.0900604779999998</v>
      </c>
      <c r="I2006" s="8">
        <f t="shared" si="690"/>
        <v>6</v>
      </c>
      <c r="J2006" s="10">
        <v>190.42421569999999</v>
      </c>
      <c r="K2006" s="8">
        <f t="shared" si="691"/>
        <v>190</v>
      </c>
      <c r="L2006" s="5" t="s">
        <v>236</v>
      </c>
    </row>
    <row r="2007" spans="1:12">
      <c r="A2007" s="6">
        <v>100</v>
      </c>
      <c r="B2007" s="6">
        <v>35</v>
      </c>
      <c r="C2007" s="6">
        <v>36</v>
      </c>
      <c r="D2007" s="7">
        <v>25.310423369999999</v>
      </c>
      <c r="E2007" s="8">
        <f t="shared" si="688"/>
        <v>25</v>
      </c>
      <c r="F2007" s="7">
        <v>72.013644110000001</v>
      </c>
      <c r="G2007" s="8">
        <f t="shared" si="689"/>
        <v>72</v>
      </c>
      <c r="H2007" s="9">
        <v>6.3467152090000001</v>
      </c>
      <c r="I2007" s="8">
        <f t="shared" si="690"/>
        <v>6</v>
      </c>
      <c r="J2007" s="10">
        <v>190.55776180000001</v>
      </c>
      <c r="K2007" s="8">
        <f t="shared" si="691"/>
        <v>191</v>
      </c>
      <c r="L2007" s="5" t="s">
        <v>236</v>
      </c>
    </row>
    <row r="2008" spans="1:12">
      <c r="A2008" s="6">
        <v>63</v>
      </c>
      <c r="B2008" s="6">
        <v>37</v>
      </c>
      <c r="C2008" s="6">
        <v>43</v>
      </c>
      <c r="D2008" s="7">
        <v>23.41798979</v>
      </c>
      <c r="E2008" s="8">
        <f t="shared" si="688"/>
        <v>23</v>
      </c>
      <c r="F2008" s="7">
        <v>85.086404759999994</v>
      </c>
      <c r="G2008" s="8">
        <f t="shared" si="689"/>
        <v>85</v>
      </c>
      <c r="H2008" s="9">
        <v>6.6619578969999997</v>
      </c>
      <c r="I2008" s="8">
        <f t="shared" si="690"/>
        <v>7</v>
      </c>
      <c r="J2008" s="10">
        <v>185.74467279999999</v>
      </c>
      <c r="K2008" s="8">
        <f t="shared" si="691"/>
        <v>186</v>
      </c>
      <c r="L2008" s="5" t="s">
        <v>236</v>
      </c>
    </row>
    <row r="2009" spans="1:12">
      <c r="A2009" s="6">
        <v>70</v>
      </c>
      <c r="B2009" s="6">
        <v>43</v>
      </c>
      <c r="C2009" s="6">
        <v>40</v>
      </c>
      <c r="D2009" s="7">
        <v>24.355641339999998</v>
      </c>
      <c r="E2009" s="8">
        <f t="shared" si="688"/>
        <v>24</v>
      </c>
      <c r="F2009" s="7">
        <v>88.803910209999998</v>
      </c>
      <c r="G2009" s="8">
        <f t="shared" si="689"/>
        <v>89</v>
      </c>
      <c r="H2009" s="9">
        <v>6.1768601920000004</v>
      </c>
      <c r="I2009" s="8">
        <f t="shared" si="690"/>
        <v>6</v>
      </c>
      <c r="J2009" s="10">
        <v>169.11680279999999</v>
      </c>
      <c r="K2009" s="8">
        <f t="shared" si="691"/>
        <v>169</v>
      </c>
      <c r="L2009" s="5" t="s">
        <v>236</v>
      </c>
    </row>
    <row r="2010" spans="1:12">
      <c r="A2010" s="6">
        <v>67</v>
      </c>
      <c r="B2010" s="6">
        <v>55</v>
      </c>
      <c r="C2010" s="6">
        <v>44</v>
      </c>
      <c r="D2010" s="7">
        <v>26.284016999999999</v>
      </c>
      <c r="E2010" s="8">
        <f t="shared" si="688"/>
        <v>26</v>
      </c>
      <c r="F2010" s="7">
        <v>75.146401979999993</v>
      </c>
      <c r="G2010" s="8">
        <f t="shared" si="689"/>
        <v>75</v>
      </c>
      <c r="H2010" s="9">
        <v>7.2518472960000002</v>
      </c>
      <c r="I2010" s="8">
        <f t="shared" si="690"/>
        <v>7</v>
      </c>
      <c r="J2010" s="10">
        <v>182.26854470000001</v>
      </c>
      <c r="K2010" s="8">
        <f t="shared" si="691"/>
        <v>182</v>
      </c>
      <c r="L2010" s="5" t="s">
        <v>236</v>
      </c>
    </row>
    <row r="2011" spans="1:12">
      <c r="A2011" s="6">
        <v>74</v>
      </c>
      <c r="B2011" s="6">
        <v>40</v>
      </c>
      <c r="C2011" s="6">
        <v>40</v>
      </c>
      <c r="D2011" s="7">
        <v>25.13842773</v>
      </c>
      <c r="E2011" s="8">
        <f t="shared" si="688"/>
        <v>25</v>
      </c>
      <c r="F2011" s="7">
        <v>83.120538879999998</v>
      </c>
      <c r="G2011" s="8">
        <f t="shared" si="689"/>
        <v>83</v>
      </c>
      <c r="H2011" s="9">
        <v>6.386259978</v>
      </c>
      <c r="I2011" s="8">
        <f t="shared" si="690"/>
        <v>6</v>
      </c>
      <c r="J2011" s="10">
        <v>169.33884649999999</v>
      </c>
      <c r="K2011" s="8">
        <f t="shared" si="691"/>
        <v>169</v>
      </c>
      <c r="L2011" s="5" t="s">
        <v>236</v>
      </c>
    </row>
    <row r="2012" spans="1:12">
      <c r="A2012" s="6">
        <v>89</v>
      </c>
      <c r="B2012" s="6">
        <v>53</v>
      </c>
      <c r="C2012" s="6">
        <v>44</v>
      </c>
      <c r="D2012" s="7">
        <v>24.886928109999999</v>
      </c>
      <c r="E2012" s="8">
        <f t="shared" si="688"/>
        <v>25</v>
      </c>
      <c r="F2012" s="7">
        <v>71.917115229999993</v>
      </c>
      <c r="G2012" s="8">
        <f t="shared" si="689"/>
        <v>72</v>
      </c>
      <c r="H2012" s="9">
        <v>7.3197354749999999</v>
      </c>
      <c r="I2012" s="8">
        <f t="shared" si="690"/>
        <v>7</v>
      </c>
      <c r="J2012" s="10">
        <v>150.24986749999999</v>
      </c>
      <c r="K2012" s="8">
        <f t="shared" si="691"/>
        <v>150</v>
      </c>
      <c r="L2012" s="5" t="s">
        <v>236</v>
      </c>
    </row>
    <row r="2013" spans="1:12">
      <c r="A2013" s="6">
        <v>74</v>
      </c>
      <c r="B2013" s="6">
        <v>46</v>
      </c>
      <c r="C2013" s="6">
        <v>45</v>
      </c>
      <c r="D2013" s="7">
        <v>25.757349090000002</v>
      </c>
      <c r="E2013" s="8">
        <f t="shared" si="688"/>
        <v>26</v>
      </c>
      <c r="F2013" s="7">
        <v>88.366685219999994</v>
      </c>
      <c r="G2013" s="8">
        <f t="shared" si="689"/>
        <v>88</v>
      </c>
      <c r="H2013" s="9">
        <v>6.0250289969999997</v>
      </c>
      <c r="I2013" s="8">
        <f t="shared" si="690"/>
        <v>6</v>
      </c>
      <c r="J2013" s="10">
        <v>189.42634849999999</v>
      </c>
      <c r="K2013" s="8">
        <f t="shared" si="691"/>
        <v>189</v>
      </c>
      <c r="L2013" s="5" t="s">
        <v>236</v>
      </c>
    </row>
    <row r="2014" spans="1:12">
      <c r="A2014" s="6">
        <v>89</v>
      </c>
      <c r="B2014" s="6">
        <v>41</v>
      </c>
      <c r="C2014" s="6">
        <v>38</v>
      </c>
      <c r="D2014" s="7">
        <v>23.12844351</v>
      </c>
      <c r="E2014" s="8">
        <f t="shared" si="688"/>
        <v>23</v>
      </c>
      <c r="F2014" s="7">
        <v>74.68322732</v>
      </c>
      <c r="G2014" s="8">
        <f t="shared" si="689"/>
        <v>75</v>
      </c>
      <c r="H2014" s="9">
        <v>6.3447519469999998</v>
      </c>
      <c r="I2014" s="8">
        <f t="shared" si="690"/>
        <v>6</v>
      </c>
      <c r="J2014" s="10">
        <v>199.8362913</v>
      </c>
      <c r="K2014" s="8">
        <f t="shared" si="691"/>
        <v>200</v>
      </c>
      <c r="L2014" s="5" t="s">
        <v>236</v>
      </c>
    </row>
    <row r="2015" spans="1:12">
      <c r="A2015" s="6">
        <v>60</v>
      </c>
      <c r="B2015" s="6">
        <v>55</v>
      </c>
      <c r="C2015" s="6">
        <v>40</v>
      </c>
      <c r="D2015" s="7">
        <v>24.9949957</v>
      </c>
      <c r="E2015" s="8">
        <f t="shared" si="688"/>
        <v>25</v>
      </c>
      <c r="F2015" s="7">
        <v>88.956927829999998</v>
      </c>
      <c r="G2015" s="8">
        <f t="shared" si="689"/>
        <v>89</v>
      </c>
      <c r="H2015" s="9">
        <v>7.0277795599999999</v>
      </c>
      <c r="I2015" s="8">
        <f t="shared" si="690"/>
        <v>7</v>
      </c>
      <c r="J2015" s="10">
        <v>151.49356349999999</v>
      </c>
      <c r="K2015" s="8">
        <f t="shared" si="691"/>
        <v>151</v>
      </c>
      <c r="L2015" s="5" t="s">
        <v>236</v>
      </c>
    </row>
    <row r="2016" spans="1:12">
      <c r="A2016" s="6">
        <v>67</v>
      </c>
      <c r="B2016" s="6">
        <v>43</v>
      </c>
      <c r="C2016" s="6">
        <v>38</v>
      </c>
      <c r="D2016" s="7">
        <v>25.21622704</v>
      </c>
      <c r="E2016" s="8">
        <f t="shared" si="688"/>
        <v>25</v>
      </c>
      <c r="F2016" s="7">
        <v>70.882596320000005</v>
      </c>
      <c r="G2016" s="8">
        <f t="shared" si="689"/>
        <v>71</v>
      </c>
      <c r="H2016" s="9">
        <v>7.2993047149999999</v>
      </c>
      <c r="I2016" s="8">
        <f t="shared" si="690"/>
        <v>7</v>
      </c>
      <c r="J2016" s="10">
        <v>195.86455520000001</v>
      </c>
      <c r="K2016" s="8">
        <f t="shared" si="691"/>
        <v>196</v>
      </c>
      <c r="L2016" s="5" t="s">
        <v>236</v>
      </c>
    </row>
    <row r="2017" spans="1:12">
      <c r="A2017" s="6">
        <v>70</v>
      </c>
      <c r="B2017" s="6">
        <v>38</v>
      </c>
      <c r="C2017" s="6">
        <v>35</v>
      </c>
      <c r="D2017" s="7">
        <v>24.397362409999999</v>
      </c>
      <c r="E2017" s="8">
        <f t="shared" si="688"/>
        <v>24</v>
      </c>
      <c r="F2017" s="7">
        <v>79.268617379999995</v>
      </c>
      <c r="G2017" s="8">
        <f t="shared" si="689"/>
        <v>79</v>
      </c>
      <c r="H2017" s="9">
        <v>7.0140639440000001</v>
      </c>
      <c r="I2017" s="8">
        <f t="shared" si="690"/>
        <v>7</v>
      </c>
      <c r="J2017" s="10">
        <v>164.26970109999999</v>
      </c>
      <c r="K2017" s="8">
        <f t="shared" si="691"/>
        <v>164</v>
      </c>
      <c r="L2017" s="5" t="s">
        <v>236</v>
      </c>
    </row>
    <row r="2018" spans="1:12">
      <c r="A2018" s="6">
        <v>74</v>
      </c>
      <c r="B2018" s="6">
        <v>49</v>
      </c>
      <c r="C2018" s="6">
        <v>38</v>
      </c>
      <c r="D2018" s="7">
        <v>23.31410442</v>
      </c>
      <c r="E2018" s="8">
        <f t="shared" si="688"/>
        <v>23</v>
      </c>
      <c r="F2018" s="7">
        <v>71.450905300000002</v>
      </c>
      <c r="G2018" s="8">
        <f t="shared" si="689"/>
        <v>71</v>
      </c>
      <c r="H2018" s="9">
        <v>7.4880144040000003</v>
      </c>
      <c r="I2018" s="8">
        <f t="shared" si="690"/>
        <v>7</v>
      </c>
      <c r="J2018" s="10">
        <v>164.49703729999999</v>
      </c>
      <c r="K2018" s="8">
        <f t="shared" si="691"/>
        <v>164</v>
      </c>
      <c r="L2018" s="5" t="s">
        <v>236</v>
      </c>
    </row>
    <row r="2019" spans="1:12">
      <c r="A2019" s="6">
        <v>90</v>
      </c>
      <c r="B2019" s="6">
        <v>40</v>
      </c>
      <c r="C2019" s="6">
        <v>39</v>
      </c>
      <c r="D2019" s="7">
        <v>25.726688849999999</v>
      </c>
      <c r="E2019" s="8">
        <f t="shared" si="688"/>
        <v>26</v>
      </c>
      <c r="F2019" s="7">
        <v>81.861715630000006</v>
      </c>
      <c r="G2019" s="8">
        <f t="shared" si="689"/>
        <v>82</v>
      </c>
      <c r="H2019" s="9">
        <v>6.6265038929999998</v>
      </c>
      <c r="I2019" s="8">
        <f t="shared" si="690"/>
        <v>7</v>
      </c>
      <c r="J2019" s="10">
        <v>191.96493889999999</v>
      </c>
      <c r="K2019" s="8">
        <f t="shared" si="691"/>
        <v>192</v>
      </c>
      <c r="L2019" s="5" t="s">
        <v>236</v>
      </c>
    </row>
    <row r="2020" spans="1:12">
      <c r="A2020" s="6">
        <v>82</v>
      </c>
      <c r="B2020" s="6">
        <v>35</v>
      </c>
      <c r="C2020" s="6">
        <v>44</v>
      </c>
      <c r="D2020" s="7">
        <v>26.966563780000001</v>
      </c>
      <c r="E2020" s="8">
        <f t="shared" si="688"/>
        <v>27</v>
      </c>
      <c r="F2020" s="7">
        <v>78.210476929999999</v>
      </c>
      <c r="G2020" s="8">
        <f t="shared" si="689"/>
        <v>78</v>
      </c>
      <c r="H2020" s="9">
        <v>6.2390109999999996</v>
      </c>
      <c r="I2020" s="8">
        <f t="shared" si="690"/>
        <v>6</v>
      </c>
      <c r="J2020" s="10">
        <v>169.8391177</v>
      </c>
      <c r="K2020" s="8">
        <f t="shared" si="691"/>
        <v>170</v>
      </c>
      <c r="L2020" s="5" t="s">
        <v>236</v>
      </c>
    </row>
    <row r="2021" spans="1:12">
      <c r="A2021" s="6">
        <v>73</v>
      </c>
      <c r="B2021" s="6">
        <v>45</v>
      </c>
      <c r="C2021" s="6">
        <v>37</v>
      </c>
      <c r="D2021" s="7">
        <v>23.70467146</v>
      </c>
      <c r="E2021" s="8">
        <f t="shared" si="688"/>
        <v>24</v>
      </c>
      <c r="F2021" s="7">
        <v>74.637453550000004</v>
      </c>
      <c r="G2021" s="8">
        <f t="shared" si="689"/>
        <v>75</v>
      </c>
      <c r="H2021" s="9">
        <v>6.742688094</v>
      </c>
      <c r="I2021" s="8">
        <f t="shared" si="690"/>
        <v>7</v>
      </c>
      <c r="J2021" s="10">
        <v>181.27839639999999</v>
      </c>
      <c r="K2021" s="8">
        <f t="shared" si="691"/>
        <v>181</v>
      </c>
      <c r="L2021" s="5" t="s">
        <v>236</v>
      </c>
    </row>
    <row r="2022" spans="1:12">
      <c r="A2022" s="6">
        <v>85</v>
      </c>
      <c r="B2022" s="6">
        <v>53</v>
      </c>
      <c r="C2022" s="6">
        <v>38</v>
      </c>
      <c r="D2022" s="7">
        <v>24.900757089999999</v>
      </c>
      <c r="E2022" s="8">
        <f t="shared" si="688"/>
        <v>25</v>
      </c>
      <c r="F2022" s="7">
        <v>73.841864490000006</v>
      </c>
      <c r="G2022" s="8">
        <f t="shared" si="689"/>
        <v>74</v>
      </c>
      <c r="H2022" s="9">
        <v>6.5880173080000004</v>
      </c>
      <c r="I2022" s="8">
        <f t="shared" si="690"/>
        <v>7</v>
      </c>
      <c r="J2022" s="10">
        <v>153.89909840000001</v>
      </c>
      <c r="K2022" s="8">
        <f t="shared" si="691"/>
        <v>154</v>
      </c>
      <c r="L2022" s="5" t="s">
        <v>236</v>
      </c>
    </row>
    <row r="2023" spans="1:12">
      <c r="A2023" s="6">
        <v>81</v>
      </c>
      <c r="B2023" s="6">
        <v>56</v>
      </c>
      <c r="C2023" s="6">
        <v>36</v>
      </c>
      <c r="D2023" s="7">
        <v>23.396057429999999</v>
      </c>
      <c r="E2023" s="8">
        <f t="shared" si="688"/>
        <v>23</v>
      </c>
      <c r="F2023" s="7">
        <v>72.605128539999995</v>
      </c>
      <c r="G2023" s="8">
        <f t="shared" si="689"/>
        <v>73</v>
      </c>
      <c r="H2023" s="9">
        <v>7.0975864150000003</v>
      </c>
      <c r="I2023" s="8">
        <f t="shared" si="690"/>
        <v>7</v>
      </c>
      <c r="J2023" s="10">
        <v>174.7876411</v>
      </c>
      <c r="K2023" s="8">
        <f t="shared" si="691"/>
        <v>175</v>
      </c>
      <c r="L2023" s="5" t="s">
        <v>236</v>
      </c>
    </row>
    <row r="2024" spans="1:12">
      <c r="A2024" s="6">
        <v>84</v>
      </c>
      <c r="B2024" s="6">
        <v>55</v>
      </c>
      <c r="C2024" s="6">
        <v>38</v>
      </c>
      <c r="D2024" s="7">
        <v>26.8748389</v>
      </c>
      <c r="E2024" s="8">
        <f t="shared" si="688"/>
        <v>27</v>
      </c>
      <c r="F2024" s="7">
        <v>79.787251519999998</v>
      </c>
      <c r="G2024" s="8">
        <f t="shared" si="689"/>
        <v>80</v>
      </c>
      <c r="H2024" s="9">
        <v>6.956682743</v>
      </c>
      <c r="I2024" s="8">
        <f t="shared" si="690"/>
        <v>7</v>
      </c>
      <c r="J2024" s="10">
        <v>173.10170969999999</v>
      </c>
      <c r="K2024" s="8">
        <f t="shared" si="691"/>
        <v>173</v>
      </c>
      <c r="L2024" s="5" t="s">
        <v>236</v>
      </c>
    </row>
    <row r="2025" spans="1:12">
      <c r="A2025" s="6">
        <v>80</v>
      </c>
      <c r="B2025" s="6">
        <v>45</v>
      </c>
      <c r="C2025" s="6">
        <v>42</v>
      </c>
      <c r="D2025" s="7">
        <v>23.142649800000001</v>
      </c>
      <c r="E2025" s="8">
        <f t="shared" si="688"/>
        <v>23</v>
      </c>
      <c r="F2025" s="7">
        <v>74.997397739999997</v>
      </c>
      <c r="G2025" s="8">
        <f t="shared" si="689"/>
        <v>75</v>
      </c>
      <c r="H2025" s="9">
        <v>7.3803962619999997</v>
      </c>
      <c r="I2025" s="8">
        <f t="shared" si="690"/>
        <v>7</v>
      </c>
      <c r="J2025" s="10">
        <v>151.90354769999999</v>
      </c>
      <c r="K2025" s="8">
        <f t="shared" si="691"/>
        <v>152</v>
      </c>
      <c r="L2025" s="5" t="s">
        <v>236</v>
      </c>
    </row>
    <row r="2026" spans="1:12">
      <c r="A2026" s="6">
        <v>76</v>
      </c>
      <c r="B2026" s="6">
        <v>54</v>
      </c>
      <c r="C2026" s="6">
        <v>45</v>
      </c>
      <c r="D2026" s="7">
        <v>24.294966349999999</v>
      </c>
      <c r="E2026" s="8">
        <f t="shared" si="688"/>
        <v>24</v>
      </c>
      <c r="F2026" s="7">
        <v>77.629760129999994</v>
      </c>
      <c r="G2026" s="8">
        <f t="shared" si="689"/>
        <v>78</v>
      </c>
      <c r="H2026" s="9">
        <v>6.1766188309999999</v>
      </c>
      <c r="I2026" s="8">
        <f t="shared" si="690"/>
        <v>6</v>
      </c>
      <c r="J2026" s="10">
        <v>184.9800516</v>
      </c>
      <c r="K2026" s="8">
        <f t="shared" si="691"/>
        <v>185</v>
      </c>
      <c r="L2026" s="5" t="s">
        <v>236</v>
      </c>
    </row>
    <row r="2027" spans="1:12">
      <c r="A2027" s="6">
        <v>76</v>
      </c>
      <c r="B2027" s="6">
        <v>56</v>
      </c>
      <c r="C2027" s="6">
        <v>39</v>
      </c>
      <c r="D2027" s="7">
        <v>24.394594980000001</v>
      </c>
      <c r="E2027" s="8">
        <f t="shared" si="688"/>
        <v>24</v>
      </c>
      <c r="F2027" s="7">
        <v>89.891065060000003</v>
      </c>
      <c r="G2027" s="8">
        <f t="shared" si="689"/>
        <v>90</v>
      </c>
      <c r="H2027" s="9">
        <v>6.5511304450000001</v>
      </c>
      <c r="I2027" s="8">
        <f t="shared" si="690"/>
        <v>7</v>
      </c>
      <c r="J2027" s="10">
        <v>197.12200490000001</v>
      </c>
      <c r="K2027" s="8">
        <f t="shared" si="691"/>
        <v>197</v>
      </c>
      <c r="L2027" s="5" t="s">
        <v>236</v>
      </c>
    </row>
    <row r="2028" spans="1:12">
      <c r="A2028" s="6">
        <v>81</v>
      </c>
      <c r="B2028" s="6">
        <v>40</v>
      </c>
      <c r="C2028" s="6">
        <v>45</v>
      </c>
      <c r="D2028" s="7">
        <v>25.762942899999999</v>
      </c>
      <c r="E2028" s="8">
        <f t="shared" si="688"/>
        <v>26</v>
      </c>
      <c r="F2028" s="7">
        <v>80.762382149999993</v>
      </c>
      <c r="G2028" s="8">
        <f t="shared" si="689"/>
        <v>81</v>
      </c>
      <c r="H2028" s="9">
        <v>6.4277265650000004</v>
      </c>
      <c r="I2028" s="8">
        <f t="shared" si="690"/>
        <v>6</v>
      </c>
      <c r="J2028" s="10">
        <v>174.50718430000001</v>
      </c>
      <c r="K2028" s="8">
        <f t="shared" si="691"/>
        <v>175</v>
      </c>
      <c r="L2028" s="5" t="s">
        <v>236</v>
      </c>
    </row>
    <row r="2029" spans="1:12">
      <c r="A2029" s="6">
        <v>76</v>
      </c>
      <c r="B2029" s="6">
        <v>44</v>
      </c>
      <c r="C2029" s="6">
        <v>45</v>
      </c>
      <c r="D2029" s="7">
        <v>25.4879684</v>
      </c>
      <c r="E2029" s="8">
        <f t="shared" si="688"/>
        <v>25</v>
      </c>
      <c r="F2029" s="7">
        <v>84.482358779999998</v>
      </c>
      <c r="G2029" s="8">
        <f t="shared" si="689"/>
        <v>84</v>
      </c>
      <c r="H2029" s="9">
        <v>6.7409476350000004</v>
      </c>
      <c r="I2029" s="8">
        <f t="shared" si="690"/>
        <v>7</v>
      </c>
      <c r="J2029" s="10">
        <v>168.78488859999999</v>
      </c>
      <c r="K2029" s="8">
        <f t="shared" si="691"/>
        <v>169</v>
      </c>
      <c r="L2029" s="5" t="s">
        <v>236</v>
      </c>
    </row>
    <row r="2030" spans="1:12">
      <c r="A2030" s="6">
        <v>69</v>
      </c>
      <c r="B2030" s="6">
        <v>47</v>
      </c>
      <c r="C2030" s="6">
        <v>40</v>
      </c>
      <c r="D2030" s="7">
        <v>25.37122686</v>
      </c>
      <c r="E2030" s="8">
        <f t="shared" si="688"/>
        <v>25</v>
      </c>
      <c r="F2030" s="7">
        <v>76.240366600000002</v>
      </c>
      <c r="G2030" s="8">
        <f t="shared" si="689"/>
        <v>76</v>
      </c>
      <c r="H2030" s="9">
        <v>6.130136384</v>
      </c>
      <c r="I2030" s="8">
        <f t="shared" si="690"/>
        <v>6</v>
      </c>
      <c r="J2030" s="10">
        <v>183.82707909999999</v>
      </c>
      <c r="K2030" s="8">
        <f t="shared" si="691"/>
        <v>184</v>
      </c>
      <c r="L2030" s="5" t="s">
        <v>236</v>
      </c>
    </row>
    <row r="2031" spans="1:12">
      <c r="A2031" s="6">
        <v>82</v>
      </c>
      <c r="B2031" s="6">
        <v>40</v>
      </c>
      <c r="C2031" s="6">
        <v>45</v>
      </c>
      <c r="D2031" s="7">
        <v>26.21312799</v>
      </c>
      <c r="E2031" s="8">
        <f t="shared" si="688"/>
        <v>26</v>
      </c>
      <c r="F2031" s="7">
        <v>81.704763679999999</v>
      </c>
      <c r="G2031" s="8">
        <f t="shared" si="689"/>
        <v>82</v>
      </c>
      <c r="H2031" s="9">
        <v>6.6676333550000004</v>
      </c>
      <c r="I2031" s="8">
        <f t="shared" si="690"/>
        <v>7</v>
      </c>
      <c r="J2031" s="10">
        <v>180.12377649999999</v>
      </c>
      <c r="K2031" s="8">
        <f t="shared" si="691"/>
        <v>180</v>
      </c>
      <c r="L2031" s="5" t="s">
        <v>236</v>
      </c>
    </row>
    <row r="2032" spans="1:12">
      <c r="A2032" s="6">
        <v>69</v>
      </c>
      <c r="B2032" s="6">
        <v>57</v>
      </c>
      <c r="C2032" s="6">
        <v>35</v>
      </c>
      <c r="D2032" s="7">
        <v>24.30748599</v>
      </c>
      <c r="E2032" s="8">
        <f t="shared" si="688"/>
        <v>24</v>
      </c>
      <c r="F2032" s="7">
        <v>78.543409870000005</v>
      </c>
      <c r="G2032" s="8">
        <f t="shared" si="689"/>
        <v>79</v>
      </c>
      <c r="H2032" s="9">
        <v>6.1868143919999996</v>
      </c>
      <c r="I2032" s="8">
        <f t="shared" si="690"/>
        <v>6</v>
      </c>
      <c r="J2032" s="10">
        <v>186.23375709999999</v>
      </c>
      <c r="K2032" s="8">
        <f t="shared" si="691"/>
        <v>186</v>
      </c>
      <c r="L2032" s="5" t="s">
        <v>236</v>
      </c>
    </row>
    <row r="2033" spans="1:12">
      <c r="A2033" s="6">
        <v>81</v>
      </c>
      <c r="B2033" s="6">
        <v>36</v>
      </c>
      <c r="C2033" s="6">
        <v>38</v>
      </c>
      <c r="D2033" s="7">
        <v>23.765547489999999</v>
      </c>
      <c r="E2033" s="8">
        <f t="shared" si="688"/>
        <v>24</v>
      </c>
      <c r="F2033" s="7">
        <v>87.983299009999996</v>
      </c>
      <c r="G2033" s="8">
        <f t="shared" si="689"/>
        <v>88</v>
      </c>
      <c r="H2033" s="9">
        <v>6.3348378649999999</v>
      </c>
      <c r="I2033" s="8">
        <f t="shared" si="690"/>
        <v>6</v>
      </c>
      <c r="J2033" s="10">
        <v>150.3166152</v>
      </c>
      <c r="K2033" s="8">
        <f t="shared" si="691"/>
        <v>150</v>
      </c>
      <c r="L2033" s="5" t="s">
        <v>236</v>
      </c>
    </row>
    <row r="2034" spans="1:12">
      <c r="A2034" s="6">
        <v>67</v>
      </c>
      <c r="B2034" s="6">
        <v>60</v>
      </c>
      <c r="C2034" s="6">
        <v>38</v>
      </c>
      <c r="D2034" s="7">
        <v>24.798530230000001</v>
      </c>
      <c r="E2034" s="8">
        <f t="shared" si="688"/>
        <v>25</v>
      </c>
      <c r="F2034" s="7">
        <v>78.530370590000004</v>
      </c>
      <c r="G2034" s="8">
        <f t="shared" si="689"/>
        <v>79</v>
      </c>
      <c r="H2034" s="9">
        <v>7.1621428399999996</v>
      </c>
      <c r="I2034" s="8">
        <f t="shared" si="690"/>
        <v>7</v>
      </c>
      <c r="J2034" s="10">
        <v>162.2847429</v>
      </c>
      <c r="K2034" s="8">
        <f t="shared" si="691"/>
        <v>162</v>
      </c>
      <c r="L2034" s="5" t="s">
        <v>236</v>
      </c>
    </row>
    <row r="2035" spans="1:12">
      <c r="A2035" s="6">
        <v>72</v>
      </c>
      <c r="B2035" s="6">
        <v>51</v>
      </c>
      <c r="C2035" s="6">
        <v>40</v>
      </c>
      <c r="D2035" s="7">
        <v>23.206835040000001</v>
      </c>
      <c r="E2035" s="8">
        <f t="shared" si="688"/>
        <v>23</v>
      </c>
      <c r="F2035" s="7">
        <v>74.099569579999994</v>
      </c>
      <c r="G2035" s="8">
        <f t="shared" si="689"/>
        <v>74</v>
      </c>
      <c r="H2035" s="9">
        <v>7.4223184990000002</v>
      </c>
      <c r="I2035" s="8">
        <f t="shared" si="690"/>
        <v>7</v>
      </c>
      <c r="J2035" s="10">
        <v>199.4766779</v>
      </c>
      <c r="K2035" s="8">
        <f t="shared" si="691"/>
        <v>199</v>
      </c>
      <c r="L2035" s="5" t="s">
        <v>236</v>
      </c>
    </row>
    <row r="2036" spans="1:12">
      <c r="A2036" s="6">
        <v>65</v>
      </c>
      <c r="B2036" s="6">
        <v>39</v>
      </c>
      <c r="C2036" s="6">
        <v>45</v>
      </c>
      <c r="D2036" s="7">
        <v>23.668054290000001</v>
      </c>
      <c r="E2036" s="8">
        <f t="shared" si="688"/>
        <v>24</v>
      </c>
      <c r="F2036" s="7">
        <v>70.890007440000005</v>
      </c>
      <c r="G2036" s="8">
        <f t="shared" si="689"/>
        <v>71</v>
      </c>
      <c r="H2036" s="9">
        <v>6.7680013089999997</v>
      </c>
      <c r="I2036" s="8">
        <f t="shared" si="690"/>
        <v>7</v>
      </c>
      <c r="J2036" s="10">
        <v>184.46332810000001</v>
      </c>
      <c r="K2036" s="8">
        <f t="shared" si="691"/>
        <v>184</v>
      </c>
      <c r="L2036" s="5" t="s">
        <v>236</v>
      </c>
    </row>
    <row r="2037" spans="1:12">
      <c r="A2037" s="6">
        <v>78</v>
      </c>
      <c r="B2037" s="6">
        <v>50</v>
      </c>
      <c r="C2037" s="6">
        <v>43</v>
      </c>
      <c r="D2037" s="7">
        <v>25.124176729999999</v>
      </c>
      <c r="E2037" s="8">
        <f t="shared" si="688"/>
        <v>25</v>
      </c>
      <c r="F2037" s="7">
        <v>85.725306410000002</v>
      </c>
      <c r="G2037" s="8">
        <f t="shared" si="689"/>
        <v>86</v>
      </c>
      <c r="H2037" s="9">
        <v>6.3484414689999999</v>
      </c>
      <c r="I2037" s="8">
        <f t="shared" si="690"/>
        <v>6</v>
      </c>
      <c r="J2037" s="10">
        <v>159.57180869999999</v>
      </c>
      <c r="K2037" s="8">
        <f t="shared" si="691"/>
        <v>160</v>
      </c>
      <c r="L2037" s="5" t="s">
        <v>236</v>
      </c>
    </row>
    <row r="2038" spans="1:12">
      <c r="A2038" s="6">
        <v>77</v>
      </c>
      <c r="B2038" s="6">
        <v>52</v>
      </c>
      <c r="C2038" s="6">
        <v>41</v>
      </c>
      <c r="D2038" s="7">
        <v>23.890690410000001</v>
      </c>
      <c r="E2038" s="8">
        <f t="shared" si="688"/>
        <v>24</v>
      </c>
      <c r="F2038" s="7">
        <v>83.464090749999997</v>
      </c>
      <c r="G2038" s="8">
        <f t="shared" si="689"/>
        <v>83</v>
      </c>
      <c r="H2038" s="9">
        <v>6.0972940610000004</v>
      </c>
      <c r="I2038" s="8">
        <f t="shared" si="690"/>
        <v>6</v>
      </c>
      <c r="J2038" s="10">
        <v>167.72306320000001</v>
      </c>
      <c r="K2038" s="8">
        <f t="shared" si="691"/>
        <v>168</v>
      </c>
      <c r="L2038" s="5" t="s">
        <v>236</v>
      </c>
    </row>
    <row r="2039" spans="1:12">
      <c r="A2039" s="6">
        <v>89</v>
      </c>
      <c r="B2039" s="6">
        <v>52</v>
      </c>
      <c r="C2039" s="6">
        <v>42</v>
      </c>
      <c r="D2039" s="7">
        <v>23.094337849999999</v>
      </c>
      <c r="E2039" s="8">
        <f t="shared" si="688"/>
        <v>23</v>
      </c>
      <c r="F2039" s="7">
        <v>81.451392949999999</v>
      </c>
      <c r="G2039" s="8">
        <f t="shared" si="689"/>
        <v>81</v>
      </c>
      <c r="H2039" s="9">
        <v>6.1413290199999997</v>
      </c>
      <c r="I2039" s="8">
        <f t="shared" si="690"/>
        <v>6</v>
      </c>
      <c r="J2039" s="10">
        <v>196.65870129999999</v>
      </c>
      <c r="K2039" s="8">
        <f t="shared" si="691"/>
        <v>197</v>
      </c>
      <c r="L2039" s="5" t="s">
        <v>236</v>
      </c>
    </row>
    <row r="2040" spans="1:12">
      <c r="A2040" s="6">
        <v>62</v>
      </c>
      <c r="B2040" s="6">
        <v>49</v>
      </c>
      <c r="C2040" s="6">
        <v>37</v>
      </c>
      <c r="D2040" s="7">
        <v>24.21744605</v>
      </c>
      <c r="E2040" s="8">
        <f t="shared" si="688"/>
        <v>24</v>
      </c>
      <c r="F2040" s="7">
        <v>82.852840450000002</v>
      </c>
      <c r="G2040" s="8">
        <f t="shared" si="689"/>
        <v>83</v>
      </c>
      <c r="H2040" s="9">
        <v>7.4792481239999997</v>
      </c>
      <c r="I2040" s="8">
        <f t="shared" si="690"/>
        <v>7</v>
      </c>
      <c r="J2040" s="10">
        <v>166.13658860000001</v>
      </c>
      <c r="K2040" s="8">
        <f t="shared" si="691"/>
        <v>166</v>
      </c>
      <c r="L2040" s="5" t="s">
        <v>236</v>
      </c>
    </row>
    <row r="2041" spans="1:12">
      <c r="A2041" s="6">
        <v>90</v>
      </c>
      <c r="B2041" s="6">
        <v>48</v>
      </c>
      <c r="C2041" s="6">
        <v>45</v>
      </c>
      <c r="D2041" s="7">
        <v>24.064757270000001</v>
      </c>
      <c r="E2041" s="8">
        <f t="shared" si="688"/>
        <v>24</v>
      </c>
      <c r="F2041" s="7">
        <v>71.313428509999994</v>
      </c>
      <c r="G2041" s="8">
        <f t="shared" si="689"/>
        <v>71</v>
      </c>
      <c r="H2041" s="9">
        <v>6.5091747890000002</v>
      </c>
      <c r="I2041" s="8">
        <f t="shared" si="690"/>
        <v>7</v>
      </c>
      <c r="J2041" s="10">
        <v>153.6390212</v>
      </c>
      <c r="K2041" s="8">
        <f t="shared" si="691"/>
        <v>154</v>
      </c>
      <c r="L2041" s="5" t="s">
        <v>236</v>
      </c>
    </row>
    <row r="2042" spans="1:12">
      <c r="A2042" s="6">
        <v>66</v>
      </c>
      <c r="B2042" s="6">
        <v>47</v>
      </c>
      <c r="C2042" s="6">
        <v>36</v>
      </c>
      <c r="D2042" s="7">
        <v>24.85441411</v>
      </c>
      <c r="E2042" s="8">
        <f t="shared" si="688"/>
        <v>25</v>
      </c>
      <c r="F2042" s="7">
        <v>74.440704800000006</v>
      </c>
      <c r="G2042" s="8">
        <f t="shared" si="689"/>
        <v>74</v>
      </c>
      <c r="H2042" s="9">
        <v>6.57256106</v>
      </c>
      <c r="I2042" s="8">
        <f t="shared" si="690"/>
        <v>7</v>
      </c>
      <c r="J2042" s="10">
        <v>175.572958</v>
      </c>
      <c r="K2042" s="8">
        <f t="shared" si="691"/>
        <v>176</v>
      </c>
      <c r="L2042" s="5" t="s">
        <v>236</v>
      </c>
    </row>
    <row r="2043" spans="1:12">
      <c r="A2043" s="6">
        <v>80</v>
      </c>
      <c r="B2043" s="6">
        <v>52</v>
      </c>
      <c r="C2043" s="6">
        <v>39</v>
      </c>
      <c r="D2043" s="7">
        <v>26.41915161</v>
      </c>
      <c r="E2043" s="8">
        <f t="shared" si="688"/>
        <v>26</v>
      </c>
      <c r="F2043" s="7">
        <v>76.856912480000005</v>
      </c>
      <c r="G2043" s="8">
        <f t="shared" si="689"/>
        <v>77</v>
      </c>
      <c r="H2043" s="9">
        <v>7.1656968479999996</v>
      </c>
      <c r="I2043" s="8">
        <f t="shared" si="690"/>
        <v>7</v>
      </c>
      <c r="J2043" s="10">
        <v>197.2101782</v>
      </c>
      <c r="K2043" s="8">
        <f t="shared" si="691"/>
        <v>197</v>
      </c>
      <c r="L2043" s="5" t="s">
        <v>236</v>
      </c>
    </row>
    <row r="2044" spans="1:12">
      <c r="A2044" s="6">
        <v>89</v>
      </c>
      <c r="B2044" s="6">
        <v>52</v>
      </c>
      <c r="C2044" s="6">
        <v>45</v>
      </c>
      <c r="D2044" s="7">
        <v>24.893263180000002</v>
      </c>
      <c r="E2044" s="8">
        <f t="shared" si="688"/>
        <v>25</v>
      </c>
      <c r="F2044" s="7">
        <v>77.012225849999993</v>
      </c>
      <c r="G2044" s="8">
        <f t="shared" si="689"/>
        <v>77</v>
      </c>
      <c r="H2044" s="9">
        <v>7.2074572080000001</v>
      </c>
      <c r="I2044" s="8">
        <f t="shared" si="690"/>
        <v>7</v>
      </c>
      <c r="J2044" s="10">
        <v>196.46998400000001</v>
      </c>
      <c r="K2044" s="8">
        <f t="shared" si="691"/>
        <v>196</v>
      </c>
      <c r="L2044" s="5" t="s">
        <v>236</v>
      </c>
    </row>
    <row r="2045" spans="1:12">
      <c r="A2045" s="6">
        <v>77</v>
      </c>
      <c r="B2045" s="6">
        <v>51</v>
      </c>
      <c r="C2045" s="6">
        <v>44</v>
      </c>
      <c r="D2045" s="7">
        <v>23.255834020000002</v>
      </c>
      <c r="E2045" s="8">
        <f t="shared" si="688"/>
        <v>23</v>
      </c>
      <c r="F2045" s="7">
        <v>82.701593200000005</v>
      </c>
      <c r="G2045" s="8">
        <f t="shared" si="689"/>
        <v>83</v>
      </c>
      <c r="H2045" s="9">
        <v>7.124333547</v>
      </c>
      <c r="I2045" s="8">
        <f t="shared" si="690"/>
        <v>7</v>
      </c>
      <c r="J2045" s="10">
        <v>166.21608459999999</v>
      </c>
      <c r="K2045" s="8">
        <f t="shared" si="691"/>
        <v>166</v>
      </c>
      <c r="L2045" s="5" t="s">
        <v>236</v>
      </c>
    </row>
    <row r="2046" spans="1:12">
      <c r="A2046" s="6">
        <v>94</v>
      </c>
      <c r="B2046" s="6">
        <v>37</v>
      </c>
      <c r="C2046" s="6">
        <v>41</v>
      </c>
      <c r="D2046" s="7">
        <v>24.763451799999999</v>
      </c>
      <c r="E2046" s="8">
        <f t="shared" si="688"/>
        <v>25</v>
      </c>
      <c r="F2046" s="7">
        <v>87.060711150000003</v>
      </c>
      <c r="G2046" s="8">
        <f t="shared" si="689"/>
        <v>87</v>
      </c>
      <c r="H2046" s="9">
        <v>6.4635387069999997</v>
      </c>
      <c r="I2046" s="8">
        <f t="shared" si="690"/>
        <v>6</v>
      </c>
      <c r="J2046" s="10">
        <v>179.16308649999999</v>
      </c>
      <c r="K2046" s="8">
        <f t="shared" si="691"/>
        <v>179</v>
      </c>
      <c r="L2046" s="5" t="s">
        <v>236</v>
      </c>
    </row>
    <row r="2047" spans="1:12">
      <c r="A2047" s="6">
        <v>75</v>
      </c>
      <c r="B2047" s="6">
        <v>41</v>
      </c>
      <c r="C2047" s="6">
        <v>35</v>
      </c>
      <c r="D2047" s="7">
        <v>24.970425989999999</v>
      </c>
      <c r="E2047" s="8">
        <f t="shared" si="688"/>
        <v>25</v>
      </c>
      <c r="F2047" s="7">
        <v>78.626976990000003</v>
      </c>
      <c r="G2047" s="8">
        <f t="shared" si="689"/>
        <v>79</v>
      </c>
      <c r="H2047" s="9">
        <v>6.8568330639999999</v>
      </c>
      <c r="I2047" s="8">
        <f t="shared" si="690"/>
        <v>7</v>
      </c>
      <c r="J2047" s="10">
        <v>166.64152540000001</v>
      </c>
      <c r="K2047" s="8">
        <f t="shared" si="691"/>
        <v>167</v>
      </c>
      <c r="L2047" s="5" t="s">
        <v>236</v>
      </c>
    </row>
    <row r="2048" spans="1:12">
      <c r="A2048" s="6">
        <v>60</v>
      </c>
      <c r="B2048" s="6">
        <v>55</v>
      </c>
      <c r="C2048" s="6">
        <v>36</v>
      </c>
      <c r="D2048" s="7">
        <v>26.12797248</v>
      </c>
      <c r="E2048" s="8">
        <f t="shared" si="688"/>
        <v>26</v>
      </c>
      <c r="F2048" s="7">
        <v>80.491725970000005</v>
      </c>
      <c r="G2048" s="8">
        <f t="shared" si="689"/>
        <v>80</v>
      </c>
      <c r="H2048" s="9">
        <v>7.1323892989999997</v>
      </c>
      <c r="I2048" s="8">
        <f t="shared" si="690"/>
        <v>7</v>
      </c>
      <c r="J2048" s="10">
        <v>150.63268740000001</v>
      </c>
      <c r="K2048" s="8">
        <f t="shared" si="691"/>
        <v>151</v>
      </c>
      <c r="L2048" s="5" t="s">
        <v>236</v>
      </c>
    </row>
    <row r="2049" spans="1:12">
      <c r="A2049" s="6">
        <v>62</v>
      </c>
      <c r="B2049" s="6">
        <v>56</v>
      </c>
      <c r="C2049" s="6">
        <v>35</v>
      </c>
      <c r="D2049" s="7">
        <v>25.978258069999999</v>
      </c>
      <c r="E2049" s="8">
        <f t="shared" si="688"/>
        <v>26</v>
      </c>
      <c r="F2049" s="7">
        <v>81.657695880000006</v>
      </c>
      <c r="G2049" s="8">
        <f t="shared" si="689"/>
        <v>82</v>
      </c>
      <c r="H2049" s="9">
        <v>6.235357638</v>
      </c>
      <c r="I2049" s="8">
        <f t="shared" si="690"/>
        <v>6</v>
      </c>
      <c r="J2049" s="10">
        <v>163.34880910000001</v>
      </c>
      <c r="K2049" s="8">
        <f t="shared" si="691"/>
        <v>163</v>
      </c>
      <c r="L2049" s="5" t="s">
        <v>236</v>
      </c>
    </row>
    <row r="2050" spans="1:12">
      <c r="A2050" s="6">
        <v>84</v>
      </c>
      <c r="B2050" s="6">
        <v>40</v>
      </c>
      <c r="C2050" s="6">
        <v>42</v>
      </c>
      <c r="D2050" s="7">
        <v>26.283057100000001</v>
      </c>
      <c r="E2050" s="8">
        <f t="shared" si="688"/>
        <v>26</v>
      </c>
      <c r="F2050" s="7">
        <v>73.357635369999997</v>
      </c>
      <c r="G2050" s="8">
        <f t="shared" si="689"/>
        <v>73</v>
      </c>
      <c r="H2050" s="9">
        <v>6.7042738389999998</v>
      </c>
      <c r="I2050" s="8">
        <f t="shared" si="690"/>
        <v>7</v>
      </c>
      <c r="J2050" s="10">
        <v>186.68982819999999</v>
      </c>
      <c r="K2050" s="8">
        <f t="shared" si="691"/>
        <v>187</v>
      </c>
      <c r="L2050" s="5" t="s">
        <v>236</v>
      </c>
    </row>
    <row r="2051" spans="1:12">
      <c r="A2051" s="6">
        <v>100</v>
      </c>
      <c r="B2051" s="6">
        <v>56</v>
      </c>
      <c r="C2051" s="6">
        <v>40</v>
      </c>
      <c r="D2051" s="7">
        <v>26.389054059999999</v>
      </c>
      <c r="E2051" s="8">
        <f t="shared" ref="E2051:E2114" si="692">ROUND(D2051, 0)</f>
        <v>26</v>
      </c>
      <c r="F2051" s="7">
        <v>83.312403459999999</v>
      </c>
      <c r="G2051" s="8">
        <f t="shared" ref="G2051:G2114" si="693">ROUND(F2051, 0)</f>
        <v>83</v>
      </c>
      <c r="H2051" s="9">
        <v>7.4333134090000001</v>
      </c>
      <c r="I2051" s="8">
        <f t="shared" ref="I2051:I2114" si="694">ROUND(H2051, 0)</f>
        <v>7</v>
      </c>
      <c r="J2051" s="10">
        <v>176.15164089999999</v>
      </c>
      <c r="K2051" s="8">
        <f t="shared" ref="K2051:K2114" si="695">ROUND(J2051, 0)</f>
        <v>176</v>
      </c>
      <c r="L2051" s="5" t="s">
        <v>236</v>
      </c>
    </row>
    <row r="2052" spans="1:12">
      <c r="A2052" s="6">
        <v>75</v>
      </c>
      <c r="B2052" s="6">
        <v>56</v>
      </c>
      <c r="C2052" s="6">
        <v>44</v>
      </c>
      <c r="D2052" s="7">
        <v>25.2746335</v>
      </c>
      <c r="E2052" s="8">
        <f t="shared" si="692"/>
        <v>25</v>
      </c>
      <c r="F2052" s="7">
        <v>73.745958099999996</v>
      </c>
      <c r="G2052" s="8">
        <f t="shared" si="693"/>
        <v>74</v>
      </c>
      <c r="H2052" s="9">
        <v>6.1094780589999997</v>
      </c>
      <c r="I2052" s="8">
        <f t="shared" si="694"/>
        <v>6</v>
      </c>
      <c r="J2052" s="10">
        <v>168.04322819999999</v>
      </c>
      <c r="K2052" s="8">
        <f t="shared" si="695"/>
        <v>168</v>
      </c>
      <c r="L2052" s="5" t="s">
        <v>236</v>
      </c>
    </row>
    <row r="2053" spans="1:12">
      <c r="A2053" s="6">
        <v>78</v>
      </c>
      <c r="B2053" s="6">
        <v>46</v>
      </c>
      <c r="C2053" s="6">
        <v>42</v>
      </c>
      <c r="D2053" s="7">
        <v>23.09499564</v>
      </c>
      <c r="E2053" s="8">
        <f t="shared" si="692"/>
        <v>23</v>
      </c>
      <c r="F2053" s="7">
        <v>78.459596970000007</v>
      </c>
      <c r="G2053" s="8">
        <f t="shared" si="693"/>
        <v>78</v>
      </c>
      <c r="H2053" s="9">
        <v>7.0954132940000001</v>
      </c>
      <c r="I2053" s="8">
        <f t="shared" si="694"/>
        <v>7</v>
      </c>
      <c r="J2053" s="10">
        <v>155.38515330000001</v>
      </c>
      <c r="K2053" s="8">
        <f t="shared" si="695"/>
        <v>155</v>
      </c>
      <c r="L2053" s="5" t="s">
        <v>236</v>
      </c>
    </row>
    <row r="2054" spans="1:12">
      <c r="A2054" s="6">
        <v>82</v>
      </c>
      <c r="B2054" s="6">
        <v>48</v>
      </c>
      <c r="C2054" s="6">
        <v>36</v>
      </c>
      <c r="D2054" s="7">
        <v>25.793519570000001</v>
      </c>
      <c r="E2054" s="8">
        <f t="shared" si="692"/>
        <v>26</v>
      </c>
      <c r="F2054" s="7">
        <v>81.769040059999995</v>
      </c>
      <c r="G2054" s="8">
        <f t="shared" si="693"/>
        <v>82</v>
      </c>
      <c r="H2054" s="9">
        <v>6.3520767830000002</v>
      </c>
      <c r="I2054" s="8">
        <f t="shared" si="694"/>
        <v>6</v>
      </c>
      <c r="J2054" s="10">
        <v>193.24183819999999</v>
      </c>
      <c r="K2054" s="8">
        <f t="shared" si="695"/>
        <v>193</v>
      </c>
      <c r="L2054" s="5" t="s">
        <v>236</v>
      </c>
    </row>
    <row r="2055" spans="1:12">
      <c r="A2055" s="6">
        <v>100</v>
      </c>
      <c r="B2055" s="6">
        <v>58</v>
      </c>
      <c r="C2055" s="6">
        <v>41</v>
      </c>
      <c r="D2055" s="7">
        <v>23.174033229999999</v>
      </c>
      <c r="E2055" s="8">
        <f t="shared" si="692"/>
        <v>23</v>
      </c>
      <c r="F2055" s="7">
        <v>87.882553450000003</v>
      </c>
      <c r="G2055" s="8">
        <f t="shared" si="693"/>
        <v>88</v>
      </c>
      <c r="H2055" s="9">
        <v>6.6587699909999998</v>
      </c>
      <c r="I2055" s="8">
        <f t="shared" si="694"/>
        <v>7</v>
      </c>
      <c r="J2055" s="10">
        <v>160.62173419999999</v>
      </c>
      <c r="K2055" s="8">
        <f t="shared" si="695"/>
        <v>161</v>
      </c>
      <c r="L2055" s="5" t="s">
        <v>236</v>
      </c>
    </row>
    <row r="2056" spans="1:12">
      <c r="A2056" s="6">
        <v>88</v>
      </c>
      <c r="B2056" s="6">
        <v>50</v>
      </c>
      <c r="C2056" s="6">
        <v>40</v>
      </c>
      <c r="D2056" s="7">
        <v>25.632150379999999</v>
      </c>
      <c r="E2056" s="8">
        <f t="shared" si="692"/>
        <v>26</v>
      </c>
      <c r="F2056" s="7">
        <v>79.951509169999994</v>
      </c>
      <c r="G2056" s="8">
        <f t="shared" si="693"/>
        <v>80</v>
      </c>
      <c r="H2056" s="9">
        <v>7.0518224719999996</v>
      </c>
      <c r="I2056" s="8">
        <f t="shared" si="694"/>
        <v>7</v>
      </c>
      <c r="J2056" s="10">
        <v>182.25822769999999</v>
      </c>
      <c r="K2056" s="8">
        <f t="shared" si="695"/>
        <v>182</v>
      </c>
      <c r="L2056" s="5" t="s">
        <v>236</v>
      </c>
    </row>
    <row r="2057" spans="1:12">
      <c r="A2057" s="6">
        <v>67</v>
      </c>
      <c r="B2057" s="6">
        <v>41</v>
      </c>
      <c r="C2057" s="6">
        <v>40</v>
      </c>
      <c r="D2057" s="7">
        <v>25.848794999999999</v>
      </c>
      <c r="E2057" s="8">
        <f t="shared" si="692"/>
        <v>26</v>
      </c>
      <c r="F2057" s="7">
        <v>87.816616830000001</v>
      </c>
      <c r="G2057" s="8">
        <f t="shared" si="693"/>
        <v>88</v>
      </c>
      <c r="H2057" s="9">
        <v>7.3331432049999998</v>
      </c>
      <c r="I2057" s="8">
        <f t="shared" si="694"/>
        <v>7</v>
      </c>
      <c r="J2057" s="10">
        <v>152.61944030000001</v>
      </c>
      <c r="K2057" s="8">
        <f t="shared" si="695"/>
        <v>153</v>
      </c>
      <c r="L2057" s="5" t="s">
        <v>236</v>
      </c>
    </row>
    <row r="2058" spans="1:12">
      <c r="A2058" s="6">
        <v>72</v>
      </c>
      <c r="B2058" s="6">
        <v>42</v>
      </c>
      <c r="C2058" s="6">
        <v>43</v>
      </c>
      <c r="D2058" s="7">
        <v>26.567672770000001</v>
      </c>
      <c r="E2058" s="8">
        <f t="shared" si="692"/>
        <v>27</v>
      </c>
      <c r="F2058" s="7">
        <v>80.904245430000003</v>
      </c>
      <c r="G2058" s="8">
        <f t="shared" si="693"/>
        <v>81</v>
      </c>
      <c r="H2058" s="9">
        <v>6.3527710370000001</v>
      </c>
      <c r="I2058" s="8">
        <f t="shared" si="694"/>
        <v>6</v>
      </c>
      <c r="J2058" s="10">
        <v>181.2915605</v>
      </c>
      <c r="K2058" s="8">
        <f t="shared" si="695"/>
        <v>181</v>
      </c>
      <c r="L2058" s="5" t="s">
        <v>236</v>
      </c>
    </row>
    <row r="2059" spans="1:12">
      <c r="A2059" s="6">
        <v>89</v>
      </c>
      <c r="B2059" s="6">
        <v>40</v>
      </c>
      <c r="C2059" s="6">
        <v>43</v>
      </c>
      <c r="D2059" s="7">
        <v>26.245320849999999</v>
      </c>
      <c r="E2059" s="8">
        <f t="shared" si="692"/>
        <v>26</v>
      </c>
      <c r="F2059" s="7">
        <v>72.971983750000007</v>
      </c>
      <c r="G2059" s="8">
        <f t="shared" si="693"/>
        <v>73</v>
      </c>
      <c r="H2059" s="9">
        <v>7.124050134</v>
      </c>
      <c r="I2059" s="8">
        <f t="shared" si="694"/>
        <v>7</v>
      </c>
      <c r="J2059" s="10">
        <v>189.97111839999999</v>
      </c>
      <c r="K2059" s="8">
        <f t="shared" si="695"/>
        <v>190</v>
      </c>
      <c r="L2059" s="5" t="s">
        <v>236</v>
      </c>
    </row>
    <row r="2060" spans="1:12">
      <c r="A2060" s="6">
        <v>89</v>
      </c>
      <c r="B2060" s="6">
        <v>57</v>
      </c>
      <c r="C2060" s="6">
        <v>43</v>
      </c>
      <c r="D2060" s="7">
        <v>26.915150430000001</v>
      </c>
      <c r="E2060" s="8">
        <f t="shared" si="692"/>
        <v>27</v>
      </c>
      <c r="F2060" s="7">
        <v>73.198975349999998</v>
      </c>
      <c r="G2060" s="8">
        <f t="shared" si="693"/>
        <v>73</v>
      </c>
      <c r="H2060" s="9">
        <v>6.998787171</v>
      </c>
      <c r="I2060" s="8">
        <f t="shared" si="694"/>
        <v>7</v>
      </c>
      <c r="J2060" s="10">
        <v>177.22330479999999</v>
      </c>
      <c r="K2060" s="8">
        <f t="shared" si="695"/>
        <v>177</v>
      </c>
      <c r="L2060" s="5" t="s">
        <v>236</v>
      </c>
    </row>
    <row r="2061" spans="1:12">
      <c r="A2061" s="6">
        <v>61</v>
      </c>
      <c r="B2061" s="6">
        <v>41</v>
      </c>
      <c r="C2061" s="6">
        <v>44</v>
      </c>
      <c r="D2061" s="7">
        <v>24.36972377</v>
      </c>
      <c r="E2061" s="8">
        <f t="shared" si="692"/>
        <v>24</v>
      </c>
      <c r="F2061" s="7">
        <v>82.113197909999997</v>
      </c>
      <c r="G2061" s="8">
        <f t="shared" si="693"/>
        <v>82</v>
      </c>
      <c r="H2061" s="9">
        <v>6.537914958</v>
      </c>
      <c r="I2061" s="8">
        <f t="shared" si="694"/>
        <v>7</v>
      </c>
      <c r="J2061" s="10">
        <v>159.92109339999999</v>
      </c>
      <c r="K2061" s="8">
        <f t="shared" si="695"/>
        <v>160</v>
      </c>
      <c r="L2061" s="5" t="s">
        <v>236</v>
      </c>
    </row>
    <row r="2062" spans="1:12">
      <c r="A2062" s="6">
        <v>79</v>
      </c>
      <c r="B2062" s="6">
        <v>45</v>
      </c>
      <c r="C2062" s="6">
        <v>43</v>
      </c>
      <c r="D2062" s="7">
        <v>25.71901283</v>
      </c>
      <c r="E2062" s="8">
        <f t="shared" si="692"/>
        <v>26</v>
      </c>
      <c r="F2062" s="7">
        <v>79.155323980000006</v>
      </c>
      <c r="G2062" s="8">
        <f t="shared" si="693"/>
        <v>79</v>
      </c>
      <c r="H2062" s="9">
        <v>7.1710542390000001</v>
      </c>
      <c r="I2062" s="8">
        <f t="shared" si="694"/>
        <v>7</v>
      </c>
      <c r="J2062" s="10">
        <v>187.1735424</v>
      </c>
      <c r="K2062" s="8">
        <f t="shared" si="695"/>
        <v>187</v>
      </c>
      <c r="L2062" s="5" t="s">
        <v>236</v>
      </c>
    </row>
    <row r="2063" spans="1:12">
      <c r="A2063" s="6">
        <v>84</v>
      </c>
      <c r="B2063" s="6">
        <v>40</v>
      </c>
      <c r="C2063" s="6">
        <v>43</v>
      </c>
      <c r="D2063" s="7">
        <v>25.01157559</v>
      </c>
      <c r="E2063" s="8">
        <f t="shared" si="692"/>
        <v>25</v>
      </c>
      <c r="F2063" s="7">
        <v>88.331302300000004</v>
      </c>
      <c r="G2063" s="8">
        <f t="shared" si="693"/>
        <v>88</v>
      </c>
      <c r="H2063" s="9">
        <v>7.2282682280000001</v>
      </c>
      <c r="I2063" s="8">
        <f t="shared" si="694"/>
        <v>7</v>
      </c>
      <c r="J2063" s="10">
        <v>169.4168014</v>
      </c>
      <c r="K2063" s="8">
        <f t="shared" si="695"/>
        <v>169</v>
      </c>
      <c r="L2063" s="5" t="s">
        <v>236</v>
      </c>
    </row>
    <row r="2064" spans="1:12">
      <c r="A2064" s="6">
        <v>98</v>
      </c>
      <c r="B2064" s="6">
        <v>43</v>
      </c>
      <c r="C2064" s="6">
        <v>35</v>
      </c>
      <c r="D2064" s="7">
        <v>25.40785911</v>
      </c>
      <c r="E2064" s="8">
        <f t="shared" si="692"/>
        <v>25</v>
      </c>
      <c r="F2064" s="7">
        <v>76.440486250000006</v>
      </c>
      <c r="G2064" s="8">
        <f t="shared" si="693"/>
        <v>76</v>
      </c>
      <c r="H2064" s="9">
        <v>7.319952206</v>
      </c>
      <c r="I2064" s="8">
        <f t="shared" si="694"/>
        <v>7</v>
      </c>
      <c r="J2064" s="10">
        <v>188.63728259999999</v>
      </c>
      <c r="K2064" s="8">
        <f t="shared" si="695"/>
        <v>189</v>
      </c>
      <c r="L2064" s="5" t="s">
        <v>236</v>
      </c>
    </row>
    <row r="2065" spans="1:12">
      <c r="A2065" s="6">
        <v>75</v>
      </c>
      <c r="B2065" s="6">
        <v>36</v>
      </c>
      <c r="C2065" s="6">
        <v>44</v>
      </c>
      <c r="D2065" s="7">
        <v>23.280809999999999</v>
      </c>
      <c r="E2065" s="8">
        <f t="shared" si="692"/>
        <v>23</v>
      </c>
      <c r="F2065" s="7">
        <v>74.276074750000006</v>
      </c>
      <c r="G2065" s="8">
        <f t="shared" si="693"/>
        <v>74</v>
      </c>
      <c r="H2065" s="9">
        <v>6.6133413430000001</v>
      </c>
      <c r="I2065" s="8">
        <f t="shared" si="694"/>
        <v>7</v>
      </c>
      <c r="J2065" s="10">
        <v>153.74473979999999</v>
      </c>
      <c r="K2065" s="8">
        <f t="shared" si="695"/>
        <v>154</v>
      </c>
      <c r="L2065" s="5" t="s">
        <v>236</v>
      </c>
    </row>
    <row r="2066" spans="1:12">
      <c r="A2066" s="6">
        <v>89</v>
      </c>
      <c r="B2066" s="6">
        <v>58</v>
      </c>
      <c r="C2066" s="6">
        <v>35</v>
      </c>
      <c r="D2066" s="7">
        <v>23.986517190000001</v>
      </c>
      <c r="E2066" s="8">
        <f t="shared" si="692"/>
        <v>24</v>
      </c>
      <c r="F2066" s="7">
        <v>82.090533789999995</v>
      </c>
      <c r="G2066" s="8">
        <f t="shared" si="693"/>
        <v>82</v>
      </c>
      <c r="H2066" s="9">
        <v>6.096838784</v>
      </c>
      <c r="I2066" s="8">
        <f t="shared" si="694"/>
        <v>6</v>
      </c>
      <c r="J2066" s="10">
        <v>167.0576456</v>
      </c>
      <c r="K2066" s="8">
        <f t="shared" si="695"/>
        <v>167</v>
      </c>
      <c r="L2066" s="5" t="s">
        <v>236</v>
      </c>
    </row>
    <row r="2067" spans="1:12">
      <c r="A2067" s="6">
        <v>91</v>
      </c>
      <c r="B2067" s="6">
        <v>41</v>
      </c>
      <c r="C2067" s="6">
        <v>37</v>
      </c>
      <c r="D2067" s="7">
        <v>24.48556447</v>
      </c>
      <c r="E2067" s="8">
        <f t="shared" si="692"/>
        <v>24</v>
      </c>
      <c r="F2067" s="7">
        <v>83.206300069999998</v>
      </c>
      <c r="G2067" s="8">
        <f t="shared" si="693"/>
        <v>83</v>
      </c>
      <c r="H2067" s="9">
        <v>6.1325705230000001</v>
      </c>
      <c r="I2067" s="8">
        <f t="shared" si="694"/>
        <v>6</v>
      </c>
      <c r="J2067" s="10">
        <v>192.23162210000001</v>
      </c>
      <c r="K2067" s="8">
        <f t="shared" si="695"/>
        <v>192</v>
      </c>
      <c r="L2067" s="5" t="s">
        <v>236</v>
      </c>
    </row>
    <row r="2068" spans="1:12">
      <c r="A2068" s="6">
        <v>77</v>
      </c>
      <c r="B2068" s="6">
        <v>48</v>
      </c>
      <c r="C2068" s="6">
        <v>36</v>
      </c>
      <c r="D2068" s="7">
        <v>25.867050089999999</v>
      </c>
      <c r="E2068" s="8">
        <f t="shared" si="692"/>
        <v>26</v>
      </c>
      <c r="F2068" s="7">
        <v>84.099852839999997</v>
      </c>
      <c r="G2068" s="8">
        <f t="shared" si="693"/>
        <v>84</v>
      </c>
      <c r="H2068" s="9">
        <v>7.3600849799999999</v>
      </c>
      <c r="I2068" s="8">
        <f t="shared" si="694"/>
        <v>7</v>
      </c>
      <c r="J2068" s="10">
        <v>154.8390847</v>
      </c>
      <c r="K2068" s="8">
        <f t="shared" si="695"/>
        <v>155</v>
      </c>
      <c r="L2068" s="5" t="s">
        <v>236</v>
      </c>
    </row>
    <row r="2069" spans="1:12">
      <c r="A2069" s="6">
        <v>66</v>
      </c>
      <c r="B2069" s="6">
        <v>58</v>
      </c>
      <c r="C2069" s="6">
        <v>35</v>
      </c>
      <c r="D2069" s="7">
        <v>23.564383100000001</v>
      </c>
      <c r="E2069" s="8">
        <f t="shared" si="692"/>
        <v>24</v>
      </c>
      <c r="F2069" s="7">
        <v>79.46283115</v>
      </c>
      <c r="G2069" s="8">
        <f t="shared" si="693"/>
        <v>79</v>
      </c>
      <c r="H2069" s="9">
        <v>7.3216190409999999</v>
      </c>
      <c r="I2069" s="8">
        <f t="shared" si="694"/>
        <v>7</v>
      </c>
      <c r="J2069" s="10">
        <v>185.25946999999999</v>
      </c>
      <c r="K2069" s="8">
        <f t="shared" si="695"/>
        <v>185</v>
      </c>
      <c r="L2069" s="5" t="s">
        <v>236</v>
      </c>
    </row>
    <row r="2070" spans="1:12">
      <c r="A2070" s="6">
        <v>62</v>
      </c>
      <c r="B2070" s="6">
        <v>59</v>
      </c>
      <c r="C2070" s="6">
        <v>41</v>
      </c>
      <c r="D2070" s="7">
        <v>24.2248758</v>
      </c>
      <c r="E2070" s="8">
        <f t="shared" si="692"/>
        <v>24</v>
      </c>
      <c r="F2070" s="7">
        <v>74.894654259999996</v>
      </c>
      <c r="G2070" s="8">
        <f t="shared" si="693"/>
        <v>75</v>
      </c>
      <c r="H2070" s="9">
        <v>7.1751706569999998</v>
      </c>
      <c r="I2070" s="8">
        <f t="shared" si="694"/>
        <v>7</v>
      </c>
      <c r="J2070" s="10">
        <v>192.49312570000001</v>
      </c>
      <c r="K2070" s="8">
        <f t="shared" si="695"/>
        <v>192</v>
      </c>
      <c r="L2070" s="5" t="s">
        <v>236</v>
      </c>
    </row>
    <row r="2071" spans="1:12">
      <c r="A2071" s="6">
        <v>82</v>
      </c>
      <c r="B2071" s="6">
        <v>35</v>
      </c>
      <c r="C2071" s="6">
        <v>35</v>
      </c>
      <c r="D2071" s="7">
        <v>25.493867819999998</v>
      </c>
      <c r="E2071" s="8">
        <f t="shared" si="692"/>
        <v>25</v>
      </c>
      <c r="F2071" s="7">
        <v>86.970614810000001</v>
      </c>
      <c r="G2071" s="8">
        <f t="shared" si="693"/>
        <v>87</v>
      </c>
      <c r="H2071" s="9">
        <v>7.2990761629999996</v>
      </c>
      <c r="I2071" s="8">
        <f t="shared" si="694"/>
        <v>7</v>
      </c>
      <c r="J2071" s="10">
        <v>176.52682669999999</v>
      </c>
      <c r="K2071" s="8">
        <f t="shared" si="695"/>
        <v>177</v>
      </c>
      <c r="L2071" s="5" t="s">
        <v>236</v>
      </c>
    </row>
    <row r="2072" spans="1:12">
      <c r="A2072" s="6">
        <v>61</v>
      </c>
      <c r="B2072" s="6">
        <v>41</v>
      </c>
      <c r="C2072" s="6">
        <v>35</v>
      </c>
      <c r="D2072" s="7">
        <v>24.97178693</v>
      </c>
      <c r="E2072" s="8">
        <f t="shared" si="692"/>
        <v>25</v>
      </c>
      <c r="F2072" s="7">
        <v>79.475579310000001</v>
      </c>
      <c r="G2072" s="8">
        <f t="shared" si="693"/>
        <v>79</v>
      </c>
      <c r="H2072" s="9">
        <v>6.8429664790000002</v>
      </c>
      <c r="I2072" s="8">
        <f t="shared" si="694"/>
        <v>7</v>
      </c>
      <c r="J2072" s="10">
        <v>195.75716220000001</v>
      </c>
      <c r="K2072" s="8">
        <f t="shared" si="695"/>
        <v>196</v>
      </c>
      <c r="L2072" s="5" t="s">
        <v>236</v>
      </c>
    </row>
    <row r="2073" spans="1:12">
      <c r="A2073" s="6">
        <v>99</v>
      </c>
      <c r="B2073" s="6">
        <v>57</v>
      </c>
      <c r="C2073" s="6">
        <v>38</v>
      </c>
      <c r="D2073" s="7">
        <v>24.80624984</v>
      </c>
      <c r="E2073" s="8">
        <f t="shared" si="692"/>
        <v>25</v>
      </c>
      <c r="F2073" s="7">
        <v>82.092816740000004</v>
      </c>
      <c r="G2073" s="8">
        <f t="shared" si="693"/>
        <v>82</v>
      </c>
      <c r="H2073" s="9">
        <v>6.3562955680000002</v>
      </c>
      <c r="I2073" s="8">
        <f t="shared" si="694"/>
        <v>6</v>
      </c>
      <c r="J2073" s="10">
        <v>156.3616174</v>
      </c>
      <c r="K2073" s="8">
        <f t="shared" si="695"/>
        <v>156</v>
      </c>
      <c r="L2073" s="5" t="s">
        <v>236</v>
      </c>
    </row>
    <row r="2074" spans="1:12">
      <c r="A2074" s="6">
        <v>70</v>
      </c>
      <c r="B2074" s="6">
        <v>42</v>
      </c>
      <c r="C2074" s="6">
        <v>43</v>
      </c>
      <c r="D2074" s="7">
        <v>23.168149769999999</v>
      </c>
      <c r="E2074" s="8">
        <f t="shared" si="692"/>
        <v>23</v>
      </c>
      <c r="F2074" s="7">
        <v>76.667249690000006</v>
      </c>
      <c r="G2074" s="8">
        <f t="shared" si="693"/>
        <v>77</v>
      </c>
      <c r="H2074" s="9">
        <v>6.508342839</v>
      </c>
      <c r="I2074" s="8">
        <f t="shared" si="694"/>
        <v>7</v>
      </c>
      <c r="J2074" s="10">
        <v>157.1215052</v>
      </c>
      <c r="K2074" s="8">
        <f t="shared" si="695"/>
        <v>157</v>
      </c>
      <c r="L2074" s="5" t="s">
        <v>236</v>
      </c>
    </row>
    <row r="2075" spans="1:12">
      <c r="A2075" s="6">
        <v>90</v>
      </c>
      <c r="B2075" s="6">
        <v>59</v>
      </c>
      <c r="C2075" s="6">
        <v>35</v>
      </c>
      <c r="D2075" s="7">
        <v>24.251334929999999</v>
      </c>
      <c r="E2075" s="8">
        <f t="shared" si="692"/>
        <v>24</v>
      </c>
      <c r="F2075" s="7">
        <v>89.864540529999999</v>
      </c>
      <c r="G2075" s="8">
        <f t="shared" si="693"/>
        <v>90</v>
      </c>
      <c r="H2075" s="9">
        <v>7.0982279259999999</v>
      </c>
      <c r="I2075" s="8">
        <f t="shared" si="694"/>
        <v>7</v>
      </c>
      <c r="J2075" s="10">
        <v>175.1742112</v>
      </c>
      <c r="K2075" s="8">
        <f t="shared" si="695"/>
        <v>175</v>
      </c>
      <c r="L2075" s="5" t="s">
        <v>236</v>
      </c>
    </row>
    <row r="2076" spans="1:12">
      <c r="A2076" s="6">
        <v>73</v>
      </c>
      <c r="B2076" s="6">
        <v>43</v>
      </c>
      <c r="C2076" s="6">
        <v>42</v>
      </c>
      <c r="D2076" s="7">
        <v>26.583610109999999</v>
      </c>
      <c r="E2076" s="8">
        <f t="shared" si="692"/>
        <v>27</v>
      </c>
      <c r="F2076" s="7">
        <v>78.007747719999998</v>
      </c>
      <c r="G2076" s="8">
        <f t="shared" si="693"/>
        <v>78</v>
      </c>
      <c r="H2076" s="9">
        <v>6.3106999679999998</v>
      </c>
      <c r="I2076" s="8">
        <f t="shared" si="694"/>
        <v>6</v>
      </c>
      <c r="J2076" s="10">
        <v>154.82388639999999</v>
      </c>
      <c r="K2076" s="8">
        <f t="shared" si="695"/>
        <v>155</v>
      </c>
      <c r="L2076" s="5" t="s">
        <v>236</v>
      </c>
    </row>
    <row r="2077" spans="1:12">
      <c r="A2077" s="6">
        <v>67</v>
      </c>
      <c r="B2077" s="6">
        <v>46</v>
      </c>
      <c r="C2077" s="6">
        <v>44</v>
      </c>
      <c r="D2077" s="7">
        <v>26.824892439999999</v>
      </c>
      <c r="E2077" s="8">
        <f t="shared" si="692"/>
        <v>27</v>
      </c>
      <c r="F2077" s="7">
        <v>78.203927739999997</v>
      </c>
      <c r="G2077" s="8">
        <f t="shared" si="693"/>
        <v>78</v>
      </c>
      <c r="H2077" s="9">
        <v>7.0933286310000003</v>
      </c>
      <c r="I2077" s="8">
        <f t="shared" si="694"/>
        <v>7</v>
      </c>
      <c r="J2077" s="10">
        <v>153.9199807</v>
      </c>
      <c r="K2077" s="8">
        <f t="shared" si="695"/>
        <v>154</v>
      </c>
      <c r="L2077" s="5" t="s">
        <v>236</v>
      </c>
    </row>
    <row r="2078" spans="1:12">
      <c r="A2078" s="6">
        <v>84</v>
      </c>
      <c r="B2078" s="6">
        <v>37</v>
      </c>
      <c r="C2078" s="6">
        <v>42</v>
      </c>
      <c r="D2078" s="7">
        <v>25.496747859999999</v>
      </c>
      <c r="E2078" s="8">
        <f t="shared" si="692"/>
        <v>25</v>
      </c>
      <c r="F2078" s="7">
        <v>81.134490970000002</v>
      </c>
      <c r="G2078" s="8">
        <f t="shared" si="693"/>
        <v>81</v>
      </c>
      <c r="H2078" s="9">
        <v>6.6910742489999997</v>
      </c>
      <c r="I2078" s="8">
        <f t="shared" si="694"/>
        <v>7</v>
      </c>
      <c r="J2078" s="10">
        <v>169.9288234</v>
      </c>
      <c r="K2078" s="8">
        <f t="shared" si="695"/>
        <v>170</v>
      </c>
      <c r="L2078" s="5" t="s">
        <v>236</v>
      </c>
    </row>
    <row r="2079" spans="1:12">
      <c r="A2079" s="6">
        <v>72</v>
      </c>
      <c r="B2079" s="6">
        <v>41</v>
      </c>
      <c r="C2079" s="6">
        <v>36</v>
      </c>
      <c r="D2079" s="7">
        <v>24.09874353</v>
      </c>
      <c r="E2079" s="8">
        <f t="shared" si="692"/>
        <v>24</v>
      </c>
      <c r="F2079" s="7">
        <v>80.572267609999997</v>
      </c>
      <c r="G2079" s="8">
        <f t="shared" si="693"/>
        <v>81</v>
      </c>
      <c r="H2079" s="9">
        <v>6.187746776</v>
      </c>
      <c r="I2079" s="8">
        <f t="shared" si="694"/>
        <v>6</v>
      </c>
      <c r="J2079" s="10">
        <v>176.86041090000001</v>
      </c>
      <c r="K2079" s="8">
        <f t="shared" si="695"/>
        <v>177</v>
      </c>
      <c r="L2079" s="5" t="s">
        <v>236</v>
      </c>
    </row>
    <row r="2080" spans="1:12">
      <c r="A2080" s="6">
        <v>71</v>
      </c>
      <c r="B2080" s="6">
        <v>56</v>
      </c>
      <c r="C2080" s="6">
        <v>37</v>
      </c>
      <c r="D2080" s="7">
        <v>23.18866654</v>
      </c>
      <c r="E2080" s="8">
        <f t="shared" si="692"/>
        <v>23</v>
      </c>
      <c r="F2080" s="7">
        <v>86.208997339999996</v>
      </c>
      <c r="G2080" s="8">
        <f t="shared" si="693"/>
        <v>86</v>
      </c>
      <c r="H2080" s="9">
        <v>6.4915062450000001</v>
      </c>
      <c r="I2080" s="8">
        <f t="shared" si="694"/>
        <v>6</v>
      </c>
      <c r="J2080" s="10">
        <v>176.103677</v>
      </c>
      <c r="K2080" s="8">
        <f t="shared" si="695"/>
        <v>176</v>
      </c>
      <c r="L2080" s="5" t="s">
        <v>236</v>
      </c>
    </row>
    <row r="2081" spans="1:12">
      <c r="A2081" s="6">
        <v>64</v>
      </c>
      <c r="B2081" s="6">
        <v>53</v>
      </c>
      <c r="C2081" s="6">
        <v>38</v>
      </c>
      <c r="D2081" s="7">
        <v>26.243474710000001</v>
      </c>
      <c r="E2081" s="8">
        <f t="shared" si="692"/>
        <v>26</v>
      </c>
      <c r="F2081" s="7">
        <v>78.510637540000005</v>
      </c>
      <c r="G2081" s="8">
        <f t="shared" si="693"/>
        <v>79</v>
      </c>
      <c r="H2081" s="9">
        <v>6.855362875</v>
      </c>
      <c r="I2081" s="8">
        <f t="shared" si="694"/>
        <v>7</v>
      </c>
      <c r="J2081" s="10">
        <v>183.4065252</v>
      </c>
      <c r="K2081" s="8">
        <f t="shared" si="695"/>
        <v>183</v>
      </c>
      <c r="L2081" s="5" t="s">
        <v>236</v>
      </c>
    </row>
    <row r="2082" spans="1:12">
      <c r="A2082" s="6">
        <v>65</v>
      </c>
      <c r="B2082" s="6">
        <v>54</v>
      </c>
      <c r="C2082" s="6">
        <v>39</v>
      </c>
      <c r="D2082" s="7">
        <v>23.750915719999998</v>
      </c>
      <c r="E2082" s="8">
        <f t="shared" si="692"/>
        <v>24</v>
      </c>
      <c r="F2082" s="7">
        <v>71.147825850000004</v>
      </c>
      <c r="G2082" s="8">
        <f t="shared" si="693"/>
        <v>71</v>
      </c>
      <c r="H2082" s="9">
        <v>7.1245715929999998</v>
      </c>
      <c r="I2082" s="8">
        <f t="shared" si="694"/>
        <v>7</v>
      </c>
      <c r="J2082" s="10">
        <v>160.08895530000001</v>
      </c>
      <c r="K2082" s="8">
        <f t="shared" si="695"/>
        <v>160</v>
      </c>
      <c r="L2082" s="5" t="s">
        <v>236</v>
      </c>
    </row>
    <row r="2083" spans="1:12">
      <c r="A2083" s="6">
        <v>60</v>
      </c>
      <c r="B2083" s="6">
        <v>58</v>
      </c>
      <c r="C2083" s="6">
        <v>37</v>
      </c>
      <c r="D2083" s="7">
        <v>26.13871511</v>
      </c>
      <c r="E2083" s="8">
        <f t="shared" si="692"/>
        <v>26</v>
      </c>
      <c r="F2083" s="7">
        <v>79.118894299999994</v>
      </c>
      <c r="G2083" s="8">
        <f t="shared" si="693"/>
        <v>79</v>
      </c>
      <c r="H2083" s="9">
        <v>6.0673021089999999</v>
      </c>
      <c r="I2083" s="8">
        <f t="shared" si="694"/>
        <v>6</v>
      </c>
      <c r="J2083" s="10">
        <v>171.4892533</v>
      </c>
      <c r="K2083" s="8">
        <f t="shared" si="695"/>
        <v>171</v>
      </c>
      <c r="L2083" s="5" t="s">
        <v>236</v>
      </c>
    </row>
    <row r="2084" spans="1:12">
      <c r="A2084" s="6">
        <v>86</v>
      </c>
      <c r="B2084" s="6">
        <v>39</v>
      </c>
      <c r="C2084" s="6">
        <v>43</v>
      </c>
      <c r="D2084" s="7">
        <v>26.145766479999999</v>
      </c>
      <c r="E2084" s="8">
        <f t="shared" si="692"/>
        <v>26</v>
      </c>
      <c r="F2084" s="7">
        <v>71.236908510000006</v>
      </c>
      <c r="G2084" s="8">
        <f t="shared" si="693"/>
        <v>71</v>
      </c>
      <c r="H2084" s="9">
        <v>6.4320515120000001</v>
      </c>
      <c r="I2084" s="8">
        <f t="shared" si="694"/>
        <v>6</v>
      </c>
      <c r="J2084" s="10">
        <v>193.10075979999999</v>
      </c>
      <c r="K2084" s="8">
        <f t="shared" si="695"/>
        <v>193</v>
      </c>
      <c r="L2084" s="5" t="s">
        <v>236</v>
      </c>
    </row>
    <row r="2085" spans="1:12">
      <c r="A2085" s="6">
        <v>90</v>
      </c>
      <c r="B2085" s="6">
        <v>50</v>
      </c>
      <c r="C2085" s="6">
        <v>44</v>
      </c>
      <c r="D2085" s="7">
        <v>26.91643698</v>
      </c>
      <c r="E2085" s="8">
        <f t="shared" si="692"/>
        <v>27</v>
      </c>
      <c r="F2085" s="7">
        <v>73.48655995</v>
      </c>
      <c r="G2085" s="8">
        <f t="shared" si="693"/>
        <v>73</v>
      </c>
      <c r="H2085" s="9">
        <v>6.2534088519999997</v>
      </c>
      <c r="I2085" s="8">
        <f t="shared" si="694"/>
        <v>6</v>
      </c>
      <c r="J2085" s="10">
        <v>171.47163750000001</v>
      </c>
      <c r="K2085" s="8">
        <f t="shared" si="695"/>
        <v>171</v>
      </c>
      <c r="L2085" s="5" t="s">
        <v>236</v>
      </c>
    </row>
    <row r="2086" spans="1:12">
      <c r="A2086" s="6">
        <v>91</v>
      </c>
      <c r="B2086" s="6">
        <v>38</v>
      </c>
      <c r="C2086" s="6">
        <v>36</v>
      </c>
      <c r="D2086" s="7">
        <v>26.523296899999998</v>
      </c>
      <c r="E2086" s="8">
        <f t="shared" si="692"/>
        <v>27</v>
      </c>
      <c r="F2086" s="7">
        <v>77.173318469999998</v>
      </c>
      <c r="G2086" s="8">
        <f t="shared" si="693"/>
        <v>77</v>
      </c>
      <c r="H2086" s="9">
        <v>7.2873187230000003</v>
      </c>
      <c r="I2086" s="8">
        <f t="shared" si="694"/>
        <v>7</v>
      </c>
      <c r="J2086" s="10">
        <v>157.8548562</v>
      </c>
      <c r="K2086" s="8">
        <f t="shared" si="695"/>
        <v>158</v>
      </c>
      <c r="L2086" s="5" t="s">
        <v>236</v>
      </c>
    </row>
    <row r="2087" spans="1:12">
      <c r="A2087" s="6">
        <v>87</v>
      </c>
      <c r="B2087" s="6">
        <v>48</v>
      </c>
      <c r="C2087" s="6">
        <v>38</v>
      </c>
      <c r="D2087" s="7">
        <v>23.81579631</v>
      </c>
      <c r="E2087" s="8">
        <f t="shared" si="692"/>
        <v>24</v>
      </c>
      <c r="F2087" s="7">
        <v>80.940235520000002</v>
      </c>
      <c r="G2087" s="8">
        <f t="shared" si="693"/>
        <v>81</v>
      </c>
      <c r="H2087" s="9">
        <v>7.161865733</v>
      </c>
      <c r="I2087" s="8">
        <f t="shared" si="694"/>
        <v>7</v>
      </c>
      <c r="J2087" s="10">
        <v>190.31221600000001</v>
      </c>
      <c r="K2087" s="8">
        <f t="shared" si="695"/>
        <v>190</v>
      </c>
      <c r="L2087" s="5" t="s">
        <v>236</v>
      </c>
    </row>
    <row r="2088" spans="1:12">
      <c r="A2088" s="6">
        <v>72</v>
      </c>
      <c r="B2088" s="6">
        <v>41</v>
      </c>
      <c r="C2088" s="6">
        <v>36</v>
      </c>
      <c r="D2088" s="7">
        <v>26.50838667</v>
      </c>
      <c r="E2088" s="8">
        <f t="shared" si="692"/>
        <v>27</v>
      </c>
      <c r="F2088" s="7">
        <v>86.84264005</v>
      </c>
      <c r="G2088" s="8">
        <f t="shared" si="693"/>
        <v>87</v>
      </c>
      <c r="H2088" s="9">
        <v>6.0658982830000001</v>
      </c>
      <c r="I2088" s="8">
        <f t="shared" si="694"/>
        <v>6</v>
      </c>
      <c r="J2088" s="10">
        <v>152.9801697</v>
      </c>
      <c r="K2088" s="8">
        <f t="shared" si="695"/>
        <v>153</v>
      </c>
      <c r="L2088" s="5" t="s">
        <v>236</v>
      </c>
    </row>
    <row r="2089" spans="1:12">
      <c r="A2089" s="6">
        <v>71</v>
      </c>
      <c r="B2089" s="6">
        <v>54</v>
      </c>
      <c r="C2089" s="6">
        <v>35</v>
      </c>
      <c r="D2089" s="7">
        <v>26.63952463</v>
      </c>
      <c r="E2089" s="8">
        <f t="shared" si="692"/>
        <v>27</v>
      </c>
      <c r="F2089" s="7">
        <v>70.957059959999995</v>
      </c>
      <c r="G2089" s="8">
        <f t="shared" si="693"/>
        <v>71</v>
      </c>
      <c r="H2089" s="9">
        <v>7.311077075</v>
      </c>
      <c r="I2089" s="8">
        <f t="shared" si="694"/>
        <v>7</v>
      </c>
      <c r="J2089" s="10">
        <v>199.33557440000001</v>
      </c>
      <c r="K2089" s="8">
        <f t="shared" si="695"/>
        <v>199</v>
      </c>
      <c r="L2089" s="5" t="s">
        <v>236</v>
      </c>
    </row>
    <row r="2090" spans="1:12">
      <c r="A2090" s="6">
        <v>82</v>
      </c>
      <c r="B2090" s="6">
        <v>46</v>
      </c>
      <c r="C2090" s="6">
        <v>41</v>
      </c>
      <c r="D2090" s="7">
        <v>23.3250131</v>
      </c>
      <c r="E2090" s="8">
        <f t="shared" si="692"/>
        <v>23</v>
      </c>
      <c r="F2090" s="7">
        <v>79.796094479999994</v>
      </c>
      <c r="G2090" s="8">
        <f t="shared" si="693"/>
        <v>80</v>
      </c>
      <c r="H2090" s="9">
        <v>6.5816937720000004</v>
      </c>
      <c r="I2090" s="8">
        <f t="shared" si="694"/>
        <v>7</v>
      </c>
      <c r="J2090" s="10">
        <v>187.30961479999999</v>
      </c>
      <c r="K2090" s="8">
        <f t="shared" si="695"/>
        <v>187</v>
      </c>
      <c r="L2090" s="5" t="s">
        <v>236</v>
      </c>
    </row>
    <row r="2091" spans="1:12">
      <c r="A2091" s="6">
        <v>71</v>
      </c>
      <c r="B2091" s="6">
        <v>52</v>
      </c>
      <c r="C2091" s="6">
        <v>43</v>
      </c>
      <c r="D2091" s="7">
        <v>26.475495429999999</v>
      </c>
      <c r="E2091" s="8">
        <f t="shared" si="692"/>
        <v>26</v>
      </c>
      <c r="F2091" s="7">
        <v>73.961645689999997</v>
      </c>
      <c r="G2091" s="8">
        <f t="shared" si="693"/>
        <v>74</v>
      </c>
      <c r="H2091" s="9">
        <v>6.732826127</v>
      </c>
      <c r="I2091" s="8">
        <f t="shared" si="694"/>
        <v>7</v>
      </c>
      <c r="J2091" s="10">
        <v>180.2513601</v>
      </c>
      <c r="K2091" s="8">
        <f t="shared" si="695"/>
        <v>180</v>
      </c>
      <c r="L2091" s="5" t="s">
        <v>236</v>
      </c>
    </row>
    <row r="2092" spans="1:12">
      <c r="A2092" s="6">
        <v>80</v>
      </c>
      <c r="B2092" s="6">
        <v>43</v>
      </c>
      <c r="C2092" s="6">
        <v>43</v>
      </c>
      <c r="D2092" s="7">
        <v>23.787560360000001</v>
      </c>
      <c r="E2092" s="8">
        <f t="shared" si="692"/>
        <v>24</v>
      </c>
      <c r="F2092" s="7">
        <v>74.367940790000006</v>
      </c>
      <c r="G2092" s="8">
        <f t="shared" si="693"/>
        <v>74</v>
      </c>
      <c r="H2092" s="9">
        <v>6.0145720750000002</v>
      </c>
      <c r="I2092" s="8">
        <f t="shared" si="694"/>
        <v>6</v>
      </c>
      <c r="J2092" s="10">
        <v>172.64426539999999</v>
      </c>
      <c r="K2092" s="8">
        <f t="shared" si="695"/>
        <v>173</v>
      </c>
      <c r="L2092" s="5" t="s">
        <v>236</v>
      </c>
    </row>
    <row r="2093" spans="1:12">
      <c r="A2093" s="6">
        <v>77</v>
      </c>
      <c r="B2093" s="6">
        <v>55</v>
      </c>
      <c r="C2093" s="6">
        <v>43</v>
      </c>
      <c r="D2093" s="7">
        <v>25.49941707</v>
      </c>
      <c r="E2093" s="8">
        <f t="shared" si="692"/>
        <v>25</v>
      </c>
      <c r="F2093" s="7">
        <v>75.999875880000005</v>
      </c>
      <c r="G2093" s="8">
        <f t="shared" si="693"/>
        <v>76</v>
      </c>
      <c r="H2093" s="9">
        <v>6.6635594510000002</v>
      </c>
      <c r="I2093" s="8">
        <f t="shared" si="694"/>
        <v>7</v>
      </c>
      <c r="J2093" s="10">
        <v>193.7141828</v>
      </c>
      <c r="K2093" s="8">
        <f t="shared" si="695"/>
        <v>194</v>
      </c>
      <c r="L2093" s="5" t="s">
        <v>236</v>
      </c>
    </row>
    <row r="2094" spans="1:12">
      <c r="A2094" s="6">
        <v>95</v>
      </c>
      <c r="B2094" s="6">
        <v>57</v>
      </c>
      <c r="C2094" s="6">
        <v>41</v>
      </c>
      <c r="D2094" s="7">
        <v>23.249255550000001</v>
      </c>
      <c r="E2094" s="8">
        <f t="shared" si="692"/>
        <v>23</v>
      </c>
      <c r="F2094" s="7">
        <v>73.653468380000007</v>
      </c>
      <c r="G2094" s="8">
        <f t="shared" si="693"/>
        <v>74</v>
      </c>
      <c r="H2094" s="9">
        <v>6.4346109949999999</v>
      </c>
      <c r="I2094" s="8">
        <f t="shared" si="694"/>
        <v>6</v>
      </c>
      <c r="J2094" s="10">
        <v>184.7674863</v>
      </c>
      <c r="K2094" s="8">
        <f t="shared" si="695"/>
        <v>185</v>
      </c>
      <c r="L2094" s="5" t="s">
        <v>236</v>
      </c>
    </row>
    <row r="2095" spans="1:12">
      <c r="A2095" s="6">
        <v>63</v>
      </c>
      <c r="B2095" s="6">
        <v>47</v>
      </c>
      <c r="C2095" s="6">
        <v>35</v>
      </c>
      <c r="D2095" s="7">
        <v>26.985821820000002</v>
      </c>
      <c r="E2095" s="8">
        <f t="shared" si="692"/>
        <v>27</v>
      </c>
      <c r="F2095" s="7">
        <v>89.055878860000007</v>
      </c>
      <c r="G2095" s="8">
        <f t="shared" si="693"/>
        <v>89</v>
      </c>
      <c r="H2095" s="9">
        <v>7.432768147</v>
      </c>
      <c r="I2095" s="8">
        <f t="shared" si="694"/>
        <v>7</v>
      </c>
      <c r="J2095" s="10">
        <v>193.87787130000001</v>
      </c>
      <c r="K2095" s="8">
        <f t="shared" si="695"/>
        <v>194</v>
      </c>
      <c r="L2095" s="5" t="s">
        <v>236</v>
      </c>
    </row>
    <row r="2096" spans="1:12">
      <c r="A2096" s="6">
        <v>93</v>
      </c>
      <c r="B2096" s="6">
        <v>43</v>
      </c>
      <c r="C2096" s="6">
        <v>38</v>
      </c>
      <c r="D2096" s="7">
        <v>23.614753360000002</v>
      </c>
      <c r="E2096" s="8">
        <f t="shared" si="692"/>
        <v>24</v>
      </c>
      <c r="F2096" s="7">
        <v>86.142902669999998</v>
      </c>
      <c r="G2096" s="8">
        <f t="shared" si="693"/>
        <v>86</v>
      </c>
      <c r="H2096" s="9">
        <v>6.9873329269999997</v>
      </c>
      <c r="I2096" s="8">
        <f t="shared" si="694"/>
        <v>7</v>
      </c>
      <c r="J2096" s="10">
        <v>150.23552380000001</v>
      </c>
      <c r="K2096" s="8">
        <f t="shared" si="695"/>
        <v>150</v>
      </c>
      <c r="L2096" s="5" t="s">
        <v>236</v>
      </c>
    </row>
    <row r="2097" spans="1:12">
      <c r="A2097" s="6">
        <v>87</v>
      </c>
      <c r="B2097" s="6">
        <v>44</v>
      </c>
      <c r="C2097" s="6">
        <v>43</v>
      </c>
      <c r="D2097" s="7">
        <v>23.87484465</v>
      </c>
      <c r="E2097" s="8">
        <f t="shared" si="692"/>
        <v>24</v>
      </c>
      <c r="F2097" s="7">
        <v>86.792613439999997</v>
      </c>
      <c r="G2097" s="8">
        <f t="shared" si="693"/>
        <v>87</v>
      </c>
      <c r="H2097" s="9">
        <v>6.7187251889999997</v>
      </c>
      <c r="I2097" s="8">
        <f t="shared" si="694"/>
        <v>7</v>
      </c>
      <c r="J2097" s="10">
        <v>177.51473129999999</v>
      </c>
      <c r="K2097" s="8">
        <f t="shared" si="695"/>
        <v>178</v>
      </c>
      <c r="L2097" s="5" t="s">
        <v>236</v>
      </c>
    </row>
    <row r="2098" spans="1:12">
      <c r="A2098" s="6">
        <v>88</v>
      </c>
      <c r="B2098" s="6">
        <v>52</v>
      </c>
      <c r="C2098" s="6">
        <v>39</v>
      </c>
      <c r="D2098" s="7">
        <v>23.92887902</v>
      </c>
      <c r="E2098" s="8">
        <f t="shared" si="692"/>
        <v>24</v>
      </c>
      <c r="F2098" s="7">
        <v>88.071122779999996</v>
      </c>
      <c r="G2098" s="8">
        <f t="shared" si="693"/>
        <v>88</v>
      </c>
      <c r="H2098" s="9">
        <v>6.8802046170000004</v>
      </c>
      <c r="I2098" s="8">
        <f t="shared" si="694"/>
        <v>7</v>
      </c>
      <c r="J2098" s="10">
        <v>154.6608736</v>
      </c>
      <c r="K2098" s="8">
        <f t="shared" si="695"/>
        <v>155</v>
      </c>
      <c r="L2098" s="5" t="s">
        <v>236</v>
      </c>
    </row>
    <row r="2099" spans="1:12">
      <c r="A2099" s="6">
        <v>90</v>
      </c>
      <c r="B2099" s="6">
        <v>39</v>
      </c>
      <c r="C2099" s="6">
        <v>37</v>
      </c>
      <c r="D2099" s="7">
        <v>24.81441246</v>
      </c>
      <c r="E2099" s="8">
        <f t="shared" si="692"/>
        <v>25</v>
      </c>
      <c r="F2099" s="7">
        <v>81.686888789999998</v>
      </c>
      <c r="G2099" s="8">
        <f t="shared" si="693"/>
        <v>82</v>
      </c>
      <c r="H2099" s="9">
        <v>6.8610691099999999</v>
      </c>
      <c r="I2099" s="8">
        <f t="shared" si="694"/>
        <v>7</v>
      </c>
      <c r="J2099" s="10">
        <v>190.78863860000001</v>
      </c>
      <c r="K2099" s="8">
        <f t="shared" si="695"/>
        <v>191</v>
      </c>
      <c r="L2099" s="5" t="s">
        <v>236</v>
      </c>
    </row>
    <row r="2100" spans="1:12">
      <c r="A2100" s="6">
        <v>90</v>
      </c>
      <c r="B2100" s="6">
        <v>39</v>
      </c>
      <c r="C2100" s="6">
        <v>43</v>
      </c>
      <c r="D2100" s="7">
        <v>24.44743944</v>
      </c>
      <c r="E2100" s="8">
        <f t="shared" si="692"/>
        <v>24</v>
      </c>
      <c r="F2100" s="7">
        <v>82.286484000000002</v>
      </c>
      <c r="G2100" s="8">
        <f t="shared" si="693"/>
        <v>82</v>
      </c>
      <c r="H2100" s="9">
        <v>6.7693455</v>
      </c>
      <c r="I2100" s="8">
        <f t="shared" si="694"/>
        <v>7</v>
      </c>
      <c r="J2100" s="10">
        <v>190.96848850000001</v>
      </c>
      <c r="K2100" s="8">
        <f t="shared" si="695"/>
        <v>191</v>
      </c>
      <c r="L2100" s="5" t="s">
        <v>236</v>
      </c>
    </row>
    <row r="2101" spans="1:12">
      <c r="A2101" s="6">
        <v>84</v>
      </c>
      <c r="B2101" s="6">
        <v>38</v>
      </c>
      <c r="C2101" s="6">
        <v>43</v>
      </c>
      <c r="D2101" s="7">
        <v>26.574216790000001</v>
      </c>
      <c r="E2101" s="8">
        <f t="shared" si="692"/>
        <v>27</v>
      </c>
      <c r="F2101" s="7">
        <v>73.819948960000005</v>
      </c>
      <c r="G2101" s="8">
        <f t="shared" si="693"/>
        <v>74</v>
      </c>
      <c r="H2101" s="9">
        <v>7.2615808499999996</v>
      </c>
      <c r="I2101" s="8">
        <f t="shared" si="694"/>
        <v>7</v>
      </c>
      <c r="J2101" s="10">
        <v>159.32230749999999</v>
      </c>
      <c r="K2101" s="8">
        <f t="shared" si="695"/>
        <v>159</v>
      </c>
      <c r="L2101" s="5" t="s">
        <v>236</v>
      </c>
    </row>
    <row r="2102" spans="1:12">
      <c r="A2102" s="6">
        <v>91</v>
      </c>
      <c r="B2102" s="6">
        <v>21</v>
      </c>
      <c r="C2102" s="6">
        <v>26</v>
      </c>
      <c r="D2102" s="7">
        <v>26.333779830000001</v>
      </c>
      <c r="E2102" s="8">
        <f t="shared" si="692"/>
        <v>26</v>
      </c>
      <c r="F2102" s="7">
        <v>57.364699549999997</v>
      </c>
      <c r="G2102" s="8">
        <f t="shared" si="693"/>
        <v>57</v>
      </c>
      <c r="H2102" s="9">
        <v>7.261313694</v>
      </c>
      <c r="I2102" s="8">
        <f t="shared" si="694"/>
        <v>7</v>
      </c>
      <c r="J2102" s="10">
        <v>191.6549412</v>
      </c>
      <c r="K2102" s="8">
        <f t="shared" si="695"/>
        <v>192</v>
      </c>
      <c r="L2102" s="5" t="s">
        <v>246</v>
      </c>
    </row>
    <row r="2103" spans="1:12">
      <c r="A2103" s="6">
        <v>107</v>
      </c>
      <c r="B2103" s="6">
        <v>21</v>
      </c>
      <c r="C2103" s="6">
        <v>26</v>
      </c>
      <c r="D2103" s="7">
        <v>26.452884579999999</v>
      </c>
      <c r="E2103" s="8">
        <f t="shared" si="692"/>
        <v>26</v>
      </c>
      <c r="F2103" s="7">
        <v>55.322226780000001</v>
      </c>
      <c r="G2103" s="8">
        <f t="shared" si="693"/>
        <v>55</v>
      </c>
      <c r="H2103" s="9">
        <v>7.235070264</v>
      </c>
      <c r="I2103" s="8">
        <f t="shared" si="694"/>
        <v>7</v>
      </c>
      <c r="J2103" s="10">
        <v>144.68613360000001</v>
      </c>
      <c r="K2103" s="8">
        <f t="shared" si="695"/>
        <v>145</v>
      </c>
      <c r="L2103" s="5" t="s">
        <v>246</v>
      </c>
    </row>
    <row r="2104" spans="1:12">
      <c r="A2104" s="6">
        <v>83</v>
      </c>
      <c r="B2104" s="6">
        <v>38</v>
      </c>
      <c r="C2104" s="6">
        <v>35</v>
      </c>
      <c r="D2104" s="7">
        <v>25.708226839999998</v>
      </c>
      <c r="E2104" s="8">
        <f t="shared" si="692"/>
        <v>26</v>
      </c>
      <c r="F2104" s="7">
        <v>52.886671149999998</v>
      </c>
      <c r="G2104" s="8">
        <f t="shared" si="693"/>
        <v>53</v>
      </c>
      <c r="H2104" s="9">
        <v>7.1891555800000004</v>
      </c>
      <c r="I2104" s="8">
        <f t="shared" si="694"/>
        <v>7</v>
      </c>
      <c r="J2104" s="10">
        <v>136.73250920000001</v>
      </c>
      <c r="K2104" s="8">
        <f t="shared" si="695"/>
        <v>137</v>
      </c>
      <c r="L2104" s="5" t="s">
        <v>246</v>
      </c>
    </row>
    <row r="2105" spans="1:12">
      <c r="A2105" s="6">
        <v>108</v>
      </c>
      <c r="B2105" s="6">
        <v>24</v>
      </c>
      <c r="C2105" s="6">
        <v>31</v>
      </c>
      <c r="D2105" s="7">
        <v>24.128325459999999</v>
      </c>
      <c r="E2105" s="8">
        <f t="shared" si="692"/>
        <v>24</v>
      </c>
      <c r="F2105" s="7">
        <v>56.18107663</v>
      </c>
      <c r="G2105" s="8">
        <f t="shared" si="693"/>
        <v>56</v>
      </c>
      <c r="H2105" s="9">
        <v>6.4318997480000002</v>
      </c>
      <c r="I2105" s="8">
        <f t="shared" si="694"/>
        <v>6</v>
      </c>
      <c r="J2105" s="10">
        <v>147.2757818</v>
      </c>
      <c r="K2105" s="8">
        <f t="shared" si="695"/>
        <v>147</v>
      </c>
      <c r="L2105" s="5" t="s">
        <v>246</v>
      </c>
    </row>
    <row r="2106" spans="1:12">
      <c r="A2106" s="6">
        <v>116</v>
      </c>
      <c r="B2106" s="6">
        <v>28</v>
      </c>
      <c r="C2106" s="6">
        <v>34</v>
      </c>
      <c r="D2106" s="7">
        <v>23.443723339999998</v>
      </c>
      <c r="E2106" s="8">
        <f t="shared" si="692"/>
        <v>23</v>
      </c>
      <c r="F2106" s="7">
        <v>60.395232659999998</v>
      </c>
      <c r="G2106" s="8">
        <f t="shared" si="693"/>
        <v>60</v>
      </c>
      <c r="H2106" s="9">
        <v>6.4232110499999999</v>
      </c>
      <c r="I2106" s="8">
        <f t="shared" si="694"/>
        <v>6</v>
      </c>
      <c r="J2106" s="10">
        <v>122.2103248</v>
      </c>
      <c r="K2106" s="8">
        <f t="shared" si="695"/>
        <v>122</v>
      </c>
      <c r="L2106" s="5" t="s">
        <v>246</v>
      </c>
    </row>
    <row r="2107" spans="1:12">
      <c r="A2107" s="6">
        <v>116</v>
      </c>
      <c r="B2107" s="6">
        <v>23</v>
      </c>
      <c r="C2107" s="6">
        <v>25</v>
      </c>
      <c r="D2107" s="7">
        <v>23.4123707</v>
      </c>
      <c r="E2107" s="8">
        <f t="shared" si="692"/>
        <v>23</v>
      </c>
      <c r="F2107" s="7">
        <v>52.269946740000002</v>
      </c>
      <c r="G2107" s="8">
        <f t="shared" si="693"/>
        <v>52</v>
      </c>
      <c r="H2107" s="9">
        <v>6.8697201960000003</v>
      </c>
      <c r="I2107" s="8">
        <f t="shared" si="694"/>
        <v>7</v>
      </c>
      <c r="J2107" s="10">
        <v>139.36707530000001</v>
      </c>
      <c r="K2107" s="8">
        <f t="shared" si="695"/>
        <v>139</v>
      </c>
      <c r="L2107" s="5" t="s">
        <v>246</v>
      </c>
    </row>
    <row r="2108" spans="1:12">
      <c r="A2108" s="6">
        <v>109</v>
      </c>
      <c r="B2108" s="6">
        <v>31</v>
      </c>
      <c r="C2108" s="6">
        <v>27</v>
      </c>
      <c r="D2108" s="7">
        <v>23.059518959999998</v>
      </c>
      <c r="E2108" s="8">
        <f t="shared" si="692"/>
        <v>23</v>
      </c>
      <c r="F2108" s="7">
        <v>50.406094359999997</v>
      </c>
      <c r="G2108" s="8">
        <f t="shared" si="693"/>
        <v>50</v>
      </c>
      <c r="H2108" s="9">
        <v>6.9738397069999998</v>
      </c>
      <c r="I2108" s="8">
        <f t="shared" si="694"/>
        <v>7</v>
      </c>
      <c r="J2108" s="10">
        <v>164.4971875</v>
      </c>
      <c r="K2108" s="8">
        <f t="shared" si="695"/>
        <v>164</v>
      </c>
      <c r="L2108" s="5" t="s">
        <v>246</v>
      </c>
    </row>
    <row r="2109" spans="1:12">
      <c r="A2109" s="6">
        <v>89</v>
      </c>
      <c r="B2109" s="6">
        <v>25</v>
      </c>
      <c r="C2109" s="6">
        <v>34</v>
      </c>
      <c r="D2109" s="7">
        <v>23.078954469999999</v>
      </c>
      <c r="E2109" s="8">
        <f t="shared" si="692"/>
        <v>23</v>
      </c>
      <c r="F2109" s="7">
        <v>63.658614829999998</v>
      </c>
      <c r="G2109" s="8">
        <f t="shared" si="693"/>
        <v>64</v>
      </c>
      <c r="H2109" s="9">
        <v>7.1848016269999997</v>
      </c>
      <c r="I2109" s="8">
        <f t="shared" si="694"/>
        <v>7</v>
      </c>
      <c r="J2109" s="10">
        <v>129.87654430000001</v>
      </c>
      <c r="K2109" s="8">
        <f t="shared" si="695"/>
        <v>130</v>
      </c>
      <c r="L2109" s="5" t="s">
        <v>246</v>
      </c>
    </row>
    <row r="2110" spans="1:12">
      <c r="A2110" s="6">
        <v>118</v>
      </c>
      <c r="B2110" s="6">
        <v>18</v>
      </c>
      <c r="C2110" s="6">
        <v>32</v>
      </c>
      <c r="D2110" s="7">
        <v>27.649611400000001</v>
      </c>
      <c r="E2110" s="8">
        <f t="shared" si="692"/>
        <v>28</v>
      </c>
      <c r="F2110" s="7">
        <v>51.110440230000002</v>
      </c>
      <c r="G2110" s="8">
        <f t="shared" si="693"/>
        <v>51</v>
      </c>
      <c r="H2110" s="9">
        <v>6.3518237830000004</v>
      </c>
      <c r="I2110" s="8">
        <f t="shared" si="694"/>
        <v>6</v>
      </c>
      <c r="J2110" s="10">
        <v>122.8392822</v>
      </c>
      <c r="K2110" s="8">
        <f t="shared" si="695"/>
        <v>123</v>
      </c>
      <c r="L2110" s="5" t="s">
        <v>246</v>
      </c>
    </row>
    <row r="2111" spans="1:12">
      <c r="A2111" s="6">
        <v>111</v>
      </c>
      <c r="B2111" s="6">
        <v>32</v>
      </c>
      <c r="C2111" s="6">
        <v>34</v>
      </c>
      <c r="D2111" s="7">
        <v>25.467436889999998</v>
      </c>
      <c r="E2111" s="8">
        <f t="shared" si="692"/>
        <v>25</v>
      </c>
      <c r="F2111" s="7">
        <v>69.351612059999994</v>
      </c>
      <c r="G2111" s="8">
        <f t="shared" si="693"/>
        <v>69</v>
      </c>
      <c r="H2111" s="9">
        <v>6.3920480179999997</v>
      </c>
      <c r="I2111" s="8">
        <f t="shared" si="694"/>
        <v>6</v>
      </c>
      <c r="J2111" s="10">
        <v>171.3764462</v>
      </c>
      <c r="K2111" s="8">
        <f t="shared" si="695"/>
        <v>171</v>
      </c>
      <c r="L2111" s="5" t="s">
        <v>246</v>
      </c>
    </row>
    <row r="2112" spans="1:12">
      <c r="A2112" s="6">
        <v>84</v>
      </c>
      <c r="B2112" s="6">
        <v>36</v>
      </c>
      <c r="C2112" s="6">
        <v>28</v>
      </c>
      <c r="D2112" s="7">
        <v>26.735062200000002</v>
      </c>
      <c r="E2112" s="8">
        <f t="shared" si="692"/>
        <v>27</v>
      </c>
      <c r="F2112" s="7">
        <v>55.551648190000002</v>
      </c>
      <c r="G2112" s="8">
        <f t="shared" si="693"/>
        <v>56</v>
      </c>
      <c r="H2112" s="9">
        <v>6.1198923470000004</v>
      </c>
      <c r="I2112" s="8">
        <f t="shared" si="694"/>
        <v>6</v>
      </c>
      <c r="J2112" s="10">
        <v>140.6305213</v>
      </c>
      <c r="K2112" s="8">
        <f t="shared" si="695"/>
        <v>141</v>
      </c>
      <c r="L2112" s="5" t="s">
        <v>246</v>
      </c>
    </row>
    <row r="2113" spans="1:12">
      <c r="A2113" s="6">
        <v>85</v>
      </c>
      <c r="B2113" s="6">
        <v>33</v>
      </c>
      <c r="C2113" s="6">
        <v>25</v>
      </c>
      <c r="D2113" s="7">
        <v>26.208114170000002</v>
      </c>
      <c r="E2113" s="8">
        <f t="shared" si="692"/>
        <v>26</v>
      </c>
      <c r="F2113" s="7">
        <v>52.509879660000003</v>
      </c>
      <c r="G2113" s="8">
        <f t="shared" si="693"/>
        <v>53</v>
      </c>
      <c r="H2113" s="9">
        <v>6.9108239449999997</v>
      </c>
      <c r="I2113" s="8">
        <f t="shared" si="694"/>
        <v>7</v>
      </c>
      <c r="J2113" s="10">
        <v>189.0944824</v>
      </c>
      <c r="K2113" s="8">
        <f t="shared" si="695"/>
        <v>189</v>
      </c>
      <c r="L2113" s="5" t="s">
        <v>246</v>
      </c>
    </row>
    <row r="2114" spans="1:12">
      <c r="A2114" s="6">
        <v>99</v>
      </c>
      <c r="B2114" s="6">
        <v>15</v>
      </c>
      <c r="C2114" s="6">
        <v>27</v>
      </c>
      <c r="D2114" s="7">
        <v>27.0424167</v>
      </c>
      <c r="E2114" s="8">
        <f t="shared" si="692"/>
        <v>27</v>
      </c>
      <c r="F2114" s="7">
        <v>57.279274749999999</v>
      </c>
      <c r="G2114" s="8">
        <f t="shared" si="693"/>
        <v>57</v>
      </c>
      <c r="H2114" s="9">
        <v>6.5011572080000004</v>
      </c>
      <c r="I2114" s="8">
        <f t="shared" si="694"/>
        <v>7</v>
      </c>
      <c r="J2114" s="10">
        <v>165.68721189999999</v>
      </c>
      <c r="K2114" s="8">
        <f t="shared" si="695"/>
        <v>166</v>
      </c>
      <c r="L2114" s="5" t="s">
        <v>246</v>
      </c>
    </row>
    <row r="2115" spans="1:12">
      <c r="A2115" s="6">
        <v>81</v>
      </c>
      <c r="B2115" s="6">
        <v>30</v>
      </c>
      <c r="C2115" s="6">
        <v>31</v>
      </c>
      <c r="D2115" s="7">
        <v>24.65090184</v>
      </c>
      <c r="E2115" s="8">
        <f t="shared" ref="E2115:E2178" si="696">ROUND(D2115, 0)</f>
        <v>25</v>
      </c>
      <c r="F2115" s="7">
        <v>51.939523569999999</v>
      </c>
      <c r="G2115" s="8">
        <f t="shared" ref="G2115:G2178" si="697">ROUND(F2115, 0)</f>
        <v>52</v>
      </c>
      <c r="H2115" s="9">
        <v>7.0275855590000003</v>
      </c>
      <c r="I2115" s="8">
        <f t="shared" ref="I2115:I2178" si="698">ROUND(H2115, 0)</f>
        <v>7</v>
      </c>
      <c r="J2115" s="10">
        <v>135.13865369999999</v>
      </c>
      <c r="K2115" s="8">
        <f t="shared" ref="K2115:K2178" si="699">ROUND(J2115, 0)</f>
        <v>135</v>
      </c>
      <c r="L2115" s="5" t="s">
        <v>246</v>
      </c>
    </row>
    <row r="2116" spans="1:12">
      <c r="A2116" s="6">
        <v>95</v>
      </c>
      <c r="B2116" s="6">
        <v>39</v>
      </c>
      <c r="C2116" s="6">
        <v>29</v>
      </c>
      <c r="D2116" s="7">
        <v>27.35152643</v>
      </c>
      <c r="E2116" s="8">
        <f t="shared" si="696"/>
        <v>27</v>
      </c>
      <c r="F2116" s="7">
        <v>55.993750120000001</v>
      </c>
      <c r="G2116" s="8">
        <f t="shared" si="697"/>
        <v>56</v>
      </c>
      <c r="H2116" s="9">
        <v>7.1341140899999997</v>
      </c>
      <c r="I2116" s="8">
        <f t="shared" si="698"/>
        <v>7</v>
      </c>
      <c r="J2116" s="10">
        <v>148.98125250000001</v>
      </c>
      <c r="K2116" s="8">
        <f t="shared" si="699"/>
        <v>149</v>
      </c>
      <c r="L2116" s="5" t="s">
        <v>246</v>
      </c>
    </row>
    <row r="2117" spans="1:12">
      <c r="A2117" s="6">
        <v>81</v>
      </c>
      <c r="B2117" s="6">
        <v>34</v>
      </c>
      <c r="C2117" s="6">
        <v>30</v>
      </c>
      <c r="D2117" s="7">
        <v>25.177877240000001</v>
      </c>
      <c r="E2117" s="8">
        <f t="shared" si="696"/>
        <v>25</v>
      </c>
      <c r="F2117" s="7">
        <v>62.262445810000003</v>
      </c>
      <c r="G2117" s="8">
        <f t="shared" si="697"/>
        <v>62</v>
      </c>
      <c r="H2117" s="9">
        <v>6.6477659969999996</v>
      </c>
      <c r="I2117" s="8">
        <f t="shared" si="698"/>
        <v>7</v>
      </c>
      <c r="J2117" s="10">
        <v>135.01196490000001</v>
      </c>
      <c r="K2117" s="8">
        <f t="shared" si="699"/>
        <v>135</v>
      </c>
      <c r="L2117" s="5" t="s">
        <v>246</v>
      </c>
    </row>
    <row r="2118" spans="1:12">
      <c r="A2118" s="6">
        <v>80</v>
      </c>
      <c r="B2118" s="6">
        <v>15</v>
      </c>
      <c r="C2118" s="6">
        <v>28</v>
      </c>
      <c r="D2118" s="7">
        <v>23.114387310000001</v>
      </c>
      <c r="E2118" s="8">
        <f t="shared" si="696"/>
        <v>23</v>
      </c>
      <c r="F2118" s="7">
        <v>68.000960430000006</v>
      </c>
      <c r="G2118" s="8">
        <f t="shared" si="697"/>
        <v>68</v>
      </c>
      <c r="H2118" s="9">
        <v>6.703270635</v>
      </c>
      <c r="I2118" s="8">
        <f t="shared" si="698"/>
        <v>7</v>
      </c>
      <c r="J2118" s="10">
        <v>161.89446240000001</v>
      </c>
      <c r="K2118" s="8">
        <f t="shared" si="699"/>
        <v>162</v>
      </c>
      <c r="L2118" s="5" t="s">
        <v>246</v>
      </c>
    </row>
    <row r="2119" spans="1:12">
      <c r="A2119" s="6">
        <v>104</v>
      </c>
      <c r="B2119" s="6">
        <v>20</v>
      </c>
      <c r="C2119" s="6">
        <v>26</v>
      </c>
      <c r="D2119" s="7">
        <v>27.22783677</v>
      </c>
      <c r="E2119" s="8">
        <f t="shared" si="696"/>
        <v>27</v>
      </c>
      <c r="F2119" s="7">
        <v>52.952617510000003</v>
      </c>
      <c r="G2119" s="8">
        <f t="shared" si="697"/>
        <v>53</v>
      </c>
      <c r="H2119" s="9">
        <v>7.4931919679999996</v>
      </c>
      <c r="I2119" s="8">
        <f t="shared" si="698"/>
        <v>7</v>
      </c>
      <c r="J2119" s="10">
        <v>175.7260273</v>
      </c>
      <c r="K2119" s="8">
        <f t="shared" si="699"/>
        <v>176</v>
      </c>
      <c r="L2119" s="5" t="s">
        <v>246</v>
      </c>
    </row>
    <row r="2120" spans="1:12">
      <c r="A2120" s="6">
        <v>109</v>
      </c>
      <c r="B2120" s="6">
        <v>29</v>
      </c>
      <c r="C2120" s="6">
        <v>28</v>
      </c>
      <c r="D2120" s="7">
        <v>23.263169909999998</v>
      </c>
      <c r="E2120" s="8">
        <f t="shared" si="696"/>
        <v>23</v>
      </c>
      <c r="F2120" s="7">
        <v>60.516002100000001</v>
      </c>
      <c r="G2120" s="8">
        <f t="shared" si="697"/>
        <v>61</v>
      </c>
      <c r="H2120" s="9">
        <v>6.7246885030000003</v>
      </c>
      <c r="I2120" s="8">
        <f t="shared" si="698"/>
        <v>7</v>
      </c>
      <c r="J2120" s="10">
        <v>194.17554709999999</v>
      </c>
      <c r="K2120" s="8">
        <f t="shared" si="699"/>
        <v>194</v>
      </c>
      <c r="L2120" s="5" t="s">
        <v>246</v>
      </c>
    </row>
    <row r="2121" spans="1:12">
      <c r="A2121" s="6">
        <v>100</v>
      </c>
      <c r="B2121" s="6">
        <v>32</v>
      </c>
      <c r="C2121" s="6">
        <v>26</v>
      </c>
      <c r="D2121" s="7">
        <v>25.234660999999999</v>
      </c>
      <c r="E2121" s="8">
        <f t="shared" si="696"/>
        <v>25</v>
      </c>
      <c r="F2121" s="7">
        <v>57.531614689999998</v>
      </c>
      <c r="G2121" s="8">
        <f t="shared" si="697"/>
        <v>58</v>
      </c>
      <c r="H2121" s="9">
        <v>6.0434856850000003</v>
      </c>
      <c r="I2121" s="8">
        <f t="shared" si="698"/>
        <v>6</v>
      </c>
      <c r="J2121" s="10">
        <v>124.2261737</v>
      </c>
      <c r="K2121" s="8">
        <f t="shared" si="699"/>
        <v>124</v>
      </c>
      <c r="L2121" s="5" t="s">
        <v>246</v>
      </c>
    </row>
    <row r="2122" spans="1:12">
      <c r="A2122" s="6">
        <v>100</v>
      </c>
      <c r="B2122" s="6">
        <v>24</v>
      </c>
      <c r="C2122" s="6">
        <v>28</v>
      </c>
      <c r="D2122" s="7">
        <v>25.59535262</v>
      </c>
      <c r="E2122" s="8">
        <f t="shared" si="696"/>
        <v>26</v>
      </c>
      <c r="F2122" s="7">
        <v>57.729208460000002</v>
      </c>
      <c r="G2122" s="8">
        <f t="shared" si="697"/>
        <v>58</v>
      </c>
      <c r="H2122" s="9">
        <v>7.101661011</v>
      </c>
      <c r="I2122" s="8">
        <f t="shared" si="698"/>
        <v>7</v>
      </c>
      <c r="J2122" s="10">
        <v>195.77332509999999</v>
      </c>
      <c r="K2122" s="8">
        <f t="shared" si="699"/>
        <v>196</v>
      </c>
      <c r="L2122" s="5" t="s">
        <v>246</v>
      </c>
    </row>
    <row r="2123" spans="1:12">
      <c r="A2123" s="6">
        <v>83</v>
      </c>
      <c r="B2123" s="6">
        <v>21</v>
      </c>
      <c r="C2123" s="6">
        <v>28</v>
      </c>
      <c r="D2123" s="7">
        <v>25.567483200000002</v>
      </c>
      <c r="E2123" s="8">
        <f t="shared" si="696"/>
        <v>26</v>
      </c>
      <c r="F2123" s="7">
        <v>60.492446020000003</v>
      </c>
      <c r="G2123" s="8">
        <f t="shared" si="697"/>
        <v>60</v>
      </c>
      <c r="H2123" s="9">
        <v>7.4669006830000004</v>
      </c>
      <c r="I2123" s="8">
        <f t="shared" si="698"/>
        <v>7</v>
      </c>
      <c r="J2123" s="10">
        <v>190.22578429999999</v>
      </c>
      <c r="K2123" s="8">
        <f t="shared" si="699"/>
        <v>190</v>
      </c>
      <c r="L2123" s="5" t="s">
        <v>246</v>
      </c>
    </row>
    <row r="2124" spans="1:12">
      <c r="A2124" s="6">
        <v>120</v>
      </c>
      <c r="B2124" s="6">
        <v>23</v>
      </c>
      <c r="C2124" s="6">
        <v>28</v>
      </c>
      <c r="D2124" s="7">
        <v>25.67324193</v>
      </c>
      <c r="E2124" s="8">
        <f t="shared" si="696"/>
        <v>26</v>
      </c>
      <c r="F2124" s="7">
        <v>51.290436319999998</v>
      </c>
      <c r="G2124" s="8">
        <f t="shared" si="697"/>
        <v>51</v>
      </c>
      <c r="H2124" s="9">
        <v>6.8777992640000001</v>
      </c>
      <c r="I2124" s="8">
        <f t="shared" si="698"/>
        <v>7</v>
      </c>
      <c r="J2124" s="10">
        <v>196.2736367</v>
      </c>
      <c r="K2124" s="8">
        <f t="shared" si="699"/>
        <v>196</v>
      </c>
      <c r="L2124" s="5" t="s">
        <v>246</v>
      </c>
    </row>
    <row r="2125" spans="1:12">
      <c r="A2125" s="6">
        <v>104</v>
      </c>
      <c r="B2125" s="6">
        <v>26</v>
      </c>
      <c r="C2125" s="6">
        <v>30</v>
      </c>
      <c r="D2125" s="7">
        <v>24.407267239999999</v>
      </c>
      <c r="E2125" s="8">
        <f t="shared" si="696"/>
        <v>24</v>
      </c>
      <c r="F2125" s="7">
        <v>62.656926380000002</v>
      </c>
      <c r="G2125" s="8">
        <f t="shared" si="697"/>
        <v>63</v>
      </c>
      <c r="H2125" s="9">
        <v>6.4109928329999999</v>
      </c>
      <c r="I2125" s="8">
        <f t="shared" si="698"/>
        <v>6</v>
      </c>
      <c r="J2125" s="10">
        <v>148.6977358</v>
      </c>
      <c r="K2125" s="8">
        <f t="shared" si="699"/>
        <v>149</v>
      </c>
      <c r="L2125" s="5" t="s">
        <v>246</v>
      </c>
    </row>
    <row r="2126" spans="1:12">
      <c r="A2126" s="6">
        <v>108</v>
      </c>
      <c r="B2126" s="6">
        <v>33</v>
      </c>
      <c r="C2126" s="6">
        <v>31</v>
      </c>
      <c r="D2126" s="7">
        <v>23.692870689999999</v>
      </c>
      <c r="E2126" s="8">
        <f t="shared" si="696"/>
        <v>24</v>
      </c>
      <c r="F2126" s="7">
        <v>66.760901230000002</v>
      </c>
      <c r="G2126" s="8">
        <f t="shared" si="697"/>
        <v>67</v>
      </c>
      <c r="H2126" s="9">
        <v>7.3938257040000002</v>
      </c>
      <c r="I2126" s="8">
        <f t="shared" si="698"/>
        <v>7</v>
      </c>
      <c r="J2126" s="10">
        <v>144.65764239999999</v>
      </c>
      <c r="K2126" s="8">
        <f t="shared" si="699"/>
        <v>145</v>
      </c>
      <c r="L2126" s="5" t="s">
        <v>246</v>
      </c>
    </row>
    <row r="2127" spans="1:12">
      <c r="A2127" s="6">
        <v>91</v>
      </c>
      <c r="B2127" s="6">
        <v>25</v>
      </c>
      <c r="C2127" s="6">
        <v>26</v>
      </c>
      <c r="D2127" s="7">
        <v>24.53460016</v>
      </c>
      <c r="E2127" s="8">
        <f t="shared" si="696"/>
        <v>25</v>
      </c>
      <c r="F2127" s="7">
        <v>66.997653749999998</v>
      </c>
      <c r="G2127" s="8">
        <f t="shared" si="697"/>
        <v>67</v>
      </c>
      <c r="H2127" s="9">
        <v>7.4824142250000003</v>
      </c>
      <c r="I2127" s="8">
        <f t="shared" si="698"/>
        <v>7</v>
      </c>
      <c r="J2127" s="10">
        <v>180.50592570000001</v>
      </c>
      <c r="K2127" s="8">
        <f t="shared" si="699"/>
        <v>181</v>
      </c>
      <c r="L2127" s="5" t="s">
        <v>246</v>
      </c>
    </row>
    <row r="2128" spans="1:12">
      <c r="A2128" s="6">
        <v>86</v>
      </c>
      <c r="B2128" s="6">
        <v>26</v>
      </c>
      <c r="C2128" s="6">
        <v>27</v>
      </c>
      <c r="D2128" s="7">
        <v>27.131404029999999</v>
      </c>
      <c r="E2128" s="8">
        <f t="shared" si="696"/>
        <v>27</v>
      </c>
      <c r="F2128" s="7">
        <v>52.893682990000002</v>
      </c>
      <c r="G2128" s="8">
        <f t="shared" si="697"/>
        <v>53</v>
      </c>
      <c r="H2128" s="9">
        <v>6.0811729809999999</v>
      </c>
      <c r="I2128" s="8">
        <f t="shared" si="698"/>
        <v>6</v>
      </c>
      <c r="J2128" s="10">
        <v>192.42803810000001</v>
      </c>
      <c r="K2128" s="8">
        <f t="shared" si="699"/>
        <v>192</v>
      </c>
      <c r="L2128" s="5" t="s">
        <v>246</v>
      </c>
    </row>
    <row r="2129" spans="1:12">
      <c r="A2129" s="6">
        <v>98</v>
      </c>
      <c r="B2129" s="6">
        <v>18</v>
      </c>
      <c r="C2129" s="6">
        <v>27</v>
      </c>
      <c r="D2129" s="7">
        <v>27.56088634</v>
      </c>
      <c r="E2129" s="8">
        <f t="shared" si="696"/>
        <v>28</v>
      </c>
      <c r="F2129" s="7">
        <v>68.492998970000002</v>
      </c>
      <c r="G2129" s="8">
        <f t="shared" si="697"/>
        <v>68</v>
      </c>
      <c r="H2129" s="9">
        <v>6.5163121479999999</v>
      </c>
      <c r="I2129" s="8">
        <f t="shared" si="698"/>
        <v>7</v>
      </c>
      <c r="J2129" s="10">
        <v>167.43580750000001</v>
      </c>
      <c r="K2129" s="8">
        <f t="shared" si="699"/>
        <v>167</v>
      </c>
      <c r="L2129" s="5" t="s">
        <v>246</v>
      </c>
    </row>
    <row r="2130" spans="1:12">
      <c r="A2130" s="6">
        <v>111</v>
      </c>
      <c r="B2130" s="6">
        <v>27</v>
      </c>
      <c r="C2130" s="6">
        <v>31</v>
      </c>
      <c r="D2130" s="7">
        <v>23.593023129999999</v>
      </c>
      <c r="E2130" s="8">
        <f t="shared" si="696"/>
        <v>24</v>
      </c>
      <c r="F2130" s="7">
        <v>55.275649770000001</v>
      </c>
      <c r="G2130" s="8">
        <f t="shared" si="697"/>
        <v>55</v>
      </c>
      <c r="H2130" s="9">
        <v>6.0433309509999997</v>
      </c>
      <c r="I2130" s="8">
        <f t="shared" si="698"/>
        <v>6</v>
      </c>
      <c r="J2130" s="10">
        <v>191.3980675</v>
      </c>
      <c r="K2130" s="8">
        <f t="shared" si="699"/>
        <v>191</v>
      </c>
      <c r="L2130" s="5" t="s">
        <v>246</v>
      </c>
    </row>
    <row r="2131" spans="1:12">
      <c r="A2131" s="6">
        <v>84</v>
      </c>
      <c r="B2131" s="6">
        <v>39</v>
      </c>
      <c r="C2131" s="6">
        <v>35</v>
      </c>
      <c r="D2131" s="7">
        <v>23.17714381</v>
      </c>
      <c r="E2131" s="8">
        <f t="shared" si="696"/>
        <v>23</v>
      </c>
      <c r="F2131" s="7">
        <v>52.138640340000002</v>
      </c>
      <c r="G2131" s="8">
        <f t="shared" si="697"/>
        <v>52</v>
      </c>
      <c r="H2131" s="9">
        <v>6.9594041349999998</v>
      </c>
      <c r="I2131" s="8">
        <f t="shared" si="698"/>
        <v>7</v>
      </c>
      <c r="J2131" s="10">
        <v>117.31135620000001</v>
      </c>
      <c r="K2131" s="8">
        <f t="shared" si="699"/>
        <v>117</v>
      </c>
      <c r="L2131" s="5" t="s">
        <v>246</v>
      </c>
    </row>
    <row r="2132" spans="1:12">
      <c r="A2132" s="6">
        <v>98</v>
      </c>
      <c r="B2132" s="6">
        <v>27</v>
      </c>
      <c r="C2132" s="6">
        <v>27</v>
      </c>
      <c r="D2132" s="7">
        <v>24.713840650000002</v>
      </c>
      <c r="E2132" s="8">
        <f t="shared" si="696"/>
        <v>25</v>
      </c>
      <c r="F2132" s="7">
        <v>51.291425340000004</v>
      </c>
      <c r="G2132" s="8">
        <f t="shared" si="697"/>
        <v>51</v>
      </c>
      <c r="H2132" s="9">
        <v>7.2381095560000004</v>
      </c>
      <c r="I2132" s="8">
        <f t="shared" si="698"/>
        <v>7</v>
      </c>
      <c r="J2132" s="10">
        <v>197.64397109999999</v>
      </c>
      <c r="K2132" s="8">
        <f t="shared" si="699"/>
        <v>198</v>
      </c>
      <c r="L2132" s="5" t="s">
        <v>246</v>
      </c>
    </row>
    <row r="2133" spans="1:12">
      <c r="A2133" s="6">
        <v>118</v>
      </c>
      <c r="B2133" s="6">
        <v>21</v>
      </c>
      <c r="C2133" s="6">
        <v>34</v>
      </c>
      <c r="D2133" s="7">
        <v>24.385346439999999</v>
      </c>
      <c r="E2133" s="8">
        <f t="shared" si="696"/>
        <v>24</v>
      </c>
      <c r="F2133" s="7">
        <v>64.725430729999999</v>
      </c>
      <c r="G2133" s="8">
        <f t="shared" si="697"/>
        <v>65</v>
      </c>
      <c r="H2133" s="9">
        <v>7.2342583749999996</v>
      </c>
      <c r="I2133" s="8">
        <f t="shared" si="698"/>
        <v>7</v>
      </c>
      <c r="J2133" s="10">
        <v>119.6324109</v>
      </c>
      <c r="K2133" s="8">
        <f t="shared" si="699"/>
        <v>120</v>
      </c>
      <c r="L2133" s="5" t="s">
        <v>246</v>
      </c>
    </row>
    <row r="2134" spans="1:12">
      <c r="A2134" s="6">
        <v>103</v>
      </c>
      <c r="B2134" s="6">
        <v>27</v>
      </c>
      <c r="C2134" s="6">
        <v>31</v>
      </c>
      <c r="D2134" s="7">
        <v>27.159985379999998</v>
      </c>
      <c r="E2134" s="8">
        <f t="shared" si="696"/>
        <v>27</v>
      </c>
      <c r="F2134" s="7">
        <v>51.591007529999999</v>
      </c>
      <c r="G2134" s="8">
        <f t="shared" si="697"/>
        <v>52</v>
      </c>
      <c r="H2134" s="9">
        <v>6.6915412329999997</v>
      </c>
      <c r="I2134" s="8">
        <f t="shared" si="698"/>
        <v>7</v>
      </c>
      <c r="J2134" s="10">
        <v>126.1752206</v>
      </c>
      <c r="K2134" s="8">
        <f t="shared" si="699"/>
        <v>126</v>
      </c>
      <c r="L2134" s="5" t="s">
        <v>246</v>
      </c>
    </row>
    <row r="2135" spans="1:12">
      <c r="A2135" s="6">
        <v>82</v>
      </c>
      <c r="B2135" s="6">
        <v>24</v>
      </c>
      <c r="C2135" s="6">
        <v>33</v>
      </c>
      <c r="D2135" s="7">
        <v>26.535431679999999</v>
      </c>
      <c r="E2135" s="8">
        <f t="shared" si="696"/>
        <v>27</v>
      </c>
      <c r="F2135" s="7">
        <v>67.096080990000004</v>
      </c>
      <c r="G2135" s="8">
        <f t="shared" si="697"/>
        <v>67</v>
      </c>
      <c r="H2135" s="9">
        <v>6.8095935540000001</v>
      </c>
      <c r="I2135" s="8">
        <f t="shared" si="698"/>
        <v>7</v>
      </c>
      <c r="J2135" s="10">
        <v>120.6494434</v>
      </c>
      <c r="K2135" s="8">
        <f t="shared" si="699"/>
        <v>121</v>
      </c>
      <c r="L2135" s="5" t="s">
        <v>246</v>
      </c>
    </row>
    <row r="2136" spans="1:12">
      <c r="A2136" s="6">
        <v>86</v>
      </c>
      <c r="B2136" s="6">
        <v>31</v>
      </c>
      <c r="C2136" s="6">
        <v>35</v>
      </c>
      <c r="D2136" s="7">
        <v>27.012072839999998</v>
      </c>
      <c r="E2136" s="8">
        <f t="shared" si="696"/>
        <v>27</v>
      </c>
      <c r="F2136" s="7">
        <v>60.766452559999998</v>
      </c>
      <c r="G2136" s="8">
        <f t="shared" si="697"/>
        <v>61</v>
      </c>
      <c r="H2136" s="9">
        <v>6.4857614190000001</v>
      </c>
      <c r="I2136" s="8">
        <f t="shared" si="698"/>
        <v>6</v>
      </c>
      <c r="J2136" s="10">
        <v>191.4508931</v>
      </c>
      <c r="K2136" s="8">
        <f t="shared" si="699"/>
        <v>191</v>
      </c>
      <c r="L2136" s="5" t="s">
        <v>246</v>
      </c>
    </row>
    <row r="2137" spans="1:12">
      <c r="A2137" s="6">
        <v>88</v>
      </c>
      <c r="B2137" s="6">
        <v>35</v>
      </c>
      <c r="C2137" s="6">
        <v>35</v>
      </c>
      <c r="D2137" s="7">
        <v>27.559064750000001</v>
      </c>
      <c r="E2137" s="8">
        <f t="shared" si="696"/>
        <v>28</v>
      </c>
      <c r="F2137" s="7">
        <v>58.457429070000003</v>
      </c>
      <c r="G2137" s="8">
        <f t="shared" si="697"/>
        <v>58</v>
      </c>
      <c r="H2137" s="9">
        <v>6.7844606020000002</v>
      </c>
      <c r="I2137" s="8">
        <f t="shared" si="698"/>
        <v>7</v>
      </c>
      <c r="J2137" s="10">
        <v>117.93899930000001</v>
      </c>
      <c r="K2137" s="8">
        <f t="shared" si="699"/>
        <v>118</v>
      </c>
      <c r="L2137" s="5" t="s">
        <v>246</v>
      </c>
    </row>
    <row r="2138" spans="1:12">
      <c r="A2138" s="6">
        <v>84</v>
      </c>
      <c r="B2138" s="6">
        <v>27</v>
      </c>
      <c r="C2138" s="6">
        <v>29</v>
      </c>
      <c r="D2138" s="7">
        <v>23.322931610000001</v>
      </c>
      <c r="E2138" s="8">
        <f t="shared" si="696"/>
        <v>23</v>
      </c>
      <c r="F2138" s="7">
        <v>53.003663340000003</v>
      </c>
      <c r="G2138" s="8">
        <f t="shared" si="697"/>
        <v>53</v>
      </c>
      <c r="H2138" s="9">
        <v>7.1670925859999999</v>
      </c>
      <c r="I2138" s="8">
        <f t="shared" si="698"/>
        <v>7</v>
      </c>
      <c r="J2138" s="10">
        <v>168.2644287</v>
      </c>
      <c r="K2138" s="8">
        <f t="shared" si="699"/>
        <v>168</v>
      </c>
      <c r="L2138" s="5" t="s">
        <v>246</v>
      </c>
    </row>
    <row r="2139" spans="1:12">
      <c r="A2139" s="6">
        <v>120</v>
      </c>
      <c r="B2139" s="6">
        <v>40</v>
      </c>
      <c r="C2139" s="6">
        <v>33</v>
      </c>
      <c r="D2139" s="7">
        <v>24.238506080000001</v>
      </c>
      <c r="E2139" s="8">
        <f t="shared" si="696"/>
        <v>24</v>
      </c>
      <c r="F2139" s="7">
        <v>54.303296320000001</v>
      </c>
      <c r="G2139" s="8">
        <f t="shared" si="697"/>
        <v>54</v>
      </c>
      <c r="H2139" s="9">
        <v>6.7341053899999999</v>
      </c>
      <c r="I2139" s="8">
        <f t="shared" si="698"/>
        <v>7</v>
      </c>
      <c r="J2139" s="10">
        <v>115.1564012</v>
      </c>
      <c r="K2139" s="8">
        <f t="shared" si="699"/>
        <v>115</v>
      </c>
      <c r="L2139" s="5" t="s">
        <v>246</v>
      </c>
    </row>
    <row r="2140" spans="1:12">
      <c r="A2140" s="6">
        <v>106</v>
      </c>
      <c r="B2140" s="6">
        <v>40</v>
      </c>
      <c r="C2140" s="6">
        <v>30</v>
      </c>
      <c r="D2140" s="7">
        <v>23.426116440000001</v>
      </c>
      <c r="E2140" s="8">
        <f t="shared" si="696"/>
        <v>23</v>
      </c>
      <c r="F2140" s="7">
        <v>64.106515279999996</v>
      </c>
      <c r="G2140" s="8">
        <f t="shared" si="697"/>
        <v>64</v>
      </c>
      <c r="H2140" s="9">
        <v>6.7799843839999996</v>
      </c>
      <c r="I2140" s="8">
        <f t="shared" si="698"/>
        <v>7</v>
      </c>
      <c r="J2140" s="10">
        <v>122.6847408</v>
      </c>
      <c r="K2140" s="8">
        <f t="shared" si="699"/>
        <v>123</v>
      </c>
      <c r="L2140" s="5" t="s">
        <v>246</v>
      </c>
    </row>
    <row r="2141" spans="1:12">
      <c r="A2141" s="6">
        <v>113</v>
      </c>
      <c r="B2141" s="6">
        <v>21</v>
      </c>
      <c r="C2141" s="6">
        <v>33</v>
      </c>
      <c r="D2141" s="7">
        <v>26.022414439999999</v>
      </c>
      <c r="E2141" s="8">
        <f t="shared" si="696"/>
        <v>26</v>
      </c>
      <c r="F2141" s="7">
        <v>55.83288958</v>
      </c>
      <c r="G2141" s="8">
        <f t="shared" si="697"/>
        <v>56</v>
      </c>
      <c r="H2141" s="9">
        <v>7.2774227380000003</v>
      </c>
      <c r="I2141" s="8">
        <f t="shared" si="698"/>
        <v>7</v>
      </c>
      <c r="J2141" s="10">
        <v>176.90209239999999</v>
      </c>
      <c r="K2141" s="8">
        <f t="shared" si="699"/>
        <v>177</v>
      </c>
      <c r="L2141" s="5" t="s">
        <v>246</v>
      </c>
    </row>
    <row r="2142" spans="1:12">
      <c r="A2142" s="6">
        <v>117</v>
      </c>
      <c r="B2142" s="6">
        <v>34</v>
      </c>
      <c r="C2142" s="6">
        <v>25</v>
      </c>
      <c r="D2142" s="7">
        <v>24.838461779999999</v>
      </c>
      <c r="E2142" s="8">
        <f t="shared" si="696"/>
        <v>25</v>
      </c>
      <c r="F2142" s="7">
        <v>56.768531600000003</v>
      </c>
      <c r="G2142" s="8">
        <f t="shared" si="697"/>
        <v>57</v>
      </c>
      <c r="H2142" s="9">
        <v>7.2127004799999996</v>
      </c>
      <c r="I2142" s="8">
        <f t="shared" si="698"/>
        <v>7</v>
      </c>
      <c r="J2142" s="10">
        <v>124.4135035</v>
      </c>
      <c r="K2142" s="8">
        <f t="shared" si="699"/>
        <v>124</v>
      </c>
      <c r="L2142" s="5" t="s">
        <v>246</v>
      </c>
    </row>
    <row r="2143" spans="1:12">
      <c r="A2143" s="6">
        <v>80</v>
      </c>
      <c r="B2143" s="6">
        <v>30</v>
      </c>
      <c r="C2143" s="6">
        <v>25</v>
      </c>
      <c r="D2143" s="7">
        <v>26.240921740000001</v>
      </c>
      <c r="E2143" s="8">
        <f t="shared" si="696"/>
        <v>26</v>
      </c>
      <c r="F2143" s="7">
        <v>65.643813570000006</v>
      </c>
      <c r="G2143" s="8">
        <f t="shared" si="697"/>
        <v>66</v>
      </c>
      <c r="H2143" s="9">
        <v>7.4872669910000003</v>
      </c>
      <c r="I2143" s="8">
        <f t="shared" si="698"/>
        <v>7</v>
      </c>
      <c r="J2143" s="10">
        <v>148.37712020000001</v>
      </c>
      <c r="K2143" s="8">
        <f t="shared" si="699"/>
        <v>148</v>
      </c>
      <c r="L2143" s="5" t="s">
        <v>246</v>
      </c>
    </row>
    <row r="2144" spans="1:12">
      <c r="A2144" s="6">
        <v>88</v>
      </c>
      <c r="B2144" s="6">
        <v>21</v>
      </c>
      <c r="C2144" s="6">
        <v>27</v>
      </c>
      <c r="D2144" s="7">
        <v>24.430119250000001</v>
      </c>
      <c r="E2144" s="8">
        <f t="shared" si="696"/>
        <v>24</v>
      </c>
      <c r="F2144" s="7">
        <v>66.024111869999999</v>
      </c>
      <c r="G2144" s="8">
        <f t="shared" si="697"/>
        <v>66</v>
      </c>
      <c r="H2144" s="9">
        <v>7.2311665459999999</v>
      </c>
      <c r="I2144" s="8">
        <f t="shared" si="698"/>
        <v>7</v>
      </c>
      <c r="J2144" s="10">
        <v>181.63682739999999</v>
      </c>
      <c r="K2144" s="8">
        <f t="shared" si="699"/>
        <v>182</v>
      </c>
      <c r="L2144" s="5" t="s">
        <v>246</v>
      </c>
    </row>
    <row r="2145" spans="1:12">
      <c r="A2145" s="6">
        <v>113</v>
      </c>
      <c r="B2145" s="6">
        <v>33</v>
      </c>
      <c r="C2145" s="6">
        <v>34</v>
      </c>
      <c r="D2145" s="7">
        <v>26.003739639999999</v>
      </c>
      <c r="E2145" s="8">
        <f t="shared" si="696"/>
        <v>26</v>
      </c>
      <c r="F2145" s="7">
        <v>62.144510199999999</v>
      </c>
      <c r="G2145" s="8">
        <f t="shared" si="697"/>
        <v>62</v>
      </c>
      <c r="H2145" s="9">
        <v>6.5598171609999998</v>
      </c>
      <c r="I2145" s="8">
        <f t="shared" si="698"/>
        <v>7</v>
      </c>
      <c r="J2145" s="10">
        <v>153.47777600000001</v>
      </c>
      <c r="K2145" s="8">
        <f t="shared" si="699"/>
        <v>153</v>
      </c>
      <c r="L2145" s="5" t="s">
        <v>246</v>
      </c>
    </row>
    <row r="2146" spans="1:12">
      <c r="A2146" s="6">
        <v>87</v>
      </c>
      <c r="B2146" s="6">
        <v>23</v>
      </c>
      <c r="C2146" s="6">
        <v>28</v>
      </c>
      <c r="D2146" s="7">
        <v>26.223674039999999</v>
      </c>
      <c r="E2146" s="8">
        <f t="shared" si="696"/>
        <v>26</v>
      </c>
      <c r="F2146" s="7">
        <v>62.265945590000001</v>
      </c>
      <c r="G2146" s="8">
        <f t="shared" si="697"/>
        <v>62</v>
      </c>
      <c r="H2146" s="9">
        <v>6.9795906270000003</v>
      </c>
      <c r="I2146" s="8">
        <f t="shared" si="698"/>
        <v>7</v>
      </c>
      <c r="J2146" s="10">
        <v>193.74619680000001</v>
      </c>
      <c r="K2146" s="8">
        <f t="shared" si="699"/>
        <v>194</v>
      </c>
      <c r="L2146" s="5" t="s">
        <v>246</v>
      </c>
    </row>
    <row r="2147" spans="1:12">
      <c r="A2147" s="6">
        <v>113</v>
      </c>
      <c r="B2147" s="6">
        <v>15</v>
      </c>
      <c r="C2147" s="6">
        <v>29</v>
      </c>
      <c r="D2147" s="7">
        <v>27.096171550000001</v>
      </c>
      <c r="E2147" s="8">
        <f t="shared" si="696"/>
        <v>27</v>
      </c>
      <c r="F2147" s="7">
        <v>63.553242619999999</v>
      </c>
      <c r="G2147" s="8">
        <f t="shared" si="697"/>
        <v>64</v>
      </c>
      <c r="H2147" s="9">
        <v>6.7792300409999999</v>
      </c>
      <c r="I2147" s="8">
        <f t="shared" si="698"/>
        <v>7</v>
      </c>
      <c r="J2147" s="10">
        <v>190.24405659999999</v>
      </c>
      <c r="K2147" s="8">
        <f t="shared" si="699"/>
        <v>190</v>
      </c>
      <c r="L2147" s="5" t="s">
        <v>246</v>
      </c>
    </row>
    <row r="2148" spans="1:12">
      <c r="A2148" s="6">
        <v>98</v>
      </c>
      <c r="B2148" s="6">
        <v>29</v>
      </c>
      <c r="C2148" s="6">
        <v>30</v>
      </c>
      <c r="D2148" s="7">
        <v>25.64004392</v>
      </c>
      <c r="E2148" s="8">
        <f t="shared" si="696"/>
        <v>26</v>
      </c>
      <c r="F2148" s="7">
        <v>61.032734810000001</v>
      </c>
      <c r="G2148" s="8">
        <f t="shared" si="697"/>
        <v>61</v>
      </c>
      <c r="H2148" s="9">
        <v>6.2179743490000003</v>
      </c>
      <c r="I2148" s="8">
        <f t="shared" si="698"/>
        <v>6</v>
      </c>
      <c r="J2148" s="10">
        <v>199.47356360000001</v>
      </c>
      <c r="K2148" s="8">
        <f t="shared" si="699"/>
        <v>199</v>
      </c>
      <c r="L2148" s="5" t="s">
        <v>246</v>
      </c>
    </row>
    <row r="2149" spans="1:12">
      <c r="A2149" s="6">
        <v>97</v>
      </c>
      <c r="B2149" s="6">
        <v>29</v>
      </c>
      <c r="C2149" s="6">
        <v>27</v>
      </c>
      <c r="D2149" s="7">
        <v>27.74576987</v>
      </c>
      <c r="E2149" s="8">
        <f t="shared" si="696"/>
        <v>28</v>
      </c>
      <c r="F2149" s="7">
        <v>54.369760749999998</v>
      </c>
      <c r="G2149" s="8">
        <f t="shared" si="697"/>
        <v>54</v>
      </c>
      <c r="H2149" s="9">
        <v>7.2050787850000004</v>
      </c>
      <c r="I2149" s="8">
        <f t="shared" si="698"/>
        <v>7</v>
      </c>
      <c r="J2149" s="10">
        <v>139.86194309999999</v>
      </c>
      <c r="K2149" s="8">
        <f t="shared" si="699"/>
        <v>140</v>
      </c>
      <c r="L2149" s="5" t="s">
        <v>246</v>
      </c>
    </row>
    <row r="2150" spans="1:12">
      <c r="A2150" s="6">
        <v>85</v>
      </c>
      <c r="B2150" s="6">
        <v>35</v>
      </c>
      <c r="C2150" s="6">
        <v>32</v>
      </c>
      <c r="D2150" s="7">
        <v>26.249281979999999</v>
      </c>
      <c r="E2150" s="8">
        <f t="shared" si="696"/>
        <v>26</v>
      </c>
      <c r="F2150" s="7">
        <v>54.286178190000001</v>
      </c>
      <c r="G2150" s="8">
        <f t="shared" si="697"/>
        <v>54</v>
      </c>
      <c r="H2150" s="9">
        <v>6.8540112649999996</v>
      </c>
      <c r="I2150" s="8">
        <f t="shared" si="698"/>
        <v>7</v>
      </c>
      <c r="J2150" s="10">
        <v>133.11202320000001</v>
      </c>
      <c r="K2150" s="8">
        <f t="shared" si="699"/>
        <v>133</v>
      </c>
      <c r="L2150" s="5" t="s">
        <v>246</v>
      </c>
    </row>
    <row r="2151" spans="1:12">
      <c r="A2151" s="6">
        <v>82</v>
      </c>
      <c r="B2151" s="6">
        <v>29</v>
      </c>
      <c r="C2151" s="6">
        <v>35</v>
      </c>
      <c r="D2151" s="7">
        <v>26.673771590000001</v>
      </c>
      <c r="E2151" s="8">
        <f t="shared" si="696"/>
        <v>27</v>
      </c>
      <c r="F2151" s="7">
        <v>52.242262850000003</v>
      </c>
      <c r="G2151" s="8">
        <f t="shared" si="697"/>
        <v>52</v>
      </c>
      <c r="H2151" s="9">
        <v>6.2468723940000004</v>
      </c>
      <c r="I2151" s="8">
        <f t="shared" si="698"/>
        <v>6</v>
      </c>
      <c r="J2151" s="10">
        <v>156.15438979999999</v>
      </c>
      <c r="K2151" s="8">
        <f t="shared" si="699"/>
        <v>156</v>
      </c>
      <c r="L2151" s="5" t="s">
        <v>246</v>
      </c>
    </row>
    <row r="2152" spans="1:12">
      <c r="A2152" s="6">
        <v>103</v>
      </c>
      <c r="B2152" s="6">
        <v>33</v>
      </c>
      <c r="C2152" s="6">
        <v>25</v>
      </c>
      <c r="D2152" s="7">
        <v>27.102103970000002</v>
      </c>
      <c r="E2152" s="8">
        <f t="shared" si="696"/>
        <v>27</v>
      </c>
      <c r="F2152" s="7">
        <v>55.749733200000001</v>
      </c>
      <c r="G2152" s="8">
        <f t="shared" si="697"/>
        <v>56</v>
      </c>
      <c r="H2152" s="9">
        <v>6.911066044</v>
      </c>
      <c r="I2152" s="8">
        <f t="shared" si="698"/>
        <v>7</v>
      </c>
      <c r="J2152" s="10">
        <v>139.50131709999999</v>
      </c>
      <c r="K2152" s="8">
        <f t="shared" si="699"/>
        <v>140</v>
      </c>
      <c r="L2152" s="5" t="s">
        <v>246</v>
      </c>
    </row>
    <row r="2153" spans="1:12">
      <c r="A2153" s="6">
        <v>112</v>
      </c>
      <c r="B2153" s="6">
        <v>17</v>
      </c>
      <c r="C2153" s="6">
        <v>28</v>
      </c>
      <c r="D2153" s="7">
        <v>27.62975458</v>
      </c>
      <c r="E2153" s="8">
        <f t="shared" si="696"/>
        <v>28</v>
      </c>
      <c r="F2153" s="7">
        <v>61.260025980000002</v>
      </c>
      <c r="G2153" s="8">
        <f t="shared" si="697"/>
        <v>61</v>
      </c>
      <c r="H2153" s="9">
        <v>6.7774179889999999</v>
      </c>
      <c r="I2153" s="8">
        <f t="shared" si="698"/>
        <v>7</v>
      </c>
      <c r="J2153" s="10">
        <v>196.64926639999999</v>
      </c>
      <c r="K2153" s="8">
        <f t="shared" si="699"/>
        <v>197</v>
      </c>
      <c r="L2153" s="5" t="s">
        <v>246</v>
      </c>
    </row>
    <row r="2154" spans="1:12">
      <c r="A2154" s="6">
        <v>99</v>
      </c>
      <c r="B2154" s="6">
        <v>19</v>
      </c>
      <c r="C2154" s="6">
        <v>33</v>
      </c>
      <c r="D2154" s="7">
        <v>27.5364547</v>
      </c>
      <c r="E2154" s="8">
        <f t="shared" si="696"/>
        <v>28</v>
      </c>
      <c r="F2154" s="7">
        <v>55.51673151</v>
      </c>
      <c r="G2154" s="8">
        <f t="shared" si="697"/>
        <v>56</v>
      </c>
      <c r="H2154" s="9">
        <v>6.2737419829999999</v>
      </c>
      <c r="I2154" s="8">
        <f t="shared" si="698"/>
        <v>6</v>
      </c>
      <c r="J2154" s="10">
        <v>130.6377143</v>
      </c>
      <c r="K2154" s="8">
        <f t="shared" si="699"/>
        <v>131</v>
      </c>
      <c r="L2154" s="5" t="s">
        <v>246</v>
      </c>
    </row>
    <row r="2155" spans="1:12">
      <c r="A2155" s="6">
        <v>120</v>
      </c>
      <c r="B2155" s="6">
        <v>20</v>
      </c>
      <c r="C2155" s="6">
        <v>34</v>
      </c>
      <c r="D2155" s="7">
        <v>23.56960509</v>
      </c>
      <c r="E2155" s="8">
        <f t="shared" si="696"/>
        <v>24</v>
      </c>
      <c r="F2155" s="7">
        <v>50.563397270000003</v>
      </c>
      <c r="G2155" s="8">
        <f t="shared" si="697"/>
        <v>51</v>
      </c>
      <c r="H2155" s="9">
        <v>6.9061245869999999</v>
      </c>
      <c r="I2155" s="8">
        <f t="shared" si="698"/>
        <v>7</v>
      </c>
      <c r="J2155" s="10">
        <v>130.37971189999999</v>
      </c>
      <c r="K2155" s="8">
        <f t="shared" si="699"/>
        <v>130</v>
      </c>
      <c r="L2155" s="5" t="s">
        <v>246</v>
      </c>
    </row>
    <row r="2156" spans="1:12">
      <c r="A2156" s="6">
        <v>114</v>
      </c>
      <c r="B2156" s="6">
        <v>27</v>
      </c>
      <c r="C2156" s="6">
        <v>28</v>
      </c>
      <c r="D2156" s="7">
        <v>24.994517590000001</v>
      </c>
      <c r="E2156" s="8">
        <f t="shared" si="696"/>
        <v>25</v>
      </c>
      <c r="F2156" s="7">
        <v>57.932502020000001</v>
      </c>
      <c r="G2156" s="8">
        <f t="shared" si="697"/>
        <v>58</v>
      </c>
      <c r="H2156" s="9">
        <v>7.1628023570000003</v>
      </c>
      <c r="I2156" s="8">
        <f t="shared" si="698"/>
        <v>7</v>
      </c>
      <c r="J2156" s="10">
        <v>192.87368219999999</v>
      </c>
      <c r="K2156" s="8">
        <f t="shared" si="699"/>
        <v>193</v>
      </c>
      <c r="L2156" s="5" t="s">
        <v>246</v>
      </c>
    </row>
    <row r="2157" spans="1:12">
      <c r="A2157" s="6">
        <v>100</v>
      </c>
      <c r="B2157" s="6">
        <v>40</v>
      </c>
      <c r="C2157" s="6">
        <v>35</v>
      </c>
      <c r="D2157" s="7">
        <v>27.564417880000001</v>
      </c>
      <c r="E2157" s="8">
        <f t="shared" si="696"/>
        <v>28</v>
      </c>
      <c r="F2157" s="7">
        <v>54.410940789999998</v>
      </c>
      <c r="G2157" s="8">
        <f t="shared" si="697"/>
        <v>54</v>
      </c>
      <c r="H2157" s="9">
        <v>6.9557873509999997</v>
      </c>
      <c r="I2157" s="8">
        <f t="shared" si="698"/>
        <v>7</v>
      </c>
      <c r="J2157" s="10">
        <v>177.816092</v>
      </c>
      <c r="K2157" s="8">
        <f t="shared" si="699"/>
        <v>178</v>
      </c>
      <c r="L2157" s="5" t="s">
        <v>246</v>
      </c>
    </row>
    <row r="2158" spans="1:12">
      <c r="A2158" s="6">
        <v>108</v>
      </c>
      <c r="B2158" s="6">
        <v>35</v>
      </c>
      <c r="C2158" s="6">
        <v>25</v>
      </c>
      <c r="D2158" s="7">
        <v>23.981433379999999</v>
      </c>
      <c r="E2158" s="8">
        <f t="shared" si="696"/>
        <v>24</v>
      </c>
      <c r="F2158" s="7">
        <v>61.109350839999998</v>
      </c>
      <c r="G2158" s="8">
        <f t="shared" si="697"/>
        <v>61</v>
      </c>
      <c r="H2158" s="9">
        <v>6.9719631690000003</v>
      </c>
      <c r="I2158" s="8">
        <f t="shared" si="698"/>
        <v>7</v>
      </c>
      <c r="J2158" s="10">
        <v>161.52790949999999</v>
      </c>
      <c r="K2158" s="8">
        <f t="shared" si="699"/>
        <v>162</v>
      </c>
      <c r="L2158" s="5" t="s">
        <v>246</v>
      </c>
    </row>
    <row r="2159" spans="1:12">
      <c r="A2159" s="6">
        <v>115</v>
      </c>
      <c r="B2159" s="6">
        <v>31</v>
      </c>
      <c r="C2159" s="6">
        <v>30</v>
      </c>
      <c r="D2159" s="7">
        <v>24.229846590000001</v>
      </c>
      <c r="E2159" s="8">
        <f t="shared" si="696"/>
        <v>24</v>
      </c>
      <c r="F2159" s="7">
        <v>67.377683529999999</v>
      </c>
      <c r="G2159" s="8">
        <f t="shared" si="697"/>
        <v>67</v>
      </c>
      <c r="H2159" s="9">
        <v>6.8409279669999998</v>
      </c>
      <c r="I2159" s="8">
        <f t="shared" si="698"/>
        <v>7</v>
      </c>
      <c r="J2159" s="10">
        <v>122.4073418</v>
      </c>
      <c r="K2159" s="8">
        <f t="shared" si="699"/>
        <v>122</v>
      </c>
      <c r="L2159" s="5" t="s">
        <v>246</v>
      </c>
    </row>
    <row r="2160" spans="1:12">
      <c r="A2160" s="6">
        <v>87</v>
      </c>
      <c r="B2160" s="6">
        <v>28</v>
      </c>
      <c r="C2160" s="6">
        <v>30</v>
      </c>
      <c r="D2160" s="7">
        <v>25.601539689999999</v>
      </c>
      <c r="E2160" s="8">
        <f t="shared" si="696"/>
        <v>26</v>
      </c>
      <c r="F2160" s="7">
        <v>68.662579769999994</v>
      </c>
      <c r="G2160" s="8">
        <f t="shared" si="697"/>
        <v>69</v>
      </c>
      <c r="H2160" s="9">
        <v>6.5366766529999998</v>
      </c>
      <c r="I2160" s="8">
        <f t="shared" si="698"/>
        <v>7</v>
      </c>
      <c r="J2160" s="10">
        <v>168.83836049999999</v>
      </c>
      <c r="K2160" s="8">
        <f t="shared" si="699"/>
        <v>169</v>
      </c>
      <c r="L2160" s="5" t="s">
        <v>246</v>
      </c>
    </row>
    <row r="2161" spans="1:12">
      <c r="A2161" s="6">
        <v>82</v>
      </c>
      <c r="B2161" s="6">
        <v>24</v>
      </c>
      <c r="C2161" s="6">
        <v>26</v>
      </c>
      <c r="D2161" s="7">
        <v>24.31274458</v>
      </c>
      <c r="E2161" s="8">
        <f t="shared" si="696"/>
        <v>24</v>
      </c>
      <c r="F2161" s="7">
        <v>53.572855580000002</v>
      </c>
      <c r="G2161" s="8">
        <f t="shared" si="697"/>
        <v>54</v>
      </c>
      <c r="H2161" s="9">
        <v>6.0894436030000003</v>
      </c>
      <c r="I2161" s="8">
        <f t="shared" si="698"/>
        <v>6</v>
      </c>
      <c r="J2161" s="10">
        <v>184.41039309999999</v>
      </c>
      <c r="K2161" s="8">
        <f t="shared" si="699"/>
        <v>184</v>
      </c>
      <c r="L2161" s="5" t="s">
        <v>246</v>
      </c>
    </row>
    <row r="2162" spans="1:12">
      <c r="A2162" s="6">
        <v>94</v>
      </c>
      <c r="B2162" s="6">
        <v>26</v>
      </c>
      <c r="C2162" s="6">
        <v>27</v>
      </c>
      <c r="D2162" s="7">
        <v>26.366298610000001</v>
      </c>
      <c r="E2162" s="8">
        <f t="shared" si="696"/>
        <v>26</v>
      </c>
      <c r="F2162" s="7">
        <v>52.257384950000002</v>
      </c>
      <c r="G2162" s="8">
        <f t="shared" si="697"/>
        <v>52</v>
      </c>
      <c r="H2162" s="9">
        <v>7.4564603749999998</v>
      </c>
      <c r="I2162" s="8">
        <f t="shared" si="698"/>
        <v>7</v>
      </c>
      <c r="J2162" s="10">
        <v>177.31761610000001</v>
      </c>
      <c r="K2162" s="8">
        <f t="shared" si="699"/>
        <v>177</v>
      </c>
      <c r="L2162" s="5" t="s">
        <v>246</v>
      </c>
    </row>
    <row r="2163" spans="1:12">
      <c r="A2163" s="6">
        <v>87</v>
      </c>
      <c r="B2163" s="6">
        <v>28</v>
      </c>
      <c r="C2163" s="6">
        <v>35</v>
      </c>
      <c r="D2163" s="7">
        <v>26.5602777</v>
      </c>
      <c r="E2163" s="8">
        <f t="shared" si="696"/>
        <v>27</v>
      </c>
      <c r="F2163" s="7">
        <v>57.162181400000001</v>
      </c>
      <c r="G2163" s="8">
        <f t="shared" si="697"/>
        <v>57</v>
      </c>
      <c r="H2163" s="9">
        <v>6.7592119110000004</v>
      </c>
      <c r="I2163" s="8">
        <f t="shared" si="698"/>
        <v>7</v>
      </c>
      <c r="J2163" s="10">
        <v>152.06162269999999</v>
      </c>
      <c r="K2163" s="8">
        <f t="shared" si="699"/>
        <v>152</v>
      </c>
      <c r="L2163" s="5" t="s">
        <v>246</v>
      </c>
    </row>
    <row r="2164" spans="1:12">
      <c r="A2164" s="6">
        <v>118</v>
      </c>
      <c r="B2164" s="6">
        <v>40</v>
      </c>
      <c r="C2164" s="6">
        <v>35</v>
      </c>
      <c r="D2164" s="7">
        <v>26.350342080000001</v>
      </c>
      <c r="E2164" s="8">
        <f t="shared" si="696"/>
        <v>26</v>
      </c>
      <c r="F2164" s="7">
        <v>58.506502380000001</v>
      </c>
      <c r="G2164" s="8">
        <f t="shared" si="697"/>
        <v>59</v>
      </c>
      <c r="H2164" s="9">
        <v>7.460174812</v>
      </c>
      <c r="I2164" s="8">
        <f t="shared" si="698"/>
        <v>7</v>
      </c>
      <c r="J2164" s="10">
        <v>121.5586297</v>
      </c>
      <c r="K2164" s="8">
        <f t="shared" si="699"/>
        <v>122</v>
      </c>
      <c r="L2164" s="5" t="s">
        <v>246</v>
      </c>
    </row>
    <row r="2165" spans="1:12">
      <c r="A2165" s="6">
        <v>87</v>
      </c>
      <c r="B2165" s="6">
        <v>38</v>
      </c>
      <c r="C2165" s="6">
        <v>29</v>
      </c>
      <c r="D2165" s="7">
        <v>25.204068079999999</v>
      </c>
      <c r="E2165" s="8">
        <f t="shared" si="696"/>
        <v>25</v>
      </c>
      <c r="F2165" s="7">
        <v>57.883704559999998</v>
      </c>
      <c r="G2165" s="8">
        <f t="shared" si="697"/>
        <v>58</v>
      </c>
      <c r="H2165" s="9">
        <v>6.6526425790000001</v>
      </c>
      <c r="I2165" s="8">
        <f t="shared" si="698"/>
        <v>7</v>
      </c>
      <c r="J2165" s="10">
        <v>156.1457255</v>
      </c>
      <c r="K2165" s="8">
        <f t="shared" si="699"/>
        <v>156</v>
      </c>
      <c r="L2165" s="5" t="s">
        <v>246</v>
      </c>
    </row>
    <row r="2166" spans="1:12">
      <c r="A2166" s="6">
        <v>92</v>
      </c>
      <c r="B2166" s="6">
        <v>40</v>
      </c>
      <c r="C2166" s="6">
        <v>30</v>
      </c>
      <c r="D2166" s="7">
        <v>23.357232079999999</v>
      </c>
      <c r="E2166" s="8">
        <f t="shared" si="696"/>
        <v>23</v>
      </c>
      <c r="F2166" s="7">
        <v>55.187921660000001</v>
      </c>
      <c r="G2166" s="8">
        <f t="shared" si="697"/>
        <v>55</v>
      </c>
      <c r="H2166" s="9">
        <v>6.0262874479999997</v>
      </c>
      <c r="I2166" s="8">
        <f t="shared" si="698"/>
        <v>6</v>
      </c>
      <c r="J2166" s="10">
        <v>171.69769460000001</v>
      </c>
      <c r="K2166" s="8">
        <f t="shared" si="699"/>
        <v>172</v>
      </c>
      <c r="L2166" s="5" t="s">
        <v>246</v>
      </c>
    </row>
    <row r="2167" spans="1:12">
      <c r="A2167" s="6">
        <v>97</v>
      </c>
      <c r="B2167" s="6">
        <v>22</v>
      </c>
      <c r="C2167" s="6">
        <v>26</v>
      </c>
      <c r="D2167" s="7">
        <v>23.60567546</v>
      </c>
      <c r="E2167" s="8">
        <f t="shared" si="696"/>
        <v>24</v>
      </c>
      <c r="F2167" s="7">
        <v>59.688491450000001</v>
      </c>
      <c r="G2167" s="8">
        <f t="shared" si="697"/>
        <v>60</v>
      </c>
      <c r="H2167" s="9">
        <v>6.074190142</v>
      </c>
      <c r="I2167" s="8">
        <f t="shared" si="698"/>
        <v>6</v>
      </c>
      <c r="J2167" s="10">
        <v>185.15680589999999</v>
      </c>
      <c r="K2167" s="8">
        <f t="shared" si="699"/>
        <v>185</v>
      </c>
      <c r="L2167" s="5" t="s">
        <v>246</v>
      </c>
    </row>
    <row r="2168" spans="1:12">
      <c r="A2168" s="6">
        <v>99</v>
      </c>
      <c r="B2168" s="6">
        <v>40</v>
      </c>
      <c r="C2168" s="6">
        <v>32</v>
      </c>
      <c r="D2168" s="7">
        <v>24.18471151</v>
      </c>
      <c r="E2168" s="8">
        <f t="shared" si="696"/>
        <v>24</v>
      </c>
      <c r="F2168" s="7">
        <v>69.948073449999995</v>
      </c>
      <c r="G2168" s="8">
        <f t="shared" si="697"/>
        <v>70</v>
      </c>
      <c r="H2168" s="9">
        <v>7.0455430559999996</v>
      </c>
      <c r="I2168" s="8">
        <f t="shared" si="698"/>
        <v>7</v>
      </c>
      <c r="J2168" s="10">
        <v>163.27087320000001</v>
      </c>
      <c r="K2168" s="8">
        <f t="shared" si="699"/>
        <v>163</v>
      </c>
      <c r="L2168" s="5" t="s">
        <v>246</v>
      </c>
    </row>
    <row r="2169" spans="1:12">
      <c r="A2169" s="6">
        <v>89</v>
      </c>
      <c r="B2169" s="6">
        <v>28</v>
      </c>
      <c r="C2169" s="6">
        <v>33</v>
      </c>
      <c r="D2169" s="7">
        <v>26.444140969999999</v>
      </c>
      <c r="E2169" s="8">
        <f t="shared" si="696"/>
        <v>26</v>
      </c>
      <c r="F2169" s="7">
        <v>53.838761890000001</v>
      </c>
      <c r="G2169" s="8">
        <f t="shared" si="697"/>
        <v>54</v>
      </c>
      <c r="H2169" s="9">
        <v>6.9932360009999996</v>
      </c>
      <c r="I2169" s="8">
        <f t="shared" si="698"/>
        <v>7</v>
      </c>
      <c r="J2169" s="10">
        <v>175.37233140000001</v>
      </c>
      <c r="K2169" s="8">
        <f t="shared" si="699"/>
        <v>175</v>
      </c>
      <c r="L2169" s="5" t="s">
        <v>246</v>
      </c>
    </row>
    <row r="2170" spans="1:12">
      <c r="A2170" s="6">
        <v>112</v>
      </c>
      <c r="B2170" s="6">
        <v>39</v>
      </c>
      <c r="C2170" s="6">
        <v>29</v>
      </c>
      <c r="D2170" s="7">
        <v>26.12492233</v>
      </c>
      <c r="E2170" s="8">
        <f t="shared" si="696"/>
        <v>26</v>
      </c>
      <c r="F2170" s="7">
        <v>63.374792290000002</v>
      </c>
      <c r="G2170" s="8">
        <f t="shared" si="697"/>
        <v>63</v>
      </c>
      <c r="H2170" s="9">
        <v>6.7265288950000004</v>
      </c>
      <c r="I2170" s="8">
        <f t="shared" si="698"/>
        <v>7</v>
      </c>
      <c r="J2170" s="10">
        <v>147.80353049999999</v>
      </c>
      <c r="K2170" s="8">
        <f t="shared" si="699"/>
        <v>148</v>
      </c>
      <c r="L2170" s="5" t="s">
        <v>246</v>
      </c>
    </row>
    <row r="2171" spans="1:12">
      <c r="A2171" s="6">
        <v>111</v>
      </c>
      <c r="B2171" s="6">
        <v>28</v>
      </c>
      <c r="C2171" s="6">
        <v>26</v>
      </c>
      <c r="D2171" s="7">
        <v>27.77363343</v>
      </c>
      <c r="E2171" s="8">
        <f t="shared" si="696"/>
        <v>28</v>
      </c>
      <c r="F2171" s="7">
        <v>64.478586980000003</v>
      </c>
      <c r="G2171" s="8">
        <f t="shared" si="697"/>
        <v>64</v>
      </c>
      <c r="H2171" s="9">
        <v>6.9373528450000004</v>
      </c>
      <c r="I2171" s="8">
        <f t="shared" si="698"/>
        <v>7</v>
      </c>
      <c r="J2171" s="10">
        <v>192.71212360000001</v>
      </c>
      <c r="K2171" s="8">
        <f t="shared" si="699"/>
        <v>193</v>
      </c>
      <c r="L2171" s="5" t="s">
        <v>246</v>
      </c>
    </row>
    <row r="2172" spans="1:12">
      <c r="A2172" s="6">
        <v>114</v>
      </c>
      <c r="B2172" s="6">
        <v>20</v>
      </c>
      <c r="C2172" s="6">
        <v>26</v>
      </c>
      <c r="D2172" s="7">
        <v>25.556566669999999</v>
      </c>
      <c r="E2172" s="8">
        <f t="shared" si="696"/>
        <v>26</v>
      </c>
      <c r="F2172" s="7">
        <v>62.670878379999998</v>
      </c>
      <c r="G2172" s="8">
        <f t="shared" si="697"/>
        <v>63</v>
      </c>
      <c r="H2172" s="9">
        <v>7.2790568899999997</v>
      </c>
      <c r="I2172" s="8">
        <f t="shared" si="698"/>
        <v>7</v>
      </c>
      <c r="J2172" s="10">
        <v>193.58662330000001</v>
      </c>
      <c r="K2172" s="8">
        <f t="shared" si="699"/>
        <v>194</v>
      </c>
      <c r="L2172" s="5" t="s">
        <v>246</v>
      </c>
    </row>
    <row r="2173" spans="1:12">
      <c r="A2173" s="6">
        <v>117</v>
      </c>
      <c r="B2173" s="6">
        <v>26</v>
      </c>
      <c r="C2173" s="6">
        <v>30</v>
      </c>
      <c r="D2173" s="7">
        <v>27.923744370000001</v>
      </c>
      <c r="E2173" s="8">
        <f t="shared" si="696"/>
        <v>28</v>
      </c>
      <c r="F2173" s="7">
        <v>67.969108520000006</v>
      </c>
      <c r="G2173" s="8">
        <f t="shared" si="697"/>
        <v>68</v>
      </c>
      <c r="H2173" s="9">
        <v>7.0798509220000003</v>
      </c>
      <c r="I2173" s="8">
        <f t="shared" si="698"/>
        <v>7</v>
      </c>
      <c r="J2173" s="10">
        <v>115.2325531</v>
      </c>
      <c r="K2173" s="8">
        <f t="shared" si="699"/>
        <v>115</v>
      </c>
      <c r="L2173" s="5" t="s">
        <v>246</v>
      </c>
    </row>
    <row r="2174" spans="1:12">
      <c r="A2174" s="6">
        <v>111</v>
      </c>
      <c r="B2174" s="6">
        <v>29</v>
      </c>
      <c r="C2174" s="6">
        <v>31</v>
      </c>
      <c r="D2174" s="7">
        <v>26.05968403</v>
      </c>
      <c r="E2174" s="8">
        <f t="shared" si="696"/>
        <v>26</v>
      </c>
      <c r="F2174" s="7">
        <v>52.310985389999999</v>
      </c>
      <c r="G2174" s="8">
        <f t="shared" si="697"/>
        <v>52</v>
      </c>
      <c r="H2174" s="9">
        <v>6.1362865180000004</v>
      </c>
      <c r="I2174" s="8">
        <f t="shared" si="698"/>
        <v>6</v>
      </c>
      <c r="J2174" s="10">
        <v>161.3432535</v>
      </c>
      <c r="K2174" s="8">
        <f t="shared" si="699"/>
        <v>161</v>
      </c>
      <c r="L2174" s="5" t="s">
        <v>246</v>
      </c>
    </row>
    <row r="2175" spans="1:12">
      <c r="A2175" s="6">
        <v>119</v>
      </c>
      <c r="B2175" s="6">
        <v>30</v>
      </c>
      <c r="C2175" s="6">
        <v>28</v>
      </c>
      <c r="D2175" s="7">
        <v>26.357709060000001</v>
      </c>
      <c r="E2175" s="8">
        <f t="shared" si="696"/>
        <v>26</v>
      </c>
      <c r="F2175" s="7">
        <v>64.575780339999994</v>
      </c>
      <c r="G2175" s="8">
        <f t="shared" si="697"/>
        <v>65</v>
      </c>
      <c r="H2175" s="9">
        <v>6.5052036959999997</v>
      </c>
      <c r="I2175" s="8">
        <f t="shared" si="698"/>
        <v>7</v>
      </c>
      <c r="J2175" s="10">
        <v>163.62694959999999</v>
      </c>
      <c r="K2175" s="8">
        <f t="shared" si="699"/>
        <v>164</v>
      </c>
      <c r="L2175" s="5" t="s">
        <v>246</v>
      </c>
    </row>
    <row r="2176" spans="1:12">
      <c r="A2176" s="6">
        <v>116</v>
      </c>
      <c r="B2176" s="6">
        <v>40</v>
      </c>
      <c r="C2176" s="6">
        <v>33</v>
      </c>
      <c r="D2176" s="7">
        <v>24.91370487</v>
      </c>
      <c r="E2176" s="8">
        <f t="shared" si="696"/>
        <v>25</v>
      </c>
      <c r="F2176" s="7">
        <v>54.153192420000003</v>
      </c>
      <c r="G2176" s="8">
        <f t="shared" si="697"/>
        <v>54</v>
      </c>
      <c r="H2176" s="9">
        <v>7.0420894919999997</v>
      </c>
      <c r="I2176" s="8">
        <f t="shared" si="698"/>
        <v>7</v>
      </c>
      <c r="J2176" s="10">
        <v>129.5481144</v>
      </c>
      <c r="K2176" s="8">
        <f t="shared" si="699"/>
        <v>130</v>
      </c>
      <c r="L2176" s="5" t="s">
        <v>246</v>
      </c>
    </row>
    <row r="2177" spans="1:12">
      <c r="A2177" s="6">
        <v>95</v>
      </c>
      <c r="B2177" s="6">
        <v>37</v>
      </c>
      <c r="C2177" s="6">
        <v>35</v>
      </c>
      <c r="D2177" s="7">
        <v>27.31317116</v>
      </c>
      <c r="E2177" s="8">
        <f t="shared" si="696"/>
        <v>27</v>
      </c>
      <c r="F2177" s="7">
        <v>68.423339100000007</v>
      </c>
      <c r="G2177" s="8">
        <f t="shared" si="697"/>
        <v>68</v>
      </c>
      <c r="H2177" s="9">
        <v>6.3483375190000002</v>
      </c>
      <c r="I2177" s="8">
        <f t="shared" si="698"/>
        <v>6</v>
      </c>
      <c r="J2177" s="10">
        <v>192.42881389999999</v>
      </c>
      <c r="K2177" s="8">
        <f t="shared" si="699"/>
        <v>192</v>
      </c>
      <c r="L2177" s="5" t="s">
        <v>246</v>
      </c>
    </row>
    <row r="2178" spans="1:12">
      <c r="A2178" s="6">
        <v>86</v>
      </c>
      <c r="B2178" s="6">
        <v>40</v>
      </c>
      <c r="C2178" s="6">
        <v>33</v>
      </c>
      <c r="D2178" s="7">
        <v>26.138786899999999</v>
      </c>
      <c r="E2178" s="8">
        <f t="shared" si="696"/>
        <v>26</v>
      </c>
      <c r="F2178" s="7">
        <v>52.263116910000001</v>
      </c>
      <c r="G2178" s="8">
        <f t="shared" si="697"/>
        <v>52</v>
      </c>
      <c r="H2178" s="9">
        <v>7.4323222339999999</v>
      </c>
      <c r="I2178" s="8">
        <f t="shared" si="698"/>
        <v>7</v>
      </c>
      <c r="J2178" s="10">
        <v>136.30277659999999</v>
      </c>
      <c r="K2178" s="8">
        <f t="shared" si="699"/>
        <v>136</v>
      </c>
      <c r="L2178" s="5" t="s">
        <v>246</v>
      </c>
    </row>
    <row r="2179" spans="1:12">
      <c r="A2179" s="6">
        <v>117</v>
      </c>
      <c r="B2179" s="6">
        <v>37</v>
      </c>
      <c r="C2179" s="6">
        <v>32</v>
      </c>
      <c r="D2179" s="7">
        <v>23.106938499999998</v>
      </c>
      <c r="E2179" s="8">
        <f t="shared" ref="E2179:E2201" si="700">ROUND(D2179, 0)</f>
        <v>23</v>
      </c>
      <c r="F2179" s="7">
        <v>67.062305390000006</v>
      </c>
      <c r="G2179" s="8">
        <f t="shared" ref="G2179:G2201" si="701">ROUND(F2179, 0)</f>
        <v>67</v>
      </c>
      <c r="H2179" s="9">
        <v>6.7876589220000003</v>
      </c>
      <c r="I2179" s="8">
        <f t="shared" ref="I2179:I2201" si="702">ROUND(H2179, 0)</f>
        <v>7</v>
      </c>
      <c r="J2179" s="10">
        <v>162.57696060000001</v>
      </c>
      <c r="K2179" s="8">
        <f t="shared" ref="K2179:K2201" si="703">ROUND(J2179, 0)</f>
        <v>163</v>
      </c>
      <c r="L2179" s="5" t="s">
        <v>246</v>
      </c>
    </row>
    <row r="2180" spans="1:12">
      <c r="A2180" s="6">
        <v>105</v>
      </c>
      <c r="B2180" s="6">
        <v>18</v>
      </c>
      <c r="C2180" s="6">
        <v>35</v>
      </c>
      <c r="D2180" s="7">
        <v>23.526480859999999</v>
      </c>
      <c r="E2180" s="8">
        <f t="shared" si="700"/>
        <v>24</v>
      </c>
      <c r="F2180" s="7">
        <v>68.440306860000007</v>
      </c>
      <c r="G2180" s="8">
        <f t="shared" si="701"/>
        <v>68</v>
      </c>
      <c r="H2180" s="9">
        <v>6.7434171210000002</v>
      </c>
      <c r="I2180" s="8">
        <f t="shared" si="702"/>
        <v>7</v>
      </c>
      <c r="J2180" s="10">
        <v>171.88399380000001</v>
      </c>
      <c r="K2180" s="8">
        <f t="shared" si="703"/>
        <v>172</v>
      </c>
      <c r="L2180" s="5" t="s">
        <v>246</v>
      </c>
    </row>
    <row r="2181" spans="1:12">
      <c r="A2181" s="6">
        <v>109</v>
      </c>
      <c r="B2181" s="6">
        <v>23</v>
      </c>
      <c r="C2181" s="6">
        <v>25</v>
      </c>
      <c r="D2181" s="7">
        <v>25.117110459999999</v>
      </c>
      <c r="E2181" s="8">
        <f t="shared" si="700"/>
        <v>25</v>
      </c>
      <c r="F2181" s="7">
        <v>68.480304079999996</v>
      </c>
      <c r="G2181" s="8">
        <f t="shared" si="701"/>
        <v>68</v>
      </c>
      <c r="H2181" s="9">
        <v>7.0073316300000004</v>
      </c>
      <c r="I2181" s="8">
        <f t="shared" si="702"/>
        <v>7</v>
      </c>
      <c r="J2181" s="10">
        <v>194.87734789999999</v>
      </c>
      <c r="K2181" s="8">
        <f t="shared" si="703"/>
        <v>195</v>
      </c>
      <c r="L2181" s="5" t="s">
        <v>246</v>
      </c>
    </row>
    <row r="2182" spans="1:12">
      <c r="A2182" s="6">
        <v>80</v>
      </c>
      <c r="B2182" s="6">
        <v>18</v>
      </c>
      <c r="C2182" s="6">
        <v>31</v>
      </c>
      <c r="D2182" s="7">
        <v>24.02952505</v>
      </c>
      <c r="E2182" s="8">
        <f t="shared" si="700"/>
        <v>24</v>
      </c>
      <c r="F2182" s="7">
        <v>58.848805990000002</v>
      </c>
      <c r="G2182" s="8">
        <f t="shared" si="701"/>
        <v>59</v>
      </c>
      <c r="H2182" s="9">
        <v>7.3030332170000003</v>
      </c>
      <c r="I2182" s="8">
        <f t="shared" si="702"/>
        <v>7</v>
      </c>
      <c r="J2182" s="10">
        <v>134.68039690000001</v>
      </c>
      <c r="K2182" s="8">
        <f t="shared" si="703"/>
        <v>135</v>
      </c>
      <c r="L2182" s="5" t="s">
        <v>246</v>
      </c>
    </row>
    <row r="2183" spans="1:12">
      <c r="A2183" s="6">
        <v>101</v>
      </c>
      <c r="B2183" s="6">
        <v>31</v>
      </c>
      <c r="C2183" s="6">
        <v>26</v>
      </c>
      <c r="D2183" s="7">
        <v>26.708975479999999</v>
      </c>
      <c r="E2183" s="8">
        <f t="shared" si="700"/>
        <v>27</v>
      </c>
      <c r="F2183" s="7">
        <v>69.711841109999995</v>
      </c>
      <c r="G2183" s="8">
        <f t="shared" si="701"/>
        <v>70</v>
      </c>
      <c r="H2183" s="9">
        <v>6.8612351839999999</v>
      </c>
      <c r="I2183" s="8">
        <f t="shared" si="702"/>
        <v>7</v>
      </c>
      <c r="J2183" s="10">
        <v>158.8608887</v>
      </c>
      <c r="K2183" s="8">
        <f t="shared" si="703"/>
        <v>159</v>
      </c>
      <c r="L2183" s="5" t="s">
        <v>246</v>
      </c>
    </row>
    <row r="2184" spans="1:12">
      <c r="A2184" s="6">
        <v>103</v>
      </c>
      <c r="B2184" s="6">
        <v>33</v>
      </c>
      <c r="C2184" s="6">
        <v>33</v>
      </c>
      <c r="D2184" s="7">
        <v>26.717173930000001</v>
      </c>
      <c r="E2184" s="8">
        <f t="shared" si="700"/>
        <v>27</v>
      </c>
      <c r="F2184" s="7">
        <v>50.501485279999997</v>
      </c>
      <c r="G2184" s="8">
        <f t="shared" si="701"/>
        <v>51</v>
      </c>
      <c r="H2184" s="9">
        <v>7.1314358579999997</v>
      </c>
      <c r="I2184" s="8">
        <f t="shared" si="702"/>
        <v>7</v>
      </c>
      <c r="J2184" s="10">
        <v>126.8073984</v>
      </c>
      <c r="K2184" s="8">
        <f t="shared" si="703"/>
        <v>127</v>
      </c>
      <c r="L2184" s="5" t="s">
        <v>246</v>
      </c>
    </row>
    <row r="2185" spans="1:12">
      <c r="A2185" s="6">
        <v>93</v>
      </c>
      <c r="B2185" s="6">
        <v>26</v>
      </c>
      <c r="C2185" s="6">
        <v>27</v>
      </c>
      <c r="D2185" s="7">
        <v>24.592456840000001</v>
      </c>
      <c r="E2185" s="8">
        <f t="shared" si="700"/>
        <v>25</v>
      </c>
      <c r="F2185" s="7">
        <v>56.468296410000001</v>
      </c>
      <c r="G2185" s="8">
        <f t="shared" si="701"/>
        <v>56</v>
      </c>
      <c r="H2185" s="9">
        <v>7.2882119940000001</v>
      </c>
      <c r="I2185" s="8">
        <f t="shared" si="702"/>
        <v>7</v>
      </c>
      <c r="J2185" s="10">
        <v>137.7044047</v>
      </c>
      <c r="K2185" s="8">
        <f t="shared" si="703"/>
        <v>138</v>
      </c>
      <c r="L2185" s="5" t="s">
        <v>246</v>
      </c>
    </row>
    <row r="2186" spans="1:12">
      <c r="A2186" s="6">
        <v>104</v>
      </c>
      <c r="B2186" s="6">
        <v>35</v>
      </c>
      <c r="C2186" s="6">
        <v>28</v>
      </c>
      <c r="D2186" s="7">
        <v>27.510060549999999</v>
      </c>
      <c r="E2186" s="8">
        <f t="shared" si="700"/>
        <v>28</v>
      </c>
      <c r="F2186" s="7">
        <v>50.666872150000003</v>
      </c>
      <c r="G2186" s="8">
        <f t="shared" si="701"/>
        <v>51</v>
      </c>
      <c r="H2186" s="9">
        <v>6.9837323930000004</v>
      </c>
      <c r="I2186" s="8">
        <f t="shared" si="702"/>
        <v>7</v>
      </c>
      <c r="J2186" s="10">
        <v>143.99555480000001</v>
      </c>
      <c r="K2186" s="8">
        <f t="shared" si="703"/>
        <v>144</v>
      </c>
      <c r="L2186" s="5" t="s">
        <v>246</v>
      </c>
    </row>
    <row r="2187" spans="1:12">
      <c r="A2187" s="6">
        <v>116</v>
      </c>
      <c r="B2187" s="6">
        <v>36</v>
      </c>
      <c r="C2187" s="6">
        <v>25</v>
      </c>
      <c r="D2187" s="7">
        <v>27.57847581</v>
      </c>
      <c r="E2187" s="8">
        <f t="shared" si="700"/>
        <v>28</v>
      </c>
      <c r="F2187" s="7">
        <v>58.525342629999997</v>
      </c>
      <c r="G2187" s="8">
        <f t="shared" si="701"/>
        <v>59</v>
      </c>
      <c r="H2187" s="9">
        <v>6.1720902049999999</v>
      </c>
      <c r="I2187" s="8">
        <f t="shared" si="702"/>
        <v>6</v>
      </c>
      <c r="J2187" s="10">
        <v>156.68103740000001</v>
      </c>
      <c r="K2187" s="8">
        <f t="shared" si="703"/>
        <v>157</v>
      </c>
      <c r="L2187" s="5" t="s">
        <v>246</v>
      </c>
    </row>
    <row r="2188" spans="1:12">
      <c r="A2188" s="6">
        <v>107</v>
      </c>
      <c r="B2188" s="6">
        <v>38</v>
      </c>
      <c r="C2188" s="6">
        <v>29</v>
      </c>
      <c r="D2188" s="7">
        <v>26.650693019999999</v>
      </c>
      <c r="E2188" s="8">
        <f t="shared" si="700"/>
        <v>27</v>
      </c>
      <c r="F2188" s="7">
        <v>57.566957189999997</v>
      </c>
      <c r="G2188" s="8">
        <f t="shared" si="701"/>
        <v>58</v>
      </c>
      <c r="H2188" s="9">
        <v>6.3511817700000002</v>
      </c>
      <c r="I2188" s="8">
        <f t="shared" si="702"/>
        <v>6</v>
      </c>
      <c r="J2188" s="10">
        <v>145.105065</v>
      </c>
      <c r="K2188" s="8">
        <f t="shared" si="703"/>
        <v>145</v>
      </c>
      <c r="L2188" s="5" t="s">
        <v>246</v>
      </c>
    </row>
    <row r="2189" spans="1:12">
      <c r="A2189" s="6">
        <v>101</v>
      </c>
      <c r="B2189" s="6">
        <v>33</v>
      </c>
      <c r="C2189" s="6">
        <v>33</v>
      </c>
      <c r="D2189" s="7">
        <v>26.972515619999999</v>
      </c>
      <c r="E2189" s="8">
        <f t="shared" si="700"/>
        <v>27</v>
      </c>
      <c r="F2189" s="7">
        <v>62.018362699999997</v>
      </c>
      <c r="G2189" s="8">
        <f t="shared" si="701"/>
        <v>62</v>
      </c>
      <c r="H2189" s="9">
        <v>6.9086713790000003</v>
      </c>
      <c r="I2189" s="8">
        <f t="shared" si="702"/>
        <v>7</v>
      </c>
      <c r="J2189" s="10">
        <v>142.8610793</v>
      </c>
      <c r="K2189" s="8">
        <f t="shared" si="703"/>
        <v>143</v>
      </c>
      <c r="L2189" s="5" t="s">
        <v>246</v>
      </c>
    </row>
    <row r="2190" spans="1:12">
      <c r="A2190" s="6">
        <v>107</v>
      </c>
      <c r="B2190" s="6">
        <v>31</v>
      </c>
      <c r="C2190" s="6">
        <v>31</v>
      </c>
      <c r="D2190" s="7">
        <v>23.171245509999999</v>
      </c>
      <c r="E2190" s="8">
        <f t="shared" si="700"/>
        <v>23</v>
      </c>
      <c r="F2190" s="7">
        <v>52.978411620000003</v>
      </c>
      <c r="G2190" s="8">
        <f t="shared" si="701"/>
        <v>53</v>
      </c>
      <c r="H2190" s="9">
        <v>6.7661844679999996</v>
      </c>
      <c r="I2190" s="8">
        <f t="shared" si="702"/>
        <v>7</v>
      </c>
      <c r="J2190" s="10">
        <v>153.12016439999999</v>
      </c>
      <c r="K2190" s="8">
        <f t="shared" si="703"/>
        <v>153</v>
      </c>
      <c r="L2190" s="5" t="s">
        <v>246</v>
      </c>
    </row>
    <row r="2191" spans="1:12">
      <c r="A2191" s="6">
        <v>99</v>
      </c>
      <c r="B2191" s="6">
        <v>16</v>
      </c>
      <c r="C2191" s="6">
        <v>30</v>
      </c>
      <c r="D2191" s="7">
        <v>23.52652084</v>
      </c>
      <c r="E2191" s="8">
        <f t="shared" si="700"/>
        <v>24</v>
      </c>
      <c r="F2191" s="7">
        <v>65.443409209999999</v>
      </c>
      <c r="G2191" s="8">
        <f t="shared" si="701"/>
        <v>65</v>
      </c>
      <c r="H2191" s="9">
        <v>6.3927916539999998</v>
      </c>
      <c r="I2191" s="8">
        <f t="shared" si="702"/>
        <v>6</v>
      </c>
      <c r="J2191" s="10">
        <v>186.17282030000001</v>
      </c>
      <c r="K2191" s="8">
        <f t="shared" si="703"/>
        <v>186</v>
      </c>
      <c r="L2191" s="5" t="s">
        <v>246</v>
      </c>
    </row>
    <row r="2192" spans="1:12">
      <c r="A2192" s="6">
        <v>103</v>
      </c>
      <c r="B2192" s="6">
        <v>40</v>
      </c>
      <c r="C2192" s="6">
        <v>30</v>
      </c>
      <c r="D2192" s="7">
        <v>27.309018139999999</v>
      </c>
      <c r="E2192" s="8">
        <f t="shared" si="700"/>
        <v>27</v>
      </c>
      <c r="F2192" s="7">
        <v>55.196224000000001</v>
      </c>
      <c r="G2192" s="8">
        <f t="shared" si="701"/>
        <v>55</v>
      </c>
      <c r="H2192" s="9">
        <v>6.3483162569999996</v>
      </c>
      <c r="I2192" s="8">
        <f t="shared" si="702"/>
        <v>6</v>
      </c>
      <c r="J2192" s="10">
        <v>141.48316439999999</v>
      </c>
      <c r="K2192" s="8">
        <f t="shared" si="703"/>
        <v>141</v>
      </c>
      <c r="L2192" s="5" t="s">
        <v>246</v>
      </c>
    </row>
    <row r="2193" spans="1:12">
      <c r="A2193" s="6">
        <v>118</v>
      </c>
      <c r="B2193" s="6">
        <v>31</v>
      </c>
      <c r="C2193" s="6">
        <v>34</v>
      </c>
      <c r="D2193" s="7">
        <v>27.548230360000002</v>
      </c>
      <c r="E2193" s="8">
        <f t="shared" si="700"/>
        <v>28</v>
      </c>
      <c r="F2193" s="7">
        <v>62.881791980000003</v>
      </c>
      <c r="G2193" s="8">
        <f t="shared" si="701"/>
        <v>63</v>
      </c>
      <c r="H2193" s="9">
        <v>6.1237960569999998</v>
      </c>
      <c r="I2193" s="8">
        <f t="shared" si="702"/>
        <v>6</v>
      </c>
      <c r="J2193" s="10">
        <v>181.41708120000001</v>
      </c>
      <c r="K2193" s="8">
        <f t="shared" si="703"/>
        <v>181</v>
      </c>
      <c r="L2193" s="5" t="s">
        <v>246</v>
      </c>
    </row>
    <row r="2194" spans="1:12">
      <c r="A2194" s="6">
        <v>106</v>
      </c>
      <c r="B2194" s="6">
        <v>21</v>
      </c>
      <c r="C2194" s="6">
        <v>35</v>
      </c>
      <c r="D2194" s="7">
        <v>25.627355000000001</v>
      </c>
      <c r="E2194" s="8">
        <f t="shared" si="700"/>
        <v>26</v>
      </c>
      <c r="F2194" s="7">
        <v>57.041511190000001</v>
      </c>
      <c r="G2194" s="8">
        <f t="shared" si="701"/>
        <v>57</v>
      </c>
      <c r="H2194" s="9">
        <v>7.4285236340000003</v>
      </c>
      <c r="I2194" s="8">
        <f t="shared" si="702"/>
        <v>7</v>
      </c>
      <c r="J2194" s="10">
        <v>188.5506536</v>
      </c>
      <c r="K2194" s="8">
        <f t="shared" si="703"/>
        <v>189</v>
      </c>
      <c r="L2194" s="5" t="s">
        <v>246</v>
      </c>
    </row>
    <row r="2195" spans="1:12">
      <c r="A2195" s="6">
        <v>116</v>
      </c>
      <c r="B2195" s="6">
        <v>38</v>
      </c>
      <c r="C2195" s="6">
        <v>34</v>
      </c>
      <c r="D2195" s="7">
        <v>23.292503180000001</v>
      </c>
      <c r="E2195" s="8">
        <f t="shared" si="700"/>
        <v>23</v>
      </c>
      <c r="F2195" s="7">
        <v>50.045570089999998</v>
      </c>
      <c r="G2195" s="8">
        <f t="shared" si="701"/>
        <v>50</v>
      </c>
      <c r="H2195" s="9">
        <v>6.0209471790000002</v>
      </c>
      <c r="I2195" s="8">
        <f t="shared" si="702"/>
        <v>6</v>
      </c>
      <c r="J2195" s="10">
        <v>183.46858499999999</v>
      </c>
      <c r="K2195" s="8">
        <f t="shared" si="703"/>
        <v>183</v>
      </c>
      <c r="L2195" s="5" t="s">
        <v>246</v>
      </c>
    </row>
    <row r="2196" spans="1:12">
      <c r="A2196" s="6">
        <v>97</v>
      </c>
      <c r="B2196" s="6">
        <v>35</v>
      </c>
      <c r="C2196" s="6">
        <v>26</v>
      </c>
      <c r="D2196" s="7">
        <v>24.914610079999999</v>
      </c>
      <c r="E2196" s="8">
        <f t="shared" si="700"/>
        <v>25</v>
      </c>
      <c r="F2196" s="7">
        <v>53.741447430000001</v>
      </c>
      <c r="G2196" s="8">
        <f t="shared" si="701"/>
        <v>54</v>
      </c>
      <c r="H2196" s="9">
        <v>6.3346102489999998</v>
      </c>
      <c r="I2196" s="8">
        <f t="shared" si="702"/>
        <v>6</v>
      </c>
      <c r="J2196" s="10">
        <v>166.25493069999999</v>
      </c>
      <c r="K2196" s="8">
        <f t="shared" si="703"/>
        <v>166</v>
      </c>
      <c r="L2196" s="5" t="s">
        <v>246</v>
      </c>
    </row>
    <row r="2197" spans="1:12">
      <c r="A2197" s="6">
        <v>107</v>
      </c>
      <c r="B2197" s="6">
        <v>34</v>
      </c>
      <c r="C2197" s="6">
        <v>32</v>
      </c>
      <c r="D2197" s="7">
        <v>26.774637080000002</v>
      </c>
      <c r="E2197" s="8">
        <f t="shared" si="700"/>
        <v>27</v>
      </c>
      <c r="F2197" s="7">
        <v>66.413268599999995</v>
      </c>
      <c r="G2197" s="8">
        <f t="shared" si="701"/>
        <v>66</v>
      </c>
      <c r="H2197" s="9">
        <v>6.7800638600000003</v>
      </c>
      <c r="I2197" s="8">
        <f t="shared" si="702"/>
        <v>7</v>
      </c>
      <c r="J2197" s="10">
        <v>177.7745075</v>
      </c>
      <c r="K2197" s="8">
        <f t="shared" si="703"/>
        <v>178</v>
      </c>
      <c r="L2197" s="5" t="s">
        <v>246</v>
      </c>
    </row>
    <row r="2198" spans="1:12">
      <c r="A2198" s="6">
        <v>99</v>
      </c>
      <c r="B2198" s="6">
        <v>15</v>
      </c>
      <c r="C2198" s="6">
        <v>27</v>
      </c>
      <c r="D2198" s="7">
        <v>27.417112379999999</v>
      </c>
      <c r="E2198" s="8">
        <f t="shared" si="700"/>
        <v>27</v>
      </c>
      <c r="F2198" s="7">
        <v>56.636362480000003</v>
      </c>
      <c r="G2198" s="8">
        <f t="shared" si="701"/>
        <v>57</v>
      </c>
      <c r="H2198" s="9">
        <v>6.0869223589999999</v>
      </c>
      <c r="I2198" s="8">
        <f t="shared" si="702"/>
        <v>6</v>
      </c>
      <c r="J2198" s="10">
        <v>127.92461</v>
      </c>
      <c r="K2198" s="8">
        <f t="shared" si="703"/>
        <v>128</v>
      </c>
      <c r="L2198" s="5" t="s">
        <v>246</v>
      </c>
    </row>
    <row r="2199" spans="1:12">
      <c r="A2199" s="6">
        <v>118</v>
      </c>
      <c r="B2199" s="6">
        <v>33</v>
      </c>
      <c r="C2199" s="6">
        <v>30</v>
      </c>
      <c r="D2199" s="7">
        <v>24.131796909999998</v>
      </c>
      <c r="E2199" s="8">
        <f t="shared" si="700"/>
        <v>24</v>
      </c>
      <c r="F2199" s="7">
        <v>67.225123289999999</v>
      </c>
      <c r="G2199" s="8">
        <f t="shared" si="701"/>
        <v>67</v>
      </c>
      <c r="H2199" s="9">
        <v>6.3626078509999999</v>
      </c>
      <c r="I2199" s="8">
        <f t="shared" si="702"/>
        <v>6</v>
      </c>
      <c r="J2199" s="10">
        <v>173.32283860000001</v>
      </c>
      <c r="K2199" s="8">
        <f t="shared" si="703"/>
        <v>173</v>
      </c>
      <c r="L2199" s="5" t="s">
        <v>246</v>
      </c>
    </row>
    <row r="2200" spans="1:12">
      <c r="A2200" s="6">
        <v>117</v>
      </c>
      <c r="B2200" s="6">
        <v>32</v>
      </c>
      <c r="C2200" s="6">
        <v>34</v>
      </c>
      <c r="D2200" s="7">
        <v>26.272418399999999</v>
      </c>
      <c r="E2200" s="8">
        <f t="shared" si="700"/>
        <v>26</v>
      </c>
      <c r="F2200" s="7">
        <v>52.127394209999999</v>
      </c>
      <c r="G2200" s="8">
        <f t="shared" si="701"/>
        <v>52</v>
      </c>
      <c r="H2200" s="9">
        <v>6.7587925520000001</v>
      </c>
      <c r="I2200" s="8">
        <f t="shared" si="702"/>
        <v>7</v>
      </c>
      <c r="J2200" s="10">
        <v>127.17529279999999</v>
      </c>
      <c r="K2200" s="8">
        <f t="shared" si="703"/>
        <v>127</v>
      </c>
      <c r="L2200" s="5" t="s">
        <v>246</v>
      </c>
    </row>
    <row r="2201" spans="1:12">
      <c r="A2201" s="6">
        <v>104</v>
      </c>
      <c r="B2201" s="6">
        <v>18</v>
      </c>
      <c r="C2201" s="6">
        <v>30</v>
      </c>
      <c r="D2201" s="7">
        <v>23.603015710000001</v>
      </c>
      <c r="E2201" s="8">
        <f t="shared" si="700"/>
        <v>24</v>
      </c>
      <c r="F2201" s="7">
        <v>60.396474740000002</v>
      </c>
      <c r="G2201" s="8">
        <f t="shared" si="701"/>
        <v>60</v>
      </c>
      <c r="H2201" s="9">
        <v>6.7798326109999998</v>
      </c>
      <c r="I2201" s="8">
        <f t="shared" si="702"/>
        <v>7</v>
      </c>
      <c r="J2201" s="10">
        <v>140.93704149999999</v>
      </c>
      <c r="K2201" s="8">
        <f t="shared" si="703"/>
        <v>141</v>
      </c>
      <c r="L2201" s="5" t="s">
        <v>246</v>
      </c>
    </row>
  </sheetData>
  <sheetProtection formatCells="0" formatColumns="0" formatRows="0" insertColumns="0" insertRows="0" insertHyperlinks="0" deleteColumns="0" deleteRows="0" sort="0" autoFilter="0" pivotTables="0"/>
  <mergeCells count="14">
    <mergeCell ref="JI1:JL1"/>
    <mergeCell ref="IO1:IR1"/>
    <mergeCell ref="IT1:IW1"/>
    <mergeCell ref="IY1:JB1"/>
    <mergeCell ref="JD1:JG1"/>
    <mergeCell ref="JN1:JQ1"/>
    <mergeCell ref="HP1:HS1"/>
    <mergeCell ref="HU1:HX1"/>
    <mergeCell ref="HZ1:IC1"/>
    <mergeCell ref="IE1:IH1"/>
    <mergeCell ref="IJ1:IM1"/>
    <mergeCell ref="HK1:HN1"/>
    <mergeCell ref="HF13:HG13"/>
    <mergeCell ref="HF19:HG19"/>
  </mergeCells>
  <pageMargins left="0.7" right="0.7" top="0.75" bottom="0.75" header="0.3" footer="0.3"/>
  <pageSetup paperSize="9"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F118CD-6D69-4B7A-86EF-6CC9E7F537EB}">
  <dimension ref="A1:AG2201"/>
  <sheetViews>
    <sheetView topLeftCell="Z18" zoomScaleNormal="100" workbookViewId="0">
      <selection activeCell="AB27" sqref="AB27"/>
    </sheetView>
  </sheetViews>
  <sheetFormatPr defaultRowHeight="15"/>
  <cols>
    <col min="4" max="4" width="13.42578125" style="3" customWidth="1"/>
    <col min="5" max="5" width="19.42578125" style="3" customWidth="1"/>
    <col min="6" max="6" width="14.28515625" style="3" customWidth="1"/>
    <col min="7" max="7" width="18.7109375" style="3" customWidth="1"/>
    <col min="8" max="8" width="13.28515625" style="2" customWidth="1"/>
    <col min="9" max="9" width="16.5703125" style="2" customWidth="1"/>
    <col min="10" max="10" width="14.140625" style="4" customWidth="1"/>
    <col min="11" max="11" width="21.140625" style="4" customWidth="1"/>
    <col min="12" max="12" width="14" customWidth="1"/>
    <col min="14" max="14" width="26.42578125" customWidth="1"/>
    <col min="16" max="16" width="19.85546875" customWidth="1"/>
    <col min="17" max="17" width="8.42578125" customWidth="1"/>
    <col min="19" max="19" width="6.140625" customWidth="1"/>
    <col min="20" max="20" width="9.5703125" customWidth="1"/>
    <col min="21" max="21" width="15.140625" customWidth="1"/>
    <col min="22" max="22" width="21.28515625" customWidth="1"/>
    <col min="23" max="23" width="16.85546875" customWidth="1"/>
    <col min="24" max="24" width="18.85546875" customWidth="1"/>
    <col min="25" max="25" width="13.5703125" customWidth="1"/>
    <col min="26" max="26" width="18.140625" customWidth="1"/>
    <col min="27" max="27" width="12" customWidth="1"/>
    <col min="28" max="28" width="20.7109375" customWidth="1"/>
    <col min="29" max="29" width="14.7109375" customWidth="1"/>
    <col min="30" max="30" width="11.42578125" bestFit="1" customWidth="1"/>
    <col min="31" max="31" width="12.42578125" customWidth="1"/>
    <col min="32" max="32" width="11.42578125" customWidth="1"/>
    <col min="33" max="33" width="13.85546875" customWidth="1"/>
    <col min="34" max="34" width="14" customWidth="1"/>
    <col min="35" max="35" width="11" customWidth="1"/>
    <col min="36" max="36" width="11.7109375" customWidth="1"/>
    <col min="37" max="37" width="12.28515625" customWidth="1"/>
    <col min="38" max="38" width="10.28515625" customWidth="1"/>
    <col min="40" max="40" width="8.85546875" customWidth="1"/>
    <col min="44" max="44" width="15.85546875" customWidth="1"/>
    <col min="46" max="46" width="10.7109375" customWidth="1"/>
    <col min="47" max="47" width="10.5703125" customWidth="1"/>
    <col min="49" max="49" width="18" customWidth="1"/>
    <col min="50" max="50" width="13.28515625" customWidth="1"/>
    <col min="51" max="51" width="16.42578125" customWidth="1"/>
    <col min="52" max="52" width="15.5703125" customWidth="1"/>
    <col min="53" max="53" width="14" customWidth="1"/>
    <col min="54" max="54" width="14.42578125" customWidth="1"/>
    <col min="55" max="55" width="13.28515625" customWidth="1"/>
    <col min="57" max="57" width="16.85546875" customWidth="1"/>
    <col min="58" max="58" width="10.7109375" customWidth="1"/>
    <col min="60" max="60" width="10.7109375" customWidth="1"/>
    <col min="61" max="61" width="15.28515625" customWidth="1"/>
    <col min="62" max="62" width="14.7109375" customWidth="1"/>
    <col min="65" max="65" width="10.5703125" customWidth="1"/>
    <col min="66" max="66" width="11.42578125" customWidth="1"/>
    <col min="71" max="71" width="12.5703125" customWidth="1"/>
    <col min="72" max="72" width="14.140625" customWidth="1"/>
    <col min="75" max="75" width="14.42578125" customWidth="1"/>
    <col min="100" max="100" width="13.140625" customWidth="1"/>
    <col min="103" max="103" width="15.85546875" customWidth="1"/>
    <col min="128" max="128" width="13.5703125" customWidth="1"/>
    <col min="131" max="131" width="11.42578125" customWidth="1"/>
    <col min="155" max="155" width="13.140625" customWidth="1"/>
    <col min="156" max="156" width="13.85546875" customWidth="1"/>
    <col min="184" max="184" width="13.85546875" customWidth="1"/>
    <col min="211" max="211" width="15.140625" customWidth="1"/>
    <col min="212" max="212" width="18" customWidth="1"/>
    <col min="214" max="214" width="17.5703125" customWidth="1"/>
    <col min="215" max="215" width="14.28515625" customWidth="1"/>
  </cols>
  <sheetData>
    <row r="1" spans="1:33" ht="21" customHeight="1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2" t="s">
        <v>11</v>
      </c>
      <c r="N1" s="13" t="s">
        <v>12</v>
      </c>
      <c r="P1" s="23" t="s">
        <v>13</v>
      </c>
      <c r="R1" t="s">
        <v>308</v>
      </c>
    </row>
    <row r="2" spans="1:33" ht="15.75">
      <c r="A2" s="6">
        <v>90</v>
      </c>
      <c r="B2" s="6">
        <v>42</v>
      </c>
      <c r="C2" s="6">
        <v>43</v>
      </c>
      <c r="D2" s="7">
        <v>20.87974371</v>
      </c>
      <c r="E2" s="8">
        <f>ROUND(D2, 0)</f>
        <v>21</v>
      </c>
      <c r="F2" s="7">
        <v>82.002744230000005</v>
      </c>
      <c r="G2" s="8">
        <f>ROUND(F2, 0)</f>
        <v>82</v>
      </c>
      <c r="H2" s="9">
        <v>6.502985292</v>
      </c>
      <c r="I2" s="8">
        <f>ROUND(H2, 0)</f>
        <v>7</v>
      </c>
      <c r="J2" s="10">
        <v>202.9355362</v>
      </c>
      <c r="K2" s="8">
        <f>ROUND(J2, 0)</f>
        <v>203</v>
      </c>
      <c r="L2" s="5" t="s">
        <v>24</v>
      </c>
      <c r="N2" s="14">
        <f>COUNT(A2:A2201)</f>
        <v>2200</v>
      </c>
      <c r="P2" s="15" t="s">
        <v>24</v>
      </c>
      <c r="R2" s="11" t="s">
        <v>0</v>
      </c>
      <c r="S2" s="11" t="s">
        <v>1</v>
      </c>
      <c r="T2" s="11" t="s">
        <v>2</v>
      </c>
      <c r="U2" s="11" t="s">
        <v>3</v>
      </c>
      <c r="V2" s="11" t="s">
        <v>4</v>
      </c>
      <c r="W2" s="11" t="s">
        <v>5</v>
      </c>
      <c r="X2" s="11" t="s">
        <v>6</v>
      </c>
      <c r="Y2" s="11" t="s">
        <v>7</v>
      </c>
      <c r="Z2" s="11" t="s">
        <v>8</v>
      </c>
      <c r="AA2" s="11" t="s">
        <v>9</v>
      </c>
      <c r="AB2" s="11" t="s">
        <v>10</v>
      </c>
      <c r="AC2" s="12" t="s">
        <v>11</v>
      </c>
    </row>
    <row r="3" spans="1:33">
      <c r="A3" s="6">
        <v>85</v>
      </c>
      <c r="B3" s="6">
        <v>58</v>
      </c>
      <c r="C3" s="6">
        <v>41</v>
      </c>
      <c r="D3" s="7">
        <v>21.770461690000001</v>
      </c>
      <c r="E3" s="8">
        <f t="shared" ref="E3:E66" si="0">ROUND(D3, 0)</f>
        <v>22</v>
      </c>
      <c r="F3" s="7">
        <v>80.319644080000003</v>
      </c>
      <c r="G3" s="8">
        <f t="shared" ref="G3:G66" si="1">ROUND(F3, 0)</f>
        <v>80</v>
      </c>
      <c r="H3" s="9">
        <v>7.038096361</v>
      </c>
      <c r="I3" s="8">
        <f t="shared" ref="I3:I66" si="2">ROUND(H3, 0)</f>
        <v>7</v>
      </c>
      <c r="J3" s="10">
        <v>226.65553739999999</v>
      </c>
      <c r="K3" s="8">
        <f t="shared" ref="K3:K66" si="3">ROUND(J3, 0)</f>
        <v>227</v>
      </c>
      <c r="L3" s="5" t="s">
        <v>24</v>
      </c>
      <c r="P3" s="15" t="s">
        <v>36</v>
      </c>
      <c r="R3" s="6">
        <v>90</v>
      </c>
      <c r="S3" s="6">
        <v>42</v>
      </c>
      <c r="T3" s="6">
        <v>43</v>
      </c>
      <c r="U3" s="7">
        <v>20.87974371</v>
      </c>
      <c r="V3" s="8">
        <f>ROUND(U3, 0)</f>
        <v>21</v>
      </c>
      <c r="W3" s="7">
        <v>82.002744230000005</v>
      </c>
      <c r="X3" s="8">
        <f>ROUND(W3, 0)</f>
        <v>82</v>
      </c>
      <c r="Y3" s="9">
        <v>6.502985292</v>
      </c>
      <c r="Z3" s="8">
        <f>ROUND(Y3, 0)</f>
        <v>7</v>
      </c>
      <c r="AA3" s="10">
        <v>202.9355362</v>
      </c>
      <c r="AB3" s="8">
        <f>ROUND(AA3, 0)</f>
        <v>203</v>
      </c>
      <c r="AC3" s="5" t="s">
        <v>24</v>
      </c>
    </row>
    <row r="4" spans="1:33">
      <c r="A4" s="6">
        <v>60</v>
      </c>
      <c r="B4" s="6">
        <v>55</v>
      </c>
      <c r="C4" s="6">
        <v>44</v>
      </c>
      <c r="D4" s="7">
        <v>23.004459149999999</v>
      </c>
      <c r="E4" s="8">
        <f t="shared" si="0"/>
        <v>23</v>
      </c>
      <c r="F4" s="7">
        <v>82.320762900000005</v>
      </c>
      <c r="G4" s="8">
        <f t="shared" si="1"/>
        <v>82</v>
      </c>
      <c r="H4" s="9">
        <v>7.8402071439999999</v>
      </c>
      <c r="I4" s="8">
        <f t="shared" si="2"/>
        <v>8</v>
      </c>
      <c r="J4" s="10">
        <v>263.96424760000002</v>
      </c>
      <c r="K4" s="8">
        <f t="shared" si="3"/>
        <v>264</v>
      </c>
      <c r="L4" s="5" t="s">
        <v>24</v>
      </c>
      <c r="N4" s="13" t="s">
        <v>46</v>
      </c>
      <c r="P4" s="15" t="s">
        <v>47</v>
      </c>
      <c r="R4" s="6">
        <v>85</v>
      </c>
      <c r="S4" s="6">
        <v>58</v>
      </c>
      <c r="T4" s="6">
        <v>41</v>
      </c>
      <c r="U4" s="7">
        <v>21.770461690000001</v>
      </c>
      <c r="V4" s="8">
        <f t="shared" ref="V4:V9" si="4">ROUND(U4, 0)</f>
        <v>22</v>
      </c>
      <c r="W4" s="7">
        <v>80.319644080000003</v>
      </c>
      <c r="X4" s="8">
        <f t="shared" ref="X4:X9" si="5">ROUND(W4, 0)</f>
        <v>80</v>
      </c>
      <c r="Y4" s="9">
        <v>7.038096361</v>
      </c>
      <c r="Z4" s="8">
        <f t="shared" ref="Z4:Z9" si="6">ROUND(Y4, 0)</f>
        <v>7</v>
      </c>
      <c r="AA4" s="10">
        <v>226.65553739999999</v>
      </c>
      <c r="AB4" s="8">
        <f t="shared" ref="AB4:AB9" si="7">ROUND(AA4, 0)</f>
        <v>227</v>
      </c>
      <c r="AC4" s="5" t="s">
        <v>24</v>
      </c>
    </row>
    <row r="5" spans="1:33">
      <c r="A5" s="6">
        <v>74</v>
      </c>
      <c r="B5" s="6">
        <v>35</v>
      </c>
      <c r="C5" s="6">
        <v>40</v>
      </c>
      <c r="D5" s="7">
        <v>26.491096349999999</v>
      </c>
      <c r="E5" s="8">
        <f t="shared" si="0"/>
        <v>26</v>
      </c>
      <c r="F5" s="7">
        <v>80.158362640000007</v>
      </c>
      <c r="G5" s="8">
        <f t="shared" si="1"/>
        <v>80</v>
      </c>
      <c r="H5" s="9">
        <v>6.9804009049999998</v>
      </c>
      <c r="I5" s="8">
        <f t="shared" si="2"/>
        <v>7</v>
      </c>
      <c r="J5" s="10">
        <v>242.86403419999999</v>
      </c>
      <c r="K5" s="8">
        <f t="shared" si="3"/>
        <v>243</v>
      </c>
      <c r="L5" s="5" t="s">
        <v>24</v>
      </c>
      <c r="P5" s="15" t="s">
        <v>57</v>
      </c>
      <c r="R5" s="6">
        <v>60</v>
      </c>
      <c r="S5" s="6">
        <v>55</v>
      </c>
      <c r="T5" s="6">
        <v>44</v>
      </c>
      <c r="U5" s="7">
        <v>23.004459149999999</v>
      </c>
      <c r="V5" s="8">
        <f t="shared" si="4"/>
        <v>23</v>
      </c>
      <c r="W5" s="7">
        <v>82.320762900000005</v>
      </c>
      <c r="X5" s="8">
        <f t="shared" si="5"/>
        <v>82</v>
      </c>
      <c r="Y5" s="9">
        <v>7.8402071439999999</v>
      </c>
      <c r="Z5" s="8">
        <f t="shared" si="6"/>
        <v>8</v>
      </c>
      <c r="AA5" s="10">
        <v>263.96424760000002</v>
      </c>
      <c r="AB5" s="8">
        <f t="shared" si="7"/>
        <v>264</v>
      </c>
      <c r="AC5" s="5" t="s">
        <v>24</v>
      </c>
    </row>
    <row r="6" spans="1:33">
      <c r="A6" s="6">
        <v>78</v>
      </c>
      <c r="B6" s="6">
        <v>42</v>
      </c>
      <c r="C6" s="6">
        <v>42</v>
      </c>
      <c r="D6" s="7">
        <v>20.130174820000001</v>
      </c>
      <c r="E6" s="8">
        <f t="shared" si="0"/>
        <v>20</v>
      </c>
      <c r="F6" s="7">
        <v>81.604872869999994</v>
      </c>
      <c r="G6" s="8">
        <f t="shared" si="1"/>
        <v>82</v>
      </c>
      <c r="H6" s="9">
        <v>7.6284728910000004</v>
      </c>
      <c r="I6" s="8">
        <f t="shared" si="2"/>
        <v>8</v>
      </c>
      <c r="J6" s="10">
        <v>262.71734049999998</v>
      </c>
      <c r="K6" s="8">
        <f t="shared" si="3"/>
        <v>263</v>
      </c>
      <c r="L6" s="5" t="s">
        <v>24</v>
      </c>
      <c r="P6" s="15" t="s">
        <v>67</v>
      </c>
      <c r="R6" s="6">
        <v>117</v>
      </c>
      <c r="S6" s="6">
        <v>25</v>
      </c>
      <c r="T6" s="6">
        <v>53</v>
      </c>
      <c r="U6" s="7">
        <v>29.11858526</v>
      </c>
      <c r="V6" s="8">
        <f t="shared" si="4"/>
        <v>29</v>
      </c>
      <c r="W6" s="7">
        <v>92.125430210000005</v>
      </c>
      <c r="X6" s="8">
        <f t="shared" si="5"/>
        <v>92</v>
      </c>
      <c r="Y6" s="9">
        <v>6.4139273189999999</v>
      </c>
      <c r="Z6" s="8">
        <f t="shared" si="6"/>
        <v>6</v>
      </c>
      <c r="AA6" s="10">
        <v>24.52020164</v>
      </c>
      <c r="AB6" s="8">
        <f t="shared" si="7"/>
        <v>25</v>
      </c>
      <c r="AC6" s="5" t="s">
        <v>175</v>
      </c>
    </row>
    <row r="7" spans="1:33">
      <c r="A7" s="6">
        <v>69</v>
      </c>
      <c r="B7" s="6">
        <v>37</v>
      </c>
      <c r="C7" s="6">
        <v>42</v>
      </c>
      <c r="D7" s="7">
        <v>23.058048719999999</v>
      </c>
      <c r="E7" s="8">
        <f t="shared" si="0"/>
        <v>23</v>
      </c>
      <c r="F7" s="7">
        <v>83.370117719999996</v>
      </c>
      <c r="G7" s="8">
        <f t="shared" si="1"/>
        <v>83</v>
      </c>
      <c r="H7" s="9">
        <v>7.0734535029999996</v>
      </c>
      <c r="I7" s="8">
        <f t="shared" si="2"/>
        <v>7</v>
      </c>
      <c r="J7" s="10">
        <v>251.05499979999999</v>
      </c>
      <c r="K7" s="8">
        <f t="shared" si="3"/>
        <v>251</v>
      </c>
      <c r="L7" s="5" t="s">
        <v>24</v>
      </c>
      <c r="P7" s="15" t="s">
        <v>77</v>
      </c>
      <c r="R7" s="6">
        <v>85</v>
      </c>
      <c r="S7" s="6">
        <v>21</v>
      </c>
      <c r="T7" s="6">
        <v>52</v>
      </c>
      <c r="U7" s="7">
        <v>29.62800691</v>
      </c>
      <c r="V7" s="8">
        <f t="shared" si="4"/>
        <v>30</v>
      </c>
      <c r="W7" s="7">
        <v>90.100516150000004</v>
      </c>
      <c r="X7" s="8">
        <f t="shared" si="5"/>
        <v>90</v>
      </c>
      <c r="Y7" s="9">
        <v>6.0751441159999997</v>
      </c>
      <c r="Z7" s="8">
        <f t="shared" si="6"/>
        <v>6</v>
      </c>
      <c r="AA7" s="10">
        <v>23.695867610000001</v>
      </c>
      <c r="AB7" s="8">
        <f t="shared" si="7"/>
        <v>24</v>
      </c>
      <c r="AC7" s="5" t="s">
        <v>175</v>
      </c>
    </row>
    <row r="8" spans="1:33">
      <c r="A8" s="6">
        <v>69</v>
      </c>
      <c r="B8" s="6">
        <v>55</v>
      </c>
      <c r="C8" s="6">
        <v>38</v>
      </c>
      <c r="D8" s="7">
        <v>22.708837979999998</v>
      </c>
      <c r="E8" s="8">
        <f t="shared" si="0"/>
        <v>23</v>
      </c>
      <c r="F8" s="7">
        <v>82.639413939999997</v>
      </c>
      <c r="G8" s="8">
        <f t="shared" si="1"/>
        <v>83</v>
      </c>
      <c r="H8" s="9">
        <v>5.7008056800000002</v>
      </c>
      <c r="I8" s="8">
        <f t="shared" si="2"/>
        <v>6</v>
      </c>
      <c r="J8" s="10">
        <v>271.32486039999998</v>
      </c>
      <c r="K8" s="8">
        <f t="shared" si="3"/>
        <v>271</v>
      </c>
      <c r="L8" s="5" t="s">
        <v>24</v>
      </c>
      <c r="P8" s="15" t="s">
        <v>87</v>
      </c>
      <c r="R8" s="6">
        <v>104</v>
      </c>
      <c r="S8" s="6">
        <v>25</v>
      </c>
      <c r="T8" s="6">
        <v>55</v>
      </c>
      <c r="U8" s="7">
        <v>29.811966009999999</v>
      </c>
      <c r="V8" s="8">
        <f t="shared" si="4"/>
        <v>30</v>
      </c>
      <c r="W8" s="7">
        <v>90.368812840000004</v>
      </c>
      <c r="X8" s="8">
        <f t="shared" si="5"/>
        <v>90</v>
      </c>
      <c r="Y8" s="9">
        <v>6.1238025020000002</v>
      </c>
      <c r="Z8" s="8">
        <f t="shared" si="6"/>
        <v>6</v>
      </c>
      <c r="AA8" s="10">
        <v>22.687665030000002</v>
      </c>
      <c r="AB8" s="8">
        <f t="shared" si="7"/>
        <v>23</v>
      </c>
      <c r="AC8" s="5" t="s">
        <v>175</v>
      </c>
    </row>
    <row r="9" spans="1:33">
      <c r="A9" s="6">
        <v>94</v>
      </c>
      <c r="B9" s="6">
        <v>53</v>
      </c>
      <c r="C9" s="6">
        <v>40</v>
      </c>
      <c r="D9" s="7">
        <v>20.277743619999999</v>
      </c>
      <c r="E9" s="8">
        <f t="shared" si="0"/>
        <v>20</v>
      </c>
      <c r="F9" s="7">
        <v>82.894086189999996</v>
      </c>
      <c r="G9" s="8">
        <f t="shared" si="1"/>
        <v>83</v>
      </c>
      <c r="H9" s="9">
        <v>5.7186271780000002</v>
      </c>
      <c r="I9" s="8">
        <f t="shared" si="2"/>
        <v>6</v>
      </c>
      <c r="J9" s="10">
        <v>241.97419489999999</v>
      </c>
      <c r="K9" s="8">
        <f t="shared" si="3"/>
        <v>242</v>
      </c>
      <c r="L9" s="5" t="s">
        <v>24</v>
      </c>
      <c r="N9" s="13" t="s">
        <v>97</v>
      </c>
      <c r="P9" s="15" t="s">
        <v>98</v>
      </c>
      <c r="R9" s="6">
        <v>102</v>
      </c>
      <c r="S9" s="6">
        <v>24</v>
      </c>
      <c r="T9" s="6">
        <v>54</v>
      </c>
      <c r="U9" s="7">
        <v>27.72338349</v>
      </c>
      <c r="V9" s="8">
        <f t="shared" si="4"/>
        <v>28</v>
      </c>
      <c r="W9" s="7">
        <v>90.93897939</v>
      </c>
      <c r="X9" s="8">
        <f t="shared" si="5"/>
        <v>91</v>
      </c>
      <c r="Y9" s="9">
        <v>6.698468621</v>
      </c>
      <c r="Z9" s="8">
        <f t="shared" si="6"/>
        <v>7</v>
      </c>
      <c r="AA9" s="10">
        <v>22.818634469999999</v>
      </c>
      <c r="AB9" s="8">
        <f t="shared" si="7"/>
        <v>23</v>
      </c>
      <c r="AC9" s="5" t="s">
        <v>175</v>
      </c>
    </row>
    <row r="10" spans="1:33">
      <c r="A10" s="6">
        <v>89</v>
      </c>
      <c r="B10" s="6">
        <v>54</v>
      </c>
      <c r="C10" s="6">
        <v>38</v>
      </c>
      <c r="D10" s="7">
        <v>24.515880660000001</v>
      </c>
      <c r="E10" s="8">
        <f t="shared" si="0"/>
        <v>25</v>
      </c>
      <c r="F10" s="7">
        <v>83.535216300000002</v>
      </c>
      <c r="G10" s="8">
        <f t="shared" si="1"/>
        <v>84</v>
      </c>
      <c r="H10" s="9">
        <v>6.6853464239999996</v>
      </c>
      <c r="I10" s="8">
        <f t="shared" si="2"/>
        <v>7</v>
      </c>
      <c r="J10" s="10">
        <v>230.4462359</v>
      </c>
      <c r="K10" s="8">
        <f t="shared" si="3"/>
        <v>230</v>
      </c>
      <c r="L10" s="5" t="s">
        <v>24</v>
      </c>
      <c r="N10" s="15" t="s">
        <v>108</v>
      </c>
      <c r="P10" s="15" t="s">
        <v>109</v>
      </c>
    </row>
    <row r="11" spans="1:33">
      <c r="A11" s="6">
        <v>68</v>
      </c>
      <c r="B11" s="6">
        <v>58</v>
      </c>
      <c r="C11" s="6">
        <v>38</v>
      </c>
      <c r="D11" s="7">
        <v>23.223973860000001</v>
      </c>
      <c r="E11" s="8">
        <f t="shared" si="0"/>
        <v>23</v>
      </c>
      <c r="F11" s="7">
        <v>83.033226909999996</v>
      </c>
      <c r="G11" s="8">
        <f t="shared" si="1"/>
        <v>83</v>
      </c>
      <c r="H11" s="9">
        <v>6.3362535250000001</v>
      </c>
      <c r="I11" s="8">
        <f t="shared" si="2"/>
        <v>6</v>
      </c>
      <c r="J11" s="10">
        <v>221.2091958</v>
      </c>
      <c r="K11" s="8">
        <f t="shared" si="3"/>
        <v>221</v>
      </c>
      <c r="L11" s="5" t="s">
        <v>24</v>
      </c>
      <c r="N11" s="15" t="s">
        <v>119</v>
      </c>
      <c r="P11" s="15" t="s">
        <v>120</v>
      </c>
      <c r="R11" t="s">
        <v>309</v>
      </c>
      <c r="AD11" s="50" t="s">
        <v>310</v>
      </c>
      <c r="AE11" s="50"/>
      <c r="AF11" s="50" t="s">
        <v>311</v>
      </c>
      <c r="AG11" s="50"/>
    </row>
    <row r="12" spans="1:33" ht="15.75">
      <c r="A12" s="6">
        <v>91</v>
      </c>
      <c r="B12" s="6">
        <v>53</v>
      </c>
      <c r="C12" s="6">
        <v>40</v>
      </c>
      <c r="D12" s="7">
        <v>26.527235130000001</v>
      </c>
      <c r="E12" s="8">
        <f t="shared" si="0"/>
        <v>27</v>
      </c>
      <c r="F12" s="7">
        <v>81.417538460000003</v>
      </c>
      <c r="G12" s="8">
        <f t="shared" si="1"/>
        <v>81</v>
      </c>
      <c r="H12" s="9">
        <v>5.3861677879999998</v>
      </c>
      <c r="I12" s="8">
        <f t="shared" si="2"/>
        <v>5</v>
      </c>
      <c r="J12" s="10">
        <v>264.61486969999999</v>
      </c>
      <c r="K12" s="8">
        <f t="shared" si="3"/>
        <v>265</v>
      </c>
      <c r="L12" s="5" t="s">
        <v>24</v>
      </c>
      <c r="N12" s="15" t="s">
        <v>130</v>
      </c>
      <c r="P12" s="15" t="s">
        <v>131</v>
      </c>
      <c r="R12" s="11" t="s">
        <v>0</v>
      </c>
      <c r="S12" s="11" t="s">
        <v>1</v>
      </c>
      <c r="T12" s="11" t="s">
        <v>2</v>
      </c>
      <c r="U12" s="11" t="s">
        <v>3</v>
      </c>
      <c r="V12" s="11" t="s">
        <v>4</v>
      </c>
      <c r="W12" s="11" t="s">
        <v>5</v>
      </c>
      <c r="X12" s="11" t="s">
        <v>6</v>
      </c>
      <c r="Y12" s="11" t="s">
        <v>7</v>
      </c>
      <c r="Z12" s="11" t="s">
        <v>8</v>
      </c>
      <c r="AA12" s="11" t="s">
        <v>9</v>
      </c>
      <c r="AB12" s="11" t="s">
        <v>10</v>
      </c>
      <c r="AC12" s="12" t="s">
        <v>11</v>
      </c>
      <c r="AD12" s="38" t="s">
        <v>276</v>
      </c>
      <c r="AE12" s="38" t="s">
        <v>277</v>
      </c>
      <c r="AF12" s="38" t="s">
        <v>276</v>
      </c>
      <c r="AG12" s="38" t="s">
        <v>277</v>
      </c>
    </row>
    <row r="13" spans="1:33">
      <c r="A13" s="6">
        <v>90</v>
      </c>
      <c r="B13" s="6">
        <v>46</v>
      </c>
      <c r="C13" s="6">
        <v>42</v>
      </c>
      <c r="D13" s="7">
        <v>23.978982169999998</v>
      </c>
      <c r="E13" s="8">
        <f t="shared" si="0"/>
        <v>24</v>
      </c>
      <c r="F13" s="7">
        <v>81.450615959999993</v>
      </c>
      <c r="G13" s="8">
        <f t="shared" si="1"/>
        <v>81</v>
      </c>
      <c r="H13" s="9">
        <v>7.5028339600000002</v>
      </c>
      <c r="I13" s="8">
        <f t="shared" si="2"/>
        <v>8</v>
      </c>
      <c r="J13" s="10">
        <v>250.0832336</v>
      </c>
      <c r="K13" s="8">
        <f t="shared" si="3"/>
        <v>250</v>
      </c>
      <c r="L13" s="5" t="s">
        <v>24</v>
      </c>
      <c r="N13" s="15" t="s">
        <v>141</v>
      </c>
      <c r="P13" s="15" t="s">
        <v>142</v>
      </c>
      <c r="R13" s="6">
        <v>90</v>
      </c>
      <c r="S13" s="6">
        <v>42</v>
      </c>
      <c r="T13" s="6">
        <v>43</v>
      </c>
      <c r="U13" s="7">
        <v>20.87974371</v>
      </c>
      <c r="V13" s="8">
        <f>ROUND(U13, 0)</f>
        <v>21</v>
      </c>
      <c r="W13" s="7">
        <v>82.002744230000005</v>
      </c>
      <c r="X13" s="8">
        <f>ROUND(W13, 0)</f>
        <v>82</v>
      </c>
      <c r="Y13" s="9">
        <v>6.502985292</v>
      </c>
      <c r="Z13" s="8">
        <f>ROUND(Y13, 0)</f>
        <v>7</v>
      </c>
      <c r="AA13" s="10">
        <v>202.9355362</v>
      </c>
      <c r="AB13" s="8">
        <f>ROUND(AA13, 0)</f>
        <v>203</v>
      </c>
      <c r="AC13" s="5" t="s">
        <v>24</v>
      </c>
      <c r="AD13" s="89" t="s">
        <v>312</v>
      </c>
      <c r="AE13" s="89"/>
      <c r="AF13" s="89" t="s">
        <v>312</v>
      </c>
      <c r="AG13" s="89"/>
    </row>
    <row r="14" spans="1:33">
      <c r="A14" s="6">
        <v>78</v>
      </c>
      <c r="B14" s="6">
        <v>58</v>
      </c>
      <c r="C14" s="6">
        <v>44</v>
      </c>
      <c r="D14" s="7">
        <v>26.800796040000002</v>
      </c>
      <c r="E14" s="8">
        <f t="shared" si="0"/>
        <v>27</v>
      </c>
      <c r="F14" s="7">
        <v>80.886848220000005</v>
      </c>
      <c r="G14" s="8">
        <f t="shared" si="1"/>
        <v>81</v>
      </c>
      <c r="H14" s="9">
        <v>5.108681786</v>
      </c>
      <c r="I14" s="8">
        <f t="shared" si="2"/>
        <v>5</v>
      </c>
      <c r="J14" s="10">
        <v>284.43645670000001</v>
      </c>
      <c r="K14" s="8">
        <f t="shared" si="3"/>
        <v>284</v>
      </c>
      <c r="L14" s="5" t="s">
        <v>24</v>
      </c>
      <c r="N14" s="15" t="s">
        <v>152</v>
      </c>
      <c r="P14" s="15" t="s">
        <v>153</v>
      </c>
      <c r="R14" s="6">
        <v>60</v>
      </c>
      <c r="S14" s="6">
        <v>55</v>
      </c>
      <c r="T14" s="6">
        <v>44</v>
      </c>
      <c r="U14" s="7">
        <v>23.004459149999999</v>
      </c>
      <c r="V14" s="8">
        <f t="shared" ref="V14" si="8">ROUND(U14, 0)</f>
        <v>23</v>
      </c>
      <c r="W14" s="7">
        <v>82.320762900000005</v>
      </c>
      <c r="X14" s="8">
        <f t="shared" ref="X14" si="9">ROUND(W14, 0)</f>
        <v>82</v>
      </c>
      <c r="Y14" s="9">
        <v>7.8402071439999999</v>
      </c>
      <c r="Z14" s="8">
        <f t="shared" ref="Z14" si="10">ROUND(Y14, 0)</f>
        <v>8</v>
      </c>
      <c r="AA14" s="10">
        <v>263.96424760000002</v>
      </c>
      <c r="AB14" s="8">
        <f t="shared" ref="AB14" si="11">ROUND(AA14, 0)</f>
        <v>264</v>
      </c>
      <c r="AC14" s="5" t="s">
        <v>24</v>
      </c>
      <c r="AD14" s="89" t="s">
        <v>312</v>
      </c>
      <c r="AE14" s="89"/>
      <c r="AF14" s="89" t="s">
        <v>312</v>
      </c>
      <c r="AG14" s="89"/>
    </row>
    <row r="15" spans="1:33">
      <c r="A15" s="6">
        <v>93</v>
      </c>
      <c r="B15" s="6">
        <v>56</v>
      </c>
      <c r="C15" s="6">
        <v>36</v>
      </c>
      <c r="D15" s="7">
        <v>24.014976220000001</v>
      </c>
      <c r="E15" s="8">
        <f t="shared" si="0"/>
        <v>24</v>
      </c>
      <c r="F15" s="7">
        <v>82.056871819999998</v>
      </c>
      <c r="G15" s="8">
        <f t="shared" si="1"/>
        <v>82</v>
      </c>
      <c r="H15" s="9">
        <v>6.98435366</v>
      </c>
      <c r="I15" s="8">
        <f t="shared" si="2"/>
        <v>7</v>
      </c>
      <c r="J15" s="10">
        <v>185.27733889999999</v>
      </c>
      <c r="K15" s="8">
        <f t="shared" si="3"/>
        <v>185</v>
      </c>
      <c r="L15" s="5" t="s">
        <v>24</v>
      </c>
      <c r="N15" s="15" t="s">
        <v>163</v>
      </c>
      <c r="P15" s="15" t="s">
        <v>164</v>
      </c>
      <c r="R15" s="6">
        <v>90</v>
      </c>
      <c r="S15" s="6">
        <v>42</v>
      </c>
      <c r="T15" s="6">
        <v>43</v>
      </c>
      <c r="U15" s="7">
        <v>20.87974371</v>
      </c>
      <c r="V15" s="8">
        <f>ROUND(U15, 0)</f>
        <v>21</v>
      </c>
      <c r="W15" s="7">
        <v>82.002744230000005</v>
      </c>
      <c r="X15" s="8">
        <f>ROUND(W15, 0)</f>
        <v>82</v>
      </c>
      <c r="Y15" s="9">
        <v>6.502985292</v>
      </c>
      <c r="Z15" s="8">
        <f>ROUND(Y15, 0)</f>
        <v>7</v>
      </c>
      <c r="AA15" s="10">
        <v>202.9355362</v>
      </c>
      <c r="AB15" s="8">
        <f>ROUND(AA15, 0)</f>
        <v>203</v>
      </c>
      <c r="AC15" s="5" t="s">
        <v>24</v>
      </c>
      <c r="AD15" s="89" t="s">
        <v>312</v>
      </c>
      <c r="AE15" s="89"/>
      <c r="AF15" s="89" t="s">
        <v>312</v>
      </c>
      <c r="AG15" s="89"/>
    </row>
    <row r="16" spans="1:33">
      <c r="A16" s="6">
        <v>94</v>
      </c>
      <c r="B16" s="6">
        <v>50</v>
      </c>
      <c r="C16" s="6">
        <v>37</v>
      </c>
      <c r="D16" s="7">
        <v>25.665852050000002</v>
      </c>
      <c r="E16" s="8">
        <f t="shared" si="0"/>
        <v>26</v>
      </c>
      <c r="F16" s="7">
        <v>80.663850449999998</v>
      </c>
      <c r="G16" s="8">
        <f t="shared" si="1"/>
        <v>81</v>
      </c>
      <c r="H16" s="9">
        <v>6.9480198299999998</v>
      </c>
      <c r="I16" s="8">
        <f t="shared" si="2"/>
        <v>7</v>
      </c>
      <c r="J16" s="10">
        <v>209.58697079999999</v>
      </c>
      <c r="K16" s="8">
        <f t="shared" si="3"/>
        <v>210</v>
      </c>
      <c r="L16" s="5" t="s">
        <v>24</v>
      </c>
      <c r="N16" s="15" t="s">
        <v>174</v>
      </c>
      <c r="P16" s="15" t="s">
        <v>175</v>
      </c>
      <c r="R16" s="6">
        <v>117</v>
      </c>
      <c r="S16" s="6">
        <v>25</v>
      </c>
      <c r="T16" s="6">
        <v>53</v>
      </c>
      <c r="U16" s="7">
        <v>29.11858526</v>
      </c>
      <c r="V16" s="8">
        <f>ROUND(U16, 0)</f>
        <v>29</v>
      </c>
      <c r="W16" s="7">
        <v>92.125430210000005</v>
      </c>
      <c r="X16" s="8">
        <f>ROUND(W16, 0)</f>
        <v>92</v>
      </c>
      <c r="Y16" s="9">
        <v>6.4139273189999999</v>
      </c>
      <c r="Z16" s="8">
        <f>ROUND(Y16, 0)</f>
        <v>6</v>
      </c>
      <c r="AA16" s="10">
        <v>24.52020164</v>
      </c>
      <c r="AB16" s="8">
        <f>ROUND(AA16, 0)</f>
        <v>25</v>
      </c>
      <c r="AC16" s="5" t="s">
        <v>175</v>
      </c>
      <c r="AD16" s="89"/>
      <c r="AE16" s="89" t="s">
        <v>312</v>
      </c>
      <c r="AF16" s="89"/>
      <c r="AG16" s="89" t="s">
        <v>312</v>
      </c>
    </row>
    <row r="17" spans="1:33">
      <c r="A17" s="6">
        <v>60</v>
      </c>
      <c r="B17" s="6">
        <v>48</v>
      </c>
      <c r="C17" s="6">
        <v>39</v>
      </c>
      <c r="D17" s="7">
        <v>24.282094149999999</v>
      </c>
      <c r="E17" s="8">
        <f t="shared" si="0"/>
        <v>24</v>
      </c>
      <c r="F17" s="7">
        <v>80.300255870000001</v>
      </c>
      <c r="G17" s="8">
        <f t="shared" si="1"/>
        <v>80</v>
      </c>
      <c r="H17" s="9">
        <v>7.0422990690000002</v>
      </c>
      <c r="I17" s="8">
        <f t="shared" si="2"/>
        <v>7</v>
      </c>
      <c r="J17" s="10">
        <v>231.08633470000001</v>
      </c>
      <c r="K17" s="8">
        <f t="shared" si="3"/>
        <v>231</v>
      </c>
      <c r="L17" s="5" t="s">
        <v>24</v>
      </c>
      <c r="N17" s="16" t="s">
        <v>185</v>
      </c>
      <c r="P17" s="15" t="s">
        <v>186</v>
      </c>
      <c r="R17" s="6">
        <v>104</v>
      </c>
      <c r="S17" s="6">
        <v>25</v>
      </c>
      <c r="T17" s="6">
        <v>55</v>
      </c>
      <c r="U17" s="7">
        <v>29.811966009999999</v>
      </c>
      <c r="V17" s="8">
        <f>ROUND(U17, 0)</f>
        <v>30</v>
      </c>
      <c r="W17" s="7">
        <v>90.368812840000004</v>
      </c>
      <c r="X17" s="8">
        <f>ROUND(W17, 0)</f>
        <v>90</v>
      </c>
      <c r="Y17" s="9">
        <v>6.1238025020000002</v>
      </c>
      <c r="Z17" s="8">
        <f>ROUND(Y17, 0)</f>
        <v>6</v>
      </c>
      <c r="AA17" s="10">
        <v>22.687665030000002</v>
      </c>
      <c r="AB17" s="8">
        <f>ROUND(AA17, 0)</f>
        <v>23</v>
      </c>
      <c r="AC17" s="5" t="s">
        <v>175</v>
      </c>
      <c r="AD17" s="89"/>
      <c r="AE17" s="89" t="s">
        <v>312</v>
      </c>
      <c r="AF17" s="89"/>
      <c r="AG17" s="89" t="s">
        <v>312</v>
      </c>
    </row>
    <row r="18" spans="1:33">
      <c r="A18" s="6">
        <v>85</v>
      </c>
      <c r="B18" s="6">
        <v>38</v>
      </c>
      <c r="C18" s="6">
        <v>41</v>
      </c>
      <c r="D18" s="7">
        <v>21.587117769999999</v>
      </c>
      <c r="E18" s="8">
        <f t="shared" si="0"/>
        <v>22</v>
      </c>
      <c r="F18" s="7">
        <v>82.788370799999996</v>
      </c>
      <c r="G18" s="8">
        <f t="shared" si="1"/>
        <v>83</v>
      </c>
      <c r="H18" s="9">
        <v>6.2490506559999996</v>
      </c>
      <c r="I18" s="8">
        <f t="shared" si="2"/>
        <v>6</v>
      </c>
      <c r="J18" s="10">
        <v>276.65524590000001</v>
      </c>
      <c r="K18" s="8">
        <f t="shared" si="3"/>
        <v>277</v>
      </c>
      <c r="L18" s="5" t="s">
        <v>24</v>
      </c>
      <c r="P18" s="15" t="s">
        <v>196</v>
      </c>
      <c r="R18" s="6">
        <v>102</v>
      </c>
      <c r="S18" s="6">
        <v>24</v>
      </c>
      <c r="T18" s="6">
        <v>54</v>
      </c>
      <c r="U18" s="7">
        <v>27.72338349</v>
      </c>
      <c r="V18" s="8">
        <f>ROUND(U18, 0)</f>
        <v>28</v>
      </c>
      <c r="W18" s="7">
        <v>90.93897939</v>
      </c>
      <c r="X18" s="8">
        <f>ROUND(W18, 0)</f>
        <v>91</v>
      </c>
      <c r="Y18" s="9">
        <v>6.698468621</v>
      </c>
      <c r="Z18" s="8">
        <f>ROUND(Y18, 0)</f>
        <v>7</v>
      </c>
      <c r="AA18" s="10">
        <v>22.818634469999999</v>
      </c>
      <c r="AB18" s="8">
        <f>ROUND(AA18, 0)</f>
        <v>23</v>
      </c>
      <c r="AC18" s="5" t="s">
        <v>175</v>
      </c>
      <c r="AD18" s="89"/>
      <c r="AE18" s="89" t="s">
        <v>312</v>
      </c>
      <c r="AF18" s="89"/>
      <c r="AG18" s="89" t="s">
        <v>312</v>
      </c>
    </row>
    <row r="19" spans="1:33">
      <c r="A19" s="6">
        <v>91</v>
      </c>
      <c r="B19" s="6">
        <v>35</v>
      </c>
      <c r="C19" s="6">
        <v>39</v>
      </c>
      <c r="D19" s="7">
        <v>23.79391957</v>
      </c>
      <c r="E19" s="8">
        <f t="shared" si="0"/>
        <v>24</v>
      </c>
      <c r="F19" s="7">
        <v>80.418179570000007</v>
      </c>
      <c r="G19" s="8">
        <f t="shared" si="1"/>
        <v>80</v>
      </c>
      <c r="H19" s="9">
        <v>6.9708597540000001</v>
      </c>
      <c r="I19" s="8">
        <f t="shared" si="2"/>
        <v>7</v>
      </c>
      <c r="J19" s="10">
        <v>206.26118550000001</v>
      </c>
      <c r="K19" s="8">
        <f t="shared" si="3"/>
        <v>206</v>
      </c>
      <c r="L19" s="5" t="s">
        <v>24</v>
      </c>
      <c r="P19" s="15" t="s">
        <v>206</v>
      </c>
    </row>
    <row r="20" spans="1:33">
      <c r="A20" s="6">
        <v>77</v>
      </c>
      <c r="B20" s="6">
        <v>38</v>
      </c>
      <c r="C20" s="6">
        <v>36</v>
      </c>
      <c r="D20" s="7">
        <v>21.865252399999999</v>
      </c>
      <c r="E20" s="8">
        <f t="shared" si="0"/>
        <v>22</v>
      </c>
      <c r="F20" s="7">
        <v>80.192300799999998</v>
      </c>
      <c r="G20" s="8">
        <f t="shared" si="1"/>
        <v>80</v>
      </c>
      <c r="H20" s="9">
        <v>5.9539332759999999</v>
      </c>
      <c r="I20" s="8">
        <f t="shared" si="2"/>
        <v>6</v>
      </c>
      <c r="J20" s="10">
        <v>224.5550169</v>
      </c>
      <c r="K20" s="8">
        <f t="shared" si="3"/>
        <v>225</v>
      </c>
      <c r="L20" s="5" t="s">
        <v>24</v>
      </c>
      <c r="P20" s="15" t="s">
        <v>216</v>
      </c>
      <c r="R20" t="s">
        <v>313</v>
      </c>
      <c r="AD20" s="50" t="s">
        <v>310</v>
      </c>
      <c r="AE20" s="50"/>
      <c r="AF20" s="50" t="s">
        <v>311</v>
      </c>
      <c r="AG20" s="50"/>
    </row>
    <row r="21" spans="1:33" ht="15.75">
      <c r="A21" s="6">
        <v>88</v>
      </c>
      <c r="B21" s="6">
        <v>35</v>
      </c>
      <c r="C21" s="6">
        <v>40</v>
      </c>
      <c r="D21" s="7">
        <v>23.579436260000001</v>
      </c>
      <c r="E21" s="8">
        <f t="shared" si="0"/>
        <v>24</v>
      </c>
      <c r="F21" s="7">
        <v>83.58760316</v>
      </c>
      <c r="G21" s="8">
        <f t="shared" si="1"/>
        <v>84</v>
      </c>
      <c r="H21" s="9">
        <v>5.8539320799999999</v>
      </c>
      <c r="I21" s="8">
        <f t="shared" si="2"/>
        <v>6</v>
      </c>
      <c r="J21" s="10">
        <v>291.29866179999999</v>
      </c>
      <c r="K21" s="8">
        <f t="shared" si="3"/>
        <v>291</v>
      </c>
      <c r="L21" s="5" t="s">
        <v>24</v>
      </c>
      <c r="P21" s="15" t="s">
        <v>226</v>
      </c>
      <c r="R21" s="11" t="s">
        <v>0</v>
      </c>
      <c r="S21" s="11" t="s">
        <v>1</v>
      </c>
      <c r="T21" s="11" t="s">
        <v>2</v>
      </c>
      <c r="U21" s="11" t="s">
        <v>3</v>
      </c>
      <c r="V21" s="11" t="s">
        <v>4</v>
      </c>
      <c r="W21" s="11" t="s">
        <v>5</v>
      </c>
      <c r="X21" s="11" t="s">
        <v>6</v>
      </c>
      <c r="Y21" s="11" t="s">
        <v>7</v>
      </c>
      <c r="Z21" s="11" t="s">
        <v>8</v>
      </c>
      <c r="AA21" s="11" t="s">
        <v>9</v>
      </c>
      <c r="AB21" s="11" t="s">
        <v>10</v>
      </c>
      <c r="AC21" s="12" t="s">
        <v>11</v>
      </c>
      <c r="AD21" s="38" t="s">
        <v>276</v>
      </c>
      <c r="AE21" s="38" t="s">
        <v>277</v>
      </c>
      <c r="AF21" s="38" t="s">
        <v>276</v>
      </c>
      <c r="AG21" s="38" t="s">
        <v>277</v>
      </c>
    </row>
    <row r="22" spans="1:33">
      <c r="A22" s="6">
        <v>89</v>
      </c>
      <c r="B22" s="6">
        <v>45</v>
      </c>
      <c r="C22" s="6">
        <v>36</v>
      </c>
      <c r="D22" s="7">
        <v>21.325041580000001</v>
      </c>
      <c r="E22" s="8">
        <f t="shared" si="0"/>
        <v>21</v>
      </c>
      <c r="F22" s="7">
        <v>80.474763960000004</v>
      </c>
      <c r="G22" s="8">
        <f t="shared" si="1"/>
        <v>80</v>
      </c>
      <c r="H22" s="9">
        <v>6.4424753749999999</v>
      </c>
      <c r="I22" s="8">
        <f t="shared" si="2"/>
        <v>6</v>
      </c>
      <c r="J22" s="10">
        <v>185.4974732</v>
      </c>
      <c r="K22" s="8">
        <f t="shared" si="3"/>
        <v>185</v>
      </c>
      <c r="L22" s="5" t="s">
        <v>24</v>
      </c>
      <c r="P22" s="15" t="s">
        <v>236</v>
      </c>
      <c r="R22" s="6">
        <v>85</v>
      </c>
      <c r="S22" s="6">
        <v>58</v>
      </c>
      <c r="T22" s="6">
        <v>41</v>
      </c>
      <c r="U22" s="7">
        <v>21.770461690000001</v>
      </c>
      <c r="V22" s="8">
        <f t="shared" ref="V22:V23" si="12">ROUND(U22, 0)</f>
        <v>22</v>
      </c>
      <c r="W22" s="7">
        <v>80.319644080000003</v>
      </c>
      <c r="X22" s="8">
        <f t="shared" ref="X22:X23" si="13">ROUND(W22, 0)</f>
        <v>80</v>
      </c>
      <c r="Y22" s="9">
        <v>7.038096361</v>
      </c>
      <c r="Z22" s="8">
        <f t="shared" ref="Z22:Z23" si="14">ROUND(Y22, 0)</f>
        <v>7</v>
      </c>
      <c r="AA22" s="10">
        <v>226.65553739999999</v>
      </c>
      <c r="AB22" s="8">
        <f t="shared" ref="AB22:AB23" si="15">ROUND(AA22, 0)</f>
        <v>227</v>
      </c>
      <c r="AC22" s="5" t="s">
        <v>24</v>
      </c>
      <c r="AD22" s="89" t="s">
        <v>312</v>
      </c>
      <c r="AE22" s="89"/>
      <c r="AF22" s="89" t="s">
        <v>312</v>
      </c>
      <c r="AG22" s="89"/>
    </row>
    <row r="23" spans="1:33">
      <c r="A23" s="6">
        <v>76</v>
      </c>
      <c r="B23" s="6">
        <v>40</v>
      </c>
      <c r="C23" s="6">
        <v>43</v>
      </c>
      <c r="D23" s="7">
        <v>25.15745531</v>
      </c>
      <c r="E23" s="8">
        <f t="shared" si="0"/>
        <v>25</v>
      </c>
      <c r="F23" s="7">
        <v>83.117134759999999</v>
      </c>
      <c r="G23" s="8">
        <f t="shared" si="1"/>
        <v>83</v>
      </c>
      <c r="H23" s="9">
        <v>5.070175667</v>
      </c>
      <c r="I23" s="8">
        <f t="shared" si="2"/>
        <v>5</v>
      </c>
      <c r="J23" s="10">
        <v>231.38431629999999</v>
      </c>
      <c r="K23" s="8">
        <f t="shared" si="3"/>
        <v>231</v>
      </c>
      <c r="L23" s="5" t="s">
        <v>24</v>
      </c>
      <c r="P23" s="15" t="s">
        <v>246</v>
      </c>
      <c r="R23" s="6">
        <v>85</v>
      </c>
      <c r="S23" s="6">
        <v>21</v>
      </c>
      <c r="T23" s="6">
        <v>52</v>
      </c>
      <c r="U23" s="7">
        <v>29.62800691</v>
      </c>
      <c r="V23" s="8">
        <f t="shared" si="12"/>
        <v>30</v>
      </c>
      <c r="W23" s="7">
        <v>90.100516150000004</v>
      </c>
      <c r="X23" s="8">
        <f t="shared" si="13"/>
        <v>90</v>
      </c>
      <c r="Y23" s="9">
        <v>6.0751441159999997</v>
      </c>
      <c r="Z23" s="8">
        <f t="shared" si="14"/>
        <v>6</v>
      </c>
      <c r="AA23" s="10">
        <v>23.695867610000001</v>
      </c>
      <c r="AB23" s="8">
        <f t="shared" si="15"/>
        <v>24</v>
      </c>
      <c r="AC23" s="5" t="s">
        <v>175</v>
      </c>
      <c r="AD23" s="89"/>
      <c r="AE23" s="89" t="s">
        <v>312</v>
      </c>
      <c r="AF23" s="89"/>
      <c r="AG23" s="89" t="s">
        <v>312</v>
      </c>
    </row>
    <row r="24" spans="1:33">
      <c r="A24" s="6">
        <v>67</v>
      </c>
      <c r="B24" s="6">
        <v>59</v>
      </c>
      <c r="C24" s="6">
        <v>41</v>
      </c>
      <c r="D24" s="7">
        <v>21.94766735</v>
      </c>
      <c r="E24" s="8">
        <f t="shared" si="0"/>
        <v>22</v>
      </c>
      <c r="F24" s="7">
        <v>80.973841949999994</v>
      </c>
      <c r="G24" s="8">
        <f t="shared" si="1"/>
        <v>81</v>
      </c>
      <c r="H24" s="9">
        <v>6.012632591</v>
      </c>
      <c r="I24" s="8">
        <f t="shared" si="2"/>
        <v>6</v>
      </c>
      <c r="J24" s="10">
        <v>213.35609210000001</v>
      </c>
      <c r="K24" s="8">
        <f t="shared" si="3"/>
        <v>213</v>
      </c>
      <c r="L24" s="5" t="s">
        <v>24</v>
      </c>
    </row>
    <row r="25" spans="1:33">
      <c r="A25" s="6">
        <v>83</v>
      </c>
      <c r="B25" s="6">
        <v>41</v>
      </c>
      <c r="C25" s="6">
        <v>43</v>
      </c>
      <c r="D25" s="7">
        <v>21.052535500000001</v>
      </c>
      <c r="E25" s="8">
        <f t="shared" si="0"/>
        <v>21</v>
      </c>
      <c r="F25" s="7">
        <v>82.678395170000002</v>
      </c>
      <c r="G25" s="8">
        <f t="shared" si="1"/>
        <v>83</v>
      </c>
      <c r="H25" s="9">
        <v>6.2540284509999999</v>
      </c>
      <c r="I25" s="8">
        <f t="shared" si="2"/>
        <v>6</v>
      </c>
      <c r="J25" s="10">
        <v>233.1075816</v>
      </c>
      <c r="K25" s="8">
        <f t="shared" si="3"/>
        <v>233</v>
      </c>
      <c r="L25" s="5" t="s">
        <v>24</v>
      </c>
      <c r="R25" s="1" t="s">
        <v>314</v>
      </c>
      <c r="AD25" s="50" t="s">
        <v>310</v>
      </c>
      <c r="AE25" s="50"/>
      <c r="AF25" s="50" t="s">
        <v>311</v>
      </c>
      <c r="AG25" s="50"/>
    </row>
    <row r="26" spans="1:33" ht="15.75">
      <c r="A26" s="6">
        <v>98</v>
      </c>
      <c r="B26" s="6">
        <v>47</v>
      </c>
      <c r="C26" s="6">
        <v>37</v>
      </c>
      <c r="D26" s="7">
        <v>23.483813439999999</v>
      </c>
      <c r="E26" s="8">
        <f t="shared" si="0"/>
        <v>23</v>
      </c>
      <c r="F26" s="7">
        <v>81.332650729999997</v>
      </c>
      <c r="G26" s="8">
        <f t="shared" si="1"/>
        <v>81</v>
      </c>
      <c r="H26" s="9">
        <v>7.3754828510000001</v>
      </c>
      <c r="I26" s="8">
        <f t="shared" si="2"/>
        <v>7</v>
      </c>
      <c r="J26" s="10">
        <v>224.05811639999999</v>
      </c>
      <c r="K26" s="8">
        <f t="shared" si="3"/>
        <v>224</v>
      </c>
      <c r="L26" s="5" t="s">
        <v>24</v>
      </c>
      <c r="R26" s="11" t="s">
        <v>0</v>
      </c>
      <c r="S26" s="11" t="s">
        <v>1</v>
      </c>
      <c r="T26" s="11" t="s">
        <v>2</v>
      </c>
      <c r="U26" s="11" t="s">
        <v>3</v>
      </c>
      <c r="V26" s="11" t="s">
        <v>4</v>
      </c>
      <c r="W26" s="11" t="s">
        <v>5</v>
      </c>
      <c r="X26" s="11" t="s">
        <v>6</v>
      </c>
      <c r="Y26" s="11" t="s">
        <v>7</v>
      </c>
      <c r="Z26" s="11" t="s">
        <v>8</v>
      </c>
      <c r="AA26" s="11" t="s">
        <v>9</v>
      </c>
      <c r="AB26" s="11" t="s">
        <v>10</v>
      </c>
      <c r="AC26" s="12" t="s">
        <v>11</v>
      </c>
      <c r="AD26" s="38" t="s">
        <v>276</v>
      </c>
      <c r="AE26" s="38" t="s">
        <v>277</v>
      </c>
      <c r="AF26" s="38" t="s">
        <v>276</v>
      </c>
      <c r="AG26" s="38" t="s">
        <v>277</v>
      </c>
    </row>
    <row r="27" spans="1:33">
      <c r="A27" s="6">
        <v>66</v>
      </c>
      <c r="B27" s="6">
        <v>53</v>
      </c>
      <c r="C27" s="6">
        <v>41</v>
      </c>
      <c r="D27" s="7">
        <v>25.075635399999999</v>
      </c>
      <c r="E27" s="8">
        <f t="shared" si="0"/>
        <v>25</v>
      </c>
      <c r="F27" s="7">
        <v>80.523891480000003</v>
      </c>
      <c r="G27" s="8">
        <f t="shared" si="1"/>
        <v>81</v>
      </c>
      <c r="H27" s="9">
        <v>7.7789151539999999</v>
      </c>
      <c r="I27" s="8">
        <f t="shared" si="2"/>
        <v>8</v>
      </c>
      <c r="J27" s="10">
        <v>257.00388650000002</v>
      </c>
      <c r="K27" s="8">
        <f t="shared" si="3"/>
        <v>257</v>
      </c>
      <c r="L27" s="5" t="s">
        <v>24</v>
      </c>
      <c r="R27" s="6">
        <v>90</v>
      </c>
      <c r="S27" s="6">
        <v>42</v>
      </c>
      <c r="T27" s="6">
        <v>43</v>
      </c>
      <c r="U27" s="7">
        <v>20.87974371</v>
      </c>
      <c r="V27" s="8">
        <f>ROUND(U27, 0)</f>
        <v>21</v>
      </c>
      <c r="W27" s="7">
        <v>82.002744230000005</v>
      </c>
      <c r="X27" s="8">
        <f>ROUND(W27, 0)</f>
        <v>82</v>
      </c>
      <c r="Y27" s="9">
        <v>6.502985292</v>
      </c>
      <c r="Z27" s="8">
        <f>ROUND(Y27, 0)</f>
        <v>7</v>
      </c>
      <c r="AA27" s="10">
        <v>202.9355362</v>
      </c>
      <c r="AB27" s="8">
        <f>ROUND(AA27, 0)</f>
        <v>203</v>
      </c>
      <c r="AC27" s="5" t="s">
        <v>24</v>
      </c>
      <c r="AD27" s="89" t="s">
        <v>312</v>
      </c>
      <c r="AE27" s="89"/>
      <c r="AF27" s="89" t="s">
        <v>312</v>
      </c>
      <c r="AG27" s="89"/>
    </row>
    <row r="28" spans="1:33">
      <c r="A28" s="6">
        <v>97</v>
      </c>
      <c r="B28" s="6">
        <v>59</v>
      </c>
      <c r="C28" s="6">
        <v>43</v>
      </c>
      <c r="D28" s="7">
        <v>26.359271589999999</v>
      </c>
      <c r="E28" s="8">
        <f t="shared" si="0"/>
        <v>26</v>
      </c>
      <c r="F28" s="7">
        <v>84.044035890000004</v>
      </c>
      <c r="G28" s="8">
        <f t="shared" si="1"/>
        <v>84</v>
      </c>
      <c r="H28" s="9">
        <v>6.2865001759999997</v>
      </c>
      <c r="I28" s="8">
        <f t="shared" si="2"/>
        <v>6</v>
      </c>
      <c r="J28" s="10">
        <v>271.35861369999998</v>
      </c>
      <c r="K28" s="8">
        <f t="shared" si="3"/>
        <v>271</v>
      </c>
      <c r="L28" s="5" t="s">
        <v>24</v>
      </c>
      <c r="R28" s="6">
        <v>60</v>
      </c>
      <c r="S28" s="6">
        <v>55</v>
      </c>
      <c r="T28" s="6">
        <v>44</v>
      </c>
      <c r="U28" s="7">
        <v>23.004459149999999</v>
      </c>
      <c r="V28" s="8">
        <f t="shared" ref="V28" si="16">ROUND(U28, 0)</f>
        <v>23</v>
      </c>
      <c r="W28" s="7">
        <v>82.320762900000005</v>
      </c>
      <c r="X28" s="8">
        <f t="shared" ref="X28" si="17">ROUND(W28, 0)</f>
        <v>82</v>
      </c>
      <c r="Y28" s="9">
        <v>7.8402071439999999</v>
      </c>
      <c r="Z28" s="8">
        <f t="shared" ref="Z28" si="18">ROUND(Y28, 0)</f>
        <v>8</v>
      </c>
      <c r="AA28" s="10">
        <v>263.96424760000002</v>
      </c>
      <c r="AB28" s="8">
        <f t="shared" ref="AB28" si="19">ROUND(AA28, 0)</f>
        <v>264</v>
      </c>
      <c r="AC28" s="5" t="s">
        <v>24</v>
      </c>
      <c r="AD28" s="89" t="s">
        <v>312</v>
      </c>
      <c r="AE28" s="89"/>
      <c r="AF28" s="89" t="s">
        <v>312</v>
      </c>
      <c r="AG28" s="89"/>
    </row>
    <row r="29" spans="1:33">
      <c r="A29" s="6">
        <v>97</v>
      </c>
      <c r="B29" s="6">
        <v>50</v>
      </c>
      <c r="C29" s="6">
        <v>41</v>
      </c>
      <c r="D29" s="7">
        <v>24.529226810000001</v>
      </c>
      <c r="E29" s="8">
        <f t="shared" si="0"/>
        <v>25</v>
      </c>
      <c r="F29" s="7">
        <v>80.544985760000003</v>
      </c>
      <c r="G29" s="8">
        <f t="shared" si="1"/>
        <v>81</v>
      </c>
      <c r="H29" s="9">
        <v>7.0709599949999999</v>
      </c>
      <c r="I29" s="8">
        <f t="shared" si="2"/>
        <v>7</v>
      </c>
      <c r="J29" s="10">
        <v>260.26340260000001</v>
      </c>
      <c r="K29" s="8">
        <f t="shared" si="3"/>
        <v>260</v>
      </c>
      <c r="L29" s="5" t="s">
        <v>24</v>
      </c>
      <c r="R29" s="6">
        <v>90</v>
      </c>
      <c r="S29" s="6">
        <v>42</v>
      </c>
      <c r="T29" s="6">
        <v>43</v>
      </c>
      <c r="U29" s="7">
        <v>20.87974371</v>
      </c>
      <c r="V29" s="8">
        <f>ROUND(U29, 0)</f>
        <v>21</v>
      </c>
      <c r="W29" s="7">
        <v>82.002744230000005</v>
      </c>
      <c r="X29" s="8">
        <f>ROUND(W29, 0)</f>
        <v>82</v>
      </c>
      <c r="Y29" s="9">
        <v>6.502985292</v>
      </c>
      <c r="Z29" s="8">
        <f>ROUND(Y29, 0)</f>
        <v>7</v>
      </c>
      <c r="AA29" s="10">
        <v>202.9355362</v>
      </c>
      <c r="AB29" s="8">
        <f>ROUND(AA29, 0)</f>
        <v>203</v>
      </c>
      <c r="AC29" s="5" t="s">
        <v>24</v>
      </c>
      <c r="AD29" s="89" t="s">
        <v>312</v>
      </c>
      <c r="AE29" s="89"/>
      <c r="AF29" s="89" t="s">
        <v>312</v>
      </c>
      <c r="AG29" s="89"/>
    </row>
    <row r="30" spans="1:33">
      <c r="A30" s="6">
        <v>60</v>
      </c>
      <c r="B30" s="6">
        <v>49</v>
      </c>
      <c r="C30" s="6">
        <v>44</v>
      </c>
      <c r="D30" s="7">
        <v>20.775761469999999</v>
      </c>
      <c r="E30" s="8">
        <f t="shared" si="0"/>
        <v>21</v>
      </c>
      <c r="F30" s="7">
        <v>84.497743970000002</v>
      </c>
      <c r="G30" s="8">
        <f t="shared" si="1"/>
        <v>84</v>
      </c>
      <c r="H30" s="9">
        <v>6.2448414909999999</v>
      </c>
      <c r="I30" s="8">
        <f t="shared" si="2"/>
        <v>6</v>
      </c>
      <c r="J30" s="10">
        <v>240.08106470000001</v>
      </c>
      <c r="K30" s="8">
        <f t="shared" si="3"/>
        <v>240</v>
      </c>
      <c r="L30" s="5" t="s">
        <v>24</v>
      </c>
      <c r="R30" s="6">
        <v>117</v>
      </c>
      <c r="S30" s="6">
        <v>25</v>
      </c>
      <c r="T30" s="6">
        <v>53</v>
      </c>
      <c r="U30" s="7">
        <v>29.11858526</v>
      </c>
      <c r="V30" s="8">
        <f>ROUND(U30, 0)</f>
        <v>29</v>
      </c>
      <c r="W30" s="7">
        <v>92.125430210000005</v>
      </c>
      <c r="X30" s="8">
        <f>ROUND(W30, 0)</f>
        <v>92</v>
      </c>
      <c r="Y30" s="9">
        <v>6.4139273189999999</v>
      </c>
      <c r="Z30" s="8">
        <f>ROUND(Y30, 0)</f>
        <v>6</v>
      </c>
      <c r="AA30" s="10">
        <v>24.52020164</v>
      </c>
      <c r="AB30" s="8">
        <f>ROUND(AA30, 0)</f>
        <v>25</v>
      </c>
      <c r="AC30" s="5" t="s">
        <v>175</v>
      </c>
      <c r="AD30" s="89"/>
      <c r="AE30" s="89" t="s">
        <v>312</v>
      </c>
      <c r="AF30" s="89"/>
      <c r="AG30" s="89" t="s">
        <v>312</v>
      </c>
    </row>
    <row r="31" spans="1:33">
      <c r="A31" s="6">
        <v>84</v>
      </c>
      <c r="B31" s="6">
        <v>51</v>
      </c>
      <c r="C31" s="6">
        <v>35</v>
      </c>
      <c r="D31" s="7">
        <v>22.30157427</v>
      </c>
      <c r="E31" s="8">
        <f t="shared" si="0"/>
        <v>22</v>
      </c>
      <c r="F31" s="7">
        <v>80.644164660000001</v>
      </c>
      <c r="G31" s="8">
        <f t="shared" si="1"/>
        <v>81</v>
      </c>
      <c r="H31" s="9">
        <v>6.0433048989999998</v>
      </c>
      <c r="I31" s="8">
        <f t="shared" si="2"/>
        <v>6</v>
      </c>
      <c r="J31" s="10">
        <v>197.97912149999999</v>
      </c>
      <c r="K31" s="8">
        <f t="shared" si="3"/>
        <v>198</v>
      </c>
      <c r="L31" s="5" t="s">
        <v>24</v>
      </c>
      <c r="R31" s="6">
        <v>104</v>
      </c>
      <c r="S31" s="6">
        <v>25</v>
      </c>
      <c r="T31" s="6">
        <v>55</v>
      </c>
      <c r="U31" s="7">
        <v>29.811966009999999</v>
      </c>
      <c r="V31" s="8">
        <f>ROUND(U31, 0)</f>
        <v>30</v>
      </c>
      <c r="W31" s="7">
        <v>90.368812840000004</v>
      </c>
      <c r="X31" s="8">
        <f>ROUND(W31, 0)</f>
        <v>90</v>
      </c>
      <c r="Y31" s="9">
        <v>6.1238025020000002</v>
      </c>
      <c r="Z31" s="8">
        <f>ROUND(Y31, 0)</f>
        <v>6</v>
      </c>
      <c r="AA31" s="10">
        <v>22.687665030000002</v>
      </c>
      <c r="AB31" s="8">
        <f>ROUND(AA31, 0)</f>
        <v>23</v>
      </c>
      <c r="AC31" s="5" t="s">
        <v>175</v>
      </c>
      <c r="AD31" s="89"/>
      <c r="AE31" s="89" t="s">
        <v>312</v>
      </c>
      <c r="AF31" s="89"/>
      <c r="AG31" s="89" t="s">
        <v>312</v>
      </c>
    </row>
    <row r="32" spans="1:33">
      <c r="A32" s="6">
        <v>73</v>
      </c>
      <c r="B32" s="6">
        <v>57</v>
      </c>
      <c r="C32" s="6">
        <v>41</v>
      </c>
      <c r="D32" s="7">
        <v>21.44653958</v>
      </c>
      <c r="E32" s="8">
        <f t="shared" si="0"/>
        <v>21</v>
      </c>
      <c r="F32" s="7">
        <v>84.943759619999994</v>
      </c>
      <c r="G32" s="8">
        <f t="shared" si="1"/>
        <v>85</v>
      </c>
      <c r="H32" s="9">
        <v>5.8247091170000003</v>
      </c>
      <c r="I32" s="8">
        <f t="shared" si="2"/>
        <v>6</v>
      </c>
      <c r="J32" s="10">
        <v>272.2017204</v>
      </c>
      <c r="K32" s="8">
        <f t="shared" si="3"/>
        <v>272</v>
      </c>
      <c r="L32" s="5" t="s">
        <v>24</v>
      </c>
      <c r="R32" s="6">
        <v>102</v>
      </c>
      <c r="S32" s="6">
        <v>24</v>
      </c>
      <c r="T32" s="6">
        <v>54</v>
      </c>
      <c r="U32" s="7">
        <v>27.72338349</v>
      </c>
      <c r="V32" s="8">
        <f>ROUND(U32, 0)</f>
        <v>28</v>
      </c>
      <c r="W32" s="7">
        <v>90.93897939</v>
      </c>
      <c r="X32" s="8">
        <f>ROUND(W32, 0)</f>
        <v>91</v>
      </c>
      <c r="Y32" s="9">
        <v>6.698468621</v>
      </c>
      <c r="Z32" s="8">
        <f>ROUND(Y32, 0)</f>
        <v>7</v>
      </c>
      <c r="AA32" s="10">
        <v>22.818634469999999</v>
      </c>
      <c r="AB32" s="8">
        <f>ROUND(AA32, 0)</f>
        <v>23</v>
      </c>
      <c r="AC32" s="5" t="s">
        <v>175</v>
      </c>
      <c r="AD32" s="89"/>
      <c r="AE32" s="89" t="s">
        <v>312</v>
      </c>
      <c r="AF32" s="89"/>
      <c r="AG32" s="89" t="s">
        <v>312</v>
      </c>
    </row>
    <row r="33" spans="1:33">
      <c r="A33" s="6">
        <v>92</v>
      </c>
      <c r="B33" s="6">
        <v>35</v>
      </c>
      <c r="C33" s="6">
        <v>40</v>
      </c>
      <c r="D33" s="7">
        <v>22.17931888</v>
      </c>
      <c r="E33" s="8">
        <f t="shared" si="0"/>
        <v>22</v>
      </c>
      <c r="F33" s="7">
        <v>80.331272229999996</v>
      </c>
      <c r="G33" s="8">
        <f t="shared" si="1"/>
        <v>80</v>
      </c>
      <c r="H33" s="9">
        <v>6.3573893659999996</v>
      </c>
      <c r="I33" s="8">
        <f t="shared" si="2"/>
        <v>6</v>
      </c>
      <c r="J33" s="10">
        <v>200.08827869999999</v>
      </c>
      <c r="K33" s="8">
        <f t="shared" si="3"/>
        <v>200</v>
      </c>
      <c r="L33" s="5" t="s">
        <v>24</v>
      </c>
    </row>
    <row r="34" spans="1:33">
      <c r="A34" s="6">
        <v>85</v>
      </c>
      <c r="B34" s="6">
        <v>37</v>
      </c>
      <c r="C34" s="6">
        <v>39</v>
      </c>
      <c r="D34" s="7">
        <v>24.527837420000001</v>
      </c>
      <c r="E34" s="8">
        <f t="shared" si="0"/>
        <v>25</v>
      </c>
      <c r="F34" s="7">
        <v>82.736855689999999</v>
      </c>
      <c r="G34" s="8">
        <f t="shared" si="1"/>
        <v>83</v>
      </c>
      <c r="H34" s="9">
        <v>6.3641349680000001</v>
      </c>
      <c r="I34" s="8">
        <f t="shared" si="2"/>
        <v>6</v>
      </c>
      <c r="J34" s="10">
        <v>224.6757231</v>
      </c>
      <c r="K34" s="8">
        <f t="shared" si="3"/>
        <v>225</v>
      </c>
      <c r="L34" s="5" t="s">
        <v>24</v>
      </c>
      <c r="R34" s="1" t="s">
        <v>315</v>
      </c>
      <c r="AD34" s="50" t="s">
        <v>310</v>
      </c>
      <c r="AE34" s="50"/>
      <c r="AF34" s="50" t="s">
        <v>311</v>
      </c>
      <c r="AG34" s="50"/>
    </row>
    <row r="35" spans="1:33" ht="15.75">
      <c r="A35" s="6">
        <v>98</v>
      </c>
      <c r="B35" s="6">
        <v>53</v>
      </c>
      <c r="C35" s="6">
        <v>38</v>
      </c>
      <c r="D35" s="7">
        <v>20.267076060000001</v>
      </c>
      <c r="E35" s="8">
        <f t="shared" si="0"/>
        <v>20</v>
      </c>
      <c r="F35" s="7">
        <v>81.638952169999996</v>
      </c>
      <c r="G35" s="8">
        <f t="shared" si="1"/>
        <v>82</v>
      </c>
      <c r="H35" s="9">
        <v>5.0145072700000002</v>
      </c>
      <c r="I35" s="8">
        <f t="shared" si="2"/>
        <v>5</v>
      </c>
      <c r="J35" s="10">
        <v>270.44172739999999</v>
      </c>
      <c r="K35" s="8">
        <f t="shared" si="3"/>
        <v>270</v>
      </c>
      <c r="L35" s="5" t="s">
        <v>24</v>
      </c>
      <c r="R35" s="11" t="s">
        <v>0</v>
      </c>
      <c r="S35" s="11" t="s">
        <v>1</v>
      </c>
      <c r="T35" s="11" t="s">
        <v>2</v>
      </c>
      <c r="U35" s="11" t="s">
        <v>3</v>
      </c>
      <c r="V35" s="11" t="s">
        <v>4</v>
      </c>
      <c r="W35" s="11" t="s">
        <v>5</v>
      </c>
      <c r="X35" s="11" t="s">
        <v>6</v>
      </c>
      <c r="Y35" s="11" t="s">
        <v>7</v>
      </c>
      <c r="Z35" s="11" t="s">
        <v>8</v>
      </c>
      <c r="AA35" s="11" t="s">
        <v>9</v>
      </c>
      <c r="AB35" s="11" t="s">
        <v>10</v>
      </c>
      <c r="AC35" s="12" t="s">
        <v>11</v>
      </c>
      <c r="AD35" s="38" t="s">
        <v>276</v>
      </c>
      <c r="AE35" s="38" t="s">
        <v>277</v>
      </c>
      <c r="AF35" s="38" t="s">
        <v>276</v>
      </c>
      <c r="AG35" s="38" t="s">
        <v>277</v>
      </c>
    </row>
    <row r="36" spans="1:33">
      <c r="A36" s="6">
        <v>88</v>
      </c>
      <c r="B36" s="6">
        <v>54</v>
      </c>
      <c r="C36" s="6">
        <v>44</v>
      </c>
      <c r="D36" s="7">
        <v>25.7354293</v>
      </c>
      <c r="E36" s="8">
        <f t="shared" si="0"/>
        <v>26</v>
      </c>
      <c r="F36" s="7">
        <v>83.882662339999996</v>
      </c>
      <c r="G36" s="8">
        <f t="shared" si="1"/>
        <v>84</v>
      </c>
      <c r="H36" s="9">
        <v>6.1494106110000004</v>
      </c>
      <c r="I36" s="8">
        <f t="shared" si="2"/>
        <v>6</v>
      </c>
      <c r="J36" s="10">
        <v>233.13213719999999</v>
      </c>
      <c r="K36" s="8">
        <f t="shared" si="3"/>
        <v>233</v>
      </c>
      <c r="L36" s="5" t="s">
        <v>24</v>
      </c>
      <c r="R36" s="6">
        <v>85</v>
      </c>
      <c r="S36" s="6">
        <v>58</v>
      </c>
      <c r="T36" s="6">
        <v>41</v>
      </c>
      <c r="U36" s="7">
        <v>21.770461690000001</v>
      </c>
      <c r="V36" s="8">
        <f t="shared" ref="V36:V37" si="20">ROUND(U36, 0)</f>
        <v>22</v>
      </c>
      <c r="W36" s="7">
        <v>80.319644080000003</v>
      </c>
      <c r="X36" s="8">
        <f t="shared" ref="X36:X37" si="21">ROUND(W36, 0)</f>
        <v>80</v>
      </c>
      <c r="Y36" s="9">
        <v>7.038096361</v>
      </c>
      <c r="Z36" s="8">
        <f t="shared" ref="Z36:Z37" si="22">ROUND(Y36, 0)</f>
        <v>7</v>
      </c>
      <c r="AA36" s="10">
        <v>226.65553739999999</v>
      </c>
      <c r="AB36" s="8">
        <f t="shared" ref="AB36:AB37" si="23">ROUND(AA36, 0)</f>
        <v>227</v>
      </c>
      <c r="AC36" s="5" t="s">
        <v>24</v>
      </c>
      <c r="AD36" s="89" t="s">
        <v>312</v>
      </c>
      <c r="AE36" s="89"/>
      <c r="AF36" s="89" t="s">
        <v>312</v>
      </c>
      <c r="AG36" s="89"/>
    </row>
    <row r="37" spans="1:33">
      <c r="A37" s="6">
        <v>95</v>
      </c>
      <c r="B37" s="6">
        <v>55</v>
      </c>
      <c r="C37" s="6">
        <v>42</v>
      </c>
      <c r="D37" s="7">
        <v>26.795339259999999</v>
      </c>
      <c r="E37" s="8">
        <f t="shared" si="0"/>
        <v>27</v>
      </c>
      <c r="F37" s="7">
        <v>82.1480873</v>
      </c>
      <c r="G37" s="8">
        <f t="shared" si="1"/>
        <v>82</v>
      </c>
      <c r="H37" s="9">
        <v>5.9506605559999999</v>
      </c>
      <c r="I37" s="8">
        <f t="shared" si="2"/>
        <v>6</v>
      </c>
      <c r="J37" s="10">
        <v>193.34739870000001</v>
      </c>
      <c r="K37" s="8">
        <f t="shared" si="3"/>
        <v>193</v>
      </c>
      <c r="L37" s="5" t="s">
        <v>24</v>
      </c>
      <c r="R37" s="6">
        <v>85</v>
      </c>
      <c r="S37" s="6">
        <v>21</v>
      </c>
      <c r="T37" s="6">
        <v>52</v>
      </c>
      <c r="U37" s="7">
        <v>29.62800691</v>
      </c>
      <c r="V37" s="8">
        <f t="shared" si="20"/>
        <v>30</v>
      </c>
      <c r="W37" s="7">
        <v>90.100516150000004</v>
      </c>
      <c r="X37" s="8">
        <f t="shared" si="21"/>
        <v>90</v>
      </c>
      <c r="Y37" s="9">
        <v>6.0751441159999997</v>
      </c>
      <c r="Z37" s="8">
        <f t="shared" si="22"/>
        <v>6</v>
      </c>
      <c r="AA37" s="10">
        <v>23.695867610000001</v>
      </c>
      <c r="AB37" s="8">
        <f t="shared" si="23"/>
        <v>24</v>
      </c>
      <c r="AC37" s="5" t="s">
        <v>175</v>
      </c>
      <c r="AD37" s="89"/>
      <c r="AE37" s="89" t="s">
        <v>312</v>
      </c>
      <c r="AF37" s="89"/>
      <c r="AG37" s="89" t="s">
        <v>312</v>
      </c>
    </row>
    <row r="38" spans="1:33">
      <c r="A38" s="6">
        <v>99</v>
      </c>
      <c r="B38" s="6">
        <v>57</v>
      </c>
      <c r="C38" s="6">
        <v>35</v>
      </c>
      <c r="D38" s="7">
        <v>26.757541710000002</v>
      </c>
      <c r="E38" s="8">
        <f t="shared" si="0"/>
        <v>27</v>
      </c>
      <c r="F38" s="7">
        <v>81.177340110000003</v>
      </c>
      <c r="G38" s="8">
        <f t="shared" si="1"/>
        <v>81</v>
      </c>
      <c r="H38" s="9">
        <v>5.9603700609999999</v>
      </c>
      <c r="I38" s="8">
        <f t="shared" si="2"/>
        <v>6</v>
      </c>
      <c r="J38" s="10">
        <v>272.29990559999999</v>
      </c>
      <c r="K38" s="8">
        <f t="shared" si="3"/>
        <v>272</v>
      </c>
      <c r="L38" s="5" t="s">
        <v>24</v>
      </c>
    </row>
    <row r="39" spans="1:33">
      <c r="A39" s="6">
        <v>95</v>
      </c>
      <c r="B39" s="6">
        <v>39</v>
      </c>
      <c r="C39" s="6">
        <v>36</v>
      </c>
      <c r="D39" s="7">
        <v>23.863304670000002</v>
      </c>
      <c r="E39" s="8">
        <f t="shared" si="0"/>
        <v>24</v>
      </c>
      <c r="F39" s="7">
        <v>83.152508010000005</v>
      </c>
      <c r="G39" s="8">
        <f t="shared" si="1"/>
        <v>83</v>
      </c>
      <c r="H39" s="9">
        <v>5.5613986420000003</v>
      </c>
      <c r="I39" s="8">
        <f t="shared" si="2"/>
        <v>6</v>
      </c>
      <c r="J39" s="10">
        <v>285.24936450000001</v>
      </c>
      <c r="K39" s="8">
        <f t="shared" si="3"/>
        <v>285</v>
      </c>
      <c r="L39" s="5" t="s">
        <v>24</v>
      </c>
    </row>
    <row r="40" spans="1:33">
      <c r="A40" s="6">
        <v>60</v>
      </c>
      <c r="B40" s="6">
        <v>43</v>
      </c>
      <c r="C40" s="6">
        <v>44</v>
      </c>
      <c r="D40" s="7">
        <v>21.01944696</v>
      </c>
      <c r="E40" s="8">
        <f t="shared" si="0"/>
        <v>21</v>
      </c>
      <c r="F40" s="7">
        <v>82.952217259999998</v>
      </c>
      <c r="G40" s="8">
        <f t="shared" si="1"/>
        <v>83</v>
      </c>
      <c r="H40" s="9">
        <v>7.4162451069999999</v>
      </c>
      <c r="I40" s="8">
        <f t="shared" si="2"/>
        <v>7</v>
      </c>
      <c r="J40" s="10">
        <v>298.4018471</v>
      </c>
      <c r="K40" s="8">
        <f t="shared" si="3"/>
        <v>298</v>
      </c>
      <c r="L40" s="5" t="s">
        <v>24</v>
      </c>
    </row>
    <row r="41" spans="1:33">
      <c r="A41" s="6">
        <v>63</v>
      </c>
      <c r="B41" s="6">
        <v>44</v>
      </c>
      <c r="C41" s="6">
        <v>41</v>
      </c>
      <c r="D41" s="7">
        <v>24.17298839</v>
      </c>
      <c r="E41" s="8">
        <f t="shared" si="0"/>
        <v>24</v>
      </c>
      <c r="F41" s="7">
        <v>83.728757400000006</v>
      </c>
      <c r="G41" s="8">
        <f t="shared" si="1"/>
        <v>84</v>
      </c>
      <c r="H41" s="9">
        <v>5.5833700420000003</v>
      </c>
      <c r="I41" s="8">
        <f t="shared" si="2"/>
        <v>6</v>
      </c>
      <c r="J41" s="10">
        <v>257.03435539999998</v>
      </c>
      <c r="K41" s="8">
        <f t="shared" si="3"/>
        <v>257</v>
      </c>
      <c r="L41" s="5" t="s">
        <v>24</v>
      </c>
    </row>
    <row r="42" spans="1:33">
      <c r="A42" s="6">
        <v>62</v>
      </c>
      <c r="B42" s="6">
        <v>42</v>
      </c>
      <c r="C42" s="6">
        <v>36</v>
      </c>
      <c r="D42" s="7">
        <v>22.781338160000001</v>
      </c>
      <c r="E42" s="8">
        <f t="shared" si="0"/>
        <v>23</v>
      </c>
      <c r="F42" s="7">
        <v>82.067191370000003</v>
      </c>
      <c r="G42" s="8">
        <f t="shared" si="1"/>
        <v>82</v>
      </c>
      <c r="H42" s="9">
        <v>6.4300102150000003</v>
      </c>
      <c r="I42" s="8">
        <f t="shared" si="2"/>
        <v>6</v>
      </c>
      <c r="J42" s="10">
        <v>248.71832280000001</v>
      </c>
      <c r="K42" s="8">
        <f t="shared" si="3"/>
        <v>249</v>
      </c>
      <c r="L42" s="5" t="s">
        <v>24</v>
      </c>
    </row>
    <row r="43" spans="1:33">
      <c r="A43" s="6">
        <v>64</v>
      </c>
      <c r="B43" s="6">
        <v>45</v>
      </c>
      <c r="C43" s="6">
        <v>43</v>
      </c>
      <c r="D43" s="7">
        <v>25.629801050000001</v>
      </c>
      <c r="E43" s="8">
        <f t="shared" si="0"/>
        <v>26</v>
      </c>
      <c r="F43" s="7">
        <v>83.528423140000001</v>
      </c>
      <c r="G43" s="8">
        <f t="shared" si="1"/>
        <v>84</v>
      </c>
      <c r="H43" s="9">
        <v>5.5348781560000004</v>
      </c>
      <c r="I43" s="8">
        <f t="shared" si="2"/>
        <v>6</v>
      </c>
      <c r="J43" s="10">
        <v>209.90019770000001</v>
      </c>
      <c r="K43" s="8">
        <f t="shared" si="3"/>
        <v>210</v>
      </c>
      <c r="L43" s="5" t="s">
        <v>24</v>
      </c>
    </row>
    <row r="44" spans="1:33">
      <c r="A44" s="6">
        <v>83</v>
      </c>
      <c r="B44" s="6">
        <v>60</v>
      </c>
      <c r="C44" s="6">
        <v>36</v>
      </c>
      <c r="D44" s="7">
        <v>25.597049380000001</v>
      </c>
      <c r="E44" s="8">
        <f t="shared" si="0"/>
        <v>26</v>
      </c>
      <c r="F44" s="7">
        <v>80.14509262</v>
      </c>
      <c r="G44" s="8">
        <f t="shared" si="1"/>
        <v>80</v>
      </c>
      <c r="H44" s="9">
        <v>6.9039859860000004</v>
      </c>
      <c r="I44" s="8">
        <f t="shared" si="2"/>
        <v>7</v>
      </c>
      <c r="J44" s="10">
        <v>200.83489800000001</v>
      </c>
      <c r="K44" s="8">
        <f t="shared" si="3"/>
        <v>201</v>
      </c>
      <c r="L44" s="5" t="s">
        <v>24</v>
      </c>
    </row>
    <row r="45" spans="1:33">
      <c r="A45" s="6">
        <v>82</v>
      </c>
      <c r="B45" s="6">
        <v>40</v>
      </c>
      <c r="C45" s="6">
        <v>40</v>
      </c>
      <c r="D45" s="7">
        <v>23.83067496</v>
      </c>
      <c r="E45" s="8">
        <f t="shared" si="0"/>
        <v>24</v>
      </c>
      <c r="F45" s="7">
        <v>84.813601270000007</v>
      </c>
      <c r="G45" s="8">
        <f t="shared" si="1"/>
        <v>85</v>
      </c>
      <c r="H45" s="9">
        <v>6.2714788380000002</v>
      </c>
      <c r="I45" s="8">
        <f t="shared" si="2"/>
        <v>6</v>
      </c>
      <c r="J45" s="10">
        <v>298.56011749999999</v>
      </c>
      <c r="K45" s="8">
        <f t="shared" si="3"/>
        <v>299</v>
      </c>
      <c r="L45" s="5" t="s">
        <v>24</v>
      </c>
    </row>
    <row r="46" spans="1:33">
      <c r="A46" s="6">
        <v>85</v>
      </c>
      <c r="B46" s="6">
        <v>52</v>
      </c>
      <c r="C46" s="6">
        <v>45</v>
      </c>
      <c r="D46" s="7">
        <v>26.313554979999999</v>
      </c>
      <c r="E46" s="8">
        <f t="shared" si="0"/>
        <v>26</v>
      </c>
      <c r="F46" s="7">
        <v>82.366989919999995</v>
      </c>
      <c r="G46" s="8">
        <f t="shared" si="1"/>
        <v>82</v>
      </c>
      <c r="H46" s="9">
        <v>7.2242855029999999</v>
      </c>
      <c r="I46" s="8">
        <f t="shared" si="2"/>
        <v>7</v>
      </c>
      <c r="J46" s="10">
        <v>265.53559369999999</v>
      </c>
      <c r="K46" s="8">
        <f t="shared" si="3"/>
        <v>266</v>
      </c>
      <c r="L46" s="5" t="s">
        <v>24</v>
      </c>
    </row>
    <row r="47" spans="1:33">
      <c r="A47" s="6">
        <v>91</v>
      </c>
      <c r="B47" s="6">
        <v>35</v>
      </c>
      <c r="C47" s="6">
        <v>38</v>
      </c>
      <c r="D47" s="7">
        <v>24.897282300000001</v>
      </c>
      <c r="E47" s="8">
        <f t="shared" si="0"/>
        <v>25</v>
      </c>
      <c r="F47" s="7">
        <v>80.525860879999996</v>
      </c>
      <c r="G47" s="8">
        <f t="shared" si="1"/>
        <v>81</v>
      </c>
      <c r="H47" s="9">
        <v>6.1342872100000001</v>
      </c>
      <c r="I47" s="8">
        <f t="shared" si="2"/>
        <v>6</v>
      </c>
      <c r="J47" s="10">
        <v>183.67932070000001</v>
      </c>
      <c r="K47" s="8">
        <f t="shared" si="3"/>
        <v>184</v>
      </c>
      <c r="L47" s="5" t="s">
        <v>24</v>
      </c>
    </row>
    <row r="48" spans="1:33">
      <c r="A48" s="6">
        <v>76</v>
      </c>
      <c r="B48" s="6">
        <v>49</v>
      </c>
      <c r="C48" s="6">
        <v>42</v>
      </c>
      <c r="D48" s="7">
        <v>24.958779</v>
      </c>
      <c r="E48" s="8">
        <f t="shared" si="0"/>
        <v>25</v>
      </c>
      <c r="F48" s="7">
        <v>84.479633719999995</v>
      </c>
      <c r="G48" s="8">
        <f t="shared" si="1"/>
        <v>84</v>
      </c>
      <c r="H48" s="9">
        <v>5.2063731530000004</v>
      </c>
      <c r="I48" s="8">
        <f t="shared" si="2"/>
        <v>5</v>
      </c>
      <c r="J48" s="10">
        <v>196.9560008</v>
      </c>
      <c r="K48" s="8">
        <f t="shared" si="3"/>
        <v>197</v>
      </c>
      <c r="L48" s="5" t="s">
        <v>24</v>
      </c>
    </row>
    <row r="49" spans="1:12">
      <c r="A49" s="6">
        <v>74</v>
      </c>
      <c r="B49" s="6">
        <v>39</v>
      </c>
      <c r="C49" s="6">
        <v>38</v>
      </c>
      <c r="D49" s="7">
        <v>23.241135010000001</v>
      </c>
      <c r="E49" s="8">
        <f t="shared" si="0"/>
        <v>23</v>
      </c>
      <c r="F49" s="7">
        <v>84.592018429999996</v>
      </c>
      <c r="G49" s="8">
        <f t="shared" si="1"/>
        <v>85</v>
      </c>
      <c r="H49" s="9">
        <v>7.7820513130000002</v>
      </c>
      <c r="I49" s="8">
        <f t="shared" si="2"/>
        <v>8</v>
      </c>
      <c r="J49" s="10">
        <v>233.0453455</v>
      </c>
      <c r="K49" s="8">
        <f t="shared" si="3"/>
        <v>233</v>
      </c>
      <c r="L49" s="5" t="s">
        <v>24</v>
      </c>
    </row>
    <row r="50" spans="1:12">
      <c r="A50" s="6">
        <v>79</v>
      </c>
      <c r="B50" s="6">
        <v>43</v>
      </c>
      <c r="C50" s="6">
        <v>39</v>
      </c>
      <c r="D50" s="7">
        <v>21.66628296</v>
      </c>
      <c r="E50" s="8">
        <f t="shared" si="0"/>
        <v>22</v>
      </c>
      <c r="F50" s="7">
        <v>80.709605510000003</v>
      </c>
      <c r="G50" s="8">
        <f t="shared" si="1"/>
        <v>81</v>
      </c>
      <c r="H50" s="9">
        <v>7.0627790150000003</v>
      </c>
      <c r="I50" s="8">
        <f t="shared" si="2"/>
        <v>7</v>
      </c>
      <c r="J50" s="10">
        <v>210.81420869999999</v>
      </c>
      <c r="K50" s="8">
        <f t="shared" si="3"/>
        <v>211</v>
      </c>
      <c r="L50" s="5" t="s">
        <v>24</v>
      </c>
    </row>
    <row r="51" spans="1:12">
      <c r="A51" s="6">
        <v>88</v>
      </c>
      <c r="B51" s="6">
        <v>55</v>
      </c>
      <c r="C51" s="6">
        <v>45</v>
      </c>
      <c r="D51" s="7">
        <v>24.635448579999998</v>
      </c>
      <c r="E51" s="8">
        <f t="shared" si="0"/>
        <v>25</v>
      </c>
      <c r="F51" s="7">
        <v>80.413630179999998</v>
      </c>
      <c r="G51" s="8">
        <f t="shared" si="1"/>
        <v>80</v>
      </c>
      <c r="H51" s="9">
        <v>7.730367824</v>
      </c>
      <c r="I51" s="8">
        <f t="shared" si="2"/>
        <v>8</v>
      </c>
      <c r="J51" s="10">
        <v>253.7202781</v>
      </c>
      <c r="K51" s="8">
        <f t="shared" si="3"/>
        <v>254</v>
      </c>
      <c r="L51" s="5" t="s">
        <v>24</v>
      </c>
    </row>
    <row r="52" spans="1:12">
      <c r="A52" s="6">
        <v>60</v>
      </c>
      <c r="B52" s="6">
        <v>36</v>
      </c>
      <c r="C52" s="6">
        <v>43</v>
      </c>
      <c r="D52" s="7">
        <v>23.431218619999999</v>
      </c>
      <c r="E52" s="8">
        <f t="shared" si="0"/>
        <v>23</v>
      </c>
      <c r="F52" s="7">
        <v>83.063101360000005</v>
      </c>
      <c r="G52" s="8">
        <f t="shared" si="1"/>
        <v>83</v>
      </c>
      <c r="H52" s="9">
        <v>5.2862037109999997</v>
      </c>
      <c r="I52" s="8">
        <f t="shared" si="2"/>
        <v>5</v>
      </c>
      <c r="J52" s="10">
        <v>219.9048349</v>
      </c>
      <c r="K52" s="8">
        <f t="shared" si="3"/>
        <v>220</v>
      </c>
      <c r="L52" s="5" t="s">
        <v>24</v>
      </c>
    </row>
    <row r="53" spans="1:12">
      <c r="A53" s="6">
        <v>76</v>
      </c>
      <c r="B53" s="6">
        <v>60</v>
      </c>
      <c r="C53" s="6">
        <v>39</v>
      </c>
      <c r="D53" s="7">
        <v>20.0454142</v>
      </c>
      <c r="E53" s="8">
        <f t="shared" si="0"/>
        <v>20</v>
      </c>
      <c r="F53" s="7">
        <v>80.347756200000006</v>
      </c>
      <c r="G53" s="8">
        <f t="shared" si="1"/>
        <v>80</v>
      </c>
      <c r="H53" s="9">
        <v>6.766240045</v>
      </c>
      <c r="I53" s="8">
        <f t="shared" si="2"/>
        <v>7</v>
      </c>
      <c r="J53" s="10">
        <v>208.58101550000001</v>
      </c>
      <c r="K53" s="8">
        <f t="shared" si="3"/>
        <v>209</v>
      </c>
      <c r="L53" s="5" t="s">
        <v>24</v>
      </c>
    </row>
    <row r="54" spans="1:12">
      <c r="A54" s="6">
        <v>93</v>
      </c>
      <c r="B54" s="6">
        <v>56</v>
      </c>
      <c r="C54" s="6">
        <v>42</v>
      </c>
      <c r="D54" s="7">
        <v>23.857240319999999</v>
      </c>
      <c r="E54" s="8">
        <f t="shared" si="0"/>
        <v>24</v>
      </c>
      <c r="F54" s="7">
        <v>82.225729880000003</v>
      </c>
      <c r="G54" s="8">
        <f t="shared" si="1"/>
        <v>82</v>
      </c>
      <c r="H54" s="9">
        <v>7.3827626029999998</v>
      </c>
      <c r="I54" s="8">
        <f t="shared" si="2"/>
        <v>7</v>
      </c>
      <c r="J54" s="10">
        <v>195.09483109999999</v>
      </c>
      <c r="K54" s="8">
        <f t="shared" si="3"/>
        <v>195</v>
      </c>
      <c r="L54" s="5" t="s">
        <v>24</v>
      </c>
    </row>
    <row r="55" spans="1:12">
      <c r="A55" s="6">
        <v>65</v>
      </c>
      <c r="B55" s="6">
        <v>60</v>
      </c>
      <c r="C55" s="6">
        <v>43</v>
      </c>
      <c r="D55" s="7">
        <v>21.97199397</v>
      </c>
      <c r="E55" s="8">
        <f t="shared" si="0"/>
        <v>22</v>
      </c>
      <c r="F55" s="7">
        <v>81.899181970000001</v>
      </c>
      <c r="G55" s="8">
        <f t="shared" si="1"/>
        <v>82</v>
      </c>
      <c r="H55" s="9">
        <v>5.6581694819999999</v>
      </c>
      <c r="I55" s="8">
        <f t="shared" si="2"/>
        <v>6</v>
      </c>
      <c r="J55" s="10">
        <v>227.3637009</v>
      </c>
      <c r="K55" s="8">
        <f t="shared" si="3"/>
        <v>227</v>
      </c>
      <c r="L55" s="5" t="s">
        <v>24</v>
      </c>
    </row>
    <row r="56" spans="1:12">
      <c r="A56" s="6">
        <v>95</v>
      </c>
      <c r="B56" s="6">
        <v>52</v>
      </c>
      <c r="C56" s="6">
        <v>36</v>
      </c>
      <c r="D56" s="7">
        <v>26.22916897</v>
      </c>
      <c r="E56" s="8">
        <f t="shared" si="0"/>
        <v>26</v>
      </c>
      <c r="F56" s="7">
        <v>83.836258189999995</v>
      </c>
      <c r="G56" s="8">
        <f t="shared" si="1"/>
        <v>84</v>
      </c>
      <c r="H56" s="9">
        <v>5.543360238</v>
      </c>
      <c r="I56" s="8">
        <f t="shared" si="2"/>
        <v>6</v>
      </c>
      <c r="J56" s="10">
        <v>286.50837250000001</v>
      </c>
      <c r="K56" s="8">
        <f t="shared" si="3"/>
        <v>287</v>
      </c>
      <c r="L56" s="5" t="s">
        <v>24</v>
      </c>
    </row>
    <row r="57" spans="1:12">
      <c r="A57" s="6">
        <v>75</v>
      </c>
      <c r="B57" s="6">
        <v>38</v>
      </c>
      <c r="C57" s="6">
        <v>39</v>
      </c>
      <c r="D57" s="7">
        <v>23.44676801</v>
      </c>
      <c r="E57" s="8">
        <f t="shared" si="0"/>
        <v>23</v>
      </c>
      <c r="F57" s="7">
        <v>84.793524169999998</v>
      </c>
      <c r="G57" s="8">
        <f t="shared" si="1"/>
        <v>85</v>
      </c>
      <c r="H57" s="9">
        <v>6.2151097149999996</v>
      </c>
      <c r="I57" s="8">
        <f t="shared" si="2"/>
        <v>6</v>
      </c>
      <c r="J57" s="10">
        <v>283.93384659999998</v>
      </c>
      <c r="K57" s="8">
        <f t="shared" si="3"/>
        <v>284</v>
      </c>
      <c r="L57" s="5" t="s">
        <v>24</v>
      </c>
    </row>
    <row r="58" spans="1:12">
      <c r="A58" s="6">
        <v>74</v>
      </c>
      <c r="B58" s="6">
        <v>54</v>
      </c>
      <c r="C58" s="6">
        <v>38</v>
      </c>
      <c r="D58" s="7">
        <v>25.65553461</v>
      </c>
      <c r="E58" s="8">
        <f t="shared" si="0"/>
        <v>26</v>
      </c>
      <c r="F58" s="7">
        <v>83.470210809999998</v>
      </c>
      <c r="G58" s="8">
        <f t="shared" si="1"/>
        <v>83</v>
      </c>
      <c r="H58" s="9">
        <v>7.1202729720000004</v>
      </c>
      <c r="I58" s="8">
        <f t="shared" si="2"/>
        <v>7</v>
      </c>
      <c r="J58" s="10">
        <v>217.37885829999999</v>
      </c>
      <c r="K58" s="8">
        <f t="shared" si="3"/>
        <v>217</v>
      </c>
      <c r="L58" s="5" t="s">
        <v>24</v>
      </c>
    </row>
    <row r="59" spans="1:12">
      <c r="A59" s="6">
        <v>91</v>
      </c>
      <c r="B59" s="6">
        <v>36</v>
      </c>
      <c r="C59" s="6">
        <v>45</v>
      </c>
      <c r="D59" s="7">
        <v>24.443454769999999</v>
      </c>
      <c r="E59" s="8">
        <f t="shared" si="0"/>
        <v>24</v>
      </c>
      <c r="F59" s="7">
        <v>82.454325949999998</v>
      </c>
      <c r="G59" s="8">
        <f t="shared" si="1"/>
        <v>82</v>
      </c>
      <c r="H59" s="9">
        <v>5.9506475769999998</v>
      </c>
      <c r="I59" s="8">
        <f t="shared" si="2"/>
        <v>6</v>
      </c>
      <c r="J59" s="10">
        <v>267.97619479999997</v>
      </c>
      <c r="K59" s="8">
        <f t="shared" si="3"/>
        <v>268</v>
      </c>
      <c r="L59" s="5" t="s">
        <v>24</v>
      </c>
    </row>
    <row r="60" spans="1:12">
      <c r="A60" s="6">
        <v>71</v>
      </c>
      <c r="B60" s="6">
        <v>46</v>
      </c>
      <c r="C60" s="6">
        <v>40</v>
      </c>
      <c r="D60" s="7">
        <v>20.280193700000002</v>
      </c>
      <c r="E60" s="8">
        <f t="shared" si="0"/>
        <v>20</v>
      </c>
      <c r="F60" s="7">
        <v>82.123542099999995</v>
      </c>
      <c r="G60" s="8">
        <f t="shared" si="1"/>
        <v>82</v>
      </c>
      <c r="H60" s="9">
        <v>7.2367054360000003</v>
      </c>
      <c r="I60" s="8">
        <f t="shared" si="2"/>
        <v>7</v>
      </c>
      <c r="J60" s="10">
        <v>191.95357379999999</v>
      </c>
      <c r="K60" s="8">
        <f t="shared" si="3"/>
        <v>192</v>
      </c>
      <c r="L60" s="5" t="s">
        <v>24</v>
      </c>
    </row>
    <row r="61" spans="1:12">
      <c r="A61" s="6">
        <v>99</v>
      </c>
      <c r="B61" s="6">
        <v>55</v>
      </c>
      <c r="C61" s="6">
        <v>35</v>
      </c>
      <c r="D61" s="7">
        <v>21.723831300000001</v>
      </c>
      <c r="E61" s="8">
        <f t="shared" si="0"/>
        <v>22</v>
      </c>
      <c r="F61" s="7">
        <v>80.238989500000002</v>
      </c>
      <c r="G61" s="8">
        <f t="shared" si="1"/>
        <v>80</v>
      </c>
      <c r="H61" s="9">
        <v>6.5016978160000001</v>
      </c>
      <c r="I61" s="8">
        <f t="shared" si="2"/>
        <v>7</v>
      </c>
      <c r="J61" s="10">
        <v>277.96261920000001</v>
      </c>
      <c r="K61" s="8">
        <f t="shared" si="3"/>
        <v>278</v>
      </c>
      <c r="L61" s="5" t="s">
        <v>24</v>
      </c>
    </row>
    <row r="62" spans="1:12">
      <c r="A62" s="6">
        <v>72</v>
      </c>
      <c r="B62" s="6">
        <v>40</v>
      </c>
      <c r="C62" s="6">
        <v>38</v>
      </c>
      <c r="D62" s="7">
        <v>20.414470290000001</v>
      </c>
      <c r="E62" s="8">
        <f t="shared" si="0"/>
        <v>20</v>
      </c>
      <c r="F62" s="7">
        <v>82.208026290000006</v>
      </c>
      <c r="G62" s="8">
        <f t="shared" si="1"/>
        <v>82</v>
      </c>
      <c r="H62" s="9">
        <v>7.5924906170000002</v>
      </c>
      <c r="I62" s="8">
        <f t="shared" si="2"/>
        <v>8</v>
      </c>
      <c r="J62" s="10">
        <v>245.1511304</v>
      </c>
      <c r="K62" s="8">
        <f t="shared" si="3"/>
        <v>245</v>
      </c>
      <c r="L62" s="5" t="s">
        <v>24</v>
      </c>
    </row>
    <row r="63" spans="1:12">
      <c r="A63" s="6">
        <v>83</v>
      </c>
      <c r="B63" s="6">
        <v>58</v>
      </c>
      <c r="C63" s="6">
        <v>45</v>
      </c>
      <c r="D63" s="7">
        <v>25.755286120000001</v>
      </c>
      <c r="E63" s="8">
        <f t="shared" si="0"/>
        <v>26</v>
      </c>
      <c r="F63" s="7">
        <v>83.51827127</v>
      </c>
      <c r="G63" s="8">
        <f t="shared" si="1"/>
        <v>84</v>
      </c>
      <c r="H63" s="9">
        <v>5.8753457510000002</v>
      </c>
      <c r="I63" s="8">
        <f t="shared" si="2"/>
        <v>6</v>
      </c>
      <c r="J63" s="10">
        <v>245.6626799</v>
      </c>
      <c r="K63" s="8">
        <f t="shared" si="3"/>
        <v>246</v>
      </c>
      <c r="L63" s="5" t="s">
        <v>24</v>
      </c>
    </row>
    <row r="64" spans="1:12">
      <c r="A64" s="6">
        <v>93</v>
      </c>
      <c r="B64" s="6">
        <v>58</v>
      </c>
      <c r="C64" s="6">
        <v>38</v>
      </c>
      <c r="D64" s="7">
        <v>20.61521424</v>
      </c>
      <c r="E64" s="8">
        <f t="shared" si="0"/>
        <v>21</v>
      </c>
      <c r="F64" s="7">
        <v>83.773455589999998</v>
      </c>
      <c r="G64" s="8">
        <f t="shared" si="1"/>
        <v>84</v>
      </c>
      <c r="H64" s="9">
        <v>6.9324002250000003</v>
      </c>
      <c r="I64" s="8">
        <f t="shared" si="2"/>
        <v>7</v>
      </c>
      <c r="J64" s="10">
        <v>279.54517170000003</v>
      </c>
      <c r="K64" s="8">
        <f t="shared" si="3"/>
        <v>280</v>
      </c>
      <c r="L64" s="5" t="s">
        <v>24</v>
      </c>
    </row>
    <row r="65" spans="1:12">
      <c r="A65" s="6">
        <v>70</v>
      </c>
      <c r="B65" s="6">
        <v>36</v>
      </c>
      <c r="C65" s="6">
        <v>42</v>
      </c>
      <c r="D65" s="7">
        <v>21.841068750000002</v>
      </c>
      <c r="E65" s="8">
        <f t="shared" si="0"/>
        <v>22</v>
      </c>
      <c r="F65" s="7">
        <v>80.728863840000002</v>
      </c>
      <c r="G65" s="8">
        <f t="shared" si="1"/>
        <v>81</v>
      </c>
      <c r="H65" s="9">
        <v>6.9462098809999997</v>
      </c>
      <c r="I65" s="8">
        <f t="shared" si="2"/>
        <v>7</v>
      </c>
      <c r="J65" s="10">
        <v>202.38383189999999</v>
      </c>
      <c r="K65" s="8">
        <f t="shared" si="3"/>
        <v>202</v>
      </c>
      <c r="L65" s="5" t="s">
        <v>24</v>
      </c>
    </row>
    <row r="66" spans="1:12">
      <c r="A66" s="6">
        <v>76</v>
      </c>
      <c r="B66" s="6">
        <v>47</v>
      </c>
      <c r="C66" s="6">
        <v>42</v>
      </c>
      <c r="D66" s="7">
        <v>20.083696419999999</v>
      </c>
      <c r="E66" s="8">
        <f t="shared" si="0"/>
        <v>20</v>
      </c>
      <c r="F66" s="7">
        <v>83.291147120000005</v>
      </c>
      <c r="G66" s="8">
        <f t="shared" si="1"/>
        <v>83</v>
      </c>
      <c r="H66" s="9">
        <v>5.7391750269999999</v>
      </c>
      <c r="I66" s="8">
        <f t="shared" si="2"/>
        <v>6</v>
      </c>
      <c r="J66" s="10">
        <v>263.63721759999999</v>
      </c>
      <c r="K66" s="8">
        <f t="shared" si="3"/>
        <v>264</v>
      </c>
      <c r="L66" s="5" t="s">
        <v>24</v>
      </c>
    </row>
    <row r="67" spans="1:12">
      <c r="A67" s="6">
        <v>99</v>
      </c>
      <c r="B67" s="6">
        <v>41</v>
      </c>
      <c r="C67" s="6">
        <v>36</v>
      </c>
      <c r="D67" s="7">
        <v>24.458020869999999</v>
      </c>
      <c r="E67" s="8">
        <f t="shared" ref="E67:E130" si="24">ROUND(D67, 0)</f>
        <v>24</v>
      </c>
      <c r="F67" s="7">
        <v>82.748356040000004</v>
      </c>
      <c r="G67" s="8">
        <f t="shared" ref="G67:G130" si="25">ROUND(F67, 0)</f>
        <v>83</v>
      </c>
      <c r="H67" s="9">
        <v>6.7386521789999998</v>
      </c>
      <c r="I67" s="8">
        <f t="shared" ref="I67:I130" si="26">ROUND(H67, 0)</f>
        <v>7</v>
      </c>
      <c r="J67" s="10">
        <v>182.56163190000001</v>
      </c>
      <c r="K67" s="8">
        <f t="shared" ref="K67:K130" si="27">ROUND(J67, 0)</f>
        <v>183</v>
      </c>
      <c r="L67" s="5" t="s">
        <v>24</v>
      </c>
    </row>
    <row r="68" spans="1:12">
      <c r="A68" s="6">
        <v>99</v>
      </c>
      <c r="B68" s="6">
        <v>54</v>
      </c>
      <c r="C68" s="6">
        <v>37</v>
      </c>
      <c r="D68" s="7">
        <v>21.143474959999999</v>
      </c>
      <c r="E68" s="8">
        <f t="shared" si="24"/>
        <v>21</v>
      </c>
      <c r="F68" s="7">
        <v>80.335029259999999</v>
      </c>
      <c r="G68" s="8">
        <f t="shared" si="25"/>
        <v>80</v>
      </c>
      <c r="H68" s="9">
        <v>5.5948196259999996</v>
      </c>
      <c r="I68" s="8">
        <f t="shared" si="26"/>
        <v>6</v>
      </c>
      <c r="J68" s="10">
        <v>198.67309420000001</v>
      </c>
      <c r="K68" s="8">
        <f t="shared" si="27"/>
        <v>199</v>
      </c>
      <c r="L68" s="5" t="s">
        <v>24</v>
      </c>
    </row>
    <row r="69" spans="1:12">
      <c r="A69" s="6">
        <v>86</v>
      </c>
      <c r="B69" s="6">
        <v>59</v>
      </c>
      <c r="C69" s="6">
        <v>35</v>
      </c>
      <c r="D69" s="7">
        <v>25.787205669999999</v>
      </c>
      <c r="E69" s="8">
        <f t="shared" si="24"/>
        <v>26</v>
      </c>
      <c r="F69" s="7">
        <v>82.111240330000001</v>
      </c>
      <c r="G69" s="8">
        <f t="shared" si="25"/>
        <v>82</v>
      </c>
      <c r="H69" s="9">
        <v>6.9466363690000001</v>
      </c>
      <c r="I69" s="8">
        <f t="shared" si="26"/>
        <v>7</v>
      </c>
      <c r="J69" s="10">
        <v>243.51204139999999</v>
      </c>
      <c r="K69" s="8">
        <f t="shared" si="27"/>
        <v>244</v>
      </c>
      <c r="L69" s="5" t="s">
        <v>24</v>
      </c>
    </row>
    <row r="70" spans="1:12">
      <c r="A70" s="6">
        <v>69</v>
      </c>
      <c r="B70" s="6">
        <v>46</v>
      </c>
      <c r="C70" s="6">
        <v>41</v>
      </c>
      <c r="D70" s="7">
        <v>23.641248210000001</v>
      </c>
      <c r="E70" s="8">
        <f t="shared" si="24"/>
        <v>24</v>
      </c>
      <c r="F70" s="7">
        <v>80.285978729999997</v>
      </c>
      <c r="G70" s="8">
        <f t="shared" si="25"/>
        <v>80</v>
      </c>
      <c r="H70" s="9">
        <v>5.0121396689999997</v>
      </c>
      <c r="I70" s="8">
        <f t="shared" si="26"/>
        <v>5</v>
      </c>
      <c r="J70" s="10">
        <v>263.11033040000001</v>
      </c>
      <c r="K70" s="8">
        <f t="shared" si="27"/>
        <v>263</v>
      </c>
      <c r="L70" s="5" t="s">
        <v>24</v>
      </c>
    </row>
    <row r="71" spans="1:12">
      <c r="A71" s="6">
        <v>91</v>
      </c>
      <c r="B71" s="6">
        <v>56</v>
      </c>
      <c r="C71" s="6">
        <v>37</v>
      </c>
      <c r="D71" s="7">
        <v>23.431916319999999</v>
      </c>
      <c r="E71" s="8">
        <f t="shared" si="24"/>
        <v>23</v>
      </c>
      <c r="F71" s="7">
        <v>80.568878490000003</v>
      </c>
      <c r="G71" s="8">
        <f t="shared" si="25"/>
        <v>81</v>
      </c>
      <c r="H71" s="9">
        <v>6.3634722080000001</v>
      </c>
      <c r="I71" s="8">
        <f t="shared" si="26"/>
        <v>6</v>
      </c>
      <c r="J71" s="10">
        <v>269.50391619999999</v>
      </c>
      <c r="K71" s="8">
        <f t="shared" si="27"/>
        <v>270</v>
      </c>
      <c r="L71" s="5" t="s">
        <v>24</v>
      </c>
    </row>
    <row r="72" spans="1:12">
      <c r="A72" s="6">
        <v>61</v>
      </c>
      <c r="B72" s="6">
        <v>52</v>
      </c>
      <c r="C72" s="6">
        <v>41</v>
      </c>
      <c r="D72" s="7">
        <v>24.97669518</v>
      </c>
      <c r="E72" s="8">
        <f t="shared" si="24"/>
        <v>25</v>
      </c>
      <c r="F72" s="7">
        <v>83.891805000000005</v>
      </c>
      <c r="G72" s="8">
        <f t="shared" si="25"/>
        <v>84</v>
      </c>
      <c r="H72" s="9">
        <v>6.8804312230000004</v>
      </c>
      <c r="I72" s="8">
        <f t="shared" si="26"/>
        <v>7</v>
      </c>
      <c r="J72" s="10">
        <v>204.80018469999999</v>
      </c>
      <c r="K72" s="8">
        <f t="shared" si="27"/>
        <v>205</v>
      </c>
      <c r="L72" s="5" t="s">
        <v>24</v>
      </c>
    </row>
    <row r="73" spans="1:12">
      <c r="A73" s="6">
        <v>67</v>
      </c>
      <c r="B73" s="6">
        <v>45</v>
      </c>
      <c r="C73" s="6">
        <v>38</v>
      </c>
      <c r="D73" s="7">
        <v>22.72791041</v>
      </c>
      <c r="E73" s="8">
        <f t="shared" si="24"/>
        <v>23</v>
      </c>
      <c r="F73" s="7">
        <v>82.170688100000007</v>
      </c>
      <c r="G73" s="8">
        <f t="shared" si="25"/>
        <v>82</v>
      </c>
      <c r="H73" s="9">
        <v>7.3004108360000002</v>
      </c>
      <c r="I73" s="8">
        <f t="shared" si="26"/>
        <v>7</v>
      </c>
      <c r="J73" s="10">
        <v>260.8875056</v>
      </c>
      <c r="K73" s="8">
        <f t="shared" si="27"/>
        <v>261</v>
      </c>
      <c r="L73" s="5" t="s">
        <v>24</v>
      </c>
    </row>
    <row r="74" spans="1:12">
      <c r="A74" s="6">
        <v>79</v>
      </c>
      <c r="B74" s="6">
        <v>42</v>
      </c>
      <c r="C74" s="6">
        <v>37</v>
      </c>
      <c r="D74" s="7">
        <v>24.873007439999999</v>
      </c>
      <c r="E74" s="8">
        <f t="shared" si="24"/>
        <v>25</v>
      </c>
      <c r="F74" s="7">
        <v>82.840225509999996</v>
      </c>
      <c r="G74" s="8">
        <f t="shared" si="25"/>
        <v>83</v>
      </c>
      <c r="H74" s="9">
        <v>6.5879187080000001</v>
      </c>
      <c r="I74" s="8">
        <f t="shared" si="26"/>
        <v>7</v>
      </c>
      <c r="J74" s="10">
        <v>295.60944919999997</v>
      </c>
      <c r="K74" s="8">
        <f t="shared" si="27"/>
        <v>296</v>
      </c>
      <c r="L74" s="5" t="s">
        <v>24</v>
      </c>
    </row>
    <row r="75" spans="1:12">
      <c r="A75" s="6">
        <v>78</v>
      </c>
      <c r="B75" s="6">
        <v>43</v>
      </c>
      <c r="C75" s="6">
        <v>42</v>
      </c>
      <c r="D75" s="7">
        <v>21.323763270000001</v>
      </c>
      <c r="E75" s="8">
        <f t="shared" si="24"/>
        <v>21</v>
      </c>
      <c r="F75" s="7">
        <v>83.003204589999996</v>
      </c>
      <c r="G75" s="8">
        <f t="shared" si="25"/>
        <v>83</v>
      </c>
      <c r="H75" s="9">
        <v>7.2837366169999997</v>
      </c>
      <c r="I75" s="8">
        <f t="shared" si="26"/>
        <v>7</v>
      </c>
      <c r="J75" s="10">
        <v>192.31975360000001</v>
      </c>
      <c r="K75" s="8">
        <f t="shared" si="27"/>
        <v>192</v>
      </c>
      <c r="L75" s="5" t="s">
        <v>24</v>
      </c>
    </row>
    <row r="76" spans="1:12">
      <c r="A76" s="6">
        <v>75</v>
      </c>
      <c r="B76" s="6">
        <v>54</v>
      </c>
      <c r="C76" s="6">
        <v>36</v>
      </c>
      <c r="D76" s="7">
        <v>26.294654609999998</v>
      </c>
      <c r="E76" s="8">
        <f t="shared" si="24"/>
        <v>26</v>
      </c>
      <c r="F76" s="7">
        <v>84.569193260000006</v>
      </c>
      <c r="G76" s="8">
        <f t="shared" si="25"/>
        <v>85</v>
      </c>
      <c r="H76" s="9">
        <v>7.0239363920000004</v>
      </c>
      <c r="I76" s="8">
        <f t="shared" si="26"/>
        <v>7</v>
      </c>
      <c r="J76" s="10">
        <v>257.49149060000002</v>
      </c>
      <c r="K76" s="8">
        <f t="shared" si="27"/>
        <v>257</v>
      </c>
      <c r="L76" s="5" t="s">
        <v>24</v>
      </c>
    </row>
    <row r="77" spans="1:12">
      <c r="A77" s="6">
        <v>97</v>
      </c>
      <c r="B77" s="6">
        <v>36</v>
      </c>
      <c r="C77" s="6">
        <v>45</v>
      </c>
      <c r="D77" s="7">
        <v>22.2286982</v>
      </c>
      <c r="E77" s="8">
        <f t="shared" si="24"/>
        <v>22</v>
      </c>
      <c r="F77" s="7">
        <v>81.85872947</v>
      </c>
      <c r="G77" s="8">
        <f t="shared" si="25"/>
        <v>82</v>
      </c>
      <c r="H77" s="9">
        <v>6.9390835050000002</v>
      </c>
      <c r="I77" s="8">
        <f t="shared" si="26"/>
        <v>7</v>
      </c>
      <c r="J77" s="10">
        <v>278.07917930000002</v>
      </c>
      <c r="K77" s="8">
        <f t="shared" si="27"/>
        <v>278</v>
      </c>
      <c r="L77" s="5" t="s">
        <v>24</v>
      </c>
    </row>
    <row r="78" spans="1:12">
      <c r="A78" s="6">
        <v>67</v>
      </c>
      <c r="B78" s="6">
        <v>47</v>
      </c>
      <c r="C78" s="6">
        <v>44</v>
      </c>
      <c r="D78" s="7">
        <v>26.730723909999998</v>
      </c>
      <c r="E78" s="8">
        <f t="shared" si="24"/>
        <v>27</v>
      </c>
      <c r="F78" s="7">
        <v>81.785967760000005</v>
      </c>
      <c r="G78" s="8">
        <f t="shared" si="25"/>
        <v>82</v>
      </c>
      <c r="H78" s="9">
        <v>7.8684746529999998</v>
      </c>
      <c r="I78" s="8">
        <f t="shared" si="26"/>
        <v>8</v>
      </c>
      <c r="J78" s="10">
        <v>280.40443920000001</v>
      </c>
      <c r="K78" s="8">
        <f t="shared" si="27"/>
        <v>280</v>
      </c>
      <c r="L78" s="5" t="s">
        <v>24</v>
      </c>
    </row>
    <row r="79" spans="1:12">
      <c r="A79" s="6">
        <v>73</v>
      </c>
      <c r="B79" s="6">
        <v>35</v>
      </c>
      <c r="C79" s="6">
        <v>38</v>
      </c>
      <c r="D79" s="7">
        <v>24.88921174</v>
      </c>
      <c r="E79" s="8">
        <f t="shared" si="24"/>
        <v>25</v>
      </c>
      <c r="F79" s="7">
        <v>81.979271170000004</v>
      </c>
      <c r="G79" s="8">
        <f t="shared" si="25"/>
        <v>82</v>
      </c>
      <c r="H79" s="9">
        <v>5.005306977</v>
      </c>
      <c r="I79" s="8">
        <f t="shared" si="26"/>
        <v>5</v>
      </c>
      <c r="J79" s="10">
        <v>185.94614290000001</v>
      </c>
      <c r="K79" s="8">
        <f t="shared" si="27"/>
        <v>186</v>
      </c>
      <c r="L79" s="5" t="s">
        <v>24</v>
      </c>
    </row>
    <row r="80" spans="1:12">
      <c r="A80" s="6">
        <v>77</v>
      </c>
      <c r="B80" s="6">
        <v>36</v>
      </c>
      <c r="C80" s="6">
        <v>37</v>
      </c>
      <c r="D80" s="7">
        <v>26.88444878</v>
      </c>
      <c r="E80" s="8">
        <f t="shared" si="24"/>
        <v>27</v>
      </c>
      <c r="F80" s="7">
        <v>81.460337319999994</v>
      </c>
      <c r="G80" s="8">
        <f t="shared" si="25"/>
        <v>81</v>
      </c>
      <c r="H80" s="9">
        <v>6.1361318689999997</v>
      </c>
      <c r="I80" s="8">
        <f t="shared" si="26"/>
        <v>6</v>
      </c>
      <c r="J80" s="10">
        <v>194.57665589999999</v>
      </c>
      <c r="K80" s="8">
        <f t="shared" si="27"/>
        <v>195</v>
      </c>
      <c r="L80" s="5" t="s">
        <v>24</v>
      </c>
    </row>
    <row r="81" spans="1:12">
      <c r="A81" s="6">
        <v>81</v>
      </c>
      <c r="B81" s="6">
        <v>41</v>
      </c>
      <c r="C81" s="6">
        <v>38</v>
      </c>
      <c r="D81" s="7">
        <v>22.678461160000001</v>
      </c>
      <c r="E81" s="8">
        <f t="shared" si="24"/>
        <v>23</v>
      </c>
      <c r="F81" s="7">
        <v>83.728743890000004</v>
      </c>
      <c r="G81" s="8">
        <f t="shared" si="25"/>
        <v>84</v>
      </c>
      <c r="H81" s="9">
        <v>7.5240800759999997</v>
      </c>
      <c r="I81" s="8">
        <f t="shared" si="26"/>
        <v>8</v>
      </c>
      <c r="J81" s="10">
        <v>200.9133156</v>
      </c>
      <c r="K81" s="8">
        <f t="shared" si="27"/>
        <v>201</v>
      </c>
      <c r="L81" s="5" t="s">
        <v>24</v>
      </c>
    </row>
    <row r="82" spans="1:12">
      <c r="A82" s="6">
        <v>68</v>
      </c>
      <c r="B82" s="6">
        <v>57</v>
      </c>
      <c r="C82" s="6">
        <v>43</v>
      </c>
      <c r="D82" s="7">
        <v>26.08867875</v>
      </c>
      <c r="E82" s="8">
        <f t="shared" si="24"/>
        <v>26</v>
      </c>
      <c r="F82" s="7">
        <v>80.37979919</v>
      </c>
      <c r="G82" s="8">
        <f t="shared" si="25"/>
        <v>80</v>
      </c>
      <c r="H82" s="9">
        <v>5.7069432510000002</v>
      </c>
      <c r="I82" s="8">
        <f t="shared" si="26"/>
        <v>6</v>
      </c>
      <c r="J82" s="10">
        <v>182.9043504</v>
      </c>
      <c r="K82" s="8">
        <f t="shared" si="27"/>
        <v>183</v>
      </c>
      <c r="L82" s="5" t="s">
        <v>24</v>
      </c>
    </row>
    <row r="83" spans="1:12">
      <c r="A83" s="6">
        <v>72</v>
      </c>
      <c r="B83" s="6">
        <v>45</v>
      </c>
      <c r="C83" s="6">
        <v>35</v>
      </c>
      <c r="D83" s="7">
        <v>25.42977518</v>
      </c>
      <c r="E83" s="8">
        <f t="shared" si="24"/>
        <v>25</v>
      </c>
      <c r="F83" s="7">
        <v>82.946825910000001</v>
      </c>
      <c r="G83" s="8">
        <f t="shared" si="25"/>
        <v>83</v>
      </c>
      <c r="H83" s="9">
        <v>5.7585063229999998</v>
      </c>
      <c r="I83" s="8">
        <f t="shared" si="26"/>
        <v>6</v>
      </c>
      <c r="J83" s="10">
        <v>195.35745420000001</v>
      </c>
      <c r="K83" s="8">
        <f t="shared" si="27"/>
        <v>195</v>
      </c>
      <c r="L83" s="5" t="s">
        <v>24</v>
      </c>
    </row>
    <row r="84" spans="1:12">
      <c r="A84" s="6">
        <v>61</v>
      </c>
      <c r="B84" s="6">
        <v>53</v>
      </c>
      <c r="C84" s="6">
        <v>43</v>
      </c>
      <c r="D84" s="7">
        <v>26.403232389999999</v>
      </c>
      <c r="E84" s="8">
        <f t="shared" si="24"/>
        <v>26</v>
      </c>
      <c r="F84" s="7">
        <v>81.056355170000003</v>
      </c>
      <c r="G84" s="8">
        <f t="shared" si="25"/>
        <v>81</v>
      </c>
      <c r="H84" s="9">
        <v>6.3496063270000001</v>
      </c>
      <c r="I84" s="8">
        <f t="shared" si="26"/>
        <v>6</v>
      </c>
      <c r="J84" s="10">
        <v>223.36718830000001</v>
      </c>
      <c r="K84" s="8">
        <f t="shared" si="27"/>
        <v>223</v>
      </c>
      <c r="L84" s="5" t="s">
        <v>24</v>
      </c>
    </row>
    <row r="85" spans="1:12">
      <c r="A85" s="6">
        <v>67</v>
      </c>
      <c r="B85" s="6">
        <v>43</v>
      </c>
      <c r="C85" s="6">
        <v>39</v>
      </c>
      <c r="D85" s="7">
        <v>26.043719670000002</v>
      </c>
      <c r="E85" s="8">
        <f t="shared" si="24"/>
        <v>26</v>
      </c>
      <c r="F85" s="7">
        <v>84.969071510000006</v>
      </c>
      <c r="G85" s="8">
        <f t="shared" si="25"/>
        <v>85</v>
      </c>
      <c r="H85" s="9">
        <v>5.9999690259999996</v>
      </c>
      <c r="I85" s="8">
        <f t="shared" si="26"/>
        <v>6</v>
      </c>
      <c r="J85" s="10">
        <v>186.75367729999999</v>
      </c>
      <c r="K85" s="8">
        <f t="shared" si="27"/>
        <v>187</v>
      </c>
      <c r="L85" s="5" t="s">
        <v>24</v>
      </c>
    </row>
    <row r="86" spans="1:12">
      <c r="A86" s="6">
        <v>67</v>
      </c>
      <c r="B86" s="6">
        <v>58</v>
      </c>
      <c r="C86" s="6">
        <v>39</v>
      </c>
      <c r="D86" s="7">
        <v>25.2827223</v>
      </c>
      <c r="E86" s="8">
        <f t="shared" si="24"/>
        <v>25</v>
      </c>
      <c r="F86" s="7">
        <v>80.543728130000005</v>
      </c>
      <c r="G86" s="8">
        <f t="shared" si="25"/>
        <v>81</v>
      </c>
      <c r="H86" s="9">
        <v>5.4535920320000004</v>
      </c>
      <c r="I86" s="8">
        <f t="shared" si="26"/>
        <v>5</v>
      </c>
      <c r="J86" s="10">
        <v>220.1156708</v>
      </c>
      <c r="K86" s="8">
        <f t="shared" si="27"/>
        <v>220</v>
      </c>
      <c r="L86" s="5" t="s">
        <v>24</v>
      </c>
    </row>
    <row r="87" spans="1:12">
      <c r="A87" s="6">
        <v>66</v>
      </c>
      <c r="B87" s="6">
        <v>60</v>
      </c>
      <c r="C87" s="6">
        <v>38</v>
      </c>
      <c r="D87" s="7">
        <v>22.08576562</v>
      </c>
      <c r="E87" s="8">
        <f t="shared" si="24"/>
        <v>22</v>
      </c>
      <c r="F87" s="7">
        <v>83.470383179999999</v>
      </c>
      <c r="G87" s="8">
        <f t="shared" si="25"/>
        <v>83</v>
      </c>
      <c r="H87" s="9">
        <v>6.372576327</v>
      </c>
      <c r="I87" s="8">
        <f t="shared" si="26"/>
        <v>6</v>
      </c>
      <c r="J87" s="10">
        <v>231.73649570000001</v>
      </c>
      <c r="K87" s="8">
        <f t="shared" si="27"/>
        <v>232</v>
      </c>
      <c r="L87" s="5" t="s">
        <v>24</v>
      </c>
    </row>
    <row r="88" spans="1:12">
      <c r="A88" s="6">
        <v>82</v>
      </c>
      <c r="B88" s="6">
        <v>43</v>
      </c>
      <c r="C88" s="6">
        <v>38</v>
      </c>
      <c r="D88" s="7">
        <v>23.28617173</v>
      </c>
      <c r="E88" s="8">
        <f t="shared" si="24"/>
        <v>23</v>
      </c>
      <c r="F88" s="7">
        <v>81.43321641</v>
      </c>
      <c r="G88" s="8">
        <f t="shared" si="25"/>
        <v>81</v>
      </c>
      <c r="H88" s="9">
        <v>5.1055883550000001</v>
      </c>
      <c r="I88" s="8">
        <f t="shared" si="26"/>
        <v>5</v>
      </c>
      <c r="J88" s="10">
        <v>242.3170629</v>
      </c>
      <c r="K88" s="8">
        <f t="shared" si="27"/>
        <v>242</v>
      </c>
      <c r="L88" s="5" t="s">
        <v>24</v>
      </c>
    </row>
    <row r="89" spans="1:12">
      <c r="A89" s="6">
        <v>84</v>
      </c>
      <c r="B89" s="6">
        <v>50</v>
      </c>
      <c r="C89" s="6">
        <v>44</v>
      </c>
      <c r="D89" s="7">
        <v>25.485919859999999</v>
      </c>
      <c r="E89" s="8">
        <f t="shared" si="24"/>
        <v>25</v>
      </c>
      <c r="F89" s="7">
        <v>81.406335470000002</v>
      </c>
      <c r="G89" s="8">
        <f t="shared" si="25"/>
        <v>81</v>
      </c>
      <c r="H89" s="9">
        <v>5.9353444059999996</v>
      </c>
      <c r="I89" s="8">
        <f t="shared" si="26"/>
        <v>6</v>
      </c>
      <c r="J89" s="10">
        <v>182.65493559999999</v>
      </c>
      <c r="K89" s="8">
        <f t="shared" si="27"/>
        <v>183</v>
      </c>
      <c r="L89" s="5" t="s">
        <v>24</v>
      </c>
    </row>
    <row r="90" spans="1:12">
      <c r="A90" s="6">
        <v>81</v>
      </c>
      <c r="B90" s="6">
        <v>53</v>
      </c>
      <c r="C90" s="6">
        <v>42</v>
      </c>
      <c r="D90" s="7">
        <v>23.675753929999999</v>
      </c>
      <c r="E90" s="8">
        <f t="shared" si="24"/>
        <v>24</v>
      </c>
      <c r="F90" s="7">
        <v>81.035693429999995</v>
      </c>
      <c r="G90" s="8">
        <f t="shared" si="25"/>
        <v>81</v>
      </c>
      <c r="H90" s="9">
        <v>5.1778230399999998</v>
      </c>
      <c r="I90" s="8">
        <f t="shared" si="26"/>
        <v>5</v>
      </c>
      <c r="J90" s="10">
        <v>233.7034975</v>
      </c>
      <c r="K90" s="8">
        <f t="shared" si="27"/>
        <v>234</v>
      </c>
      <c r="L90" s="5" t="s">
        <v>24</v>
      </c>
    </row>
    <row r="91" spans="1:12">
      <c r="A91" s="6">
        <v>91</v>
      </c>
      <c r="B91" s="6">
        <v>50</v>
      </c>
      <c r="C91" s="6">
        <v>40</v>
      </c>
      <c r="D91" s="7">
        <v>20.824771089999999</v>
      </c>
      <c r="E91" s="8">
        <f t="shared" si="24"/>
        <v>21</v>
      </c>
      <c r="F91" s="7">
        <v>84.134187900000001</v>
      </c>
      <c r="G91" s="8">
        <f t="shared" si="25"/>
        <v>84</v>
      </c>
      <c r="H91" s="9">
        <v>6.4623916069999998</v>
      </c>
      <c r="I91" s="8">
        <f t="shared" si="26"/>
        <v>6</v>
      </c>
      <c r="J91" s="10">
        <v>230.22422230000001</v>
      </c>
      <c r="K91" s="8">
        <f t="shared" si="27"/>
        <v>230</v>
      </c>
      <c r="L91" s="5" t="s">
        <v>24</v>
      </c>
    </row>
    <row r="92" spans="1:12">
      <c r="A92" s="6">
        <v>93</v>
      </c>
      <c r="B92" s="6">
        <v>53</v>
      </c>
      <c r="C92" s="6">
        <v>38</v>
      </c>
      <c r="D92" s="7">
        <v>26.929950770000001</v>
      </c>
      <c r="E92" s="8">
        <f t="shared" si="24"/>
        <v>27</v>
      </c>
      <c r="F92" s="7">
        <v>81.914111590000005</v>
      </c>
      <c r="G92" s="8">
        <f t="shared" si="25"/>
        <v>82</v>
      </c>
      <c r="H92" s="9">
        <v>7.0691722270000001</v>
      </c>
      <c r="I92" s="8">
        <f t="shared" si="26"/>
        <v>7</v>
      </c>
      <c r="J92" s="10">
        <v>290.6793783</v>
      </c>
      <c r="K92" s="8">
        <f t="shared" si="27"/>
        <v>291</v>
      </c>
      <c r="L92" s="5" t="s">
        <v>24</v>
      </c>
    </row>
    <row r="93" spans="1:12">
      <c r="A93" s="6">
        <v>90</v>
      </c>
      <c r="B93" s="6">
        <v>44</v>
      </c>
      <c r="C93" s="6">
        <v>38</v>
      </c>
      <c r="D93" s="7">
        <v>23.835095030000002</v>
      </c>
      <c r="E93" s="8">
        <f t="shared" si="24"/>
        <v>24</v>
      </c>
      <c r="F93" s="7">
        <v>83.883870740000006</v>
      </c>
      <c r="G93" s="8">
        <f t="shared" si="25"/>
        <v>84</v>
      </c>
      <c r="H93" s="9">
        <v>7.4731343770000001</v>
      </c>
      <c r="I93" s="8">
        <f t="shared" si="26"/>
        <v>7</v>
      </c>
      <c r="J93" s="10">
        <v>241.2013513</v>
      </c>
      <c r="K93" s="8">
        <f t="shared" si="27"/>
        <v>241</v>
      </c>
      <c r="L93" s="5" t="s">
        <v>24</v>
      </c>
    </row>
    <row r="94" spans="1:12">
      <c r="A94" s="6">
        <v>81</v>
      </c>
      <c r="B94" s="6">
        <v>45</v>
      </c>
      <c r="C94" s="6">
        <v>35</v>
      </c>
      <c r="D94" s="7">
        <v>26.528728170000001</v>
      </c>
      <c r="E94" s="8">
        <f t="shared" si="24"/>
        <v>27</v>
      </c>
      <c r="F94" s="7">
        <v>80.122674759999995</v>
      </c>
      <c r="G94" s="8">
        <f t="shared" si="25"/>
        <v>80</v>
      </c>
      <c r="H94" s="9">
        <v>6.1583769669999997</v>
      </c>
      <c r="I94" s="8">
        <f t="shared" si="26"/>
        <v>6</v>
      </c>
      <c r="J94" s="10">
        <v>218.91635669999999</v>
      </c>
      <c r="K94" s="8">
        <f t="shared" si="27"/>
        <v>219</v>
      </c>
      <c r="L94" s="5" t="s">
        <v>24</v>
      </c>
    </row>
    <row r="95" spans="1:12">
      <c r="A95" s="6">
        <v>78</v>
      </c>
      <c r="B95" s="6">
        <v>40</v>
      </c>
      <c r="C95" s="6">
        <v>38</v>
      </c>
      <c r="D95" s="7">
        <v>26.46428311</v>
      </c>
      <c r="E95" s="8">
        <f t="shared" si="24"/>
        <v>26</v>
      </c>
      <c r="F95" s="7">
        <v>83.856426780000007</v>
      </c>
      <c r="G95" s="8">
        <f t="shared" si="25"/>
        <v>84</v>
      </c>
      <c r="H95" s="9">
        <v>7.5498736810000002</v>
      </c>
      <c r="I95" s="8">
        <f t="shared" si="26"/>
        <v>8</v>
      </c>
      <c r="J95" s="10">
        <v>248.2256491</v>
      </c>
      <c r="K95" s="8">
        <f t="shared" si="27"/>
        <v>248</v>
      </c>
      <c r="L95" s="5" t="s">
        <v>24</v>
      </c>
    </row>
    <row r="96" spans="1:12">
      <c r="A96" s="6">
        <v>60</v>
      </c>
      <c r="B96" s="6">
        <v>51</v>
      </c>
      <c r="C96" s="6">
        <v>36</v>
      </c>
      <c r="D96" s="7">
        <v>22.696577940000001</v>
      </c>
      <c r="E96" s="8">
        <f t="shared" si="24"/>
        <v>23</v>
      </c>
      <c r="F96" s="7">
        <v>82.810888649999995</v>
      </c>
      <c r="G96" s="8">
        <f t="shared" si="25"/>
        <v>83</v>
      </c>
      <c r="H96" s="9">
        <v>6.028321558</v>
      </c>
      <c r="I96" s="8">
        <f t="shared" si="26"/>
        <v>6</v>
      </c>
      <c r="J96" s="10">
        <v>256.9964761</v>
      </c>
      <c r="K96" s="8">
        <f t="shared" si="27"/>
        <v>257</v>
      </c>
      <c r="L96" s="5" t="s">
        <v>24</v>
      </c>
    </row>
    <row r="97" spans="1:12">
      <c r="A97" s="6">
        <v>88</v>
      </c>
      <c r="B97" s="6">
        <v>46</v>
      </c>
      <c r="C97" s="6">
        <v>42</v>
      </c>
      <c r="D97" s="7">
        <v>22.683190589999999</v>
      </c>
      <c r="E97" s="8">
        <f t="shared" si="24"/>
        <v>23</v>
      </c>
      <c r="F97" s="7">
        <v>83.463582709999997</v>
      </c>
      <c r="G97" s="8">
        <f t="shared" si="25"/>
        <v>83</v>
      </c>
      <c r="H97" s="9">
        <v>6.6049934749999997</v>
      </c>
      <c r="I97" s="8">
        <f t="shared" si="26"/>
        <v>7</v>
      </c>
      <c r="J97" s="10">
        <v>194.26517190000001</v>
      </c>
      <c r="K97" s="8">
        <f t="shared" si="27"/>
        <v>194</v>
      </c>
      <c r="L97" s="5" t="s">
        <v>24</v>
      </c>
    </row>
    <row r="98" spans="1:12">
      <c r="A98" s="6">
        <v>93</v>
      </c>
      <c r="B98" s="6">
        <v>47</v>
      </c>
      <c r="C98" s="6">
        <v>37</v>
      </c>
      <c r="D98" s="7">
        <v>21.533463430000001</v>
      </c>
      <c r="E98" s="8">
        <f t="shared" si="24"/>
        <v>22</v>
      </c>
      <c r="F98" s="7">
        <v>82.140041010000004</v>
      </c>
      <c r="G98" s="8">
        <f t="shared" si="25"/>
        <v>82</v>
      </c>
      <c r="H98" s="9">
        <v>6.5003432219999997</v>
      </c>
      <c r="I98" s="8">
        <f t="shared" si="26"/>
        <v>7</v>
      </c>
      <c r="J98" s="10">
        <v>295.9248796</v>
      </c>
      <c r="K98" s="8">
        <f t="shared" si="27"/>
        <v>296</v>
      </c>
      <c r="L98" s="5" t="s">
        <v>24</v>
      </c>
    </row>
    <row r="99" spans="1:12">
      <c r="A99" s="6">
        <v>60</v>
      </c>
      <c r="B99" s="6">
        <v>55</v>
      </c>
      <c r="C99" s="6">
        <v>45</v>
      </c>
      <c r="D99" s="7">
        <v>21.408657689999998</v>
      </c>
      <c r="E99" s="8">
        <f t="shared" si="24"/>
        <v>21</v>
      </c>
      <c r="F99" s="7">
        <v>83.329319100000006</v>
      </c>
      <c r="G99" s="8">
        <f t="shared" si="25"/>
        <v>83</v>
      </c>
      <c r="H99" s="9">
        <v>5.9357454169999997</v>
      </c>
      <c r="I99" s="8">
        <f t="shared" si="26"/>
        <v>6</v>
      </c>
      <c r="J99" s="10">
        <v>287.57669349999998</v>
      </c>
      <c r="K99" s="8">
        <f t="shared" si="27"/>
        <v>288</v>
      </c>
      <c r="L99" s="5" t="s">
        <v>24</v>
      </c>
    </row>
    <row r="100" spans="1:12">
      <c r="A100" s="6">
        <v>78</v>
      </c>
      <c r="B100" s="6">
        <v>35</v>
      </c>
      <c r="C100" s="6">
        <v>44</v>
      </c>
      <c r="D100" s="7">
        <v>26.543480850000002</v>
      </c>
      <c r="E100" s="8">
        <f t="shared" si="24"/>
        <v>27</v>
      </c>
      <c r="F100" s="7">
        <v>84.673535970000003</v>
      </c>
      <c r="G100" s="8">
        <f t="shared" si="25"/>
        <v>85</v>
      </c>
      <c r="H100" s="9">
        <v>7.0726556220000001</v>
      </c>
      <c r="I100" s="8">
        <f t="shared" si="26"/>
        <v>7</v>
      </c>
      <c r="J100" s="10">
        <v>183.62226570000001</v>
      </c>
      <c r="K100" s="8">
        <f t="shared" si="27"/>
        <v>184</v>
      </c>
      <c r="L100" s="5" t="s">
        <v>24</v>
      </c>
    </row>
    <row r="101" spans="1:12">
      <c r="A101" s="6">
        <v>65</v>
      </c>
      <c r="B101" s="6">
        <v>37</v>
      </c>
      <c r="C101" s="6">
        <v>40</v>
      </c>
      <c r="D101" s="7">
        <v>23.359054279999999</v>
      </c>
      <c r="E101" s="8">
        <f t="shared" si="24"/>
        <v>23</v>
      </c>
      <c r="F101" s="7">
        <v>83.59512273</v>
      </c>
      <c r="G101" s="8">
        <f t="shared" si="25"/>
        <v>84</v>
      </c>
      <c r="H101" s="9">
        <v>5.3333226060000003</v>
      </c>
      <c r="I101" s="8">
        <f t="shared" si="26"/>
        <v>5</v>
      </c>
      <c r="J101" s="10">
        <v>188.41366500000001</v>
      </c>
      <c r="K101" s="8">
        <f t="shared" si="27"/>
        <v>188</v>
      </c>
      <c r="L101" s="5" t="s">
        <v>24</v>
      </c>
    </row>
    <row r="102" spans="1:12">
      <c r="A102" s="6">
        <v>71</v>
      </c>
      <c r="B102" s="6">
        <v>54</v>
      </c>
      <c r="C102" s="6">
        <v>16</v>
      </c>
      <c r="D102" s="7">
        <v>22.613599529999998</v>
      </c>
      <c r="E102" s="8">
        <f t="shared" si="24"/>
        <v>23</v>
      </c>
      <c r="F102" s="7">
        <v>63.690705639999997</v>
      </c>
      <c r="G102" s="8">
        <f t="shared" si="25"/>
        <v>64</v>
      </c>
      <c r="H102" s="9">
        <v>5.7499144209999997</v>
      </c>
      <c r="I102" s="8">
        <f t="shared" si="26"/>
        <v>6</v>
      </c>
      <c r="J102" s="10">
        <v>87.759538570000004</v>
      </c>
      <c r="K102" s="8">
        <f t="shared" si="27"/>
        <v>88</v>
      </c>
      <c r="L102" s="5" t="s">
        <v>36</v>
      </c>
    </row>
    <row r="103" spans="1:12">
      <c r="A103" s="6">
        <v>61</v>
      </c>
      <c r="B103" s="6">
        <v>44</v>
      </c>
      <c r="C103" s="6">
        <v>17</v>
      </c>
      <c r="D103" s="7">
        <v>26.100184219999999</v>
      </c>
      <c r="E103" s="8">
        <f t="shared" si="24"/>
        <v>26</v>
      </c>
      <c r="F103" s="7">
        <v>71.574769369999999</v>
      </c>
      <c r="G103" s="8">
        <f t="shared" si="25"/>
        <v>72</v>
      </c>
      <c r="H103" s="9">
        <v>6.931756558</v>
      </c>
      <c r="I103" s="8">
        <f t="shared" si="26"/>
        <v>7</v>
      </c>
      <c r="J103" s="10">
        <v>102.2662445</v>
      </c>
      <c r="K103" s="8">
        <f t="shared" si="27"/>
        <v>102</v>
      </c>
      <c r="L103" s="5" t="s">
        <v>36</v>
      </c>
    </row>
    <row r="104" spans="1:12">
      <c r="A104" s="6">
        <v>80</v>
      </c>
      <c r="B104" s="6">
        <v>43</v>
      </c>
      <c r="C104" s="6">
        <v>16</v>
      </c>
      <c r="D104" s="7">
        <v>23.55882094</v>
      </c>
      <c r="E104" s="8">
        <f t="shared" si="24"/>
        <v>24</v>
      </c>
      <c r="F104" s="7">
        <v>71.593513680000001</v>
      </c>
      <c r="G104" s="8">
        <f t="shared" si="25"/>
        <v>72</v>
      </c>
      <c r="H104" s="9">
        <v>6.6579647529999999</v>
      </c>
      <c r="I104" s="8">
        <f t="shared" si="26"/>
        <v>7</v>
      </c>
      <c r="J104" s="10">
        <v>66.719954670000007</v>
      </c>
      <c r="K104" s="8">
        <f t="shared" si="27"/>
        <v>67</v>
      </c>
      <c r="L104" s="5" t="s">
        <v>36</v>
      </c>
    </row>
    <row r="105" spans="1:12">
      <c r="A105" s="6">
        <v>73</v>
      </c>
      <c r="B105" s="6">
        <v>58</v>
      </c>
      <c r="C105" s="6">
        <v>21</v>
      </c>
      <c r="D105" s="7">
        <v>19.97215954</v>
      </c>
      <c r="E105" s="8">
        <f t="shared" si="24"/>
        <v>20</v>
      </c>
      <c r="F105" s="7">
        <v>57.68272924</v>
      </c>
      <c r="G105" s="8">
        <f t="shared" si="25"/>
        <v>58</v>
      </c>
      <c r="H105" s="9">
        <v>6.5960606479999999</v>
      </c>
      <c r="I105" s="8">
        <f t="shared" si="26"/>
        <v>7</v>
      </c>
      <c r="J105" s="10">
        <v>60.651714810000001</v>
      </c>
      <c r="K105" s="8">
        <f t="shared" si="27"/>
        <v>61</v>
      </c>
      <c r="L105" s="5" t="s">
        <v>36</v>
      </c>
    </row>
    <row r="106" spans="1:12">
      <c r="A106" s="6">
        <v>61</v>
      </c>
      <c r="B106" s="6">
        <v>38</v>
      </c>
      <c r="C106" s="6">
        <v>20</v>
      </c>
      <c r="D106" s="7">
        <v>18.478912609999998</v>
      </c>
      <c r="E106" s="8">
        <f t="shared" si="24"/>
        <v>18</v>
      </c>
      <c r="F106" s="7">
        <v>62.695038709999999</v>
      </c>
      <c r="G106" s="8">
        <f t="shared" si="25"/>
        <v>63</v>
      </c>
      <c r="H106" s="9">
        <v>5.9704584340000002</v>
      </c>
      <c r="I106" s="8">
        <f t="shared" si="26"/>
        <v>6</v>
      </c>
      <c r="J106" s="10">
        <v>65.438353930000005</v>
      </c>
      <c r="K106" s="8">
        <f t="shared" si="27"/>
        <v>65</v>
      </c>
      <c r="L106" s="5" t="s">
        <v>36</v>
      </c>
    </row>
    <row r="107" spans="1:12">
      <c r="A107" s="6">
        <v>68</v>
      </c>
      <c r="B107" s="6">
        <v>41</v>
      </c>
      <c r="C107" s="6">
        <v>16</v>
      </c>
      <c r="D107" s="7">
        <v>21.776893220000002</v>
      </c>
      <c r="E107" s="8">
        <f t="shared" si="24"/>
        <v>22</v>
      </c>
      <c r="F107" s="7">
        <v>57.808406359999999</v>
      </c>
      <c r="G107" s="8">
        <f t="shared" si="25"/>
        <v>58</v>
      </c>
      <c r="H107" s="9">
        <v>6.1588306189999997</v>
      </c>
      <c r="I107" s="8">
        <f t="shared" si="26"/>
        <v>6</v>
      </c>
      <c r="J107" s="10">
        <v>102.0861694</v>
      </c>
      <c r="K107" s="8">
        <f t="shared" si="27"/>
        <v>102</v>
      </c>
      <c r="L107" s="5" t="s">
        <v>36</v>
      </c>
    </row>
    <row r="108" spans="1:12">
      <c r="A108" s="6">
        <v>93</v>
      </c>
      <c r="B108" s="6">
        <v>41</v>
      </c>
      <c r="C108" s="6">
        <v>17</v>
      </c>
      <c r="D108" s="7">
        <v>25.621716899999999</v>
      </c>
      <c r="E108" s="8">
        <f t="shared" si="24"/>
        <v>26</v>
      </c>
      <c r="F108" s="7">
        <v>66.504154740000004</v>
      </c>
      <c r="G108" s="8">
        <f t="shared" si="25"/>
        <v>67</v>
      </c>
      <c r="H108" s="9">
        <v>6.0479066789999996</v>
      </c>
      <c r="I108" s="8">
        <f t="shared" si="26"/>
        <v>6</v>
      </c>
      <c r="J108" s="10">
        <v>105.46547030000001</v>
      </c>
      <c r="K108" s="8">
        <f t="shared" si="27"/>
        <v>105</v>
      </c>
      <c r="L108" s="5" t="s">
        <v>36</v>
      </c>
    </row>
    <row r="109" spans="1:12">
      <c r="A109" s="6">
        <v>89</v>
      </c>
      <c r="B109" s="6">
        <v>60</v>
      </c>
      <c r="C109" s="6">
        <v>19</v>
      </c>
      <c r="D109" s="7">
        <v>25.191924190000002</v>
      </c>
      <c r="E109" s="8">
        <f t="shared" si="24"/>
        <v>25</v>
      </c>
      <c r="F109" s="7">
        <v>66.690290099999999</v>
      </c>
      <c r="G109" s="8">
        <f t="shared" si="25"/>
        <v>67</v>
      </c>
      <c r="H109" s="9">
        <v>5.9136645010000004</v>
      </c>
      <c r="I109" s="8">
        <f t="shared" si="26"/>
        <v>6</v>
      </c>
      <c r="J109" s="10">
        <v>78.066396490000002</v>
      </c>
      <c r="K109" s="8">
        <f t="shared" si="27"/>
        <v>78</v>
      </c>
      <c r="L109" s="5" t="s">
        <v>36</v>
      </c>
    </row>
    <row r="110" spans="1:12">
      <c r="A110" s="6">
        <v>76</v>
      </c>
      <c r="B110" s="6">
        <v>44</v>
      </c>
      <c r="C110" s="6">
        <v>17</v>
      </c>
      <c r="D110" s="7">
        <v>20.416831470000002</v>
      </c>
      <c r="E110" s="8">
        <f t="shared" si="24"/>
        <v>20</v>
      </c>
      <c r="F110" s="7">
        <v>62.554248200000004</v>
      </c>
      <c r="G110" s="8">
        <f t="shared" si="25"/>
        <v>63</v>
      </c>
      <c r="H110" s="9">
        <v>5.8554424010000004</v>
      </c>
      <c r="I110" s="8">
        <f t="shared" si="26"/>
        <v>6</v>
      </c>
      <c r="J110" s="10">
        <v>65.277984570000001</v>
      </c>
      <c r="K110" s="8">
        <f t="shared" si="27"/>
        <v>65</v>
      </c>
      <c r="L110" s="5" t="s">
        <v>36</v>
      </c>
    </row>
    <row r="111" spans="1:12">
      <c r="A111" s="6">
        <v>67</v>
      </c>
      <c r="B111" s="6">
        <v>60</v>
      </c>
      <c r="C111" s="6">
        <v>25</v>
      </c>
      <c r="D111" s="7">
        <v>24.921621940000001</v>
      </c>
      <c r="E111" s="8">
        <f t="shared" si="24"/>
        <v>25</v>
      </c>
      <c r="F111" s="7">
        <v>66.786274059999997</v>
      </c>
      <c r="G111" s="8">
        <f t="shared" si="25"/>
        <v>67</v>
      </c>
      <c r="H111" s="9">
        <v>5.7502549429999998</v>
      </c>
      <c r="I111" s="8">
        <f t="shared" si="26"/>
        <v>6</v>
      </c>
      <c r="J111" s="10">
        <v>109.21622790000001</v>
      </c>
      <c r="K111" s="8">
        <f t="shared" si="27"/>
        <v>109</v>
      </c>
      <c r="L111" s="5" t="s">
        <v>36</v>
      </c>
    </row>
    <row r="112" spans="1:12">
      <c r="A112" s="6">
        <v>70</v>
      </c>
      <c r="B112" s="6">
        <v>44</v>
      </c>
      <c r="C112" s="6">
        <v>19</v>
      </c>
      <c r="D112" s="7">
        <v>23.31689124</v>
      </c>
      <c r="E112" s="8">
        <f t="shared" si="24"/>
        <v>23</v>
      </c>
      <c r="F112" s="7">
        <v>73.454153700000006</v>
      </c>
      <c r="G112" s="8">
        <f t="shared" si="25"/>
        <v>73</v>
      </c>
      <c r="H112" s="9">
        <v>5.8526070990000001</v>
      </c>
      <c r="I112" s="8">
        <f t="shared" si="26"/>
        <v>6</v>
      </c>
      <c r="J112" s="10">
        <v>94.297128209999997</v>
      </c>
      <c r="K112" s="8">
        <f t="shared" si="27"/>
        <v>94</v>
      </c>
      <c r="L112" s="5" t="s">
        <v>36</v>
      </c>
    </row>
    <row r="113" spans="1:12">
      <c r="A113" s="6">
        <v>90</v>
      </c>
      <c r="B113" s="6">
        <v>49</v>
      </c>
      <c r="C113" s="6">
        <v>21</v>
      </c>
      <c r="D113" s="7">
        <v>24.840167319999999</v>
      </c>
      <c r="E113" s="8">
        <f t="shared" si="24"/>
        <v>25</v>
      </c>
      <c r="F113" s="7">
        <v>68.358457299999998</v>
      </c>
      <c r="G113" s="8">
        <f t="shared" si="25"/>
        <v>68</v>
      </c>
      <c r="H113" s="9">
        <v>6.4725232869999996</v>
      </c>
      <c r="I113" s="8">
        <f t="shared" si="26"/>
        <v>6</v>
      </c>
      <c r="J113" s="10">
        <v>74.054749360000002</v>
      </c>
      <c r="K113" s="8">
        <f t="shared" si="27"/>
        <v>74</v>
      </c>
      <c r="L113" s="5" t="s">
        <v>36</v>
      </c>
    </row>
    <row r="114" spans="1:12">
      <c r="A114" s="6">
        <v>62</v>
      </c>
      <c r="B114" s="6">
        <v>52</v>
      </c>
      <c r="C114" s="6">
        <v>16</v>
      </c>
      <c r="D114" s="7">
        <v>22.275266940000002</v>
      </c>
      <c r="E114" s="8">
        <f t="shared" si="24"/>
        <v>22</v>
      </c>
      <c r="F114" s="7">
        <v>58.840159249999999</v>
      </c>
      <c r="G114" s="8">
        <f t="shared" si="25"/>
        <v>59</v>
      </c>
      <c r="H114" s="9">
        <v>6.9670577619999996</v>
      </c>
      <c r="I114" s="8">
        <f t="shared" si="26"/>
        <v>7</v>
      </c>
      <c r="J114" s="10">
        <v>63.870205839999997</v>
      </c>
      <c r="K114" s="8">
        <f t="shared" si="27"/>
        <v>64</v>
      </c>
      <c r="L114" s="5" t="s">
        <v>36</v>
      </c>
    </row>
    <row r="115" spans="1:12">
      <c r="A115" s="6">
        <v>92</v>
      </c>
      <c r="B115" s="6">
        <v>44</v>
      </c>
      <c r="C115" s="6">
        <v>16</v>
      </c>
      <c r="D115" s="7">
        <v>18.87751445</v>
      </c>
      <c r="E115" s="8">
        <f t="shared" si="24"/>
        <v>19</v>
      </c>
      <c r="F115" s="7">
        <v>65.768160929999993</v>
      </c>
      <c r="G115" s="8">
        <f t="shared" si="25"/>
        <v>66</v>
      </c>
      <c r="H115" s="9">
        <v>6.0829737540000002</v>
      </c>
      <c r="I115" s="8">
        <f t="shared" si="26"/>
        <v>6</v>
      </c>
      <c r="J115" s="10">
        <v>94.761894310000002</v>
      </c>
      <c r="K115" s="8">
        <f t="shared" si="27"/>
        <v>95</v>
      </c>
      <c r="L115" s="5" t="s">
        <v>36</v>
      </c>
    </row>
    <row r="116" spans="1:12">
      <c r="A116" s="6">
        <v>66</v>
      </c>
      <c r="B116" s="6">
        <v>54</v>
      </c>
      <c r="C116" s="6">
        <v>21</v>
      </c>
      <c r="D116" s="7">
        <v>25.190086829999998</v>
      </c>
      <c r="E116" s="8">
        <f t="shared" si="24"/>
        <v>25</v>
      </c>
      <c r="F116" s="7">
        <v>60.200168699999999</v>
      </c>
      <c r="G116" s="8">
        <f t="shared" si="25"/>
        <v>60</v>
      </c>
      <c r="H116" s="9">
        <v>5.9190455320000002</v>
      </c>
      <c r="I116" s="8">
        <f t="shared" si="26"/>
        <v>6</v>
      </c>
      <c r="J116" s="10">
        <v>72.123755729999999</v>
      </c>
      <c r="K116" s="8">
        <f t="shared" si="27"/>
        <v>72</v>
      </c>
      <c r="L116" s="5" t="s">
        <v>36</v>
      </c>
    </row>
    <row r="117" spans="1:12">
      <c r="A117" s="6">
        <v>63</v>
      </c>
      <c r="B117" s="6">
        <v>58</v>
      </c>
      <c r="C117" s="6">
        <v>22</v>
      </c>
      <c r="D117" s="7">
        <v>18.254053519999999</v>
      </c>
      <c r="E117" s="8">
        <f t="shared" si="24"/>
        <v>18</v>
      </c>
      <c r="F117" s="7">
        <v>55.282204329999999</v>
      </c>
      <c r="G117" s="8">
        <f t="shared" si="25"/>
        <v>55</v>
      </c>
      <c r="H117" s="9">
        <v>6.2047476530000001</v>
      </c>
      <c r="I117" s="8">
        <f t="shared" si="26"/>
        <v>6</v>
      </c>
      <c r="J117" s="10">
        <v>63.723581539999998</v>
      </c>
      <c r="K117" s="8">
        <f t="shared" si="27"/>
        <v>64</v>
      </c>
      <c r="L117" s="5" t="s">
        <v>36</v>
      </c>
    </row>
    <row r="118" spans="1:12">
      <c r="A118" s="6">
        <v>70</v>
      </c>
      <c r="B118" s="6">
        <v>47</v>
      </c>
      <c r="C118" s="6">
        <v>17</v>
      </c>
      <c r="D118" s="7">
        <v>24.612911799999999</v>
      </c>
      <c r="E118" s="8">
        <f t="shared" si="24"/>
        <v>25</v>
      </c>
      <c r="F118" s="7">
        <v>70.416244399999997</v>
      </c>
      <c r="G118" s="8">
        <f t="shared" si="25"/>
        <v>70</v>
      </c>
      <c r="H118" s="9">
        <v>6.6008270170000003</v>
      </c>
      <c r="I118" s="8">
        <f t="shared" si="26"/>
        <v>7</v>
      </c>
      <c r="J118" s="10">
        <v>104.16261470000001</v>
      </c>
      <c r="K118" s="8">
        <f t="shared" si="27"/>
        <v>104</v>
      </c>
      <c r="L118" s="5" t="s">
        <v>36</v>
      </c>
    </row>
    <row r="119" spans="1:12">
      <c r="A119" s="6">
        <v>61</v>
      </c>
      <c r="B119" s="6">
        <v>41</v>
      </c>
      <c r="C119" s="6">
        <v>17</v>
      </c>
      <c r="D119" s="7">
        <v>25.142061300000002</v>
      </c>
      <c r="E119" s="8">
        <f t="shared" si="24"/>
        <v>25</v>
      </c>
      <c r="F119" s="7">
        <v>65.261851350000001</v>
      </c>
      <c r="G119" s="8">
        <f t="shared" si="25"/>
        <v>65</v>
      </c>
      <c r="H119" s="9">
        <v>6.0219022369999999</v>
      </c>
      <c r="I119" s="8">
        <f t="shared" si="26"/>
        <v>6</v>
      </c>
      <c r="J119" s="10">
        <v>76.684560059999995</v>
      </c>
      <c r="K119" s="8">
        <f t="shared" si="27"/>
        <v>77</v>
      </c>
      <c r="L119" s="5" t="s">
        <v>36</v>
      </c>
    </row>
    <row r="120" spans="1:12">
      <c r="A120" s="6">
        <v>66</v>
      </c>
      <c r="B120" s="6">
        <v>53</v>
      </c>
      <c r="C120" s="6">
        <v>19</v>
      </c>
      <c r="D120" s="7">
        <v>23.09348056</v>
      </c>
      <c r="E120" s="8">
        <f t="shared" si="24"/>
        <v>23</v>
      </c>
      <c r="F120" s="7">
        <v>60.115938100000001</v>
      </c>
      <c r="G120" s="8">
        <f t="shared" si="25"/>
        <v>60</v>
      </c>
      <c r="H120" s="9">
        <v>6.0335501950000001</v>
      </c>
      <c r="I120" s="8">
        <f t="shared" si="26"/>
        <v>6</v>
      </c>
      <c r="J120" s="10">
        <v>65.497307289999995</v>
      </c>
      <c r="K120" s="8">
        <f t="shared" si="27"/>
        <v>65</v>
      </c>
      <c r="L120" s="5" t="s">
        <v>36</v>
      </c>
    </row>
    <row r="121" spans="1:12">
      <c r="A121" s="6">
        <v>74</v>
      </c>
      <c r="B121" s="6">
        <v>55</v>
      </c>
      <c r="C121" s="6">
        <v>19</v>
      </c>
      <c r="D121" s="7">
        <v>18.050337370000001</v>
      </c>
      <c r="E121" s="8">
        <f t="shared" si="24"/>
        <v>18</v>
      </c>
      <c r="F121" s="7">
        <v>62.893669920000001</v>
      </c>
      <c r="G121" s="8">
        <f t="shared" si="25"/>
        <v>63</v>
      </c>
      <c r="H121" s="9">
        <v>6.2888680700000004</v>
      </c>
      <c r="I121" s="8">
        <f t="shared" si="26"/>
        <v>6</v>
      </c>
      <c r="J121" s="10">
        <v>84.236134840000005</v>
      </c>
      <c r="K121" s="8">
        <f t="shared" si="27"/>
        <v>84</v>
      </c>
      <c r="L121" s="5" t="s">
        <v>36</v>
      </c>
    </row>
    <row r="122" spans="1:12">
      <c r="A122" s="6">
        <v>77</v>
      </c>
      <c r="B122" s="6">
        <v>57</v>
      </c>
      <c r="C122" s="6">
        <v>21</v>
      </c>
      <c r="D122" s="7">
        <v>24.932158099999999</v>
      </c>
      <c r="E122" s="8">
        <f t="shared" si="24"/>
        <v>25</v>
      </c>
      <c r="F122" s="7">
        <v>73.80435276</v>
      </c>
      <c r="G122" s="8">
        <f t="shared" si="25"/>
        <v>74</v>
      </c>
      <c r="H122" s="9">
        <v>6.5505638230000001</v>
      </c>
      <c r="I122" s="8">
        <f t="shared" si="26"/>
        <v>7</v>
      </c>
      <c r="J122" s="10">
        <v>79.740787190000006</v>
      </c>
      <c r="K122" s="8">
        <f t="shared" si="27"/>
        <v>80</v>
      </c>
      <c r="L122" s="5" t="s">
        <v>36</v>
      </c>
    </row>
    <row r="123" spans="1:12">
      <c r="A123" s="6">
        <v>99</v>
      </c>
      <c r="B123" s="6">
        <v>50</v>
      </c>
      <c r="C123" s="6">
        <v>15</v>
      </c>
      <c r="D123" s="7">
        <v>18.14710054</v>
      </c>
      <c r="E123" s="8">
        <f t="shared" si="24"/>
        <v>18</v>
      </c>
      <c r="F123" s="7">
        <v>71.094453419999994</v>
      </c>
      <c r="G123" s="8">
        <f t="shared" si="25"/>
        <v>71</v>
      </c>
      <c r="H123" s="9">
        <v>5.5732864370000001</v>
      </c>
      <c r="I123" s="8">
        <f t="shared" si="26"/>
        <v>6</v>
      </c>
      <c r="J123" s="10">
        <v>88.077537410000005</v>
      </c>
      <c r="K123" s="8">
        <f t="shared" si="27"/>
        <v>88</v>
      </c>
      <c r="L123" s="5" t="s">
        <v>36</v>
      </c>
    </row>
    <row r="124" spans="1:12">
      <c r="A124" s="6">
        <v>74</v>
      </c>
      <c r="B124" s="6">
        <v>56</v>
      </c>
      <c r="C124" s="6">
        <v>22</v>
      </c>
      <c r="D124" s="7">
        <v>18.283622350000002</v>
      </c>
      <c r="E124" s="8">
        <f t="shared" si="24"/>
        <v>18</v>
      </c>
      <c r="F124" s="7">
        <v>66.659527960000005</v>
      </c>
      <c r="G124" s="8">
        <f t="shared" si="25"/>
        <v>67</v>
      </c>
      <c r="H124" s="9">
        <v>6.8291992749999997</v>
      </c>
      <c r="I124" s="8">
        <f t="shared" si="26"/>
        <v>7</v>
      </c>
      <c r="J124" s="10">
        <v>80.975732809999997</v>
      </c>
      <c r="K124" s="8">
        <f t="shared" si="27"/>
        <v>81</v>
      </c>
      <c r="L124" s="5" t="s">
        <v>36</v>
      </c>
    </row>
    <row r="125" spans="1:12">
      <c r="A125" s="6">
        <v>83</v>
      </c>
      <c r="B125" s="6">
        <v>45</v>
      </c>
      <c r="C125" s="6">
        <v>21</v>
      </c>
      <c r="D125" s="7">
        <v>18.833444709999998</v>
      </c>
      <c r="E125" s="8">
        <f t="shared" si="24"/>
        <v>19</v>
      </c>
      <c r="F125" s="7">
        <v>58.75082029</v>
      </c>
      <c r="G125" s="8">
        <f t="shared" si="25"/>
        <v>59</v>
      </c>
      <c r="H125" s="9">
        <v>5.7162229120000001</v>
      </c>
      <c r="I125" s="8">
        <f t="shared" si="26"/>
        <v>6</v>
      </c>
      <c r="J125" s="10">
        <v>79.753289600000002</v>
      </c>
      <c r="K125" s="8">
        <f t="shared" si="27"/>
        <v>80</v>
      </c>
      <c r="L125" s="5" t="s">
        <v>36</v>
      </c>
    </row>
    <row r="126" spans="1:12">
      <c r="A126" s="6">
        <v>100</v>
      </c>
      <c r="B126" s="6">
        <v>48</v>
      </c>
      <c r="C126" s="6">
        <v>16</v>
      </c>
      <c r="D126" s="7">
        <v>25.71895816</v>
      </c>
      <c r="E126" s="8">
        <f t="shared" si="24"/>
        <v>26</v>
      </c>
      <c r="F126" s="7">
        <v>67.221906880000006</v>
      </c>
      <c r="G126" s="8">
        <f t="shared" si="25"/>
        <v>67</v>
      </c>
      <c r="H126" s="9">
        <v>5.5499024199999996</v>
      </c>
      <c r="I126" s="8">
        <f t="shared" si="26"/>
        <v>6</v>
      </c>
      <c r="J126" s="10">
        <v>74.514907910000005</v>
      </c>
      <c r="K126" s="8">
        <f t="shared" si="27"/>
        <v>75</v>
      </c>
      <c r="L126" s="5" t="s">
        <v>36</v>
      </c>
    </row>
    <row r="127" spans="1:12">
      <c r="A127" s="6">
        <v>79</v>
      </c>
      <c r="B127" s="6">
        <v>51</v>
      </c>
      <c r="C127" s="6">
        <v>16</v>
      </c>
      <c r="D127" s="7">
        <v>25.337977089999999</v>
      </c>
      <c r="E127" s="8">
        <f t="shared" si="24"/>
        <v>25</v>
      </c>
      <c r="F127" s="7">
        <v>68.498359769999993</v>
      </c>
      <c r="G127" s="8">
        <f t="shared" si="25"/>
        <v>68</v>
      </c>
      <c r="H127" s="9">
        <v>6.5862445809999999</v>
      </c>
      <c r="I127" s="8">
        <f t="shared" si="26"/>
        <v>7</v>
      </c>
      <c r="J127" s="10">
        <v>96.463802130000005</v>
      </c>
      <c r="K127" s="8">
        <f t="shared" si="27"/>
        <v>96</v>
      </c>
      <c r="L127" s="5" t="s">
        <v>36</v>
      </c>
    </row>
    <row r="128" spans="1:12">
      <c r="A128" s="6">
        <v>94</v>
      </c>
      <c r="B128" s="6">
        <v>39</v>
      </c>
      <c r="C128" s="6">
        <v>18</v>
      </c>
      <c r="D128" s="7">
        <v>23.89114571</v>
      </c>
      <c r="E128" s="8">
        <f t="shared" si="24"/>
        <v>24</v>
      </c>
      <c r="F128" s="7">
        <v>57.487757809999998</v>
      </c>
      <c r="G128" s="8">
        <f t="shared" si="25"/>
        <v>57</v>
      </c>
      <c r="H128" s="9">
        <v>5.893093135</v>
      </c>
      <c r="I128" s="8">
        <f t="shared" si="26"/>
        <v>6</v>
      </c>
      <c r="J128" s="10">
        <v>102.83019419999999</v>
      </c>
      <c r="K128" s="8">
        <f t="shared" si="27"/>
        <v>103</v>
      </c>
      <c r="L128" s="5" t="s">
        <v>36</v>
      </c>
    </row>
    <row r="129" spans="1:12">
      <c r="A129" s="6">
        <v>75</v>
      </c>
      <c r="B129" s="6">
        <v>49</v>
      </c>
      <c r="C129" s="6">
        <v>15</v>
      </c>
      <c r="D129" s="7">
        <v>21.535741269999999</v>
      </c>
      <c r="E129" s="8">
        <f t="shared" si="24"/>
        <v>22</v>
      </c>
      <c r="F129" s="7">
        <v>71.509059829999998</v>
      </c>
      <c r="G129" s="8">
        <f t="shared" si="25"/>
        <v>72</v>
      </c>
      <c r="H129" s="9">
        <v>5.9182638010000002</v>
      </c>
      <c r="I129" s="8">
        <f t="shared" si="26"/>
        <v>6</v>
      </c>
      <c r="J129" s="10">
        <v>102.4852929</v>
      </c>
      <c r="K129" s="8">
        <f t="shared" si="27"/>
        <v>102</v>
      </c>
      <c r="L129" s="5" t="s">
        <v>36</v>
      </c>
    </row>
    <row r="130" spans="1:12">
      <c r="A130" s="6">
        <v>78</v>
      </c>
      <c r="B130" s="6">
        <v>48</v>
      </c>
      <c r="C130" s="6">
        <v>22</v>
      </c>
      <c r="D130" s="7">
        <v>23.089749090000002</v>
      </c>
      <c r="E130" s="8">
        <f t="shared" si="24"/>
        <v>23</v>
      </c>
      <c r="F130" s="7">
        <v>63.104596260000001</v>
      </c>
      <c r="G130" s="8">
        <f t="shared" si="25"/>
        <v>63</v>
      </c>
      <c r="H130" s="9">
        <v>5.5886505849999999</v>
      </c>
      <c r="I130" s="8">
        <f t="shared" si="26"/>
        <v>6</v>
      </c>
      <c r="J130" s="10">
        <v>70.434736090000001</v>
      </c>
      <c r="K130" s="8">
        <f t="shared" si="27"/>
        <v>70</v>
      </c>
      <c r="L130" s="5" t="s">
        <v>36</v>
      </c>
    </row>
    <row r="131" spans="1:12">
      <c r="A131" s="6">
        <v>87</v>
      </c>
      <c r="B131" s="6">
        <v>54</v>
      </c>
      <c r="C131" s="6">
        <v>20</v>
      </c>
      <c r="D131" s="7">
        <v>25.617073680000001</v>
      </c>
      <c r="E131" s="8">
        <f t="shared" ref="E131:E194" si="28">ROUND(D131, 0)</f>
        <v>26</v>
      </c>
      <c r="F131" s="7">
        <v>63.471175500000001</v>
      </c>
      <c r="G131" s="8">
        <f t="shared" ref="G131:G194" si="29">ROUND(F131, 0)</f>
        <v>63</v>
      </c>
      <c r="H131" s="9">
        <v>6.5764182069999997</v>
      </c>
      <c r="I131" s="8">
        <f t="shared" ref="I131:I194" si="30">ROUND(H131, 0)</f>
        <v>7</v>
      </c>
      <c r="J131" s="10">
        <v>108.8303762</v>
      </c>
      <c r="K131" s="8">
        <f t="shared" ref="K131:K194" si="31">ROUND(J131, 0)</f>
        <v>109</v>
      </c>
      <c r="L131" s="5" t="s">
        <v>36</v>
      </c>
    </row>
    <row r="132" spans="1:12">
      <c r="A132" s="6">
        <v>87</v>
      </c>
      <c r="B132" s="6">
        <v>35</v>
      </c>
      <c r="C132" s="6">
        <v>25</v>
      </c>
      <c r="D132" s="7">
        <v>21.44526922</v>
      </c>
      <c r="E132" s="8">
        <f t="shared" si="28"/>
        <v>21</v>
      </c>
      <c r="F132" s="7">
        <v>63.1621551</v>
      </c>
      <c r="G132" s="8">
        <f t="shared" si="29"/>
        <v>63</v>
      </c>
      <c r="H132" s="9">
        <v>6.1780563040000001</v>
      </c>
      <c r="I132" s="8">
        <f t="shared" si="30"/>
        <v>6</v>
      </c>
      <c r="J132" s="10">
        <v>65.889511880000001</v>
      </c>
      <c r="K132" s="8">
        <f t="shared" si="31"/>
        <v>66</v>
      </c>
      <c r="L132" s="5" t="s">
        <v>36</v>
      </c>
    </row>
    <row r="133" spans="1:12">
      <c r="A133" s="6">
        <v>63</v>
      </c>
      <c r="B133" s="6">
        <v>43</v>
      </c>
      <c r="C133" s="6">
        <v>19</v>
      </c>
      <c r="D133" s="7">
        <v>18.518167760000001</v>
      </c>
      <c r="E133" s="8">
        <f t="shared" si="28"/>
        <v>19</v>
      </c>
      <c r="F133" s="7">
        <v>55.531281309999997</v>
      </c>
      <c r="G133" s="8">
        <f t="shared" si="29"/>
        <v>56</v>
      </c>
      <c r="H133" s="9">
        <v>6.6419063530000004</v>
      </c>
      <c r="I133" s="8">
        <f t="shared" si="30"/>
        <v>7</v>
      </c>
      <c r="J133" s="10">
        <v>90.988050999999999</v>
      </c>
      <c r="K133" s="8">
        <f t="shared" si="31"/>
        <v>91</v>
      </c>
      <c r="L133" s="5" t="s">
        <v>36</v>
      </c>
    </row>
    <row r="134" spans="1:12">
      <c r="A134" s="6">
        <v>84</v>
      </c>
      <c r="B134" s="6">
        <v>57</v>
      </c>
      <c r="C134" s="6">
        <v>25</v>
      </c>
      <c r="D134" s="7">
        <v>22.535105139999999</v>
      </c>
      <c r="E134" s="8">
        <f t="shared" si="28"/>
        <v>23</v>
      </c>
      <c r="F134" s="7">
        <v>67.99257471</v>
      </c>
      <c r="G134" s="8">
        <f t="shared" si="29"/>
        <v>68</v>
      </c>
      <c r="H134" s="9">
        <v>6.4890403670000003</v>
      </c>
      <c r="I134" s="8">
        <f t="shared" si="30"/>
        <v>6</v>
      </c>
      <c r="J134" s="10">
        <v>64.408660389999994</v>
      </c>
      <c r="K134" s="8">
        <f t="shared" si="31"/>
        <v>64</v>
      </c>
      <c r="L134" s="5" t="s">
        <v>36</v>
      </c>
    </row>
    <row r="135" spans="1:12">
      <c r="A135" s="6">
        <v>64</v>
      </c>
      <c r="B135" s="6">
        <v>35</v>
      </c>
      <c r="C135" s="6">
        <v>23</v>
      </c>
      <c r="D135" s="7">
        <v>23.020383339999999</v>
      </c>
      <c r="E135" s="8">
        <f t="shared" si="28"/>
        <v>23</v>
      </c>
      <c r="F135" s="7">
        <v>61.894720020000001</v>
      </c>
      <c r="G135" s="8">
        <f t="shared" si="29"/>
        <v>62</v>
      </c>
      <c r="H135" s="9">
        <v>5.680361038</v>
      </c>
      <c r="I135" s="8">
        <f t="shared" si="30"/>
        <v>6</v>
      </c>
      <c r="J135" s="10">
        <v>63.03843397</v>
      </c>
      <c r="K135" s="8">
        <f t="shared" si="31"/>
        <v>63</v>
      </c>
      <c r="L135" s="5" t="s">
        <v>36</v>
      </c>
    </row>
    <row r="136" spans="1:12">
      <c r="A136" s="6">
        <v>60</v>
      </c>
      <c r="B136" s="6">
        <v>46</v>
      </c>
      <c r="C136" s="6">
        <v>22</v>
      </c>
      <c r="D136" s="7">
        <v>24.893646350000001</v>
      </c>
      <c r="E136" s="8">
        <f t="shared" si="28"/>
        <v>25</v>
      </c>
      <c r="F136" s="7">
        <v>65.614187610000002</v>
      </c>
      <c r="G136" s="8">
        <f t="shared" si="29"/>
        <v>66</v>
      </c>
      <c r="H136" s="9">
        <v>6.625404348</v>
      </c>
      <c r="I136" s="8">
        <f t="shared" si="30"/>
        <v>7</v>
      </c>
      <c r="J136" s="10">
        <v>87.929808499999993</v>
      </c>
      <c r="K136" s="8">
        <f t="shared" si="31"/>
        <v>88</v>
      </c>
      <c r="L136" s="5" t="s">
        <v>36</v>
      </c>
    </row>
    <row r="137" spans="1:12">
      <c r="A137" s="6">
        <v>98</v>
      </c>
      <c r="B137" s="6">
        <v>44</v>
      </c>
      <c r="C137" s="6">
        <v>21</v>
      </c>
      <c r="D137" s="7">
        <v>25.77175115</v>
      </c>
      <c r="E137" s="8">
        <f t="shared" si="28"/>
        <v>26</v>
      </c>
      <c r="F137" s="7">
        <v>74.089113999999995</v>
      </c>
      <c r="G137" s="8">
        <f t="shared" si="29"/>
        <v>74</v>
      </c>
      <c r="H137" s="9">
        <v>6.5244780320000002</v>
      </c>
      <c r="I137" s="8">
        <f t="shared" si="30"/>
        <v>7</v>
      </c>
      <c r="J137" s="10">
        <v>107.4931917</v>
      </c>
      <c r="K137" s="8">
        <f t="shared" si="31"/>
        <v>107</v>
      </c>
      <c r="L137" s="5" t="s">
        <v>36</v>
      </c>
    </row>
    <row r="138" spans="1:12">
      <c r="A138" s="6">
        <v>75</v>
      </c>
      <c r="B138" s="6">
        <v>56</v>
      </c>
      <c r="C138" s="6">
        <v>18</v>
      </c>
      <c r="D138" s="7">
        <v>19.398517340000001</v>
      </c>
      <c r="E138" s="8">
        <f t="shared" si="28"/>
        <v>19</v>
      </c>
      <c r="F138" s="7">
        <v>62.357506409999999</v>
      </c>
      <c r="G138" s="8">
        <f t="shared" si="29"/>
        <v>62</v>
      </c>
      <c r="H138" s="9">
        <v>5.6962054679999996</v>
      </c>
      <c r="I138" s="8">
        <f t="shared" si="30"/>
        <v>6</v>
      </c>
      <c r="J138" s="10">
        <v>60.95197486</v>
      </c>
      <c r="K138" s="8">
        <f t="shared" si="31"/>
        <v>61</v>
      </c>
      <c r="L138" s="5" t="s">
        <v>36</v>
      </c>
    </row>
    <row r="139" spans="1:12">
      <c r="A139" s="6">
        <v>86</v>
      </c>
      <c r="B139" s="6">
        <v>55</v>
      </c>
      <c r="C139" s="6">
        <v>21</v>
      </c>
      <c r="D139" s="7">
        <v>21.541562320000001</v>
      </c>
      <c r="E139" s="8">
        <f t="shared" si="28"/>
        <v>22</v>
      </c>
      <c r="F139" s="7">
        <v>59.640241619999998</v>
      </c>
      <c r="G139" s="8">
        <f t="shared" si="29"/>
        <v>60</v>
      </c>
      <c r="H139" s="9">
        <v>6.8039315189999998</v>
      </c>
      <c r="I139" s="8">
        <f t="shared" si="30"/>
        <v>7</v>
      </c>
      <c r="J139" s="10">
        <v>109.7515385</v>
      </c>
      <c r="K139" s="8">
        <f t="shared" si="31"/>
        <v>110</v>
      </c>
      <c r="L139" s="5" t="s">
        <v>36</v>
      </c>
    </row>
    <row r="140" spans="1:12">
      <c r="A140" s="6">
        <v>98</v>
      </c>
      <c r="B140" s="6">
        <v>35</v>
      </c>
      <c r="C140" s="6">
        <v>18</v>
      </c>
      <c r="D140" s="7">
        <v>23.79746068</v>
      </c>
      <c r="E140" s="8">
        <f t="shared" si="28"/>
        <v>24</v>
      </c>
      <c r="F140" s="7">
        <v>74.829136980000001</v>
      </c>
      <c r="G140" s="8">
        <f t="shared" si="29"/>
        <v>75</v>
      </c>
      <c r="H140" s="9">
        <v>6.2527975480000002</v>
      </c>
      <c r="I140" s="8">
        <f t="shared" si="30"/>
        <v>6</v>
      </c>
      <c r="J140" s="10">
        <v>91.763371719999995</v>
      </c>
      <c r="K140" s="8">
        <f t="shared" si="31"/>
        <v>92</v>
      </c>
      <c r="L140" s="5" t="s">
        <v>36</v>
      </c>
    </row>
    <row r="141" spans="1:12">
      <c r="A141" s="6">
        <v>76</v>
      </c>
      <c r="B141" s="6">
        <v>57</v>
      </c>
      <c r="C141" s="6">
        <v>18</v>
      </c>
      <c r="D141" s="7">
        <v>18.980272899999999</v>
      </c>
      <c r="E141" s="8">
        <f t="shared" si="28"/>
        <v>19</v>
      </c>
      <c r="F141" s="7">
        <v>74.526008259999998</v>
      </c>
      <c r="G141" s="8">
        <f t="shared" si="29"/>
        <v>75</v>
      </c>
      <c r="H141" s="9">
        <v>6.092725883</v>
      </c>
      <c r="I141" s="8">
        <f t="shared" si="30"/>
        <v>6</v>
      </c>
      <c r="J141" s="10">
        <v>94.26249353</v>
      </c>
      <c r="K141" s="8">
        <f t="shared" si="31"/>
        <v>94</v>
      </c>
      <c r="L141" s="5" t="s">
        <v>36</v>
      </c>
    </row>
    <row r="142" spans="1:12">
      <c r="A142" s="6">
        <v>99</v>
      </c>
      <c r="B142" s="6">
        <v>56</v>
      </c>
      <c r="C142" s="6">
        <v>17</v>
      </c>
      <c r="D142" s="7">
        <v>24.10859207</v>
      </c>
      <c r="E142" s="8">
        <f t="shared" si="28"/>
        <v>24</v>
      </c>
      <c r="F142" s="7">
        <v>73.131122610000006</v>
      </c>
      <c r="G142" s="8">
        <f t="shared" si="29"/>
        <v>73</v>
      </c>
      <c r="H142" s="9">
        <v>6.2343303560000001</v>
      </c>
      <c r="I142" s="8">
        <f t="shared" si="30"/>
        <v>6</v>
      </c>
      <c r="J142" s="10">
        <v>71.075622359999997</v>
      </c>
      <c r="K142" s="8">
        <f t="shared" si="31"/>
        <v>71</v>
      </c>
      <c r="L142" s="5" t="s">
        <v>36</v>
      </c>
    </row>
    <row r="143" spans="1:12">
      <c r="A143" s="6">
        <v>60</v>
      </c>
      <c r="B143" s="6">
        <v>44</v>
      </c>
      <c r="C143" s="6">
        <v>23</v>
      </c>
      <c r="D143" s="7">
        <v>24.7947077</v>
      </c>
      <c r="E143" s="8">
        <f t="shared" si="28"/>
        <v>25</v>
      </c>
      <c r="F143" s="7">
        <v>70.045567430000006</v>
      </c>
      <c r="G143" s="8">
        <f t="shared" si="29"/>
        <v>70</v>
      </c>
      <c r="H143" s="9">
        <v>5.7225798189999999</v>
      </c>
      <c r="I143" s="8">
        <f t="shared" si="30"/>
        <v>6</v>
      </c>
      <c r="J143" s="10">
        <v>76.728600670000006</v>
      </c>
      <c r="K143" s="8">
        <f t="shared" si="31"/>
        <v>77</v>
      </c>
      <c r="L143" s="5" t="s">
        <v>36</v>
      </c>
    </row>
    <row r="144" spans="1:12">
      <c r="A144" s="6">
        <v>74</v>
      </c>
      <c r="B144" s="6">
        <v>48</v>
      </c>
      <c r="C144" s="6">
        <v>17</v>
      </c>
      <c r="D144" s="7">
        <v>21.631627559999998</v>
      </c>
      <c r="E144" s="8">
        <f t="shared" si="28"/>
        <v>22</v>
      </c>
      <c r="F144" s="7">
        <v>60.277663789999998</v>
      </c>
      <c r="G144" s="8">
        <f t="shared" si="29"/>
        <v>60</v>
      </c>
      <c r="H144" s="9">
        <v>6.4306164649999999</v>
      </c>
      <c r="I144" s="8">
        <f t="shared" si="30"/>
        <v>6</v>
      </c>
      <c r="J144" s="10">
        <v>69.218030979999995</v>
      </c>
      <c r="K144" s="8">
        <f t="shared" si="31"/>
        <v>69</v>
      </c>
      <c r="L144" s="5" t="s">
        <v>36</v>
      </c>
    </row>
    <row r="145" spans="1:12">
      <c r="A145" s="6">
        <v>89</v>
      </c>
      <c r="B145" s="6">
        <v>60</v>
      </c>
      <c r="C145" s="6">
        <v>17</v>
      </c>
      <c r="D145" s="7">
        <v>25.375487509999999</v>
      </c>
      <c r="E145" s="8">
        <f t="shared" si="28"/>
        <v>25</v>
      </c>
      <c r="F145" s="7">
        <v>57.210255650000001</v>
      </c>
      <c r="G145" s="8">
        <f t="shared" si="29"/>
        <v>57</v>
      </c>
      <c r="H145" s="9">
        <v>5.9839526750000003</v>
      </c>
      <c r="I145" s="8">
        <f t="shared" si="30"/>
        <v>6</v>
      </c>
      <c r="J145" s="10">
        <v>101.7004306</v>
      </c>
      <c r="K145" s="8">
        <f t="shared" si="31"/>
        <v>102</v>
      </c>
      <c r="L145" s="5" t="s">
        <v>36</v>
      </c>
    </row>
    <row r="146" spans="1:12">
      <c r="A146" s="6">
        <v>69</v>
      </c>
      <c r="B146" s="6">
        <v>51</v>
      </c>
      <c r="C146" s="6">
        <v>23</v>
      </c>
      <c r="D146" s="7">
        <v>22.217382220000001</v>
      </c>
      <c r="E146" s="8">
        <f t="shared" si="28"/>
        <v>22</v>
      </c>
      <c r="F146" s="7">
        <v>72.854628070000004</v>
      </c>
      <c r="G146" s="8">
        <f t="shared" si="29"/>
        <v>73</v>
      </c>
      <c r="H146" s="9">
        <v>6.8016385399999999</v>
      </c>
      <c r="I146" s="8">
        <f t="shared" si="30"/>
        <v>7</v>
      </c>
      <c r="J146" s="10">
        <v>106.6213157</v>
      </c>
      <c r="K146" s="8">
        <f t="shared" si="31"/>
        <v>107</v>
      </c>
      <c r="L146" s="5" t="s">
        <v>36</v>
      </c>
    </row>
    <row r="147" spans="1:12">
      <c r="A147" s="6">
        <v>96</v>
      </c>
      <c r="B147" s="6">
        <v>46</v>
      </c>
      <c r="C147" s="6">
        <v>22</v>
      </c>
      <c r="D147" s="7">
        <v>20.583140109999999</v>
      </c>
      <c r="E147" s="8">
        <f t="shared" si="28"/>
        <v>21</v>
      </c>
      <c r="F147" s="7">
        <v>69.001286410000006</v>
      </c>
      <c r="G147" s="8">
        <f t="shared" si="29"/>
        <v>69</v>
      </c>
      <c r="H147" s="9">
        <v>6.4999364460000004</v>
      </c>
      <c r="I147" s="8">
        <f t="shared" si="30"/>
        <v>6</v>
      </c>
      <c r="J147" s="10">
        <v>66.293903569999998</v>
      </c>
      <c r="K147" s="8">
        <f t="shared" si="31"/>
        <v>66</v>
      </c>
      <c r="L147" s="5" t="s">
        <v>36</v>
      </c>
    </row>
    <row r="148" spans="1:12">
      <c r="A148" s="6">
        <v>61</v>
      </c>
      <c r="B148" s="6">
        <v>60</v>
      </c>
      <c r="C148" s="6">
        <v>15</v>
      </c>
      <c r="D148" s="7">
        <v>24.875028239999999</v>
      </c>
      <c r="E148" s="8">
        <f t="shared" si="28"/>
        <v>25</v>
      </c>
      <c r="F148" s="7">
        <v>68.742483340000007</v>
      </c>
      <c r="G148" s="8">
        <f t="shared" si="29"/>
        <v>69</v>
      </c>
      <c r="H148" s="9">
        <v>6.2655643379999999</v>
      </c>
      <c r="I148" s="8">
        <f t="shared" si="30"/>
        <v>6</v>
      </c>
      <c r="J148" s="10">
        <v>91.260566539999999</v>
      </c>
      <c r="K148" s="8">
        <f t="shared" si="31"/>
        <v>91</v>
      </c>
      <c r="L148" s="5" t="s">
        <v>36</v>
      </c>
    </row>
    <row r="149" spans="1:12">
      <c r="A149" s="6">
        <v>74</v>
      </c>
      <c r="B149" s="6">
        <v>58</v>
      </c>
      <c r="C149" s="6">
        <v>18</v>
      </c>
      <c r="D149" s="7">
        <v>20.037282189999999</v>
      </c>
      <c r="E149" s="8">
        <f t="shared" si="28"/>
        <v>20</v>
      </c>
      <c r="F149" s="7">
        <v>56.356067529999997</v>
      </c>
      <c r="G149" s="8">
        <f t="shared" si="29"/>
        <v>56</v>
      </c>
      <c r="H149" s="9">
        <v>6.7273032820000003</v>
      </c>
      <c r="I149" s="8">
        <f t="shared" si="30"/>
        <v>7</v>
      </c>
      <c r="J149" s="10">
        <v>109.024141</v>
      </c>
      <c r="K149" s="8">
        <f t="shared" si="31"/>
        <v>109</v>
      </c>
      <c r="L149" s="5" t="s">
        <v>36</v>
      </c>
    </row>
    <row r="150" spans="1:12">
      <c r="A150" s="6">
        <v>74</v>
      </c>
      <c r="B150" s="6">
        <v>43</v>
      </c>
      <c r="C150" s="6">
        <v>23</v>
      </c>
      <c r="D150" s="7">
        <v>25.952632640000001</v>
      </c>
      <c r="E150" s="8">
        <f t="shared" si="28"/>
        <v>26</v>
      </c>
      <c r="F150" s="7">
        <v>61.890821989999999</v>
      </c>
      <c r="G150" s="8">
        <f t="shared" si="29"/>
        <v>62</v>
      </c>
      <c r="H150" s="9">
        <v>6.325235159</v>
      </c>
      <c r="I150" s="8">
        <f t="shared" si="30"/>
        <v>6</v>
      </c>
      <c r="J150" s="10">
        <v>99.579812070000003</v>
      </c>
      <c r="K150" s="8">
        <f t="shared" si="31"/>
        <v>100</v>
      </c>
      <c r="L150" s="5" t="s">
        <v>36</v>
      </c>
    </row>
    <row r="151" spans="1:12">
      <c r="A151" s="6">
        <v>63</v>
      </c>
      <c r="B151" s="6">
        <v>43</v>
      </c>
      <c r="C151" s="6">
        <v>17</v>
      </c>
      <c r="D151" s="7">
        <v>19.28889933</v>
      </c>
      <c r="E151" s="8">
        <f t="shared" si="28"/>
        <v>19</v>
      </c>
      <c r="F151" s="7">
        <v>65.470508019999997</v>
      </c>
      <c r="G151" s="8">
        <f t="shared" si="29"/>
        <v>65</v>
      </c>
      <c r="H151" s="9">
        <v>6.807487794</v>
      </c>
      <c r="I151" s="8">
        <f t="shared" si="30"/>
        <v>7</v>
      </c>
      <c r="J151" s="10">
        <v>71.319530700000001</v>
      </c>
      <c r="K151" s="8">
        <f t="shared" si="31"/>
        <v>71</v>
      </c>
      <c r="L151" s="5" t="s">
        <v>36</v>
      </c>
    </row>
    <row r="152" spans="1:12">
      <c r="A152" s="6">
        <v>99</v>
      </c>
      <c r="B152" s="6">
        <v>36</v>
      </c>
      <c r="C152" s="6">
        <v>20</v>
      </c>
      <c r="D152" s="7">
        <v>20.57981887</v>
      </c>
      <c r="E152" s="8">
        <f t="shared" si="28"/>
        <v>21</v>
      </c>
      <c r="F152" s="7">
        <v>65.345839010000006</v>
      </c>
      <c r="G152" s="8">
        <f t="shared" si="29"/>
        <v>65</v>
      </c>
      <c r="H152" s="9">
        <v>6.6710858169999998</v>
      </c>
      <c r="I152" s="8">
        <f t="shared" si="30"/>
        <v>7</v>
      </c>
      <c r="J152" s="10">
        <v>78.346044710000001</v>
      </c>
      <c r="K152" s="8">
        <f t="shared" si="31"/>
        <v>78</v>
      </c>
      <c r="L152" s="5" t="s">
        <v>36</v>
      </c>
    </row>
    <row r="153" spans="1:12">
      <c r="A153" s="6">
        <v>77</v>
      </c>
      <c r="B153" s="6">
        <v>36</v>
      </c>
      <c r="C153" s="6">
        <v>23</v>
      </c>
      <c r="D153" s="7">
        <v>24.71417533</v>
      </c>
      <c r="E153" s="8">
        <f t="shared" si="28"/>
        <v>25</v>
      </c>
      <c r="F153" s="7">
        <v>56.734264690000003</v>
      </c>
      <c r="G153" s="8">
        <f t="shared" si="29"/>
        <v>57</v>
      </c>
      <c r="H153" s="9">
        <v>6.6487253270000002</v>
      </c>
      <c r="I153" s="8">
        <f t="shared" si="30"/>
        <v>7</v>
      </c>
      <c r="J153" s="10">
        <v>88.453618579999997</v>
      </c>
      <c r="K153" s="8">
        <f t="shared" si="31"/>
        <v>88</v>
      </c>
      <c r="L153" s="5" t="s">
        <v>36</v>
      </c>
    </row>
    <row r="154" spans="1:12">
      <c r="A154" s="6">
        <v>87</v>
      </c>
      <c r="B154" s="6">
        <v>60</v>
      </c>
      <c r="C154" s="6">
        <v>23</v>
      </c>
      <c r="D154" s="7">
        <v>20.273170740000001</v>
      </c>
      <c r="E154" s="8">
        <f t="shared" si="28"/>
        <v>20</v>
      </c>
      <c r="F154" s="7">
        <v>63.912818690000002</v>
      </c>
      <c r="G154" s="8">
        <f t="shared" si="29"/>
        <v>64</v>
      </c>
      <c r="H154" s="9">
        <v>6.439071996</v>
      </c>
      <c r="I154" s="8">
        <f t="shared" si="30"/>
        <v>6</v>
      </c>
      <c r="J154" s="10">
        <v>62.503518919999998</v>
      </c>
      <c r="K154" s="8">
        <f t="shared" si="31"/>
        <v>63</v>
      </c>
      <c r="L154" s="5" t="s">
        <v>36</v>
      </c>
    </row>
    <row r="155" spans="1:12">
      <c r="A155" s="6">
        <v>60</v>
      </c>
      <c r="B155" s="6">
        <v>38</v>
      </c>
      <c r="C155" s="6">
        <v>17</v>
      </c>
      <c r="D155" s="7">
        <v>18.419329810000001</v>
      </c>
      <c r="E155" s="8">
        <f t="shared" si="28"/>
        <v>18</v>
      </c>
      <c r="F155" s="7">
        <v>64.235802509999999</v>
      </c>
      <c r="G155" s="8">
        <f t="shared" si="29"/>
        <v>64</v>
      </c>
      <c r="H155" s="9">
        <v>6.4744765160000002</v>
      </c>
      <c r="I155" s="8">
        <f t="shared" si="30"/>
        <v>6</v>
      </c>
      <c r="J155" s="10">
        <v>76.413124370000006</v>
      </c>
      <c r="K155" s="8">
        <f t="shared" si="31"/>
        <v>76</v>
      </c>
      <c r="L155" s="5" t="s">
        <v>36</v>
      </c>
    </row>
    <row r="156" spans="1:12">
      <c r="A156" s="6">
        <v>94</v>
      </c>
      <c r="B156" s="6">
        <v>54</v>
      </c>
      <c r="C156" s="6">
        <v>17</v>
      </c>
      <c r="D156" s="7">
        <v>23.39128187</v>
      </c>
      <c r="E156" s="8">
        <f t="shared" si="28"/>
        <v>23</v>
      </c>
      <c r="F156" s="7">
        <v>61.744271650000002</v>
      </c>
      <c r="G156" s="8">
        <f t="shared" si="29"/>
        <v>62</v>
      </c>
      <c r="H156" s="9">
        <v>5.8716478060000004</v>
      </c>
      <c r="I156" s="8">
        <f t="shared" si="30"/>
        <v>6</v>
      </c>
      <c r="J156" s="10">
        <v>107.3198135</v>
      </c>
      <c r="K156" s="8">
        <f t="shared" si="31"/>
        <v>107</v>
      </c>
      <c r="L156" s="5" t="s">
        <v>36</v>
      </c>
    </row>
    <row r="157" spans="1:12">
      <c r="A157" s="6">
        <v>95</v>
      </c>
      <c r="B157" s="6">
        <v>38</v>
      </c>
      <c r="C157" s="6">
        <v>22</v>
      </c>
      <c r="D157" s="7">
        <v>19.84939404</v>
      </c>
      <c r="E157" s="8">
        <f t="shared" si="28"/>
        <v>20</v>
      </c>
      <c r="F157" s="7">
        <v>61.245000529999999</v>
      </c>
      <c r="G157" s="8">
        <f t="shared" si="29"/>
        <v>61</v>
      </c>
      <c r="H157" s="9">
        <v>5.7306171089999998</v>
      </c>
      <c r="I157" s="8">
        <f t="shared" si="30"/>
        <v>6</v>
      </c>
      <c r="J157" s="10">
        <v>100.76892460000001</v>
      </c>
      <c r="K157" s="8">
        <f t="shared" si="31"/>
        <v>101</v>
      </c>
      <c r="L157" s="5" t="s">
        <v>36</v>
      </c>
    </row>
    <row r="158" spans="1:12">
      <c r="A158" s="6">
        <v>84</v>
      </c>
      <c r="B158" s="6">
        <v>44</v>
      </c>
      <c r="C158" s="6">
        <v>21</v>
      </c>
      <c r="D158" s="7">
        <v>21.869274000000001</v>
      </c>
      <c r="E158" s="8">
        <f t="shared" si="28"/>
        <v>22</v>
      </c>
      <c r="F158" s="7">
        <v>61.910449470000003</v>
      </c>
      <c r="G158" s="8">
        <f t="shared" si="29"/>
        <v>62</v>
      </c>
      <c r="H158" s="9">
        <v>5.8504398310000001</v>
      </c>
      <c r="I158" s="8">
        <f t="shared" si="30"/>
        <v>6</v>
      </c>
      <c r="J158" s="10">
        <v>107.2681929</v>
      </c>
      <c r="K158" s="8">
        <f t="shared" si="31"/>
        <v>107</v>
      </c>
      <c r="L158" s="5" t="s">
        <v>36</v>
      </c>
    </row>
    <row r="159" spans="1:12">
      <c r="A159" s="6">
        <v>77</v>
      </c>
      <c r="B159" s="6">
        <v>58</v>
      </c>
      <c r="C159" s="6">
        <v>19</v>
      </c>
      <c r="D159" s="7">
        <v>22.805603300000001</v>
      </c>
      <c r="E159" s="8">
        <f t="shared" si="28"/>
        <v>23</v>
      </c>
      <c r="F159" s="7">
        <v>56.50768935</v>
      </c>
      <c r="G159" s="8">
        <f t="shared" si="29"/>
        <v>57</v>
      </c>
      <c r="H159" s="9">
        <v>5.7916499330000004</v>
      </c>
      <c r="I159" s="8">
        <f t="shared" si="30"/>
        <v>6</v>
      </c>
      <c r="J159" s="10">
        <v>101.5952794</v>
      </c>
      <c r="K159" s="8">
        <f t="shared" si="31"/>
        <v>102</v>
      </c>
      <c r="L159" s="5" t="s">
        <v>36</v>
      </c>
    </row>
    <row r="160" spans="1:12">
      <c r="A160" s="6">
        <v>66</v>
      </c>
      <c r="B160" s="6">
        <v>44</v>
      </c>
      <c r="C160" s="6">
        <v>20</v>
      </c>
      <c r="D160" s="7">
        <v>19.078147099999999</v>
      </c>
      <c r="E160" s="8">
        <f t="shared" si="28"/>
        <v>19</v>
      </c>
      <c r="F160" s="7">
        <v>69.02298571</v>
      </c>
      <c r="G160" s="8">
        <f t="shared" si="29"/>
        <v>69</v>
      </c>
      <c r="H160" s="9">
        <v>6.7400006880000003</v>
      </c>
      <c r="I160" s="8">
        <f t="shared" si="30"/>
        <v>7</v>
      </c>
      <c r="J160" s="10">
        <v>80.725159430000005</v>
      </c>
      <c r="K160" s="8">
        <f t="shared" si="31"/>
        <v>81</v>
      </c>
      <c r="L160" s="5" t="s">
        <v>36</v>
      </c>
    </row>
    <row r="161" spans="1:12">
      <c r="A161" s="6">
        <v>63</v>
      </c>
      <c r="B161" s="6">
        <v>35</v>
      </c>
      <c r="C161" s="6">
        <v>16</v>
      </c>
      <c r="D161" s="7">
        <v>22.027209760000002</v>
      </c>
      <c r="E161" s="8">
        <f t="shared" si="28"/>
        <v>22</v>
      </c>
      <c r="F161" s="7">
        <v>65.35549924</v>
      </c>
      <c r="G161" s="8">
        <f t="shared" si="29"/>
        <v>65</v>
      </c>
      <c r="H161" s="9">
        <v>6.2724175410000003</v>
      </c>
      <c r="I161" s="8">
        <f t="shared" si="30"/>
        <v>6</v>
      </c>
      <c r="J161" s="10">
        <v>83.732800819999994</v>
      </c>
      <c r="K161" s="8">
        <f t="shared" si="31"/>
        <v>84</v>
      </c>
      <c r="L161" s="5" t="s">
        <v>36</v>
      </c>
    </row>
    <row r="162" spans="1:12">
      <c r="A162" s="6">
        <v>79</v>
      </c>
      <c r="B162" s="6">
        <v>45</v>
      </c>
      <c r="C162" s="6">
        <v>20</v>
      </c>
      <c r="D162" s="7">
        <v>23.80546189</v>
      </c>
      <c r="E162" s="8">
        <f t="shared" si="28"/>
        <v>24</v>
      </c>
      <c r="F162" s="7">
        <v>59.245379790000001</v>
      </c>
      <c r="G162" s="8">
        <f t="shared" si="29"/>
        <v>59</v>
      </c>
      <c r="H162" s="9">
        <v>5.7152088169999997</v>
      </c>
      <c r="I162" s="8">
        <f t="shared" si="30"/>
        <v>6</v>
      </c>
      <c r="J162" s="10">
        <v>89.962201399999998</v>
      </c>
      <c r="K162" s="8">
        <f t="shared" si="31"/>
        <v>90</v>
      </c>
      <c r="L162" s="5" t="s">
        <v>36</v>
      </c>
    </row>
    <row r="163" spans="1:12">
      <c r="A163" s="6">
        <v>72</v>
      </c>
      <c r="B163" s="6">
        <v>60</v>
      </c>
      <c r="C163" s="6">
        <v>25</v>
      </c>
      <c r="D163" s="7">
        <v>18.52510753</v>
      </c>
      <c r="E163" s="8">
        <f t="shared" si="28"/>
        <v>19</v>
      </c>
      <c r="F163" s="7">
        <v>69.027623300000002</v>
      </c>
      <c r="G163" s="8">
        <f t="shared" si="29"/>
        <v>69</v>
      </c>
      <c r="H163" s="9">
        <v>5.773454729</v>
      </c>
      <c r="I163" s="8">
        <f t="shared" si="30"/>
        <v>6</v>
      </c>
      <c r="J163" s="10">
        <v>88.102343970000007</v>
      </c>
      <c r="K163" s="8">
        <f t="shared" si="31"/>
        <v>88</v>
      </c>
      <c r="L163" s="5" t="s">
        <v>36</v>
      </c>
    </row>
    <row r="164" spans="1:12">
      <c r="A164" s="6">
        <v>67</v>
      </c>
      <c r="B164" s="6">
        <v>51</v>
      </c>
      <c r="C164" s="6">
        <v>24</v>
      </c>
      <c r="D164" s="7">
        <v>23.502978819999999</v>
      </c>
      <c r="E164" s="8">
        <f t="shared" si="28"/>
        <v>24</v>
      </c>
      <c r="F164" s="7">
        <v>61.320260650000002</v>
      </c>
      <c r="G164" s="8">
        <f t="shared" si="29"/>
        <v>61</v>
      </c>
      <c r="H164" s="9">
        <v>5.5841714610000004</v>
      </c>
      <c r="I164" s="8">
        <f t="shared" si="30"/>
        <v>6</v>
      </c>
      <c r="J164" s="10">
        <v>64.777914240000001</v>
      </c>
      <c r="K164" s="8">
        <f t="shared" si="31"/>
        <v>65</v>
      </c>
      <c r="L164" s="5" t="s">
        <v>36</v>
      </c>
    </row>
    <row r="165" spans="1:12">
      <c r="A165" s="6">
        <v>86</v>
      </c>
      <c r="B165" s="6">
        <v>36</v>
      </c>
      <c r="C165" s="6">
        <v>24</v>
      </c>
      <c r="D165" s="7">
        <v>26.549863940000002</v>
      </c>
      <c r="E165" s="8">
        <f t="shared" si="28"/>
        <v>27</v>
      </c>
      <c r="F165" s="7">
        <v>72.891872649999996</v>
      </c>
      <c r="G165" s="8">
        <f t="shared" si="29"/>
        <v>73</v>
      </c>
      <c r="H165" s="9">
        <v>5.7872683939999998</v>
      </c>
      <c r="I165" s="8">
        <f t="shared" si="30"/>
        <v>6</v>
      </c>
      <c r="J165" s="10">
        <v>73.336360549999995</v>
      </c>
      <c r="K165" s="8">
        <f t="shared" si="31"/>
        <v>73</v>
      </c>
      <c r="L165" s="5" t="s">
        <v>36</v>
      </c>
    </row>
    <row r="166" spans="1:12">
      <c r="A166" s="6">
        <v>76</v>
      </c>
      <c r="B166" s="6">
        <v>48</v>
      </c>
      <c r="C166" s="6">
        <v>18</v>
      </c>
      <c r="D166" s="7">
        <v>19.295634110000002</v>
      </c>
      <c r="E166" s="8">
        <f t="shared" si="28"/>
        <v>19</v>
      </c>
      <c r="F166" s="7">
        <v>69.634812190000005</v>
      </c>
      <c r="G166" s="8">
        <f t="shared" si="29"/>
        <v>70</v>
      </c>
      <c r="H166" s="9">
        <v>5.7759778300000004</v>
      </c>
      <c r="I166" s="8">
        <f t="shared" si="30"/>
        <v>6</v>
      </c>
      <c r="J166" s="10">
        <v>83.21030571</v>
      </c>
      <c r="K166" s="8">
        <f t="shared" si="31"/>
        <v>83</v>
      </c>
      <c r="L166" s="5" t="s">
        <v>36</v>
      </c>
    </row>
    <row r="167" spans="1:12">
      <c r="A167" s="6">
        <v>75</v>
      </c>
      <c r="B167" s="6">
        <v>53</v>
      </c>
      <c r="C167" s="6">
        <v>18</v>
      </c>
      <c r="D167" s="7">
        <v>20.688999150000001</v>
      </c>
      <c r="E167" s="8">
        <f t="shared" si="28"/>
        <v>21</v>
      </c>
      <c r="F167" s="7">
        <v>59.437533700000003</v>
      </c>
      <c r="G167" s="8">
        <f t="shared" si="29"/>
        <v>59</v>
      </c>
      <c r="H167" s="9">
        <v>6.8647936070000002</v>
      </c>
      <c r="I167" s="8">
        <f t="shared" si="30"/>
        <v>7</v>
      </c>
      <c r="J167" s="10">
        <v>103.651438</v>
      </c>
      <c r="K167" s="8">
        <f t="shared" si="31"/>
        <v>104</v>
      </c>
      <c r="L167" s="5" t="s">
        <v>36</v>
      </c>
    </row>
    <row r="168" spans="1:12">
      <c r="A168" s="6">
        <v>81</v>
      </c>
      <c r="B168" s="6">
        <v>45</v>
      </c>
      <c r="C168" s="6">
        <v>23</v>
      </c>
      <c r="D168" s="7">
        <v>19.326660879999999</v>
      </c>
      <c r="E168" s="8">
        <f t="shared" si="28"/>
        <v>19</v>
      </c>
      <c r="F168" s="7">
        <v>68.034492999999998</v>
      </c>
      <c r="G168" s="8">
        <f t="shared" si="29"/>
        <v>68</v>
      </c>
      <c r="H168" s="9">
        <v>6.1923600030000001</v>
      </c>
      <c r="I168" s="8">
        <f t="shared" si="30"/>
        <v>6</v>
      </c>
      <c r="J168" s="10">
        <v>84.229691770000002</v>
      </c>
      <c r="K168" s="8">
        <f t="shared" si="31"/>
        <v>84</v>
      </c>
      <c r="L168" s="5" t="s">
        <v>36</v>
      </c>
    </row>
    <row r="169" spans="1:12">
      <c r="A169" s="6">
        <v>73</v>
      </c>
      <c r="B169" s="6">
        <v>45</v>
      </c>
      <c r="C169" s="6">
        <v>21</v>
      </c>
      <c r="D169" s="7">
        <v>24.605322180000002</v>
      </c>
      <c r="E169" s="8">
        <f t="shared" si="28"/>
        <v>25</v>
      </c>
      <c r="F169" s="7">
        <v>73.58868502</v>
      </c>
      <c r="G169" s="8">
        <f t="shared" si="29"/>
        <v>74</v>
      </c>
      <c r="H169" s="9">
        <v>6.6368032230000003</v>
      </c>
      <c r="I169" s="8">
        <f t="shared" si="30"/>
        <v>7</v>
      </c>
      <c r="J169" s="10">
        <v>96.591953020000005</v>
      </c>
      <c r="K169" s="8">
        <f t="shared" si="31"/>
        <v>97</v>
      </c>
      <c r="L169" s="5" t="s">
        <v>36</v>
      </c>
    </row>
    <row r="170" spans="1:12">
      <c r="A170" s="6">
        <v>71</v>
      </c>
      <c r="B170" s="6">
        <v>35</v>
      </c>
      <c r="C170" s="6">
        <v>24</v>
      </c>
      <c r="D170" s="7">
        <v>22.273736459999999</v>
      </c>
      <c r="E170" s="8">
        <f t="shared" si="28"/>
        <v>22</v>
      </c>
      <c r="F170" s="7">
        <v>59.52193158</v>
      </c>
      <c r="G170" s="8">
        <f t="shared" si="29"/>
        <v>60</v>
      </c>
      <c r="H170" s="9">
        <v>5.826426917</v>
      </c>
      <c r="I170" s="8">
        <f t="shared" si="30"/>
        <v>6</v>
      </c>
      <c r="J170" s="10">
        <v>67.967047919999999</v>
      </c>
      <c r="K170" s="8">
        <f t="shared" si="31"/>
        <v>68</v>
      </c>
      <c r="L170" s="5" t="s">
        <v>36</v>
      </c>
    </row>
    <row r="171" spans="1:12">
      <c r="A171" s="6">
        <v>96</v>
      </c>
      <c r="B171" s="6">
        <v>54</v>
      </c>
      <c r="C171" s="6">
        <v>22</v>
      </c>
      <c r="D171" s="7">
        <v>25.701966939999998</v>
      </c>
      <c r="E171" s="8">
        <f t="shared" si="28"/>
        <v>26</v>
      </c>
      <c r="F171" s="7">
        <v>61.334504469999999</v>
      </c>
      <c r="G171" s="8">
        <f t="shared" si="29"/>
        <v>61</v>
      </c>
      <c r="H171" s="9">
        <v>6.960358276</v>
      </c>
      <c r="I171" s="8">
        <f t="shared" si="30"/>
        <v>7</v>
      </c>
      <c r="J171" s="10">
        <v>83.207113079999999</v>
      </c>
      <c r="K171" s="8">
        <f t="shared" si="31"/>
        <v>83</v>
      </c>
      <c r="L171" s="5" t="s">
        <v>36</v>
      </c>
    </row>
    <row r="172" spans="1:12">
      <c r="A172" s="6">
        <v>99</v>
      </c>
      <c r="B172" s="6">
        <v>39</v>
      </c>
      <c r="C172" s="6">
        <v>18</v>
      </c>
      <c r="D172" s="7">
        <v>19.201293570000001</v>
      </c>
      <c r="E172" s="8">
        <f t="shared" si="28"/>
        <v>19</v>
      </c>
      <c r="F172" s="7">
        <v>68.305789779999998</v>
      </c>
      <c r="G172" s="8">
        <f t="shared" si="29"/>
        <v>68</v>
      </c>
      <c r="H172" s="9">
        <v>6.11275104</v>
      </c>
      <c r="I172" s="8">
        <f t="shared" si="30"/>
        <v>6</v>
      </c>
      <c r="J172" s="10">
        <v>87.850923519999995</v>
      </c>
      <c r="K172" s="8">
        <f t="shared" si="31"/>
        <v>88</v>
      </c>
      <c r="L172" s="5" t="s">
        <v>36</v>
      </c>
    </row>
    <row r="173" spans="1:12">
      <c r="A173" s="6">
        <v>62</v>
      </c>
      <c r="B173" s="6">
        <v>48</v>
      </c>
      <c r="C173" s="6">
        <v>20</v>
      </c>
      <c r="D173" s="7">
        <v>21.701814469999999</v>
      </c>
      <c r="E173" s="8">
        <f t="shared" si="28"/>
        <v>22</v>
      </c>
      <c r="F173" s="7">
        <v>60.474705190000002</v>
      </c>
      <c r="G173" s="8">
        <f t="shared" si="29"/>
        <v>60</v>
      </c>
      <c r="H173" s="9">
        <v>6.7084469220000003</v>
      </c>
      <c r="I173" s="8">
        <f t="shared" si="30"/>
        <v>7</v>
      </c>
      <c r="J173" s="10">
        <v>95.713884730000004</v>
      </c>
      <c r="K173" s="8">
        <f t="shared" si="31"/>
        <v>96</v>
      </c>
      <c r="L173" s="5" t="s">
        <v>36</v>
      </c>
    </row>
    <row r="174" spans="1:12">
      <c r="A174" s="6">
        <v>86</v>
      </c>
      <c r="B174" s="6">
        <v>37</v>
      </c>
      <c r="C174" s="6">
        <v>16</v>
      </c>
      <c r="D174" s="7">
        <v>20.517167789999998</v>
      </c>
      <c r="E174" s="8">
        <f t="shared" si="28"/>
        <v>21</v>
      </c>
      <c r="F174" s="7">
        <v>59.212354830000002</v>
      </c>
      <c r="G174" s="8">
        <f t="shared" si="29"/>
        <v>59</v>
      </c>
      <c r="H174" s="9">
        <v>5.5615107320000003</v>
      </c>
      <c r="I174" s="8">
        <f t="shared" si="30"/>
        <v>6</v>
      </c>
      <c r="J174" s="10">
        <v>67.610137370000004</v>
      </c>
      <c r="K174" s="8">
        <f t="shared" si="31"/>
        <v>68</v>
      </c>
      <c r="L174" s="5" t="s">
        <v>36</v>
      </c>
    </row>
    <row r="175" spans="1:12">
      <c r="A175" s="6">
        <v>94</v>
      </c>
      <c r="B175" s="6">
        <v>50</v>
      </c>
      <c r="C175" s="6">
        <v>19</v>
      </c>
      <c r="D175" s="7">
        <v>23.30355338</v>
      </c>
      <c r="E175" s="8">
        <f t="shared" si="28"/>
        <v>23</v>
      </c>
      <c r="F175" s="7">
        <v>73.625484420000006</v>
      </c>
      <c r="G175" s="8">
        <f t="shared" si="29"/>
        <v>74</v>
      </c>
      <c r="H175" s="9">
        <v>5.8732424910000001</v>
      </c>
      <c r="I175" s="8">
        <f t="shared" si="30"/>
        <v>6</v>
      </c>
      <c r="J175" s="10">
        <v>97.590812740000004</v>
      </c>
      <c r="K175" s="8">
        <f t="shared" si="31"/>
        <v>98</v>
      </c>
      <c r="L175" s="5" t="s">
        <v>36</v>
      </c>
    </row>
    <row r="176" spans="1:12">
      <c r="A176" s="6">
        <v>76</v>
      </c>
      <c r="B176" s="6">
        <v>39</v>
      </c>
      <c r="C176" s="6">
        <v>24</v>
      </c>
      <c r="D176" s="7">
        <v>24.254745100000001</v>
      </c>
      <c r="E176" s="8">
        <f t="shared" si="28"/>
        <v>24</v>
      </c>
      <c r="F176" s="7">
        <v>55.647098990000003</v>
      </c>
      <c r="G176" s="8">
        <f t="shared" si="29"/>
        <v>56</v>
      </c>
      <c r="H176" s="9">
        <v>6.9958437760000001</v>
      </c>
      <c r="I176" s="8">
        <f t="shared" si="30"/>
        <v>7</v>
      </c>
      <c r="J176" s="10">
        <v>64.23845455</v>
      </c>
      <c r="K176" s="8">
        <f t="shared" si="31"/>
        <v>64</v>
      </c>
      <c r="L176" s="5" t="s">
        <v>36</v>
      </c>
    </row>
    <row r="177" spans="1:12">
      <c r="A177" s="6">
        <v>77</v>
      </c>
      <c r="B177" s="6">
        <v>52</v>
      </c>
      <c r="C177" s="6">
        <v>17</v>
      </c>
      <c r="D177" s="7">
        <v>24.863749339999998</v>
      </c>
      <c r="E177" s="8">
        <f t="shared" si="28"/>
        <v>25</v>
      </c>
      <c r="F177" s="7">
        <v>65.742004600000001</v>
      </c>
      <c r="G177" s="8">
        <f t="shared" si="29"/>
        <v>66</v>
      </c>
      <c r="H177" s="9">
        <v>5.7147997229999996</v>
      </c>
      <c r="I177" s="8">
        <f t="shared" si="30"/>
        <v>6</v>
      </c>
      <c r="J177" s="10">
        <v>75.822704669999993</v>
      </c>
      <c r="K177" s="8">
        <f t="shared" si="31"/>
        <v>76</v>
      </c>
      <c r="L177" s="5" t="s">
        <v>36</v>
      </c>
    </row>
    <row r="178" spans="1:12">
      <c r="A178" s="6">
        <v>74</v>
      </c>
      <c r="B178" s="6">
        <v>39</v>
      </c>
      <c r="C178" s="6">
        <v>23</v>
      </c>
      <c r="D178" s="7">
        <v>22.626511499999999</v>
      </c>
      <c r="E178" s="8">
        <f t="shared" si="28"/>
        <v>23</v>
      </c>
      <c r="F178" s="7">
        <v>65.774728809999999</v>
      </c>
      <c r="G178" s="8">
        <f t="shared" si="29"/>
        <v>66</v>
      </c>
      <c r="H178" s="9">
        <v>6.7807363699999996</v>
      </c>
      <c r="I178" s="8">
        <f t="shared" si="30"/>
        <v>7</v>
      </c>
      <c r="J178" s="10">
        <v>88.172510329999994</v>
      </c>
      <c r="K178" s="8">
        <f t="shared" si="31"/>
        <v>88</v>
      </c>
      <c r="L178" s="5" t="s">
        <v>36</v>
      </c>
    </row>
    <row r="179" spans="1:12">
      <c r="A179" s="6">
        <v>81</v>
      </c>
      <c r="B179" s="6">
        <v>49</v>
      </c>
      <c r="C179" s="6">
        <v>20</v>
      </c>
      <c r="D179" s="7">
        <v>18.041855129999998</v>
      </c>
      <c r="E179" s="8">
        <f t="shared" si="28"/>
        <v>18</v>
      </c>
      <c r="F179" s="7">
        <v>60.61494304</v>
      </c>
      <c r="G179" s="8">
        <f t="shared" si="29"/>
        <v>61</v>
      </c>
      <c r="H179" s="9">
        <v>5.5136979229999996</v>
      </c>
      <c r="I179" s="8">
        <f t="shared" si="30"/>
        <v>6</v>
      </c>
      <c r="J179" s="10">
        <v>104.2321615</v>
      </c>
      <c r="K179" s="8">
        <f t="shared" si="31"/>
        <v>104</v>
      </c>
      <c r="L179" s="5" t="s">
        <v>36</v>
      </c>
    </row>
    <row r="180" spans="1:12">
      <c r="A180" s="6">
        <v>63</v>
      </c>
      <c r="B180" s="6">
        <v>42</v>
      </c>
      <c r="C180" s="6">
        <v>21</v>
      </c>
      <c r="D180" s="7">
        <v>23.262376119999999</v>
      </c>
      <c r="E180" s="8">
        <f t="shared" si="28"/>
        <v>23</v>
      </c>
      <c r="F180" s="7">
        <v>72.331255229999996</v>
      </c>
      <c r="G180" s="8">
        <f t="shared" si="29"/>
        <v>72</v>
      </c>
      <c r="H180" s="9">
        <v>5.7984239080000002</v>
      </c>
      <c r="I180" s="8">
        <f t="shared" si="30"/>
        <v>6</v>
      </c>
      <c r="J180" s="10">
        <v>67.102251390000006</v>
      </c>
      <c r="K180" s="8">
        <f t="shared" si="31"/>
        <v>67</v>
      </c>
      <c r="L180" s="5" t="s">
        <v>36</v>
      </c>
    </row>
    <row r="181" spans="1:12">
      <c r="A181" s="6">
        <v>99</v>
      </c>
      <c r="B181" s="6">
        <v>38</v>
      </c>
      <c r="C181" s="6">
        <v>21</v>
      </c>
      <c r="D181" s="7">
        <v>22.883309220000001</v>
      </c>
      <c r="E181" s="8">
        <f t="shared" si="28"/>
        <v>23</v>
      </c>
      <c r="F181" s="7">
        <v>71.597224460000007</v>
      </c>
      <c r="G181" s="8">
        <f t="shared" si="29"/>
        <v>72</v>
      </c>
      <c r="H181" s="9">
        <v>6.3524718660000001</v>
      </c>
      <c r="I181" s="8">
        <f t="shared" si="30"/>
        <v>6</v>
      </c>
      <c r="J181" s="10">
        <v>67.727772979999997</v>
      </c>
      <c r="K181" s="8">
        <f t="shared" si="31"/>
        <v>68</v>
      </c>
      <c r="L181" s="5" t="s">
        <v>36</v>
      </c>
    </row>
    <row r="182" spans="1:12">
      <c r="A182" s="6">
        <v>90</v>
      </c>
      <c r="B182" s="6">
        <v>52</v>
      </c>
      <c r="C182" s="6">
        <v>25</v>
      </c>
      <c r="D182" s="7">
        <v>25.97482359</v>
      </c>
      <c r="E182" s="8">
        <f t="shared" si="28"/>
        <v>26</v>
      </c>
      <c r="F182" s="7">
        <v>69.363857210000006</v>
      </c>
      <c r="G182" s="8">
        <f t="shared" si="29"/>
        <v>69</v>
      </c>
      <c r="H182" s="9">
        <v>6.8225865460000001</v>
      </c>
      <c r="I182" s="8">
        <f t="shared" si="30"/>
        <v>7</v>
      </c>
      <c r="J182" s="10">
        <v>103.2234212</v>
      </c>
      <c r="K182" s="8">
        <f t="shared" si="31"/>
        <v>103</v>
      </c>
      <c r="L182" s="5" t="s">
        <v>36</v>
      </c>
    </row>
    <row r="183" spans="1:12">
      <c r="A183" s="6">
        <v>68</v>
      </c>
      <c r="B183" s="6">
        <v>40</v>
      </c>
      <c r="C183" s="6">
        <v>19</v>
      </c>
      <c r="D183" s="7">
        <v>26.143840050000001</v>
      </c>
      <c r="E183" s="8">
        <f t="shared" si="28"/>
        <v>26</v>
      </c>
      <c r="F183" s="7">
        <v>66.205699240000001</v>
      </c>
      <c r="G183" s="8">
        <f t="shared" si="29"/>
        <v>66</v>
      </c>
      <c r="H183" s="9">
        <v>6.6554263550000003</v>
      </c>
      <c r="I183" s="8">
        <f t="shared" si="30"/>
        <v>7</v>
      </c>
      <c r="J183" s="10">
        <v>107.23613659999999</v>
      </c>
      <c r="K183" s="8">
        <f t="shared" si="31"/>
        <v>107</v>
      </c>
      <c r="L183" s="5" t="s">
        <v>36</v>
      </c>
    </row>
    <row r="184" spans="1:12">
      <c r="A184" s="6">
        <v>60</v>
      </c>
      <c r="B184" s="6">
        <v>57</v>
      </c>
      <c r="C184" s="6">
        <v>24</v>
      </c>
      <c r="D184" s="7">
        <v>18.661162130000001</v>
      </c>
      <c r="E184" s="8">
        <f t="shared" si="28"/>
        <v>19</v>
      </c>
      <c r="F184" s="7">
        <v>61.553272489999998</v>
      </c>
      <c r="G184" s="8">
        <f t="shared" si="29"/>
        <v>62</v>
      </c>
      <c r="H184" s="9">
        <v>6.1212940409999996</v>
      </c>
      <c r="I184" s="8">
        <f t="shared" si="30"/>
        <v>6</v>
      </c>
      <c r="J184" s="10">
        <v>75.032476669999994</v>
      </c>
      <c r="K184" s="8">
        <f t="shared" si="31"/>
        <v>75</v>
      </c>
      <c r="L184" s="5" t="s">
        <v>36</v>
      </c>
    </row>
    <row r="185" spans="1:12">
      <c r="A185" s="6">
        <v>71</v>
      </c>
      <c r="B185" s="6">
        <v>52</v>
      </c>
      <c r="C185" s="6">
        <v>18</v>
      </c>
      <c r="D185" s="7">
        <v>25.10787449</v>
      </c>
      <c r="E185" s="8">
        <f t="shared" si="28"/>
        <v>25</v>
      </c>
      <c r="F185" s="7">
        <v>55.977327539999997</v>
      </c>
      <c r="G185" s="8">
        <f t="shared" si="29"/>
        <v>56</v>
      </c>
      <c r="H185" s="9">
        <v>5.7907702030000001</v>
      </c>
      <c r="I185" s="8">
        <f t="shared" si="30"/>
        <v>6</v>
      </c>
      <c r="J185" s="10">
        <v>78.160776929999997</v>
      </c>
      <c r="K185" s="8">
        <f t="shared" si="31"/>
        <v>78</v>
      </c>
      <c r="L185" s="5" t="s">
        <v>36</v>
      </c>
    </row>
    <row r="186" spans="1:12">
      <c r="A186" s="6">
        <v>61</v>
      </c>
      <c r="B186" s="6">
        <v>59</v>
      </c>
      <c r="C186" s="6">
        <v>17</v>
      </c>
      <c r="D186" s="7">
        <v>23.338446149999999</v>
      </c>
      <c r="E186" s="8">
        <f t="shared" si="28"/>
        <v>23</v>
      </c>
      <c r="F186" s="7">
        <v>59.245806039999998</v>
      </c>
      <c r="G186" s="8">
        <f t="shared" si="29"/>
        <v>59</v>
      </c>
      <c r="H186" s="9">
        <v>6.4744429200000004</v>
      </c>
      <c r="I186" s="8">
        <f t="shared" si="30"/>
        <v>6</v>
      </c>
      <c r="J186" s="10">
        <v>105.0083144</v>
      </c>
      <c r="K186" s="8">
        <f t="shared" si="31"/>
        <v>105</v>
      </c>
      <c r="L186" s="5" t="s">
        <v>36</v>
      </c>
    </row>
    <row r="187" spans="1:12">
      <c r="A187" s="6">
        <v>88</v>
      </c>
      <c r="B187" s="6">
        <v>38</v>
      </c>
      <c r="C187" s="6">
        <v>15</v>
      </c>
      <c r="D187" s="7">
        <v>25.082397189999998</v>
      </c>
      <c r="E187" s="8">
        <f t="shared" si="28"/>
        <v>25</v>
      </c>
      <c r="F187" s="7">
        <v>65.921958439999997</v>
      </c>
      <c r="G187" s="8">
        <f t="shared" si="29"/>
        <v>66</v>
      </c>
      <c r="H187" s="9">
        <v>6.4551166369999997</v>
      </c>
      <c r="I187" s="8">
        <f t="shared" si="30"/>
        <v>6</v>
      </c>
      <c r="J187" s="10">
        <v>62.491908119999998</v>
      </c>
      <c r="K187" s="8">
        <f t="shared" si="31"/>
        <v>62</v>
      </c>
      <c r="L187" s="5" t="s">
        <v>36</v>
      </c>
    </row>
    <row r="188" spans="1:12">
      <c r="A188" s="6">
        <v>65</v>
      </c>
      <c r="B188" s="6">
        <v>60</v>
      </c>
      <c r="C188" s="6">
        <v>22</v>
      </c>
      <c r="D188" s="7">
        <v>25.367683639999999</v>
      </c>
      <c r="E188" s="8">
        <f t="shared" si="28"/>
        <v>25</v>
      </c>
      <c r="F188" s="7">
        <v>72.520545549999994</v>
      </c>
      <c r="G188" s="8">
        <f t="shared" si="29"/>
        <v>73</v>
      </c>
      <c r="H188" s="9">
        <v>6.6069840859999998</v>
      </c>
      <c r="I188" s="8">
        <f t="shared" si="30"/>
        <v>7</v>
      </c>
      <c r="J188" s="10">
        <v>107.9124111</v>
      </c>
      <c r="K188" s="8">
        <f t="shared" si="31"/>
        <v>108</v>
      </c>
      <c r="L188" s="5" t="s">
        <v>36</v>
      </c>
    </row>
    <row r="189" spans="1:12">
      <c r="A189" s="6">
        <v>78</v>
      </c>
      <c r="B189" s="6">
        <v>37</v>
      </c>
      <c r="C189" s="6">
        <v>22</v>
      </c>
      <c r="D189" s="7">
        <v>25.342171029999999</v>
      </c>
      <c r="E189" s="8">
        <f t="shared" si="28"/>
        <v>25</v>
      </c>
      <c r="F189" s="7">
        <v>63.318019939999999</v>
      </c>
      <c r="G189" s="8">
        <f t="shared" si="29"/>
        <v>63</v>
      </c>
      <c r="H189" s="9">
        <v>6.3305543889999996</v>
      </c>
      <c r="I189" s="8">
        <f t="shared" si="30"/>
        <v>6</v>
      </c>
      <c r="J189" s="10">
        <v>74.520820259999994</v>
      </c>
      <c r="K189" s="8">
        <f t="shared" si="31"/>
        <v>75</v>
      </c>
      <c r="L189" s="5" t="s">
        <v>36</v>
      </c>
    </row>
    <row r="190" spans="1:12">
      <c r="A190" s="6">
        <v>78</v>
      </c>
      <c r="B190" s="6">
        <v>58</v>
      </c>
      <c r="C190" s="6">
        <v>15</v>
      </c>
      <c r="D190" s="7">
        <v>25.009333550000001</v>
      </c>
      <c r="E190" s="8">
        <f t="shared" si="28"/>
        <v>25</v>
      </c>
      <c r="F190" s="7">
        <v>67.816568000000004</v>
      </c>
      <c r="G190" s="8">
        <f t="shared" si="29"/>
        <v>68</v>
      </c>
      <c r="H190" s="9">
        <v>6.5286312659999997</v>
      </c>
      <c r="I190" s="8">
        <f t="shared" si="30"/>
        <v>7</v>
      </c>
      <c r="J190" s="10">
        <v>62.913594940000003</v>
      </c>
      <c r="K190" s="8">
        <f t="shared" si="31"/>
        <v>63</v>
      </c>
      <c r="L190" s="5" t="s">
        <v>36</v>
      </c>
    </row>
    <row r="191" spans="1:12">
      <c r="A191" s="6">
        <v>92</v>
      </c>
      <c r="B191" s="6">
        <v>60</v>
      </c>
      <c r="C191" s="6">
        <v>23</v>
      </c>
      <c r="D191" s="7">
        <v>18.667467240000001</v>
      </c>
      <c r="E191" s="8">
        <f t="shared" si="28"/>
        <v>19</v>
      </c>
      <c r="F191" s="7">
        <v>71.516474000000002</v>
      </c>
      <c r="G191" s="8">
        <f t="shared" si="29"/>
        <v>72</v>
      </c>
      <c r="H191" s="9">
        <v>5.7216671410000002</v>
      </c>
      <c r="I191" s="8">
        <f t="shared" si="30"/>
        <v>6</v>
      </c>
      <c r="J191" s="10">
        <v>69.932932550000004</v>
      </c>
      <c r="K191" s="8">
        <f t="shared" si="31"/>
        <v>70</v>
      </c>
      <c r="L191" s="5" t="s">
        <v>36</v>
      </c>
    </row>
    <row r="192" spans="1:12">
      <c r="A192" s="6">
        <v>79</v>
      </c>
      <c r="B192" s="6">
        <v>59</v>
      </c>
      <c r="C192" s="6">
        <v>17</v>
      </c>
      <c r="D192" s="7">
        <v>20.379996649999999</v>
      </c>
      <c r="E192" s="8">
        <f t="shared" si="28"/>
        <v>20</v>
      </c>
      <c r="F192" s="7">
        <v>63.73849998</v>
      </c>
      <c r="G192" s="8">
        <f t="shared" si="29"/>
        <v>64</v>
      </c>
      <c r="H192" s="9">
        <v>6.6442054849999996</v>
      </c>
      <c r="I192" s="8">
        <f t="shared" si="30"/>
        <v>7</v>
      </c>
      <c r="J192" s="10">
        <v>108.5054416</v>
      </c>
      <c r="K192" s="8">
        <f t="shared" si="31"/>
        <v>109</v>
      </c>
      <c r="L192" s="5" t="s">
        <v>36</v>
      </c>
    </row>
    <row r="193" spans="1:12">
      <c r="A193" s="6">
        <v>91</v>
      </c>
      <c r="B193" s="6">
        <v>55</v>
      </c>
      <c r="C193" s="6">
        <v>15</v>
      </c>
      <c r="D193" s="7">
        <v>18.093002269999999</v>
      </c>
      <c r="E193" s="8">
        <f t="shared" si="28"/>
        <v>18</v>
      </c>
      <c r="F193" s="7">
        <v>72.610241720000005</v>
      </c>
      <c r="G193" s="8">
        <f t="shared" si="29"/>
        <v>73</v>
      </c>
      <c r="H193" s="9">
        <v>6.3766510910000003</v>
      </c>
      <c r="I193" s="8">
        <f t="shared" si="30"/>
        <v>6</v>
      </c>
      <c r="J193" s="10">
        <v>78.961595410000001</v>
      </c>
      <c r="K193" s="8">
        <f t="shared" si="31"/>
        <v>79</v>
      </c>
      <c r="L193" s="5" t="s">
        <v>36</v>
      </c>
    </row>
    <row r="194" spans="1:12">
      <c r="A194" s="6">
        <v>76</v>
      </c>
      <c r="B194" s="6">
        <v>51</v>
      </c>
      <c r="C194" s="6">
        <v>18</v>
      </c>
      <c r="D194" s="7">
        <v>26.169859070000001</v>
      </c>
      <c r="E194" s="8">
        <f t="shared" si="28"/>
        <v>26</v>
      </c>
      <c r="F194" s="7">
        <v>71.962466169999999</v>
      </c>
      <c r="G194" s="8">
        <f t="shared" si="29"/>
        <v>72</v>
      </c>
      <c r="H194" s="9">
        <v>6.2470404220000004</v>
      </c>
      <c r="I194" s="8">
        <f t="shared" si="30"/>
        <v>6</v>
      </c>
      <c r="J194" s="10">
        <v>79.849253930000003</v>
      </c>
      <c r="K194" s="8">
        <f t="shared" si="31"/>
        <v>80</v>
      </c>
      <c r="L194" s="5" t="s">
        <v>36</v>
      </c>
    </row>
    <row r="195" spans="1:12">
      <c r="A195" s="6">
        <v>87</v>
      </c>
      <c r="B195" s="6">
        <v>48</v>
      </c>
      <c r="C195" s="6">
        <v>25</v>
      </c>
      <c r="D195" s="7">
        <v>18.65396672</v>
      </c>
      <c r="E195" s="8">
        <f t="shared" ref="E195:E258" si="32">ROUND(D195, 0)</f>
        <v>19</v>
      </c>
      <c r="F195" s="7">
        <v>61.378796710000003</v>
      </c>
      <c r="G195" s="8">
        <f t="shared" ref="G195:G258" si="33">ROUND(F195, 0)</f>
        <v>61</v>
      </c>
      <c r="H195" s="9">
        <v>6.6567300080000003</v>
      </c>
      <c r="I195" s="8">
        <f t="shared" ref="I195:I258" si="34">ROUND(H195, 0)</f>
        <v>7</v>
      </c>
      <c r="J195" s="10">
        <v>93.620391749999996</v>
      </c>
      <c r="K195" s="8">
        <f t="shared" ref="K195:K258" si="35">ROUND(J195, 0)</f>
        <v>94</v>
      </c>
      <c r="L195" s="5" t="s">
        <v>36</v>
      </c>
    </row>
    <row r="196" spans="1:12">
      <c r="A196" s="6">
        <v>71</v>
      </c>
      <c r="B196" s="6">
        <v>60</v>
      </c>
      <c r="C196" s="6">
        <v>22</v>
      </c>
      <c r="D196" s="7">
        <v>26.074701210000001</v>
      </c>
      <c r="E196" s="8">
        <f t="shared" si="32"/>
        <v>26</v>
      </c>
      <c r="F196" s="7">
        <v>59.371475889999999</v>
      </c>
      <c r="G196" s="8">
        <f t="shared" si="33"/>
        <v>59</v>
      </c>
      <c r="H196" s="9">
        <v>6.2048017</v>
      </c>
      <c r="I196" s="8">
        <f t="shared" si="34"/>
        <v>6</v>
      </c>
      <c r="J196" s="10">
        <v>85.756923950000001</v>
      </c>
      <c r="K196" s="8">
        <f t="shared" si="35"/>
        <v>86</v>
      </c>
      <c r="L196" s="5" t="s">
        <v>36</v>
      </c>
    </row>
    <row r="197" spans="1:12">
      <c r="A197" s="6">
        <v>90</v>
      </c>
      <c r="B197" s="6">
        <v>57</v>
      </c>
      <c r="C197" s="6">
        <v>24</v>
      </c>
      <c r="D197" s="7">
        <v>18.92851916</v>
      </c>
      <c r="E197" s="8">
        <f t="shared" si="32"/>
        <v>19</v>
      </c>
      <c r="F197" s="7">
        <v>72.800861370000007</v>
      </c>
      <c r="G197" s="8">
        <f t="shared" si="33"/>
        <v>73</v>
      </c>
      <c r="H197" s="9">
        <v>6.1588602840000002</v>
      </c>
      <c r="I197" s="8">
        <f t="shared" si="34"/>
        <v>6</v>
      </c>
      <c r="J197" s="10">
        <v>82.341629179999998</v>
      </c>
      <c r="K197" s="8">
        <f t="shared" si="35"/>
        <v>82</v>
      </c>
      <c r="L197" s="5" t="s">
        <v>36</v>
      </c>
    </row>
    <row r="198" spans="1:12">
      <c r="A198" s="6">
        <v>67</v>
      </c>
      <c r="B198" s="6">
        <v>35</v>
      </c>
      <c r="C198" s="6">
        <v>22</v>
      </c>
      <c r="D198" s="7">
        <v>23.305467530000001</v>
      </c>
      <c r="E198" s="8">
        <f t="shared" si="32"/>
        <v>23</v>
      </c>
      <c r="F198" s="7">
        <v>63.246480230000003</v>
      </c>
      <c r="G198" s="8">
        <f t="shared" si="33"/>
        <v>63</v>
      </c>
      <c r="H198" s="9">
        <v>6.3856842140000003</v>
      </c>
      <c r="I198" s="8">
        <f t="shared" si="34"/>
        <v>6</v>
      </c>
      <c r="J198" s="10">
        <v>108.76030009999999</v>
      </c>
      <c r="K198" s="8">
        <f t="shared" si="35"/>
        <v>109</v>
      </c>
      <c r="L198" s="5" t="s">
        <v>36</v>
      </c>
    </row>
    <row r="199" spans="1:12">
      <c r="A199" s="6">
        <v>60</v>
      </c>
      <c r="B199" s="6">
        <v>54</v>
      </c>
      <c r="C199" s="6">
        <v>19</v>
      </c>
      <c r="D199" s="7">
        <v>18.748267120000001</v>
      </c>
      <c r="E199" s="8">
        <f t="shared" si="32"/>
        <v>19</v>
      </c>
      <c r="F199" s="7">
        <v>62.498784579999999</v>
      </c>
      <c r="G199" s="8">
        <f t="shared" si="33"/>
        <v>62</v>
      </c>
      <c r="H199" s="9">
        <v>6.4178204929999998</v>
      </c>
      <c r="I199" s="8">
        <f t="shared" si="34"/>
        <v>6</v>
      </c>
      <c r="J199" s="10">
        <v>70.234015970000002</v>
      </c>
      <c r="K199" s="8">
        <f t="shared" si="35"/>
        <v>70</v>
      </c>
      <c r="L199" s="5" t="s">
        <v>36</v>
      </c>
    </row>
    <row r="200" spans="1:12">
      <c r="A200" s="6">
        <v>83</v>
      </c>
      <c r="B200" s="6">
        <v>58</v>
      </c>
      <c r="C200" s="6">
        <v>23</v>
      </c>
      <c r="D200" s="7">
        <v>19.742133209999999</v>
      </c>
      <c r="E200" s="8">
        <f t="shared" si="32"/>
        <v>20</v>
      </c>
      <c r="F200" s="7">
        <v>59.662631040000001</v>
      </c>
      <c r="G200" s="8">
        <f t="shared" si="33"/>
        <v>60</v>
      </c>
      <c r="H200" s="9">
        <v>6.3812019089999996</v>
      </c>
      <c r="I200" s="8">
        <f t="shared" si="34"/>
        <v>6</v>
      </c>
      <c r="J200" s="10">
        <v>65.508613890000007</v>
      </c>
      <c r="K200" s="8">
        <f t="shared" si="35"/>
        <v>66</v>
      </c>
      <c r="L200" s="5" t="s">
        <v>36</v>
      </c>
    </row>
    <row r="201" spans="1:12">
      <c r="A201" s="6">
        <v>83</v>
      </c>
      <c r="B201" s="6">
        <v>57</v>
      </c>
      <c r="C201" s="6">
        <v>19</v>
      </c>
      <c r="D201" s="7">
        <v>25.73044432</v>
      </c>
      <c r="E201" s="8">
        <f t="shared" si="32"/>
        <v>26</v>
      </c>
      <c r="F201" s="7">
        <v>70.747392559999994</v>
      </c>
      <c r="G201" s="8">
        <f t="shared" si="33"/>
        <v>71</v>
      </c>
      <c r="H201" s="9">
        <v>6.877869005</v>
      </c>
      <c r="I201" s="8">
        <f t="shared" si="34"/>
        <v>7</v>
      </c>
      <c r="J201" s="10">
        <v>98.737713380000002</v>
      </c>
      <c r="K201" s="8">
        <f t="shared" si="35"/>
        <v>99</v>
      </c>
      <c r="L201" s="5" t="s">
        <v>36</v>
      </c>
    </row>
    <row r="202" spans="1:12">
      <c r="A202" s="6">
        <v>40</v>
      </c>
      <c r="B202" s="6">
        <v>72</v>
      </c>
      <c r="C202" s="6">
        <v>77</v>
      </c>
      <c r="D202" s="7">
        <v>17.02498456</v>
      </c>
      <c r="E202" s="8">
        <f t="shared" si="32"/>
        <v>17</v>
      </c>
      <c r="F202" s="7">
        <v>16.988611729999999</v>
      </c>
      <c r="G202" s="8">
        <f t="shared" si="33"/>
        <v>17</v>
      </c>
      <c r="H202" s="9">
        <v>7.4859960670000003</v>
      </c>
      <c r="I202" s="8">
        <f t="shared" si="34"/>
        <v>7</v>
      </c>
      <c r="J202" s="10">
        <v>88.551231430000001</v>
      </c>
      <c r="K202" s="8">
        <f t="shared" si="35"/>
        <v>89</v>
      </c>
      <c r="L202" s="5" t="s">
        <v>47</v>
      </c>
    </row>
    <row r="203" spans="1:12">
      <c r="A203" s="6">
        <v>23</v>
      </c>
      <c r="B203" s="6">
        <v>72</v>
      </c>
      <c r="C203" s="6">
        <v>84</v>
      </c>
      <c r="D203" s="7">
        <v>19.02061277</v>
      </c>
      <c r="E203" s="8">
        <f t="shared" si="32"/>
        <v>19</v>
      </c>
      <c r="F203" s="7">
        <v>17.13159126</v>
      </c>
      <c r="G203" s="8">
        <f t="shared" si="33"/>
        <v>17</v>
      </c>
      <c r="H203" s="9">
        <v>6.9202513779999997</v>
      </c>
      <c r="I203" s="8">
        <f t="shared" si="34"/>
        <v>7</v>
      </c>
      <c r="J203" s="10">
        <v>79.926980810000003</v>
      </c>
      <c r="K203" s="8">
        <f t="shared" si="35"/>
        <v>80</v>
      </c>
      <c r="L203" s="5" t="s">
        <v>47</v>
      </c>
    </row>
    <row r="204" spans="1:12">
      <c r="A204" s="6">
        <v>39</v>
      </c>
      <c r="B204" s="6">
        <v>58</v>
      </c>
      <c r="C204" s="6">
        <v>85</v>
      </c>
      <c r="D204" s="7">
        <v>17.887764749999999</v>
      </c>
      <c r="E204" s="8">
        <f t="shared" si="32"/>
        <v>18</v>
      </c>
      <c r="F204" s="7">
        <v>15.405897169999999</v>
      </c>
      <c r="G204" s="8">
        <f t="shared" si="33"/>
        <v>15</v>
      </c>
      <c r="H204" s="9">
        <v>5.9969320369999997</v>
      </c>
      <c r="I204" s="8">
        <f t="shared" si="34"/>
        <v>6</v>
      </c>
      <c r="J204" s="10">
        <v>68.549329189999995</v>
      </c>
      <c r="K204" s="8">
        <f t="shared" si="35"/>
        <v>69</v>
      </c>
      <c r="L204" s="5" t="s">
        <v>47</v>
      </c>
    </row>
    <row r="205" spans="1:12">
      <c r="A205" s="6">
        <v>22</v>
      </c>
      <c r="B205" s="6">
        <v>72</v>
      </c>
      <c r="C205" s="6">
        <v>85</v>
      </c>
      <c r="D205" s="7">
        <v>18.868056469999999</v>
      </c>
      <c r="E205" s="8">
        <f t="shared" si="32"/>
        <v>19</v>
      </c>
      <c r="F205" s="7">
        <v>15.658092140000001</v>
      </c>
      <c r="G205" s="8">
        <f t="shared" si="33"/>
        <v>16</v>
      </c>
      <c r="H205" s="9">
        <v>6.3911735890000001</v>
      </c>
      <c r="I205" s="8">
        <f t="shared" si="34"/>
        <v>6</v>
      </c>
      <c r="J205" s="10">
        <v>88.510489829999997</v>
      </c>
      <c r="K205" s="8">
        <f t="shared" si="35"/>
        <v>89</v>
      </c>
      <c r="L205" s="5" t="s">
        <v>47</v>
      </c>
    </row>
    <row r="206" spans="1:12">
      <c r="A206" s="6">
        <v>36</v>
      </c>
      <c r="B206" s="6">
        <v>67</v>
      </c>
      <c r="C206" s="6">
        <v>77</v>
      </c>
      <c r="D206" s="7">
        <v>18.369525670000002</v>
      </c>
      <c r="E206" s="8">
        <f t="shared" si="32"/>
        <v>18</v>
      </c>
      <c r="F206" s="7">
        <v>19.563810409999999</v>
      </c>
      <c r="G206" s="8">
        <f t="shared" si="33"/>
        <v>20</v>
      </c>
      <c r="H206" s="9">
        <v>7.1528111719999998</v>
      </c>
      <c r="I206" s="8">
        <f t="shared" si="34"/>
        <v>7</v>
      </c>
      <c r="J206" s="10">
        <v>79.263576650000005</v>
      </c>
      <c r="K206" s="8">
        <f t="shared" si="35"/>
        <v>79</v>
      </c>
      <c r="L206" s="5" t="s">
        <v>47</v>
      </c>
    </row>
    <row r="207" spans="1:12">
      <c r="A207" s="6">
        <v>32</v>
      </c>
      <c r="B207" s="6">
        <v>73</v>
      </c>
      <c r="C207" s="6">
        <v>81</v>
      </c>
      <c r="D207" s="7">
        <v>20.45078582</v>
      </c>
      <c r="E207" s="8">
        <f t="shared" si="32"/>
        <v>20</v>
      </c>
      <c r="F207" s="7">
        <v>15.40312102</v>
      </c>
      <c r="G207" s="8">
        <f t="shared" si="33"/>
        <v>15</v>
      </c>
      <c r="H207" s="9">
        <v>5.9889927959999998</v>
      </c>
      <c r="I207" s="8">
        <f t="shared" si="34"/>
        <v>6</v>
      </c>
      <c r="J207" s="10">
        <v>92.683737019999995</v>
      </c>
      <c r="K207" s="8">
        <f t="shared" si="35"/>
        <v>93</v>
      </c>
      <c r="L207" s="5" t="s">
        <v>47</v>
      </c>
    </row>
    <row r="208" spans="1:12">
      <c r="A208" s="6">
        <v>58</v>
      </c>
      <c r="B208" s="6">
        <v>70</v>
      </c>
      <c r="C208" s="6">
        <v>84</v>
      </c>
      <c r="D208" s="7">
        <v>20.654320299999998</v>
      </c>
      <c r="E208" s="8">
        <f t="shared" si="32"/>
        <v>21</v>
      </c>
      <c r="F208" s="7">
        <v>16.608208430000001</v>
      </c>
      <c r="G208" s="8">
        <f t="shared" si="33"/>
        <v>17</v>
      </c>
      <c r="H208" s="9">
        <v>6.2310490280000002</v>
      </c>
      <c r="I208" s="8">
        <f t="shared" si="34"/>
        <v>6</v>
      </c>
      <c r="J208" s="10">
        <v>74.663111799999996</v>
      </c>
      <c r="K208" s="8">
        <f t="shared" si="35"/>
        <v>75</v>
      </c>
      <c r="L208" s="5" t="s">
        <v>47</v>
      </c>
    </row>
    <row r="209" spans="1:12">
      <c r="A209" s="6">
        <v>59</v>
      </c>
      <c r="B209" s="6">
        <v>70</v>
      </c>
      <c r="C209" s="6">
        <v>84</v>
      </c>
      <c r="D209" s="7">
        <v>17.334868100000001</v>
      </c>
      <c r="E209" s="8">
        <f t="shared" si="32"/>
        <v>17</v>
      </c>
      <c r="F209" s="7">
        <v>18.74926979</v>
      </c>
      <c r="G209" s="8">
        <f t="shared" si="33"/>
        <v>19</v>
      </c>
      <c r="H209" s="9">
        <v>7.5508082669999999</v>
      </c>
      <c r="I209" s="8">
        <f t="shared" si="34"/>
        <v>8</v>
      </c>
      <c r="J209" s="10">
        <v>82.617347210000005</v>
      </c>
      <c r="K209" s="8">
        <f t="shared" si="35"/>
        <v>83</v>
      </c>
      <c r="L209" s="5" t="s">
        <v>47</v>
      </c>
    </row>
    <row r="210" spans="1:12">
      <c r="A210" s="6">
        <v>42</v>
      </c>
      <c r="B210" s="6">
        <v>62</v>
      </c>
      <c r="C210" s="6">
        <v>75</v>
      </c>
      <c r="D210" s="7">
        <v>18.179122580000001</v>
      </c>
      <c r="E210" s="8">
        <f t="shared" si="32"/>
        <v>18</v>
      </c>
      <c r="F210" s="7">
        <v>18.90426935</v>
      </c>
      <c r="G210" s="8">
        <f t="shared" si="33"/>
        <v>19</v>
      </c>
      <c r="H210" s="9">
        <v>7.0105705409999999</v>
      </c>
      <c r="I210" s="8">
        <f t="shared" si="34"/>
        <v>7</v>
      </c>
      <c r="J210" s="10">
        <v>81.849975290000003</v>
      </c>
      <c r="K210" s="8">
        <f t="shared" si="35"/>
        <v>82</v>
      </c>
      <c r="L210" s="5" t="s">
        <v>47</v>
      </c>
    </row>
    <row r="211" spans="1:12">
      <c r="A211" s="6">
        <v>28</v>
      </c>
      <c r="B211" s="6">
        <v>74</v>
      </c>
      <c r="C211" s="6">
        <v>81</v>
      </c>
      <c r="D211" s="7">
        <v>18.012722660000001</v>
      </c>
      <c r="E211" s="8">
        <f t="shared" si="32"/>
        <v>18</v>
      </c>
      <c r="F211" s="7">
        <v>18.30968112</v>
      </c>
      <c r="G211" s="8">
        <f t="shared" si="33"/>
        <v>18</v>
      </c>
      <c r="H211" s="9">
        <v>8.7537953339999994</v>
      </c>
      <c r="I211" s="8">
        <f t="shared" si="34"/>
        <v>9</v>
      </c>
      <c r="J211" s="10">
        <v>81.985687909999996</v>
      </c>
      <c r="K211" s="8">
        <f t="shared" si="35"/>
        <v>82</v>
      </c>
      <c r="L211" s="5" t="s">
        <v>47</v>
      </c>
    </row>
    <row r="212" spans="1:12">
      <c r="A212" s="6">
        <v>58</v>
      </c>
      <c r="B212" s="6">
        <v>66</v>
      </c>
      <c r="C212" s="6">
        <v>79</v>
      </c>
      <c r="D212" s="7">
        <v>20.993735579999999</v>
      </c>
      <c r="E212" s="8">
        <f t="shared" si="32"/>
        <v>21</v>
      </c>
      <c r="F212" s="7">
        <v>19.334703869999998</v>
      </c>
      <c r="G212" s="8">
        <f t="shared" si="33"/>
        <v>19</v>
      </c>
      <c r="H212" s="9">
        <v>8.7181928469999992</v>
      </c>
      <c r="I212" s="8">
        <f t="shared" si="34"/>
        <v>9</v>
      </c>
      <c r="J212" s="10">
        <v>93.552801049999999</v>
      </c>
      <c r="K212" s="8">
        <f t="shared" si="35"/>
        <v>94</v>
      </c>
      <c r="L212" s="5" t="s">
        <v>47</v>
      </c>
    </row>
    <row r="213" spans="1:12">
      <c r="A213" s="6">
        <v>43</v>
      </c>
      <c r="B213" s="6">
        <v>66</v>
      </c>
      <c r="C213" s="6">
        <v>79</v>
      </c>
      <c r="D213" s="7">
        <v>19.462339709999998</v>
      </c>
      <c r="E213" s="8">
        <f t="shared" si="32"/>
        <v>19</v>
      </c>
      <c r="F213" s="7">
        <v>15.225389509999999</v>
      </c>
      <c r="G213" s="8">
        <f t="shared" si="33"/>
        <v>15</v>
      </c>
      <c r="H213" s="9">
        <v>7.9766075929999998</v>
      </c>
      <c r="I213" s="8">
        <f t="shared" si="34"/>
        <v>8</v>
      </c>
      <c r="J213" s="10">
        <v>74.585650970000003</v>
      </c>
      <c r="K213" s="8">
        <f t="shared" si="35"/>
        <v>75</v>
      </c>
      <c r="L213" s="5" t="s">
        <v>47</v>
      </c>
    </row>
    <row r="214" spans="1:12">
      <c r="A214" s="6">
        <v>58</v>
      </c>
      <c r="B214" s="6">
        <v>63</v>
      </c>
      <c r="C214" s="6">
        <v>81</v>
      </c>
      <c r="D214" s="7">
        <v>19.813445309999999</v>
      </c>
      <c r="E214" s="8">
        <f t="shared" si="32"/>
        <v>20</v>
      </c>
      <c r="F214" s="7">
        <v>14.69765308</v>
      </c>
      <c r="G214" s="8">
        <f t="shared" si="33"/>
        <v>15</v>
      </c>
      <c r="H214" s="9">
        <v>6.5154995490000003</v>
      </c>
      <c r="I214" s="8">
        <f t="shared" si="34"/>
        <v>7</v>
      </c>
      <c r="J214" s="10">
        <v>78.965147090000002</v>
      </c>
      <c r="K214" s="8">
        <f t="shared" si="35"/>
        <v>79</v>
      </c>
      <c r="L214" s="5" t="s">
        <v>47</v>
      </c>
    </row>
    <row r="215" spans="1:12">
      <c r="A215" s="6">
        <v>23</v>
      </c>
      <c r="B215" s="6">
        <v>62</v>
      </c>
      <c r="C215" s="6">
        <v>85</v>
      </c>
      <c r="D215" s="7">
        <v>18.974247559999998</v>
      </c>
      <c r="E215" s="8">
        <f t="shared" si="32"/>
        <v>19</v>
      </c>
      <c r="F215" s="7">
        <v>19.516121600000002</v>
      </c>
      <c r="G215" s="8">
        <f t="shared" si="33"/>
        <v>20</v>
      </c>
      <c r="H215" s="9">
        <v>8.4901271420000004</v>
      </c>
      <c r="I215" s="8">
        <f t="shared" si="34"/>
        <v>8</v>
      </c>
      <c r="J215" s="10">
        <v>80.710874500000003</v>
      </c>
      <c r="K215" s="8">
        <f t="shared" si="35"/>
        <v>81</v>
      </c>
      <c r="L215" s="5" t="s">
        <v>47</v>
      </c>
    </row>
    <row r="216" spans="1:12">
      <c r="A216" s="6">
        <v>27</v>
      </c>
      <c r="B216" s="6">
        <v>62</v>
      </c>
      <c r="C216" s="6">
        <v>77</v>
      </c>
      <c r="D216" s="7">
        <v>18.19737048</v>
      </c>
      <c r="E216" s="8">
        <f t="shared" si="32"/>
        <v>18</v>
      </c>
      <c r="F216" s="7">
        <v>14.710705369999999</v>
      </c>
      <c r="G216" s="8">
        <f t="shared" si="33"/>
        <v>15</v>
      </c>
      <c r="H216" s="9">
        <v>6.5764155620000002</v>
      </c>
      <c r="I216" s="8">
        <f t="shared" si="34"/>
        <v>7</v>
      </c>
      <c r="J216" s="10">
        <v>70.181851809999998</v>
      </c>
      <c r="K216" s="8">
        <f t="shared" si="35"/>
        <v>70</v>
      </c>
      <c r="L216" s="5" t="s">
        <v>47</v>
      </c>
    </row>
    <row r="217" spans="1:12">
      <c r="A217" s="6">
        <v>28</v>
      </c>
      <c r="B217" s="6">
        <v>72</v>
      </c>
      <c r="C217" s="6">
        <v>84</v>
      </c>
      <c r="D217" s="7">
        <v>18.729631439999999</v>
      </c>
      <c r="E217" s="8">
        <f t="shared" si="32"/>
        <v>19</v>
      </c>
      <c r="F217" s="7">
        <v>19.181972640000001</v>
      </c>
      <c r="G217" s="8">
        <f t="shared" si="33"/>
        <v>19</v>
      </c>
      <c r="H217" s="9">
        <v>6.4817830430000001</v>
      </c>
      <c r="I217" s="8">
        <f t="shared" si="34"/>
        <v>6</v>
      </c>
      <c r="J217" s="10">
        <v>71.580101690000006</v>
      </c>
      <c r="K217" s="8">
        <f t="shared" si="35"/>
        <v>72</v>
      </c>
      <c r="L217" s="5" t="s">
        <v>47</v>
      </c>
    </row>
    <row r="218" spans="1:12">
      <c r="A218" s="6">
        <v>50</v>
      </c>
      <c r="B218" s="6">
        <v>56</v>
      </c>
      <c r="C218" s="6">
        <v>76</v>
      </c>
      <c r="D218" s="7">
        <v>20.995021529999999</v>
      </c>
      <c r="E218" s="8">
        <f t="shared" si="32"/>
        <v>21</v>
      </c>
      <c r="F218" s="7">
        <v>19.860130399999999</v>
      </c>
      <c r="G218" s="8">
        <f t="shared" si="33"/>
        <v>20</v>
      </c>
      <c r="H218" s="9">
        <v>7.9666050249999998</v>
      </c>
      <c r="I218" s="8">
        <f t="shared" si="34"/>
        <v>8</v>
      </c>
      <c r="J218" s="10">
        <v>73.507340189999994</v>
      </c>
      <c r="K218" s="8">
        <f t="shared" si="35"/>
        <v>74</v>
      </c>
      <c r="L218" s="5" t="s">
        <v>47</v>
      </c>
    </row>
    <row r="219" spans="1:12">
      <c r="A219" s="6">
        <v>39</v>
      </c>
      <c r="B219" s="6">
        <v>71</v>
      </c>
      <c r="C219" s="6">
        <v>84</v>
      </c>
      <c r="D219" s="7">
        <v>20.28155898</v>
      </c>
      <c r="E219" s="8">
        <f t="shared" si="32"/>
        <v>20</v>
      </c>
      <c r="F219" s="7">
        <v>16.395352150000001</v>
      </c>
      <c r="G219" s="8">
        <f t="shared" si="33"/>
        <v>16</v>
      </c>
      <c r="H219" s="9">
        <v>8.1408254370000002</v>
      </c>
      <c r="I219" s="8">
        <f t="shared" si="34"/>
        <v>8</v>
      </c>
      <c r="J219" s="10">
        <v>82.523396550000001</v>
      </c>
      <c r="K219" s="8">
        <f t="shared" si="35"/>
        <v>83</v>
      </c>
      <c r="L219" s="5" t="s">
        <v>47</v>
      </c>
    </row>
    <row r="220" spans="1:12">
      <c r="A220" s="6">
        <v>25</v>
      </c>
      <c r="B220" s="6">
        <v>78</v>
      </c>
      <c r="C220" s="6">
        <v>76</v>
      </c>
      <c r="D220" s="7">
        <v>17.48042641</v>
      </c>
      <c r="E220" s="8">
        <f t="shared" si="32"/>
        <v>17</v>
      </c>
      <c r="F220" s="7">
        <v>15.755940499999999</v>
      </c>
      <c r="G220" s="8">
        <f t="shared" si="33"/>
        <v>16</v>
      </c>
      <c r="H220" s="9">
        <v>7.2289634520000003</v>
      </c>
      <c r="I220" s="8">
        <f t="shared" si="34"/>
        <v>7</v>
      </c>
      <c r="J220" s="10">
        <v>66.969805809999997</v>
      </c>
      <c r="K220" s="8">
        <f t="shared" si="35"/>
        <v>67</v>
      </c>
      <c r="L220" s="5" t="s">
        <v>47</v>
      </c>
    </row>
    <row r="221" spans="1:12">
      <c r="A221" s="6">
        <v>31</v>
      </c>
      <c r="B221" s="6">
        <v>70</v>
      </c>
      <c r="C221" s="6">
        <v>77</v>
      </c>
      <c r="D221" s="7">
        <v>20.888186749999999</v>
      </c>
      <c r="E221" s="8">
        <f t="shared" si="32"/>
        <v>21</v>
      </c>
      <c r="F221" s="7">
        <v>14.32313811</v>
      </c>
      <c r="G221" s="8">
        <f t="shared" si="33"/>
        <v>14</v>
      </c>
      <c r="H221" s="9">
        <v>6.4925460460000002</v>
      </c>
      <c r="I221" s="8">
        <f t="shared" si="34"/>
        <v>6</v>
      </c>
      <c r="J221" s="10">
        <v>90.462283339999999</v>
      </c>
      <c r="K221" s="8">
        <f t="shared" si="35"/>
        <v>90</v>
      </c>
      <c r="L221" s="5" t="s">
        <v>47</v>
      </c>
    </row>
    <row r="222" spans="1:12">
      <c r="A222" s="6">
        <v>26</v>
      </c>
      <c r="B222" s="6">
        <v>80</v>
      </c>
      <c r="C222" s="6">
        <v>83</v>
      </c>
      <c r="D222" s="7">
        <v>17.084985209999999</v>
      </c>
      <c r="E222" s="8">
        <f t="shared" si="32"/>
        <v>17</v>
      </c>
      <c r="F222" s="7">
        <v>16.14565756</v>
      </c>
      <c r="G222" s="8">
        <f t="shared" si="33"/>
        <v>16</v>
      </c>
      <c r="H222" s="9">
        <v>7.528599957</v>
      </c>
      <c r="I222" s="8">
        <f t="shared" si="34"/>
        <v>8</v>
      </c>
      <c r="J222" s="10">
        <v>71.310072529999999</v>
      </c>
      <c r="K222" s="8">
        <f t="shared" si="35"/>
        <v>71</v>
      </c>
      <c r="L222" s="5" t="s">
        <v>47</v>
      </c>
    </row>
    <row r="223" spans="1:12">
      <c r="A223" s="6">
        <v>25</v>
      </c>
      <c r="B223" s="6">
        <v>68</v>
      </c>
      <c r="C223" s="6">
        <v>77</v>
      </c>
      <c r="D223" s="7">
        <v>20.093405929999999</v>
      </c>
      <c r="E223" s="8">
        <f t="shared" si="32"/>
        <v>20</v>
      </c>
      <c r="F223" s="7">
        <v>15.11279612</v>
      </c>
      <c r="G223" s="8">
        <f t="shared" si="33"/>
        <v>15</v>
      </c>
      <c r="H223" s="9">
        <v>7.7014464460000003</v>
      </c>
      <c r="I223" s="8">
        <f t="shared" si="34"/>
        <v>8</v>
      </c>
      <c r="J223" s="10">
        <v>85.749048979999998</v>
      </c>
      <c r="K223" s="8">
        <f t="shared" si="35"/>
        <v>86</v>
      </c>
      <c r="L223" s="5" t="s">
        <v>47</v>
      </c>
    </row>
    <row r="224" spans="1:12">
      <c r="A224" s="6">
        <v>31</v>
      </c>
      <c r="B224" s="6">
        <v>78</v>
      </c>
      <c r="C224" s="6">
        <v>76</v>
      </c>
      <c r="D224" s="7">
        <v>17.572121450000001</v>
      </c>
      <c r="E224" s="8">
        <f t="shared" si="32"/>
        <v>18</v>
      </c>
      <c r="F224" s="7">
        <v>14.999274890000001</v>
      </c>
      <c r="G224" s="8">
        <f t="shared" si="33"/>
        <v>15</v>
      </c>
      <c r="H224" s="9">
        <v>8.5199757480000002</v>
      </c>
      <c r="I224" s="8">
        <f t="shared" si="34"/>
        <v>9</v>
      </c>
      <c r="J224" s="10">
        <v>89.310506649999994</v>
      </c>
      <c r="K224" s="8">
        <f t="shared" si="35"/>
        <v>89</v>
      </c>
      <c r="L224" s="5" t="s">
        <v>47</v>
      </c>
    </row>
    <row r="225" spans="1:12">
      <c r="A225" s="6">
        <v>60</v>
      </c>
      <c r="B225" s="6">
        <v>68</v>
      </c>
      <c r="C225" s="6">
        <v>83</v>
      </c>
      <c r="D225" s="7">
        <v>19.12065218</v>
      </c>
      <c r="E225" s="8">
        <f t="shared" si="32"/>
        <v>19</v>
      </c>
      <c r="F225" s="7">
        <v>18.43475844</v>
      </c>
      <c r="G225" s="8">
        <f t="shared" si="33"/>
        <v>18</v>
      </c>
      <c r="H225" s="9">
        <v>6.6209008689999997</v>
      </c>
      <c r="I225" s="8">
        <f t="shared" si="34"/>
        <v>7</v>
      </c>
      <c r="J225" s="10">
        <v>85.529501640000007</v>
      </c>
      <c r="K225" s="8">
        <f t="shared" si="35"/>
        <v>86</v>
      </c>
      <c r="L225" s="5" t="s">
        <v>47</v>
      </c>
    </row>
    <row r="226" spans="1:12">
      <c r="A226" s="6">
        <v>59</v>
      </c>
      <c r="B226" s="6">
        <v>62</v>
      </c>
      <c r="C226" s="6">
        <v>83</v>
      </c>
      <c r="D226" s="7">
        <v>18.576659020000001</v>
      </c>
      <c r="E226" s="8">
        <f t="shared" si="32"/>
        <v>19</v>
      </c>
      <c r="F226" s="7">
        <v>19.220082290000001</v>
      </c>
      <c r="G226" s="8">
        <f t="shared" si="33"/>
        <v>19</v>
      </c>
      <c r="H226" s="9">
        <v>8.1043960580000007</v>
      </c>
      <c r="I226" s="8">
        <f t="shared" si="34"/>
        <v>8</v>
      </c>
      <c r="J226" s="10">
        <v>72.94940441</v>
      </c>
      <c r="K226" s="8">
        <f t="shared" si="35"/>
        <v>73</v>
      </c>
      <c r="L226" s="5" t="s">
        <v>47</v>
      </c>
    </row>
    <row r="227" spans="1:12">
      <c r="A227" s="6">
        <v>22</v>
      </c>
      <c r="B227" s="6">
        <v>67</v>
      </c>
      <c r="C227" s="6">
        <v>78</v>
      </c>
      <c r="D227" s="7">
        <v>17.166063980000001</v>
      </c>
      <c r="E227" s="8">
        <f t="shared" si="32"/>
        <v>17</v>
      </c>
      <c r="F227" s="7">
        <v>14.42457525</v>
      </c>
      <c r="G227" s="8">
        <f t="shared" si="33"/>
        <v>14</v>
      </c>
      <c r="H227" s="9">
        <v>6.2040908349999997</v>
      </c>
      <c r="I227" s="8">
        <f t="shared" si="34"/>
        <v>6</v>
      </c>
      <c r="J227" s="10">
        <v>72.326675159999994</v>
      </c>
      <c r="K227" s="8">
        <f t="shared" si="35"/>
        <v>72</v>
      </c>
      <c r="L227" s="5" t="s">
        <v>47</v>
      </c>
    </row>
    <row r="228" spans="1:12">
      <c r="A228" s="6">
        <v>36</v>
      </c>
      <c r="B228" s="6">
        <v>65</v>
      </c>
      <c r="C228" s="6">
        <v>80</v>
      </c>
      <c r="D228" s="7">
        <v>18.2872007</v>
      </c>
      <c r="E228" s="8">
        <f t="shared" si="32"/>
        <v>18</v>
      </c>
      <c r="F228" s="7">
        <v>16.679216159999999</v>
      </c>
      <c r="G228" s="8">
        <f t="shared" si="33"/>
        <v>17</v>
      </c>
      <c r="H228" s="9">
        <v>6.0510913390000001</v>
      </c>
      <c r="I228" s="8">
        <f t="shared" si="34"/>
        <v>6</v>
      </c>
      <c r="J228" s="10">
        <v>74.874455740000002</v>
      </c>
      <c r="K228" s="8">
        <f t="shared" si="35"/>
        <v>75</v>
      </c>
      <c r="L228" s="5" t="s">
        <v>47</v>
      </c>
    </row>
    <row r="229" spans="1:12">
      <c r="A229" s="6">
        <v>59</v>
      </c>
      <c r="B229" s="6">
        <v>60</v>
      </c>
      <c r="C229" s="6">
        <v>84</v>
      </c>
      <c r="D229" s="7">
        <v>19.030253049999999</v>
      </c>
      <c r="E229" s="8">
        <f t="shared" si="32"/>
        <v>19</v>
      </c>
      <c r="F229" s="7">
        <v>18.667255650000001</v>
      </c>
      <c r="G229" s="8">
        <f t="shared" si="33"/>
        <v>19</v>
      </c>
      <c r="H229" s="9">
        <v>7.6909623380000003</v>
      </c>
      <c r="I229" s="8">
        <f t="shared" si="34"/>
        <v>8</v>
      </c>
      <c r="J229" s="10">
        <v>94.709920370000006</v>
      </c>
      <c r="K229" s="8">
        <f t="shared" si="35"/>
        <v>95</v>
      </c>
      <c r="L229" s="5" t="s">
        <v>47</v>
      </c>
    </row>
    <row r="230" spans="1:12">
      <c r="A230" s="6">
        <v>54</v>
      </c>
      <c r="B230" s="6">
        <v>77</v>
      </c>
      <c r="C230" s="6">
        <v>85</v>
      </c>
      <c r="D230" s="7">
        <v>17.1418614</v>
      </c>
      <c r="E230" s="8">
        <f t="shared" si="32"/>
        <v>17</v>
      </c>
      <c r="F230" s="7">
        <v>17.0662427</v>
      </c>
      <c r="G230" s="8">
        <f t="shared" si="33"/>
        <v>17</v>
      </c>
      <c r="H230" s="9">
        <v>7.8292111440000003</v>
      </c>
      <c r="I230" s="8">
        <f t="shared" si="34"/>
        <v>8</v>
      </c>
      <c r="J230" s="10">
        <v>83.74606679</v>
      </c>
      <c r="K230" s="8">
        <f t="shared" si="35"/>
        <v>84</v>
      </c>
      <c r="L230" s="5" t="s">
        <v>47</v>
      </c>
    </row>
    <row r="231" spans="1:12">
      <c r="A231" s="6">
        <v>43</v>
      </c>
      <c r="B231" s="6">
        <v>68</v>
      </c>
      <c r="C231" s="6">
        <v>81</v>
      </c>
      <c r="D231" s="7">
        <v>17.47809436</v>
      </c>
      <c r="E231" s="8">
        <f t="shared" si="32"/>
        <v>17</v>
      </c>
      <c r="F231" s="7">
        <v>17.93253975</v>
      </c>
      <c r="G231" s="8">
        <f t="shared" si="33"/>
        <v>18</v>
      </c>
      <c r="H231" s="9">
        <v>6.7615997060000002</v>
      </c>
      <c r="I231" s="8">
        <f t="shared" si="34"/>
        <v>7</v>
      </c>
      <c r="J231" s="10">
        <v>78.920602340000002</v>
      </c>
      <c r="K231" s="8">
        <f t="shared" si="35"/>
        <v>79</v>
      </c>
      <c r="L231" s="5" t="s">
        <v>47</v>
      </c>
    </row>
    <row r="232" spans="1:12">
      <c r="A232" s="6">
        <v>28</v>
      </c>
      <c r="B232" s="6">
        <v>76</v>
      </c>
      <c r="C232" s="6">
        <v>82</v>
      </c>
      <c r="D232" s="7">
        <v>20.566018740000001</v>
      </c>
      <c r="E232" s="8">
        <f t="shared" si="32"/>
        <v>21</v>
      </c>
      <c r="F232" s="7">
        <v>14.25803981</v>
      </c>
      <c r="G232" s="8">
        <f t="shared" si="33"/>
        <v>14</v>
      </c>
      <c r="H232" s="9">
        <v>6.6544253150000001</v>
      </c>
      <c r="I232" s="8">
        <f t="shared" si="34"/>
        <v>7</v>
      </c>
      <c r="J232" s="10">
        <v>83.759371349999995</v>
      </c>
      <c r="K232" s="8">
        <f t="shared" si="35"/>
        <v>84</v>
      </c>
      <c r="L232" s="5" t="s">
        <v>47</v>
      </c>
    </row>
    <row r="233" spans="1:12">
      <c r="A233" s="6">
        <v>42</v>
      </c>
      <c r="B233" s="6">
        <v>79</v>
      </c>
      <c r="C233" s="6">
        <v>85</v>
      </c>
      <c r="D233" s="7">
        <v>17.223852239999999</v>
      </c>
      <c r="E233" s="8">
        <f t="shared" si="32"/>
        <v>17</v>
      </c>
      <c r="F233" s="7">
        <v>15.820692680000001</v>
      </c>
      <c r="G233" s="8">
        <f t="shared" si="33"/>
        <v>16</v>
      </c>
      <c r="H233" s="9">
        <v>6.1295338770000001</v>
      </c>
      <c r="I233" s="8">
        <f t="shared" si="34"/>
        <v>6</v>
      </c>
      <c r="J233" s="10">
        <v>76.575809539999995</v>
      </c>
      <c r="K233" s="8">
        <f t="shared" si="35"/>
        <v>77</v>
      </c>
      <c r="L233" s="5" t="s">
        <v>47</v>
      </c>
    </row>
    <row r="234" spans="1:12">
      <c r="A234" s="6">
        <v>32</v>
      </c>
      <c r="B234" s="6">
        <v>60</v>
      </c>
      <c r="C234" s="6">
        <v>83</v>
      </c>
      <c r="D234" s="7">
        <v>19.691417130000001</v>
      </c>
      <c r="E234" s="8">
        <f t="shared" si="32"/>
        <v>20</v>
      </c>
      <c r="F234" s="7">
        <v>19.442254380000001</v>
      </c>
      <c r="G234" s="8">
        <f t="shared" si="33"/>
        <v>19</v>
      </c>
      <c r="H234" s="9">
        <v>8.8292733279999993</v>
      </c>
      <c r="I234" s="8">
        <f t="shared" si="34"/>
        <v>9</v>
      </c>
      <c r="J234" s="10">
        <v>91.760716479999999</v>
      </c>
      <c r="K234" s="8">
        <f t="shared" si="35"/>
        <v>92</v>
      </c>
      <c r="L234" s="5" t="s">
        <v>47</v>
      </c>
    </row>
    <row r="235" spans="1:12">
      <c r="A235" s="6">
        <v>22</v>
      </c>
      <c r="B235" s="6">
        <v>78</v>
      </c>
      <c r="C235" s="6">
        <v>76</v>
      </c>
      <c r="D235" s="7">
        <v>17.848516579999998</v>
      </c>
      <c r="E235" s="8">
        <f t="shared" si="32"/>
        <v>18</v>
      </c>
      <c r="F235" s="7">
        <v>19.09172907</v>
      </c>
      <c r="G235" s="8">
        <f t="shared" si="33"/>
        <v>19</v>
      </c>
      <c r="H235" s="9">
        <v>8.6216629820000001</v>
      </c>
      <c r="I235" s="8">
        <f t="shared" si="34"/>
        <v>9</v>
      </c>
      <c r="J235" s="10">
        <v>76.324707129999993</v>
      </c>
      <c r="K235" s="8">
        <f t="shared" si="35"/>
        <v>76</v>
      </c>
      <c r="L235" s="5" t="s">
        <v>47</v>
      </c>
    </row>
    <row r="236" spans="1:12">
      <c r="A236" s="6">
        <v>31</v>
      </c>
      <c r="B236" s="6">
        <v>79</v>
      </c>
      <c r="C236" s="6">
        <v>75</v>
      </c>
      <c r="D236" s="7">
        <v>18.820225099999998</v>
      </c>
      <c r="E236" s="8">
        <f t="shared" si="32"/>
        <v>19</v>
      </c>
      <c r="F236" s="7">
        <v>16.107479300000001</v>
      </c>
      <c r="G236" s="8">
        <f t="shared" si="33"/>
        <v>16</v>
      </c>
      <c r="H236" s="9">
        <v>8.2048620749999994</v>
      </c>
      <c r="I236" s="8">
        <f t="shared" si="34"/>
        <v>8</v>
      </c>
      <c r="J236" s="10">
        <v>89.731193959999999</v>
      </c>
      <c r="K236" s="8">
        <f t="shared" si="35"/>
        <v>90</v>
      </c>
      <c r="L236" s="5" t="s">
        <v>47</v>
      </c>
    </row>
    <row r="237" spans="1:12">
      <c r="A237" s="6">
        <v>28</v>
      </c>
      <c r="B237" s="6">
        <v>58</v>
      </c>
      <c r="C237" s="6">
        <v>81</v>
      </c>
      <c r="D237" s="7">
        <v>17.475009839999998</v>
      </c>
      <c r="E237" s="8">
        <f t="shared" si="32"/>
        <v>17</v>
      </c>
      <c r="F237" s="7">
        <v>16.543148290000001</v>
      </c>
      <c r="G237" s="8">
        <f t="shared" si="33"/>
        <v>17</v>
      </c>
      <c r="H237" s="9">
        <v>6.1804274699999997</v>
      </c>
      <c r="I237" s="8">
        <f t="shared" si="34"/>
        <v>6</v>
      </c>
      <c r="J237" s="10">
        <v>93.350342620000006</v>
      </c>
      <c r="K237" s="8">
        <f t="shared" si="35"/>
        <v>93</v>
      </c>
      <c r="L237" s="5" t="s">
        <v>47</v>
      </c>
    </row>
    <row r="238" spans="1:12">
      <c r="A238" s="6">
        <v>57</v>
      </c>
      <c r="B238" s="6">
        <v>58</v>
      </c>
      <c r="C238" s="6">
        <v>77</v>
      </c>
      <c r="D238" s="7">
        <v>18.726494249999998</v>
      </c>
      <c r="E238" s="8">
        <f t="shared" si="32"/>
        <v>19</v>
      </c>
      <c r="F238" s="7">
        <v>17.584063650000001</v>
      </c>
      <c r="G238" s="8">
        <f t="shared" si="33"/>
        <v>18</v>
      </c>
      <c r="H238" s="9">
        <v>7.9789967549999998</v>
      </c>
      <c r="I238" s="8">
        <f t="shared" si="34"/>
        <v>8</v>
      </c>
      <c r="J238" s="10">
        <v>81.20176515</v>
      </c>
      <c r="K238" s="8">
        <f t="shared" si="35"/>
        <v>81</v>
      </c>
      <c r="L238" s="5" t="s">
        <v>47</v>
      </c>
    </row>
    <row r="239" spans="1:12">
      <c r="A239" s="6">
        <v>49</v>
      </c>
      <c r="B239" s="6">
        <v>55</v>
      </c>
      <c r="C239" s="6">
        <v>78</v>
      </c>
      <c r="D239" s="7">
        <v>18.655801069999999</v>
      </c>
      <c r="E239" s="8">
        <f t="shared" si="32"/>
        <v>19</v>
      </c>
      <c r="F239" s="7">
        <v>16.177726679999999</v>
      </c>
      <c r="G239" s="8">
        <f t="shared" si="33"/>
        <v>16</v>
      </c>
      <c r="H239" s="9">
        <v>7.8631136709999998</v>
      </c>
      <c r="I239" s="8">
        <f t="shared" si="34"/>
        <v>8</v>
      </c>
      <c r="J239" s="10">
        <v>81.707692969999997</v>
      </c>
      <c r="K239" s="8">
        <f t="shared" si="35"/>
        <v>82</v>
      </c>
      <c r="L239" s="5" t="s">
        <v>47</v>
      </c>
    </row>
    <row r="240" spans="1:12">
      <c r="A240" s="6">
        <v>46</v>
      </c>
      <c r="B240" s="6">
        <v>76</v>
      </c>
      <c r="C240" s="6">
        <v>77</v>
      </c>
      <c r="D240" s="7">
        <v>18.235675100000002</v>
      </c>
      <c r="E240" s="8">
        <f t="shared" si="32"/>
        <v>18</v>
      </c>
      <c r="F240" s="7">
        <v>19.685385019999998</v>
      </c>
      <c r="G240" s="8">
        <f t="shared" si="33"/>
        <v>20</v>
      </c>
      <c r="H240" s="9">
        <v>6.9678430479999998</v>
      </c>
      <c r="I240" s="8">
        <f t="shared" si="34"/>
        <v>7</v>
      </c>
      <c r="J240" s="10">
        <v>83.74879344</v>
      </c>
      <c r="K240" s="8">
        <f t="shared" si="35"/>
        <v>84</v>
      </c>
      <c r="L240" s="5" t="s">
        <v>47</v>
      </c>
    </row>
    <row r="241" spans="1:12">
      <c r="A241" s="6">
        <v>54</v>
      </c>
      <c r="B241" s="6">
        <v>61</v>
      </c>
      <c r="C241" s="6">
        <v>77</v>
      </c>
      <c r="D241" s="7">
        <v>18.81198127</v>
      </c>
      <c r="E241" s="8">
        <f t="shared" si="32"/>
        <v>19</v>
      </c>
      <c r="F241" s="7">
        <v>15.216182249999999</v>
      </c>
      <c r="G241" s="8">
        <f t="shared" si="33"/>
        <v>15</v>
      </c>
      <c r="H241" s="9">
        <v>6.206582193</v>
      </c>
      <c r="I241" s="8">
        <f t="shared" si="34"/>
        <v>6</v>
      </c>
      <c r="J241" s="10">
        <v>77.542942400000001</v>
      </c>
      <c r="K241" s="8">
        <f t="shared" si="35"/>
        <v>78</v>
      </c>
      <c r="L241" s="5" t="s">
        <v>47</v>
      </c>
    </row>
    <row r="242" spans="1:12">
      <c r="A242" s="6">
        <v>38</v>
      </c>
      <c r="B242" s="6">
        <v>60</v>
      </c>
      <c r="C242" s="6">
        <v>76</v>
      </c>
      <c r="D242" s="7">
        <v>18.65054116</v>
      </c>
      <c r="E242" s="8">
        <f t="shared" si="32"/>
        <v>19</v>
      </c>
      <c r="F242" s="7">
        <v>17.808524309999999</v>
      </c>
      <c r="G242" s="8">
        <f t="shared" si="33"/>
        <v>18</v>
      </c>
      <c r="H242" s="9">
        <v>8.8687414429999993</v>
      </c>
      <c r="I242" s="8">
        <f t="shared" si="34"/>
        <v>9</v>
      </c>
      <c r="J242" s="10">
        <v>77.927986820000001</v>
      </c>
      <c r="K242" s="8">
        <f t="shared" si="35"/>
        <v>78</v>
      </c>
      <c r="L242" s="5" t="s">
        <v>47</v>
      </c>
    </row>
    <row r="243" spans="1:12">
      <c r="A243" s="6">
        <v>59</v>
      </c>
      <c r="B243" s="6">
        <v>55</v>
      </c>
      <c r="C243" s="6">
        <v>79</v>
      </c>
      <c r="D243" s="7">
        <v>20.367204009999998</v>
      </c>
      <c r="E243" s="8">
        <f t="shared" si="32"/>
        <v>20</v>
      </c>
      <c r="F243" s="7">
        <v>16.895743110000002</v>
      </c>
      <c r="G243" s="8">
        <f t="shared" si="33"/>
        <v>17</v>
      </c>
      <c r="H243" s="9">
        <v>8.7661286539999992</v>
      </c>
      <c r="I243" s="8">
        <f t="shared" si="34"/>
        <v>9</v>
      </c>
      <c r="J243" s="10">
        <v>82.254557700000007</v>
      </c>
      <c r="K243" s="8">
        <f t="shared" si="35"/>
        <v>82</v>
      </c>
      <c r="L243" s="5" t="s">
        <v>47</v>
      </c>
    </row>
    <row r="244" spans="1:12">
      <c r="A244" s="6">
        <v>36</v>
      </c>
      <c r="B244" s="6">
        <v>76</v>
      </c>
      <c r="C244" s="6">
        <v>75</v>
      </c>
      <c r="D244" s="7">
        <v>18.38120357</v>
      </c>
      <c r="E244" s="8">
        <f t="shared" si="32"/>
        <v>18</v>
      </c>
      <c r="F244" s="7">
        <v>16.638051579999999</v>
      </c>
      <c r="G244" s="8">
        <f t="shared" si="33"/>
        <v>17</v>
      </c>
      <c r="H244" s="9">
        <v>8.7363379049999992</v>
      </c>
      <c r="I244" s="8">
        <f t="shared" si="34"/>
        <v>9</v>
      </c>
      <c r="J244" s="10">
        <v>70.520566970000004</v>
      </c>
      <c r="K244" s="8">
        <f t="shared" si="35"/>
        <v>71</v>
      </c>
      <c r="L244" s="5" t="s">
        <v>47</v>
      </c>
    </row>
    <row r="245" spans="1:12">
      <c r="A245" s="6">
        <v>57</v>
      </c>
      <c r="B245" s="6">
        <v>68</v>
      </c>
      <c r="C245" s="6">
        <v>81</v>
      </c>
      <c r="D245" s="7">
        <v>17.170125909999999</v>
      </c>
      <c r="E245" s="8">
        <f t="shared" si="32"/>
        <v>17</v>
      </c>
      <c r="F245" s="7">
        <v>17.304577120000001</v>
      </c>
      <c r="G245" s="8">
        <f t="shared" si="33"/>
        <v>17</v>
      </c>
      <c r="H245" s="9">
        <v>8.0810952629999999</v>
      </c>
      <c r="I245" s="8">
        <f t="shared" si="34"/>
        <v>8</v>
      </c>
      <c r="J245" s="10">
        <v>72.786242229999999</v>
      </c>
      <c r="K245" s="8">
        <f t="shared" si="35"/>
        <v>73</v>
      </c>
      <c r="L245" s="5" t="s">
        <v>47</v>
      </c>
    </row>
    <row r="246" spans="1:12">
      <c r="A246" s="6">
        <v>35</v>
      </c>
      <c r="B246" s="6">
        <v>66</v>
      </c>
      <c r="C246" s="6">
        <v>81</v>
      </c>
      <c r="D246" s="7">
        <v>19.371011209999999</v>
      </c>
      <c r="E246" s="8">
        <f t="shared" si="32"/>
        <v>19</v>
      </c>
      <c r="F246" s="7">
        <v>15.77458129</v>
      </c>
      <c r="G246" s="8">
        <f t="shared" si="33"/>
        <v>16</v>
      </c>
      <c r="H246" s="9">
        <v>6.1382439729999998</v>
      </c>
      <c r="I246" s="8">
        <f t="shared" si="34"/>
        <v>6</v>
      </c>
      <c r="J246" s="10">
        <v>85.248198509999995</v>
      </c>
      <c r="K246" s="8">
        <f t="shared" si="35"/>
        <v>85</v>
      </c>
      <c r="L246" s="5" t="s">
        <v>47</v>
      </c>
    </row>
    <row r="247" spans="1:12">
      <c r="A247" s="6">
        <v>35</v>
      </c>
      <c r="B247" s="6">
        <v>64</v>
      </c>
      <c r="C247" s="6">
        <v>78</v>
      </c>
      <c r="D247" s="7">
        <v>17.928459279999998</v>
      </c>
      <c r="E247" s="8">
        <f t="shared" si="32"/>
        <v>18</v>
      </c>
      <c r="F247" s="7">
        <v>14.27327988</v>
      </c>
      <c r="G247" s="8">
        <f t="shared" si="33"/>
        <v>14</v>
      </c>
      <c r="H247" s="9">
        <v>7.4966452590000001</v>
      </c>
      <c r="I247" s="8">
        <f t="shared" si="34"/>
        <v>7</v>
      </c>
      <c r="J247" s="10">
        <v>85.37378769</v>
      </c>
      <c r="K247" s="8">
        <f t="shared" si="35"/>
        <v>85</v>
      </c>
      <c r="L247" s="5" t="s">
        <v>47</v>
      </c>
    </row>
    <row r="248" spans="1:12">
      <c r="A248" s="6">
        <v>52</v>
      </c>
      <c r="B248" s="6">
        <v>60</v>
      </c>
      <c r="C248" s="6">
        <v>79</v>
      </c>
      <c r="D248" s="7">
        <v>19.453399340000001</v>
      </c>
      <c r="E248" s="8">
        <f t="shared" si="32"/>
        <v>19</v>
      </c>
      <c r="F248" s="7">
        <v>18.23490739</v>
      </c>
      <c r="G248" s="8">
        <f t="shared" si="33"/>
        <v>18</v>
      </c>
      <c r="H248" s="9">
        <v>8.3801852710000002</v>
      </c>
      <c r="I248" s="8">
        <f t="shared" si="34"/>
        <v>8</v>
      </c>
      <c r="J248" s="10">
        <v>75.631756600000003</v>
      </c>
      <c r="K248" s="8">
        <f t="shared" si="35"/>
        <v>76</v>
      </c>
      <c r="L248" s="5" t="s">
        <v>47</v>
      </c>
    </row>
    <row r="249" spans="1:12">
      <c r="A249" s="6">
        <v>27</v>
      </c>
      <c r="B249" s="6">
        <v>76</v>
      </c>
      <c r="C249" s="6">
        <v>83</v>
      </c>
      <c r="D249" s="7">
        <v>19.128293880000001</v>
      </c>
      <c r="E249" s="8">
        <f t="shared" si="32"/>
        <v>19</v>
      </c>
      <c r="F249" s="7">
        <v>14.922414789999999</v>
      </c>
      <c r="G249" s="8">
        <f t="shared" si="33"/>
        <v>15</v>
      </c>
      <c r="H249" s="9">
        <v>6.2896140159999998</v>
      </c>
      <c r="I249" s="8">
        <f t="shared" si="34"/>
        <v>6</v>
      </c>
      <c r="J249" s="10">
        <v>89.618578260000007</v>
      </c>
      <c r="K249" s="8">
        <f t="shared" si="35"/>
        <v>90</v>
      </c>
      <c r="L249" s="5" t="s">
        <v>47</v>
      </c>
    </row>
    <row r="250" spans="1:12">
      <c r="A250" s="6">
        <v>57</v>
      </c>
      <c r="B250" s="6">
        <v>60</v>
      </c>
      <c r="C250" s="6">
        <v>84</v>
      </c>
      <c r="D250" s="7">
        <v>19.103428300000001</v>
      </c>
      <c r="E250" s="8">
        <f t="shared" si="32"/>
        <v>19</v>
      </c>
      <c r="F250" s="7">
        <v>17.261845409999999</v>
      </c>
      <c r="G250" s="8">
        <f t="shared" si="33"/>
        <v>17</v>
      </c>
      <c r="H250" s="9">
        <v>6.5867771890000002</v>
      </c>
      <c r="I250" s="8">
        <f t="shared" si="34"/>
        <v>7</v>
      </c>
      <c r="J250" s="10">
        <v>75.491011670000006</v>
      </c>
      <c r="K250" s="8">
        <f t="shared" si="35"/>
        <v>75</v>
      </c>
      <c r="L250" s="5" t="s">
        <v>47</v>
      </c>
    </row>
    <row r="251" spans="1:12">
      <c r="A251" s="6">
        <v>52</v>
      </c>
      <c r="B251" s="6">
        <v>68</v>
      </c>
      <c r="C251" s="6">
        <v>78</v>
      </c>
      <c r="D251" s="7">
        <v>17.48504075</v>
      </c>
      <c r="E251" s="8">
        <f t="shared" si="32"/>
        <v>17</v>
      </c>
      <c r="F251" s="7">
        <v>16.96070581</v>
      </c>
      <c r="G251" s="8">
        <f t="shared" si="33"/>
        <v>17</v>
      </c>
      <c r="H251" s="9">
        <v>6.8965519799999999</v>
      </c>
      <c r="I251" s="8">
        <f t="shared" si="34"/>
        <v>7</v>
      </c>
      <c r="J251" s="10">
        <v>86.050780369999998</v>
      </c>
      <c r="K251" s="8">
        <f t="shared" si="35"/>
        <v>86</v>
      </c>
      <c r="L251" s="5" t="s">
        <v>47</v>
      </c>
    </row>
    <row r="252" spans="1:12">
      <c r="A252" s="6">
        <v>43</v>
      </c>
      <c r="B252" s="6">
        <v>79</v>
      </c>
      <c r="C252" s="6">
        <v>79</v>
      </c>
      <c r="D252" s="7">
        <v>19.407517439999999</v>
      </c>
      <c r="E252" s="8">
        <f t="shared" si="32"/>
        <v>19</v>
      </c>
      <c r="F252" s="7">
        <v>18.98030507</v>
      </c>
      <c r="G252" s="8">
        <f t="shared" si="33"/>
        <v>19</v>
      </c>
      <c r="H252" s="9">
        <v>7.8067476559999998</v>
      </c>
      <c r="I252" s="8">
        <f t="shared" si="34"/>
        <v>8</v>
      </c>
      <c r="J252" s="10">
        <v>80.250646369999998</v>
      </c>
      <c r="K252" s="8">
        <f t="shared" si="35"/>
        <v>80</v>
      </c>
      <c r="L252" s="5" t="s">
        <v>47</v>
      </c>
    </row>
    <row r="253" spans="1:12">
      <c r="A253" s="6">
        <v>44</v>
      </c>
      <c r="B253" s="6">
        <v>74</v>
      </c>
      <c r="C253" s="6">
        <v>85</v>
      </c>
      <c r="D253" s="7">
        <v>20.18649426</v>
      </c>
      <c r="E253" s="8">
        <f t="shared" si="32"/>
        <v>20</v>
      </c>
      <c r="F253" s="7">
        <v>19.637199949999999</v>
      </c>
      <c r="G253" s="8">
        <f t="shared" si="33"/>
        <v>20</v>
      </c>
      <c r="H253" s="9">
        <v>7.1506813029999998</v>
      </c>
      <c r="I253" s="8">
        <f t="shared" si="34"/>
        <v>7</v>
      </c>
      <c r="J253" s="10">
        <v>78.260395590000002</v>
      </c>
      <c r="K253" s="8">
        <f t="shared" si="35"/>
        <v>78</v>
      </c>
      <c r="L253" s="5" t="s">
        <v>47</v>
      </c>
    </row>
    <row r="254" spans="1:12">
      <c r="A254" s="6">
        <v>24</v>
      </c>
      <c r="B254" s="6">
        <v>55</v>
      </c>
      <c r="C254" s="6">
        <v>78</v>
      </c>
      <c r="D254" s="7">
        <v>17.302878849999999</v>
      </c>
      <c r="E254" s="8">
        <f t="shared" si="32"/>
        <v>17</v>
      </c>
      <c r="F254" s="7">
        <v>15.15405941</v>
      </c>
      <c r="G254" s="8">
        <f t="shared" si="33"/>
        <v>15</v>
      </c>
      <c r="H254" s="9">
        <v>6.6491957299999997</v>
      </c>
      <c r="I254" s="8">
        <f t="shared" si="34"/>
        <v>7</v>
      </c>
      <c r="J254" s="10">
        <v>75.577903840000005</v>
      </c>
      <c r="K254" s="8">
        <f t="shared" si="35"/>
        <v>76</v>
      </c>
      <c r="L254" s="5" t="s">
        <v>47</v>
      </c>
    </row>
    <row r="255" spans="1:12">
      <c r="A255" s="6">
        <v>29</v>
      </c>
      <c r="B255" s="6">
        <v>77</v>
      </c>
      <c r="C255" s="6">
        <v>75</v>
      </c>
      <c r="D255" s="7">
        <v>17.503611370000002</v>
      </c>
      <c r="E255" s="8">
        <f t="shared" si="32"/>
        <v>18</v>
      </c>
      <c r="F255" s="7">
        <v>15.48083156</v>
      </c>
      <c r="G255" s="8">
        <f t="shared" si="33"/>
        <v>15</v>
      </c>
      <c r="H255" s="9">
        <v>7.7785916180000001</v>
      </c>
      <c r="I255" s="8">
        <f t="shared" si="34"/>
        <v>8</v>
      </c>
      <c r="J255" s="10">
        <v>72.944667100000004</v>
      </c>
      <c r="K255" s="8">
        <f t="shared" si="35"/>
        <v>73</v>
      </c>
      <c r="L255" s="5" t="s">
        <v>47</v>
      </c>
    </row>
    <row r="256" spans="1:12">
      <c r="A256" s="6">
        <v>20</v>
      </c>
      <c r="B256" s="6">
        <v>60</v>
      </c>
      <c r="C256" s="6">
        <v>78</v>
      </c>
      <c r="D256" s="7">
        <v>18.172349990000001</v>
      </c>
      <c r="E256" s="8">
        <f t="shared" si="32"/>
        <v>18</v>
      </c>
      <c r="F256" s="7">
        <v>14.70085967</v>
      </c>
      <c r="G256" s="8">
        <f t="shared" si="33"/>
        <v>15</v>
      </c>
      <c r="H256" s="9">
        <v>6.3587403550000001</v>
      </c>
      <c r="I256" s="8">
        <f t="shared" si="34"/>
        <v>6</v>
      </c>
      <c r="J256" s="10">
        <v>90.776070700000005</v>
      </c>
      <c r="K256" s="8">
        <f t="shared" si="35"/>
        <v>91</v>
      </c>
      <c r="L256" s="5" t="s">
        <v>47</v>
      </c>
    </row>
    <row r="257" spans="1:12">
      <c r="A257" s="6">
        <v>56</v>
      </c>
      <c r="B257" s="6">
        <v>67</v>
      </c>
      <c r="C257" s="6">
        <v>78</v>
      </c>
      <c r="D257" s="7">
        <v>17.574456179999999</v>
      </c>
      <c r="E257" s="8">
        <f t="shared" si="32"/>
        <v>18</v>
      </c>
      <c r="F257" s="7">
        <v>16.718265720000002</v>
      </c>
      <c r="G257" s="8">
        <f t="shared" si="33"/>
        <v>17</v>
      </c>
      <c r="H257" s="9">
        <v>8.2554507580000003</v>
      </c>
      <c r="I257" s="8">
        <f t="shared" si="34"/>
        <v>8</v>
      </c>
      <c r="J257" s="10">
        <v>77.818914239999998</v>
      </c>
      <c r="K257" s="8">
        <f t="shared" si="35"/>
        <v>78</v>
      </c>
      <c r="L257" s="5" t="s">
        <v>47</v>
      </c>
    </row>
    <row r="258" spans="1:12">
      <c r="A258" s="6">
        <v>37</v>
      </c>
      <c r="B258" s="6">
        <v>66</v>
      </c>
      <c r="C258" s="6">
        <v>85</v>
      </c>
      <c r="D258" s="7">
        <v>20.931752549999999</v>
      </c>
      <c r="E258" s="8">
        <f t="shared" si="32"/>
        <v>21</v>
      </c>
      <c r="F258" s="7">
        <v>18.912954030000002</v>
      </c>
      <c r="G258" s="8">
        <f t="shared" si="33"/>
        <v>19</v>
      </c>
      <c r="H258" s="9">
        <v>6.4561484739999999</v>
      </c>
      <c r="I258" s="8">
        <f t="shared" si="34"/>
        <v>6</v>
      </c>
      <c r="J258" s="10">
        <v>78.069107950000003</v>
      </c>
      <c r="K258" s="8">
        <f t="shared" si="35"/>
        <v>78</v>
      </c>
      <c r="L258" s="5" t="s">
        <v>47</v>
      </c>
    </row>
    <row r="259" spans="1:12">
      <c r="A259" s="6">
        <v>49</v>
      </c>
      <c r="B259" s="6">
        <v>71</v>
      </c>
      <c r="C259" s="6">
        <v>76</v>
      </c>
      <c r="D259" s="7">
        <v>19.71098332</v>
      </c>
      <c r="E259" s="8">
        <f t="shared" ref="E259:E322" si="36">ROUND(D259, 0)</f>
        <v>20</v>
      </c>
      <c r="F259" s="7">
        <v>17.638794180000001</v>
      </c>
      <c r="G259" s="8">
        <f t="shared" ref="G259:G322" si="37">ROUND(F259, 0)</f>
        <v>18</v>
      </c>
      <c r="H259" s="9">
        <v>6.6130721450000003</v>
      </c>
      <c r="I259" s="8">
        <f t="shared" ref="I259:I322" si="38">ROUND(H259, 0)</f>
        <v>7</v>
      </c>
      <c r="J259" s="10">
        <v>85.579254370000001</v>
      </c>
      <c r="K259" s="8">
        <f t="shared" ref="K259:K322" si="39">ROUND(J259, 0)</f>
        <v>86</v>
      </c>
      <c r="L259" s="5" t="s">
        <v>47</v>
      </c>
    </row>
    <row r="260" spans="1:12">
      <c r="A260" s="6">
        <v>59</v>
      </c>
      <c r="B260" s="6">
        <v>69</v>
      </c>
      <c r="C260" s="6">
        <v>80</v>
      </c>
      <c r="D260" s="7">
        <v>19.079376839999998</v>
      </c>
      <c r="E260" s="8">
        <f t="shared" si="36"/>
        <v>19</v>
      </c>
      <c r="F260" s="7">
        <v>17.867549270000001</v>
      </c>
      <c r="G260" s="8">
        <f t="shared" si="37"/>
        <v>18</v>
      </c>
      <c r="H260" s="9">
        <v>8.1653592970000002</v>
      </c>
      <c r="I260" s="8">
        <f t="shared" si="38"/>
        <v>8</v>
      </c>
      <c r="J260" s="10">
        <v>69.406191370000002</v>
      </c>
      <c r="K260" s="8">
        <f t="shared" si="39"/>
        <v>69</v>
      </c>
      <c r="L260" s="5" t="s">
        <v>47</v>
      </c>
    </row>
    <row r="261" spans="1:12">
      <c r="A261" s="6">
        <v>20</v>
      </c>
      <c r="B261" s="6">
        <v>79</v>
      </c>
      <c r="C261" s="6">
        <v>77</v>
      </c>
      <c r="D261" s="7">
        <v>18.549886269999998</v>
      </c>
      <c r="E261" s="8">
        <f t="shared" si="36"/>
        <v>19</v>
      </c>
      <c r="F261" s="7">
        <v>16.025426889999999</v>
      </c>
      <c r="G261" s="8">
        <f t="shared" si="37"/>
        <v>16</v>
      </c>
      <c r="H261" s="9">
        <v>7.6486746600000002</v>
      </c>
      <c r="I261" s="8">
        <f t="shared" si="38"/>
        <v>8</v>
      </c>
      <c r="J261" s="10">
        <v>76.325652489999996</v>
      </c>
      <c r="K261" s="8">
        <f t="shared" si="39"/>
        <v>76</v>
      </c>
      <c r="L261" s="5" t="s">
        <v>47</v>
      </c>
    </row>
    <row r="262" spans="1:12">
      <c r="A262" s="6">
        <v>24</v>
      </c>
      <c r="B262" s="6">
        <v>56</v>
      </c>
      <c r="C262" s="6">
        <v>85</v>
      </c>
      <c r="D262" s="7">
        <v>18.199036469999999</v>
      </c>
      <c r="E262" s="8">
        <f t="shared" si="36"/>
        <v>18</v>
      </c>
      <c r="F262" s="7">
        <v>17.41333199</v>
      </c>
      <c r="G262" s="8">
        <f t="shared" si="37"/>
        <v>17</v>
      </c>
      <c r="H262" s="9">
        <v>6.5458885579999997</v>
      </c>
      <c r="I262" s="8">
        <f t="shared" si="38"/>
        <v>7</v>
      </c>
      <c r="J262" s="10">
        <v>80.640540299999998</v>
      </c>
      <c r="K262" s="8">
        <f t="shared" si="39"/>
        <v>81</v>
      </c>
      <c r="L262" s="5" t="s">
        <v>47</v>
      </c>
    </row>
    <row r="263" spans="1:12">
      <c r="A263" s="6">
        <v>51</v>
      </c>
      <c r="B263" s="6">
        <v>72</v>
      </c>
      <c r="C263" s="6">
        <v>75</v>
      </c>
      <c r="D263" s="7">
        <v>18.88852533</v>
      </c>
      <c r="E263" s="8">
        <f t="shared" si="36"/>
        <v>19</v>
      </c>
      <c r="F263" s="7">
        <v>14.994511449999999</v>
      </c>
      <c r="G263" s="8">
        <f t="shared" si="37"/>
        <v>15</v>
      </c>
      <c r="H263" s="9">
        <v>7.1042247969999996</v>
      </c>
      <c r="I263" s="8">
        <f t="shared" si="38"/>
        <v>7</v>
      </c>
      <c r="J263" s="10">
        <v>80.111338399999994</v>
      </c>
      <c r="K263" s="8">
        <f t="shared" si="39"/>
        <v>80</v>
      </c>
      <c r="L263" s="5" t="s">
        <v>47</v>
      </c>
    </row>
    <row r="264" spans="1:12">
      <c r="A264" s="6">
        <v>57</v>
      </c>
      <c r="B264" s="6">
        <v>73</v>
      </c>
      <c r="C264" s="6">
        <v>85</v>
      </c>
      <c r="D264" s="7">
        <v>18.493112050000001</v>
      </c>
      <c r="E264" s="8">
        <f t="shared" si="36"/>
        <v>18</v>
      </c>
      <c r="F264" s="7">
        <v>14.721150440000001</v>
      </c>
      <c r="G264" s="8">
        <f t="shared" si="37"/>
        <v>15</v>
      </c>
      <c r="H264" s="9">
        <v>7.3580996220000001</v>
      </c>
      <c r="I264" s="8">
        <f t="shared" si="38"/>
        <v>7</v>
      </c>
      <c r="J264" s="10">
        <v>91.945953520000003</v>
      </c>
      <c r="K264" s="8">
        <f t="shared" si="39"/>
        <v>92</v>
      </c>
      <c r="L264" s="5" t="s">
        <v>47</v>
      </c>
    </row>
    <row r="265" spans="1:12">
      <c r="A265" s="6">
        <v>22</v>
      </c>
      <c r="B265" s="6">
        <v>64</v>
      </c>
      <c r="C265" s="6">
        <v>82</v>
      </c>
      <c r="D265" s="7">
        <v>19.489743369999999</v>
      </c>
      <c r="E265" s="8">
        <f t="shared" si="36"/>
        <v>19</v>
      </c>
      <c r="F265" s="7">
        <v>17.17260319</v>
      </c>
      <c r="G265" s="8">
        <f t="shared" si="37"/>
        <v>17</v>
      </c>
      <c r="H265" s="9">
        <v>6.4740244999999996</v>
      </c>
      <c r="I265" s="8">
        <f t="shared" si="38"/>
        <v>6</v>
      </c>
      <c r="J265" s="10">
        <v>87.513127960000006</v>
      </c>
      <c r="K265" s="8">
        <f t="shared" si="39"/>
        <v>88</v>
      </c>
      <c r="L265" s="5" t="s">
        <v>47</v>
      </c>
    </row>
    <row r="266" spans="1:12">
      <c r="A266" s="6">
        <v>52</v>
      </c>
      <c r="B266" s="6">
        <v>73</v>
      </c>
      <c r="C266" s="6">
        <v>79</v>
      </c>
      <c r="D266" s="7">
        <v>17.257694990000001</v>
      </c>
      <c r="E266" s="8">
        <f t="shared" si="36"/>
        <v>17</v>
      </c>
      <c r="F266" s="7">
        <v>18.749439550000002</v>
      </c>
      <c r="G266" s="8">
        <f t="shared" si="37"/>
        <v>19</v>
      </c>
      <c r="H266" s="9">
        <v>7.8403393890000004</v>
      </c>
      <c r="I266" s="8">
        <f t="shared" si="38"/>
        <v>8</v>
      </c>
      <c r="J266" s="10">
        <v>94.002872139999994</v>
      </c>
      <c r="K266" s="8">
        <f t="shared" si="39"/>
        <v>94</v>
      </c>
      <c r="L266" s="5" t="s">
        <v>47</v>
      </c>
    </row>
    <row r="267" spans="1:12">
      <c r="A267" s="6">
        <v>29</v>
      </c>
      <c r="B267" s="6">
        <v>75</v>
      </c>
      <c r="C267" s="6">
        <v>75</v>
      </c>
      <c r="D267" s="7">
        <v>19.62416326</v>
      </c>
      <c r="E267" s="8">
        <f t="shared" si="36"/>
        <v>20</v>
      </c>
      <c r="F267" s="7">
        <v>18.71483156</v>
      </c>
      <c r="G267" s="8">
        <f t="shared" si="37"/>
        <v>19</v>
      </c>
      <c r="H267" s="9">
        <v>7.0647903650000003</v>
      </c>
      <c r="I267" s="8">
        <f t="shared" si="38"/>
        <v>7</v>
      </c>
      <c r="J267" s="10">
        <v>88.458569199999999</v>
      </c>
      <c r="K267" s="8">
        <f t="shared" si="39"/>
        <v>88</v>
      </c>
      <c r="L267" s="5" t="s">
        <v>47</v>
      </c>
    </row>
    <row r="268" spans="1:12">
      <c r="A268" s="6">
        <v>44</v>
      </c>
      <c r="B268" s="6">
        <v>59</v>
      </c>
      <c r="C268" s="6">
        <v>78</v>
      </c>
      <c r="D268" s="7">
        <v>20.675264729999999</v>
      </c>
      <c r="E268" s="8">
        <f t="shared" si="36"/>
        <v>21</v>
      </c>
      <c r="F268" s="7">
        <v>19.853889840000001</v>
      </c>
      <c r="G268" s="8">
        <f t="shared" si="37"/>
        <v>20</v>
      </c>
      <c r="H268" s="9">
        <v>7.5990334720000003</v>
      </c>
      <c r="I268" s="8">
        <f t="shared" si="38"/>
        <v>8</v>
      </c>
      <c r="J268" s="10">
        <v>84.783440080000005</v>
      </c>
      <c r="K268" s="8">
        <f t="shared" si="39"/>
        <v>85</v>
      </c>
      <c r="L268" s="5" t="s">
        <v>47</v>
      </c>
    </row>
    <row r="269" spans="1:12">
      <c r="A269" s="6">
        <v>41</v>
      </c>
      <c r="B269" s="6">
        <v>69</v>
      </c>
      <c r="C269" s="6">
        <v>82</v>
      </c>
      <c r="D269" s="7">
        <v>20.023814890000001</v>
      </c>
      <c r="E269" s="8">
        <f t="shared" si="36"/>
        <v>20</v>
      </c>
      <c r="F269" s="7">
        <v>16.632944550000001</v>
      </c>
      <c r="G269" s="8">
        <f t="shared" si="37"/>
        <v>17</v>
      </c>
      <c r="H269" s="9">
        <v>6.7155872319999999</v>
      </c>
      <c r="I269" s="8">
        <f t="shared" si="38"/>
        <v>7</v>
      </c>
      <c r="J269" s="10">
        <v>68.978065419999993</v>
      </c>
      <c r="K269" s="8">
        <f t="shared" si="39"/>
        <v>69</v>
      </c>
      <c r="L269" s="5" t="s">
        <v>47</v>
      </c>
    </row>
    <row r="270" spans="1:12">
      <c r="A270" s="6">
        <v>52</v>
      </c>
      <c r="B270" s="6">
        <v>56</v>
      </c>
      <c r="C270" s="6">
        <v>85</v>
      </c>
      <c r="D270" s="7">
        <v>20.118744599999999</v>
      </c>
      <c r="E270" s="8">
        <f t="shared" si="36"/>
        <v>20</v>
      </c>
      <c r="F270" s="7">
        <v>14.44228303</v>
      </c>
      <c r="G270" s="8">
        <f t="shared" si="37"/>
        <v>14</v>
      </c>
      <c r="H270" s="9">
        <v>6.8171242200000002</v>
      </c>
      <c r="I270" s="8">
        <f t="shared" si="38"/>
        <v>7</v>
      </c>
      <c r="J270" s="10">
        <v>88.681686429999999</v>
      </c>
      <c r="K270" s="8">
        <f t="shared" si="39"/>
        <v>89</v>
      </c>
      <c r="L270" s="5" t="s">
        <v>47</v>
      </c>
    </row>
    <row r="271" spans="1:12">
      <c r="A271" s="6">
        <v>34</v>
      </c>
      <c r="B271" s="6">
        <v>76</v>
      </c>
      <c r="C271" s="6">
        <v>80</v>
      </c>
      <c r="D271" s="7">
        <v>20.656917929999999</v>
      </c>
      <c r="E271" s="8">
        <f t="shared" si="36"/>
        <v>21</v>
      </c>
      <c r="F271" s="7">
        <v>15.845725659999999</v>
      </c>
      <c r="G271" s="8">
        <f t="shared" si="37"/>
        <v>16</v>
      </c>
      <c r="H271" s="9">
        <v>7.9854173929999996</v>
      </c>
      <c r="I271" s="8">
        <f t="shared" si="38"/>
        <v>8</v>
      </c>
      <c r="J271" s="10">
        <v>65.238111430000004</v>
      </c>
      <c r="K271" s="8">
        <f t="shared" si="39"/>
        <v>65</v>
      </c>
      <c r="L271" s="5" t="s">
        <v>47</v>
      </c>
    </row>
    <row r="272" spans="1:12">
      <c r="A272" s="6">
        <v>42</v>
      </c>
      <c r="B272" s="6">
        <v>74</v>
      </c>
      <c r="C272" s="6">
        <v>83</v>
      </c>
      <c r="D272" s="7">
        <v>19.258255699999999</v>
      </c>
      <c r="E272" s="8">
        <f t="shared" si="36"/>
        <v>19</v>
      </c>
      <c r="F272" s="7">
        <v>14.2804191</v>
      </c>
      <c r="G272" s="8">
        <f t="shared" si="37"/>
        <v>14</v>
      </c>
      <c r="H272" s="9">
        <v>7.545258424</v>
      </c>
      <c r="I272" s="8">
        <f t="shared" si="38"/>
        <v>8</v>
      </c>
      <c r="J272" s="10">
        <v>65.780420320000005</v>
      </c>
      <c r="K272" s="8">
        <f t="shared" si="39"/>
        <v>66</v>
      </c>
      <c r="L272" s="5" t="s">
        <v>47</v>
      </c>
    </row>
    <row r="273" spans="1:12">
      <c r="A273" s="6">
        <v>34</v>
      </c>
      <c r="B273" s="6">
        <v>71</v>
      </c>
      <c r="C273" s="6">
        <v>79</v>
      </c>
      <c r="D273" s="7">
        <v>17.927806</v>
      </c>
      <c r="E273" s="8">
        <f t="shared" si="36"/>
        <v>18</v>
      </c>
      <c r="F273" s="7">
        <v>15.85622899</v>
      </c>
      <c r="G273" s="8">
        <f t="shared" si="37"/>
        <v>16</v>
      </c>
      <c r="H273" s="9">
        <v>7.7289981970000001</v>
      </c>
      <c r="I273" s="8">
        <f t="shared" si="38"/>
        <v>8</v>
      </c>
      <c r="J273" s="10">
        <v>74.638727619999997</v>
      </c>
      <c r="K273" s="8">
        <f t="shared" si="39"/>
        <v>75</v>
      </c>
      <c r="L273" s="5" t="s">
        <v>47</v>
      </c>
    </row>
    <row r="274" spans="1:12">
      <c r="A274" s="6">
        <v>27</v>
      </c>
      <c r="B274" s="6">
        <v>73</v>
      </c>
      <c r="C274" s="6">
        <v>79</v>
      </c>
      <c r="D274" s="7">
        <v>19.162882679999999</v>
      </c>
      <c r="E274" s="8">
        <f t="shared" si="36"/>
        <v>19</v>
      </c>
      <c r="F274" s="7">
        <v>15.835006549999999</v>
      </c>
      <c r="G274" s="8">
        <f t="shared" si="37"/>
        <v>16</v>
      </c>
      <c r="H274" s="9">
        <v>7.3549734510000002</v>
      </c>
      <c r="I274" s="8">
        <f t="shared" si="38"/>
        <v>7</v>
      </c>
      <c r="J274" s="10">
        <v>82.697668289999996</v>
      </c>
      <c r="K274" s="8">
        <f t="shared" si="39"/>
        <v>83</v>
      </c>
      <c r="L274" s="5" t="s">
        <v>47</v>
      </c>
    </row>
    <row r="275" spans="1:12">
      <c r="A275" s="6">
        <v>30</v>
      </c>
      <c r="B275" s="6">
        <v>70</v>
      </c>
      <c r="C275" s="6">
        <v>79</v>
      </c>
      <c r="D275" s="7">
        <v>20.269422710000001</v>
      </c>
      <c r="E275" s="8">
        <f t="shared" si="36"/>
        <v>20</v>
      </c>
      <c r="F275" s="7">
        <v>19.96978871</v>
      </c>
      <c r="G275" s="8">
        <f t="shared" si="37"/>
        <v>20</v>
      </c>
      <c r="H275" s="9">
        <v>7.3131222349999998</v>
      </c>
      <c r="I275" s="8">
        <f t="shared" si="38"/>
        <v>7</v>
      </c>
      <c r="J275" s="10">
        <v>69.644491819999999</v>
      </c>
      <c r="K275" s="8">
        <f t="shared" si="39"/>
        <v>70</v>
      </c>
      <c r="L275" s="5" t="s">
        <v>47</v>
      </c>
    </row>
    <row r="276" spans="1:12">
      <c r="A276" s="6">
        <v>57</v>
      </c>
      <c r="B276" s="6">
        <v>57</v>
      </c>
      <c r="C276" s="6">
        <v>75</v>
      </c>
      <c r="D276" s="7">
        <v>17.091042229999999</v>
      </c>
      <c r="E276" s="8">
        <f t="shared" si="36"/>
        <v>17</v>
      </c>
      <c r="F276" s="7">
        <v>18.251420679999999</v>
      </c>
      <c r="G276" s="8">
        <f t="shared" si="37"/>
        <v>18</v>
      </c>
      <c r="H276" s="9">
        <v>7.7850390760000003</v>
      </c>
      <c r="I276" s="8">
        <f t="shared" si="38"/>
        <v>8</v>
      </c>
      <c r="J276" s="10">
        <v>87.274448660000004</v>
      </c>
      <c r="K276" s="8">
        <f t="shared" si="39"/>
        <v>87</v>
      </c>
      <c r="L276" s="5" t="s">
        <v>47</v>
      </c>
    </row>
    <row r="277" spans="1:12">
      <c r="A277" s="6">
        <v>27</v>
      </c>
      <c r="B277" s="6">
        <v>79</v>
      </c>
      <c r="C277" s="6">
        <v>82</v>
      </c>
      <c r="D277" s="7">
        <v>17.065792930000001</v>
      </c>
      <c r="E277" s="8">
        <f t="shared" si="36"/>
        <v>17</v>
      </c>
      <c r="F277" s="7">
        <v>17.540240659999998</v>
      </c>
      <c r="G277" s="8">
        <f t="shared" si="37"/>
        <v>18</v>
      </c>
      <c r="H277" s="9">
        <v>6.307004923</v>
      </c>
      <c r="I277" s="8">
        <f t="shared" si="38"/>
        <v>6</v>
      </c>
      <c r="J277" s="10">
        <v>70.871505769999999</v>
      </c>
      <c r="K277" s="8">
        <f t="shared" si="39"/>
        <v>71</v>
      </c>
      <c r="L277" s="5" t="s">
        <v>47</v>
      </c>
    </row>
    <row r="278" spans="1:12">
      <c r="A278" s="6">
        <v>32</v>
      </c>
      <c r="B278" s="6">
        <v>71</v>
      </c>
      <c r="C278" s="6">
        <v>85</v>
      </c>
      <c r="D278" s="7">
        <v>20.62767492</v>
      </c>
      <c r="E278" s="8">
        <f t="shared" si="36"/>
        <v>21</v>
      </c>
      <c r="F278" s="7">
        <v>14.440088709999999</v>
      </c>
      <c r="G278" s="8">
        <f t="shared" si="37"/>
        <v>14</v>
      </c>
      <c r="H278" s="9">
        <v>6.4039823159999996</v>
      </c>
      <c r="I278" s="8">
        <f t="shared" si="38"/>
        <v>6</v>
      </c>
      <c r="J278" s="10">
        <v>92.066303059999996</v>
      </c>
      <c r="K278" s="8">
        <f t="shared" si="39"/>
        <v>92</v>
      </c>
      <c r="L278" s="5" t="s">
        <v>47</v>
      </c>
    </row>
    <row r="279" spans="1:12">
      <c r="A279" s="6">
        <v>31</v>
      </c>
      <c r="B279" s="6">
        <v>76</v>
      </c>
      <c r="C279" s="6">
        <v>82</v>
      </c>
      <c r="D279" s="7">
        <v>20.824845100000001</v>
      </c>
      <c r="E279" s="8">
        <f t="shared" si="36"/>
        <v>21</v>
      </c>
      <c r="F279" s="7">
        <v>17.850570829999999</v>
      </c>
      <c r="G279" s="8">
        <f t="shared" si="37"/>
        <v>18</v>
      </c>
      <c r="H279" s="9">
        <v>7.5992799910000004</v>
      </c>
      <c r="I279" s="8">
        <f t="shared" si="38"/>
        <v>8</v>
      </c>
      <c r="J279" s="10">
        <v>79.205092120000003</v>
      </c>
      <c r="K279" s="8">
        <f t="shared" si="39"/>
        <v>79</v>
      </c>
      <c r="L279" s="5" t="s">
        <v>47</v>
      </c>
    </row>
    <row r="280" spans="1:12">
      <c r="A280" s="6">
        <v>33</v>
      </c>
      <c r="B280" s="6">
        <v>75</v>
      </c>
      <c r="C280" s="6">
        <v>84</v>
      </c>
      <c r="D280" s="7">
        <v>19.462104010000001</v>
      </c>
      <c r="E280" s="8">
        <f t="shared" si="36"/>
        <v>19</v>
      </c>
      <c r="F280" s="7">
        <v>18.728319930000001</v>
      </c>
      <c r="G280" s="8">
        <f t="shared" si="37"/>
        <v>19</v>
      </c>
      <c r="H280" s="9">
        <v>7.2170184590000002</v>
      </c>
      <c r="I280" s="8">
        <f t="shared" si="38"/>
        <v>7</v>
      </c>
      <c r="J280" s="10">
        <v>68.814051489999997</v>
      </c>
      <c r="K280" s="8">
        <f t="shared" si="39"/>
        <v>69</v>
      </c>
      <c r="L280" s="5" t="s">
        <v>47</v>
      </c>
    </row>
    <row r="281" spans="1:12">
      <c r="A281" s="6">
        <v>47</v>
      </c>
      <c r="B281" s="6">
        <v>80</v>
      </c>
      <c r="C281" s="6">
        <v>77</v>
      </c>
      <c r="D281" s="7">
        <v>17.18248372</v>
      </c>
      <c r="E281" s="8">
        <f t="shared" si="36"/>
        <v>17</v>
      </c>
      <c r="F281" s="7">
        <v>16.428918339999999</v>
      </c>
      <c r="G281" s="8">
        <f t="shared" si="37"/>
        <v>16</v>
      </c>
      <c r="H281" s="9">
        <v>7.5611080060000004</v>
      </c>
      <c r="I281" s="8">
        <f t="shared" si="38"/>
        <v>8</v>
      </c>
      <c r="J281" s="10">
        <v>72.850173440000006</v>
      </c>
      <c r="K281" s="8">
        <f t="shared" si="39"/>
        <v>73</v>
      </c>
      <c r="L281" s="5" t="s">
        <v>47</v>
      </c>
    </row>
    <row r="282" spans="1:12">
      <c r="A282" s="6">
        <v>54</v>
      </c>
      <c r="B282" s="6">
        <v>62</v>
      </c>
      <c r="C282" s="6">
        <v>80</v>
      </c>
      <c r="D282" s="7">
        <v>17.489116989999999</v>
      </c>
      <c r="E282" s="8">
        <f t="shared" si="36"/>
        <v>17</v>
      </c>
      <c r="F282" s="7">
        <v>16.39055394</v>
      </c>
      <c r="G282" s="8">
        <f t="shared" si="37"/>
        <v>16</v>
      </c>
      <c r="H282" s="9">
        <v>7.4895450739999996</v>
      </c>
      <c r="I282" s="8">
        <f t="shared" si="38"/>
        <v>7</v>
      </c>
      <c r="J282" s="10">
        <v>79.457583330000006</v>
      </c>
      <c r="K282" s="8">
        <f t="shared" si="39"/>
        <v>79</v>
      </c>
      <c r="L282" s="5" t="s">
        <v>47</v>
      </c>
    </row>
    <row r="283" spans="1:12">
      <c r="A283" s="6">
        <v>47</v>
      </c>
      <c r="B283" s="6">
        <v>79</v>
      </c>
      <c r="C283" s="6">
        <v>78</v>
      </c>
      <c r="D283" s="7">
        <v>17.483953769999999</v>
      </c>
      <c r="E283" s="8">
        <f t="shared" si="36"/>
        <v>17</v>
      </c>
      <c r="F283" s="7">
        <v>14.760145229999999</v>
      </c>
      <c r="G283" s="8">
        <f t="shared" si="37"/>
        <v>15</v>
      </c>
      <c r="H283" s="9">
        <v>6.6096967339999999</v>
      </c>
      <c r="I283" s="8">
        <f t="shared" si="38"/>
        <v>7</v>
      </c>
      <c r="J283" s="10">
        <v>65.113656309999996</v>
      </c>
      <c r="K283" s="8">
        <f t="shared" si="39"/>
        <v>65</v>
      </c>
      <c r="L283" s="5" t="s">
        <v>47</v>
      </c>
    </row>
    <row r="284" spans="1:12">
      <c r="A284" s="6">
        <v>35</v>
      </c>
      <c r="B284" s="6">
        <v>57</v>
      </c>
      <c r="C284" s="6">
        <v>83</v>
      </c>
      <c r="D284" s="7">
        <v>19.483167940000001</v>
      </c>
      <c r="E284" s="8">
        <f t="shared" si="36"/>
        <v>19</v>
      </c>
      <c r="F284" s="7">
        <v>17.445346409999999</v>
      </c>
      <c r="G284" s="8">
        <f t="shared" si="37"/>
        <v>17</v>
      </c>
      <c r="H284" s="9">
        <v>7.4768009429999998</v>
      </c>
      <c r="I284" s="8">
        <f t="shared" si="38"/>
        <v>7</v>
      </c>
      <c r="J284" s="10">
        <v>80.498629100000002</v>
      </c>
      <c r="K284" s="8">
        <f t="shared" si="39"/>
        <v>80</v>
      </c>
      <c r="L284" s="5" t="s">
        <v>47</v>
      </c>
    </row>
    <row r="285" spans="1:12">
      <c r="A285" s="6">
        <v>53</v>
      </c>
      <c r="B285" s="6">
        <v>73</v>
      </c>
      <c r="C285" s="6">
        <v>77</v>
      </c>
      <c r="D285" s="7">
        <v>19.713597329999999</v>
      </c>
      <c r="E285" s="8">
        <f t="shared" si="36"/>
        <v>20</v>
      </c>
      <c r="F285" s="7">
        <v>18.096657390000001</v>
      </c>
      <c r="G285" s="8">
        <f t="shared" si="37"/>
        <v>18</v>
      </c>
      <c r="H285" s="9">
        <v>7.3254512790000001</v>
      </c>
      <c r="I285" s="8">
        <f t="shared" si="38"/>
        <v>7</v>
      </c>
      <c r="J285" s="10">
        <v>73.64476535</v>
      </c>
      <c r="K285" s="8">
        <f t="shared" si="39"/>
        <v>74</v>
      </c>
      <c r="L285" s="5" t="s">
        <v>47</v>
      </c>
    </row>
    <row r="286" spans="1:12">
      <c r="A286" s="6">
        <v>45</v>
      </c>
      <c r="B286" s="6">
        <v>61</v>
      </c>
      <c r="C286" s="6">
        <v>78</v>
      </c>
      <c r="D286" s="7">
        <v>19.48649305</v>
      </c>
      <c r="E286" s="8">
        <f t="shared" si="36"/>
        <v>19</v>
      </c>
      <c r="F286" s="7">
        <v>16.062400740000001</v>
      </c>
      <c r="G286" s="8">
        <f t="shared" si="37"/>
        <v>16</v>
      </c>
      <c r="H286" s="9">
        <v>6.4893892820000003</v>
      </c>
      <c r="I286" s="8">
        <f t="shared" si="38"/>
        <v>6</v>
      </c>
      <c r="J286" s="10">
        <v>81.528426899999999</v>
      </c>
      <c r="K286" s="8">
        <f t="shared" si="39"/>
        <v>82</v>
      </c>
      <c r="L286" s="5" t="s">
        <v>47</v>
      </c>
    </row>
    <row r="287" spans="1:12">
      <c r="A287" s="6">
        <v>37</v>
      </c>
      <c r="B287" s="6">
        <v>78</v>
      </c>
      <c r="C287" s="6">
        <v>79</v>
      </c>
      <c r="D287" s="7">
        <v>19.952648289999999</v>
      </c>
      <c r="E287" s="8">
        <f t="shared" si="36"/>
        <v>20</v>
      </c>
      <c r="F287" s="7">
        <v>14.826330990000001</v>
      </c>
      <c r="G287" s="8">
        <f t="shared" si="37"/>
        <v>15</v>
      </c>
      <c r="H287" s="9">
        <v>7.7863663220000001</v>
      </c>
      <c r="I287" s="8">
        <f t="shared" si="38"/>
        <v>8</v>
      </c>
      <c r="J287" s="10">
        <v>88.681031099999998</v>
      </c>
      <c r="K287" s="8">
        <f t="shared" si="39"/>
        <v>89</v>
      </c>
      <c r="L287" s="5" t="s">
        <v>47</v>
      </c>
    </row>
    <row r="288" spans="1:12">
      <c r="A288" s="6">
        <v>30</v>
      </c>
      <c r="B288" s="6">
        <v>75</v>
      </c>
      <c r="C288" s="6">
        <v>81</v>
      </c>
      <c r="D288" s="7">
        <v>19.417897360000001</v>
      </c>
      <c r="E288" s="8">
        <f t="shared" si="36"/>
        <v>19</v>
      </c>
      <c r="F288" s="7">
        <v>16.804722430000002</v>
      </c>
      <c r="G288" s="8">
        <f t="shared" si="37"/>
        <v>17</v>
      </c>
      <c r="H288" s="9">
        <v>6.4084378859999998</v>
      </c>
      <c r="I288" s="8">
        <f t="shared" si="38"/>
        <v>6</v>
      </c>
      <c r="J288" s="10">
        <v>68.495118899999994</v>
      </c>
      <c r="K288" s="8">
        <f t="shared" si="39"/>
        <v>68</v>
      </c>
      <c r="L288" s="5" t="s">
        <v>47</v>
      </c>
    </row>
    <row r="289" spans="1:12">
      <c r="A289" s="6">
        <v>37</v>
      </c>
      <c r="B289" s="6">
        <v>55</v>
      </c>
      <c r="C289" s="6">
        <v>82</v>
      </c>
      <c r="D289" s="7">
        <v>19.455918480000001</v>
      </c>
      <c r="E289" s="8">
        <f t="shared" si="36"/>
        <v>19</v>
      </c>
      <c r="F289" s="7">
        <v>18.02235902</v>
      </c>
      <c r="G289" s="8">
        <f t="shared" si="37"/>
        <v>18</v>
      </c>
      <c r="H289" s="9">
        <v>8.4238737029999999</v>
      </c>
      <c r="I289" s="8">
        <f t="shared" si="38"/>
        <v>8</v>
      </c>
      <c r="J289" s="10">
        <v>78.449105639999999</v>
      </c>
      <c r="K289" s="8">
        <f t="shared" si="39"/>
        <v>78</v>
      </c>
      <c r="L289" s="5" t="s">
        <v>47</v>
      </c>
    </row>
    <row r="290" spans="1:12">
      <c r="A290" s="6">
        <v>53</v>
      </c>
      <c r="B290" s="6">
        <v>65</v>
      </c>
      <c r="C290" s="6">
        <v>76</v>
      </c>
      <c r="D290" s="7">
        <v>20.191377589999998</v>
      </c>
      <c r="E290" s="8">
        <f t="shared" si="36"/>
        <v>20</v>
      </c>
      <c r="F290" s="7">
        <v>16.419982690000001</v>
      </c>
      <c r="G290" s="8">
        <f t="shared" si="37"/>
        <v>16</v>
      </c>
      <c r="H290" s="9">
        <v>8.7199608929999997</v>
      </c>
      <c r="I290" s="8">
        <f t="shared" si="38"/>
        <v>9</v>
      </c>
      <c r="J290" s="10">
        <v>77.337953560000003</v>
      </c>
      <c r="K290" s="8">
        <f t="shared" si="39"/>
        <v>77</v>
      </c>
      <c r="L290" s="5" t="s">
        <v>47</v>
      </c>
    </row>
    <row r="291" spans="1:12">
      <c r="A291" s="6">
        <v>22</v>
      </c>
      <c r="B291" s="6">
        <v>60</v>
      </c>
      <c r="C291" s="6">
        <v>85</v>
      </c>
      <c r="D291" s="7">
        <v>18.839290800000001</v>
      </c>
      <c r="E291" s="8">
        <f t="shared" si="36"/>
        <v>19</v>
      </c>
      <c r="F291" s="7">
        <v>14.740718559999999</v>
      </c>
      <c r="G291" s="8">
        <f t="shared" si="37"/>
        <v>15</v>
      </c>
      <c r="H291" s="9">
        <v>7.8119979769999999</v>
      </c>
      <c r="I291" s="8">
        <f t="shared" si="38"/>
        <v>8</v>
      </c>
      <c r="J291" s="10">
        <v>94.781895939999998</v>
      </c>
      <c r="K291" s="8">
        <f t="shared" si="39"/>
        <v>95</v>
      </c>
      <c r="L291" s="5" t="s">
        <v>47</v>
      </c>
    </row>
    <row r="292" spans="1:12">
      <c r="A292" s="6">
        <v>60</v>
      </c>
      <c r="B292" s="6">
        <v>61</v>
      </c>
      <c r="C292" s="6">
        <v>78</v>
      </c>
      <c r="D292" s="7">
        <v>20.712192819999999</v>
      </c>
      <c r="E292" s="8">
        <f t="shared" si="36"/>
        <v>21</v>
      </c>
      <c r="F292" s="7">
        <v>19.836433079999999</v>
      </c>
      <c r="G292" s="8">
        <f t="shared" si="37"/>
        <v>20</v>
      </c>
      <c r="H292" s="9">
        <v>6.3171532050000003</v>
      </c>
      <c r="I292" s="8">
        <f t="shared" si="38"/>
        <v>6</v>
      </c>
      <c r="J292" s="10">
        <v>94.036598670000004</v>
      </c>
      <c r="K292" s="8">
        <f t="shared" si="39"/>
        <v>94</v>
      </c>
      <c r="L292" s="5" t="s">
        <v>47</v>
      </c>
    </row>
    <row r="293" spans="1:12">
      <c r="A293" s="6">
        <v>42</v>
      </c>
      <c r="B293" s="6">
        <v>67</v>
      </c>
      <c r="C293" s="6">
        <v>77</v>
      </c>
      <c r="D293" s="7">
        <v>18.994244479999999</v>
      </c>
      <c r="E293" s="8">
        <f t="shared" si="36"/>
        <v>19</v>
      </c>
      <c r="F293" s="7">
        <v>15.9362937</v>
      </c>
      <c r="G293" s="8">
        <f t="shared" si="37"/>
        <v>16</v>
      </c>
      <c r="H293" s="9">
        <v>7.1144052880000004</v>
      </c>
      <c r="I293" s="8">
        <f t="shared" si="38"/>
        <v>7</v>
      </c>
      <c r="J293" s="10">
        <v>78.697071989999998</v>
      </c>
      <c r="K293" s="8">
        <f t="shared" si="39"/>
        <v>79</v>
      </c>
      <c r="L293" s="5" t="s">
        <v>47</v>
      </c>
    </row>
    <row r="294" spans="1:12">
      <c r="A294" s="6">
        <v>39</v>
      </c>
      <c r="B294" s="6">
        <v>76</v>
      </c>
      <c r="C294" s="6">
        <v>76</v>
      </c>
      <c r="D294" s="7">
        <v>19.968374619999999</v>
      </c>
      <c r="E294" s="8">
        <f t="shared" si="36"/>
        <v>20</v>
      </c>
      <c r="F294" s="7">
        <v>15.573243890000001</v>
      </c>
      <c r="G294" s="8">
        <f t="shared" si="37"/>
        <v>16</v>
      </c>
      <c r="H294" s="9">
        <v>8.1359007259999991</v>
      </c>
      <c r="I294" s="8">
        <f t="shared" si="38"/>
        <v>8</v>
      </c>
      <c r="J294" s="10">
        <v>69.157590619999993</v>
      </c>
      <c r="K294" s="8">
        <f t="shared" si="39"/>
        <v>69</v>
      </c>
      <c r="L294" s="5" t="s">
        <v>47</v>
      </c>
    </row>
    <row r="295" spans="1:12">
      <c r="A295" s="6">
        <v>35</v>
      </c>
      <c r="B295" s="6">
        <v>63</v>
      </c>
      <c r="C295" s="6">
        <v>76</v>
      </c>
      <c r="D295" s="7">
        <v>17.815645480000001</v>
      </c>
      <c r="E295" s="8">
        <f t="shared" si="36"/>
        <v>18</v>
      </c>
      <c r="F295" s="7">
        <v>17.607566349999999</v>
      </c>
      <c r="G295" s="8">
        <f t="shared" si="37"/>
        <v>18</v>
      </c>
      <c r="H295" s="9">
        <v>7.7141530380000001</v>
      </c>
      <c r="I295" s="8">
        <f t="shared" si="38"/>
        <v>8</v>
      </c>
      <c r="J295" s="10">
        <v>90.820976009999995</v>
      </c>
      <c r="K295" s="8">
        <f t="shared" si="39"/>
        <v>91</v>
      </c>
      <c r="L295" s="5" t="s">
        <v>47</v>
      </c>
    </row>
    <row r="296" spans="1:12">
      <c r="A296" s="6">
        <v>30</v>
      </c>
      <c r="B296" s="6">
        <v>65</v>
      </c>
      <c r="C296" s="6">
        <v>82</v>
      </c>
      <c r="D296" s="7">
        <v>20.714243840000002</v>
      </c>
      <c r="E296" s="8">
        <f t="shared" si="36"/>
        <v>21</v>
      </c>
      <c r="F296" s="7">
        <v>15.27824066</v>
      </c>
      <c r="G296" s="8">
        <f t="shared" si="37"/>
        <v>15</v>
      </c>
      <c r="H296" s="9">
        <v>7.1037980689999998</v>
      </c>
      <c r="I296" s="8">
        <f t="shared" si="38"/>
        <v>7</v>
      </c>
      <c r="J296" s="10">
        <v>76.778886720000003</v>
      </c>
      <c r="K296" s="8">
        <f t="shared" si="39"/>
        <v>77</v>
      </c>
      <c r="L296" s="5" t="s">
        <v>47</v>
      </c>
    </row>
    <row r="297" spans="1:12">
      <c r="A297" s="6">
        <v>57</v>
      </c>
      <c r="B297" s="6">
        <v>56</v>
      </c>
      <c r="C297" s="6">
        <v>78</v>
      </c>
      <c r="D297" s="7">
        <v>17.341502290000001</v>
      </c>
      <c r="E297" s="8">
        <f t="shared" si="36"/>
        <v>17</v>
      </c>
      <c r="F297" s="7">
        <v>18.756262549999999</v>
      </c>
      <c r="G297" s="8">
        <f t="shared" si="37"/>
        <v>19</v>
      </c>
      <c r="H297" s="9">
        <v>8.8614796679999994</v>
      </c>
      <c r="I297" s="8">
        <f t="shared" si="38"/>
        <v>9</v>
      </c>
      <c r="J297" s="10">
        <v>67.9545435</v>
      </c>
      <c r="K297" s="8">
        <f t="shared" si="39"/>
        <v>68</v>
      </c>
      <c r="L297" s="5" t="s">
        <v>47</v>
      </c>
    </row>
    <row r="298" spans="1:12">
      <c r="A298" s="6">
        <v>48</v>
      </c>
      <c r="B298" s="6">
        <v>65</v>
      </c>
      <c r="C298" s="6">
        <v>78</v>
      </c>
      <c r="D298" s="7">
        <v>17.437327140000001</v>
      </c>
      <c r="E298" s="8">
        <f t="shared" si="36"/>
        <v>17</v>
      </c>
      <c r="F298" s="7">
        <v>14.338474059999999</v>
      </c>
      <c r="G298" s="8">
        <f t="shared" si="37"/>
        <v>14</v>
      </c>
      <c r="H298" s="9">
        <v>7.8611281479999997</v>
      </c>
      <c r="I298" s="8">
        <f t="shared" si="38"/>
        <v>8</v>
      </c>
      <c r="J298" s="10">
        <v>73.092670400000003</v>
      </c>
      <c r="K298" s="8">
        <f t="shared" si="39"/>
        <v>73</v>
      </c>
      <c r="L298" s="5" t="s">
        <v>47</v>
      </c>
    </row>
    <row r="299" spans="1:12">
      <c r="A299" s="6">
        <v>36</v>
      </c>
      <c r="B299" s="6">
        <v>56</v>
      </c>
      <c r="C299" s="6">
        <v>83</v>
      </c>
      <c r="D299" s="7">
        <v>18.89780215</v>
      </c>
      <c r="E299" s="8">
        <f t="shared" si="36"/>
        <v>19</v>
      </c>
      <c r="F299" s="7">
        <v>19.761829460000001</v>
      </c>
      <c r="G299" s="8">
        <f t="shared" si="37"/>
        <v>20</v>
      </c>
      <c r="H299" s="9">
        <v>7.4526709000000002</v>
      </c>
      <c r="I299" s="8">
        <f t="shared" si="38"/>
        <v>7</v>
      </c>
      <c r="J299" s="10">
        <v>69.095124769999998</v>
      </c>
      <c r="K299" s="8">
        <f t="shared" si="39"/>
        <v>69</v>
      </c>
      <c r="L299" s="5" t="s">
        <v>47</v>
      </c>
    </row>
    <row r="300" spans="1:12">
      <c r="A300" s="6">
        <v>40</v>
      </c>
      <c r="B300" s="6">
        <v>58</v>
      </c>
      <c r="C300" s="6">
        <v>75</v>
      </c>
      <c r="D300" s="7">
        <v>18.591907710000001</v>
      </c>
      <c r="E300" s="8">
        <f t="shared" si="36"/>
        <v>19</v>
      </c>
      <c r="F300" s="7">
        <v>14.77959596</v>
      </c>
      <c r="G300" s="8">
        <f t="shared" si="37"/>
        <v>15</v>
      </c>
      <c r="H300" s="9">
        <v>7.1680960550000004</v>
      </c>
      <c r="I300" s="8">
        <f t="shared" si="38"/>
        <v>7</v>
      </c>
      <c r="J300" s="10">
        <v>89.609824509999996</v>
      </c>
      <c r="K300" s="8">
        <f t="shared" si="39"/>
        <v>90</v>
      </c>
      <c r="L300" s="5" t="s">
        <v>47</v>
      </c>
    </row>
    <row r="301" spans="1:12">
      <c r="A301" s="6">
        <v>49</v>
      </c>
      <c r="B301" s="6">
        <v>69</v>
      </c>
      <c r="C301" s="6">
        <v>82</v>
      </c>
      <c r="D301" s="7">
        <v>18.315614929999999</v>
      </c>
      <c r="E301" s="8">
        <f t="shared" si="36"/>
        <v>18</v>
      </c>
      <c r="F301" s="7">
        <v>15.36143547</v>
      </c>
      <c r="G301" s="8">
        <f t="shared" si="37"/>
        <v>15</v>
      </c>
      <c r="H301" s="9">
        <v>7.2631185499999997</v>
      </c>
      <c r="I301" s="8">
        <f t="shared" si="38"/>
        <v>7</v>
      </c>
      <c r="J301" s="10">
        <v>81.787104630000002</v>
      </c>
      <c r="K301" s="8">
        <f t="shared" si="39"/>
        <v>82</v>
      </c>
      <c r="L301" s="5" t="s">
        <v>47</v>
      </c>
    </row>
    <row r="302" spans="1:12">
      <c r="A302" s="6">
        <v>13</v>
      </c>
      <c r="B302" s="6">
        <v>60</v>
      </c>
      <c r="C302" s="6">
        <v>25</v>
      </c>
      <c r="D302" s="7">
        <v>17.136927740000001</v>
      </c>
      <c r="E302" s="8">
        <f t="shared" si="36"/>
        <v>17</v>
      </c>
      <c r="F302" s="7">
        <v>20.595416929999999</v>
      </c>
      <c r="G302" s="8">
        <f t="shared" si="37"/>
        <v>21</v>
      </c>
      <c r="H302" s="9">
        <v>5.6859716599999999</v>
      </c>
      <c r="I302" s="8">
        <f t="shared" si="38"/>
        <v>6</v>
      </c>
      <c r="J302" s="10">
        <v>128.25686200000001</v>
      </c>
      <c r="K302" s="8">
        <f t="shared" si="39"/>
        <v>128</v>
      </c>
      <c r="L302" s="5" t="s">
        <v>57</v>
      </c>
    </row>
    <row r="303" spans="1:12">
      <c r="A303" s="6">
        <v>25</v>
      </c>
      <c r="B303" s="6">
        <v>70</v>
      </c>
      <c r="C303" s="6">
        <v>16</v>
      </c>
      <c r="D303" s="7">
        <v>19.634743319999998</v>
      </c>
      <c r="E303" s="8">
        <f t="shared" si="36"/>
        <v>20</v>
      </c>
      <c r="F303" s="7">
        <v>18.907056390000001</v>
      </c>
      <c r="G303" s="8">
        <f t="shared" si="37"/>
        <v>19</v>
      </c>
      <c r="H303" s="9">
        <v>5.759237003</v>
      </c>
      <c r="I303" s="8">
        <f t="shared" si="38"/>
        <v>6</v>
      </c>
      <c r="J303" s="10">
        <v>106.3598183</v>
      </c>
      <c r="K303" s="8">
        <f t="shared" si="39"/>
        <v>106</v>
      </c>
      <c r="L303" s="5" t="s">
        <v>57</v>
      </c>
    </row>
    <row r="304" spans="1:12">
      <c r="A304" s="6">
        <v>31</v>
      </c>
      <c r="B304" s="6">
        <v>55</v>
      </c>
      <c r="C304" s="6">
        <v>22</v>
      </c>
      <c r="D304" s="7">
        <v>22.913502449999999</v>
      </c>
      <c r="E304" s="8">
        <f t="shared" si="36"/>
        <v>23</v>
      </c>
      <c r="F304" s="7">
        <v>21.339531139999998</v>
      </c>
      <c r="G304" s="8">
        <f t="shared" si="37"/>
        <v>21</v>
      </c>
      <c r="H304" s="9">
        <v>5.8731718940000004</v>
      </c>
      <c r="I304" s="8">
        <f t="shared" si="38"/>
        <v>6</v>
      </c>
      <c r="J304" s="10">
        <v>109.225556</v>
      </c>
      <c r="K304" s="8">
        <f t="shared" si="39"/>
        <v>109</v>
      </c>
      <c r="L304" s="5" t="s">
        <v>57</v>
      </c>
    </row>
    <row r="305" spans="1:12">
      <c r="A305" s="6">
        <v>40</v>
      </c>
      <c r="B305" s="6">
        <v>64</v>
      </c>
      <c r="C305" s="6">
        <v>16</v>
      </c>
      <c r="D305" s="7">
        <v>16.433403420000001</v>
      </c>
      <c r="E305" s="8">
        <f t="shared" si="36"/>
        <v>16</v>
      </c>
      <c r="F305" s="7">
        <v>24.240458749999998</v>
      </c>
      <c r="G305" s="8">
        <f t="shared" si="37"/>
        <v>24</v>
      </c>
      <c r="H305" s="9">
        <v>5.9266769850000003</v>
      </c>
      <c r="I305" s="8">
        <f t="shared" si="38"/>
        <v>6</v>
      </c>
      <c r="J305" s="10">
        <v>140.3717815</v>
      </c>
      <c r="K305" s="8">
        <f t="shared" si="39"/>
        <v>140</v>
      </c>
      <c r="L305" s="5" t="s">
        <v>57</v>
      </c>
    </row>
    <row r="306" spans="1:12">
      <c r="A306" s="6">
        <v>2</v>
      </c>
      <c r="B306" s="6">
        <v>61</v>
      </c>
      <c r="C306" s="6">
        <v>20</v>
      </c>
      <c r="D306" s="7">
        <v>22.13974653</v>
      </c>
      <c r="E306" s="8">
        <f t="shared" si="36"/>
        <v>22</v>
      </c>
      <c r="F306" s="7">
        <v>23.022511170000001</v>
      </c>
      <c r="G306" s="8">
        <f t="shared" si="37"/>
        <v>23</v>
      </c>
      <c r="H306" s="9">
        <v>5.9556166800000003</v>
      </c>
      <c r="I306" s="8">
        <f t="shared" si="38"/>
        <v>6</v>
      </c>
      <c r="J306" s="10">
        <v>76.641282579999995</v>
      </c>
      <c r="K306" s="8">
        <f t="shared" si="39"/>
        <v>77</v>
      </c>
      <c r="L306" s="5" t="s">
        <v>57</v>
      </c>
    </row>
    <row r="307" spans="1:12">
      <c r="A307" s="6">
        <v>26</v>
      </c>
      <c r="B307" s="6">
        <v>65</v>
      </c>
      <c r="C307" s="6">
        <v>22</v>
      </c>
      <c r="D307" s="7">
        <v>17.848065609999999</v>
      </c>
      <c r="E307" s="8">
        <f t="shared" si="36"/>
        <v>18</v>
      </c>
      <c r="F307" s="7">
        <v>18.776219510000001</v>
      </c>
      <c r="G307" s="8">
        <f t="shared" si="37"/>
        <v>19</v>
      </c>
      <c r="H307" s="9">
        <v>5.9499490809999998</v>
      </c>
      <c r="I307" s="8">
        <f t="shared" si="38"/>
        <v>6</v>
      </c>
      <c r="J307" s="10">
        <v>143.09841710000001</v>
      </c>
      <c r="K307" s="8">
        <f t="shared" si="39"/>
        <v>143</v>
      </c>
      <c r="L307" s="5" t="s">
        <v>57</v>
      </c>
    </row>
    <row r="308" spans="1:12">
      <c r="A308" s="6">
        <v>17</v>
      </c>
      <c r="B308" s="6">
        <v>57</v>
      </c>
      <c r="C308" s="6">
        <v>21</v>
      </c>
      <c r="D308" s="7">
        <v>19.883940110000001</v>
      </c>
      <c r="E308" s="8">
        <f t="shared" si="36"/>
        <v>20</v>
      </c>
      <c r="F308" s="7">
        <v>20.31564139</v>
      </c>
      <c r="G308" s="8">
        <f t="shared" si="37"/>
        <v>20</v>
      </c>
      <c r="H308" s="9">
        <v>5.7892142890000002</v>
      </c>
      <c r="I308" s="8">
        <f t="shared" si="38"/>
        <v>6</v>
      </c>
      <c r="J308" s="10">
        <v>60.919747919999999</v>
      </c>
      <c r="K308" s="8">
        <f t="shared" si="39"/>
        <v>61</v>
      </c>
      <c r="L308" s="5" t="s">
        <v>57</v>
      </c>
    </row>
    <row r="309" spans="1:12">
      <c r="A309" s="6">
        <v>26</v>
      </c>
      <c r="B309" s="6">
        <v>80</v>
      </c>
      <c r="C309" s="6">
        <v>18</v>
      </c>
      <c r="D309" s="7">
        <v>19.325096380000002</v>
      </c>
      <c r="E309" s="8">
        <f t="shared" si="36"/>
        <v>19</v>
      </c>
      <c r="F309" s="7">
        <v>23.333478800000002</v>
      </c>
      <c r="G309" s="8">
        <f t="shared" si="37"/>
        <v>23</v>
      </c>
      <c r="H309" s="9">
        <v>5.5810215210000003</v>
      </c>
      <c r="I309" s="8">
        <f t="shared" si="38"/>
        <v>6</v>
      </c>
      <c r="J309" s="10">
        <v>104.77839470000001</v>
      </c>
      <c r="K309" s="8">
        <f t="shared" si="39"/>
        <v>105</v>
      </c>
      <c r="L309" s="5" t="s">
        <v>57</v>
      </c>
    </row>
    <row r="310" spans="1:12">
      <c r="A310" s="6">
        <v>17</v>
      </c>
      <c r="B310" s="6">
        <v>59</v>
      </c>
      <c r="C310" s="6">
        <v>17</v>
      </c>
      <c r="D310" s="7">
        <v>18.4167001</v>
      </c>
      <c r="E310" s="8">
        <f t="shared" si="36"/>
        <v>18</v>
      </c>
      <c r="F310" s="7">
        <v>23.428299379999999</v>
      </c>
      <c r="G310" s="8">
        <f t="shared" si="37"/>
        <v>23</v>
      </c>
      <c r="H310" s="9">
        <v>5.6898581330000004</v>
      </c>
      <c r="I310" s="8">
        <f t="shared" si="38"/>
        <v>6</v>
      </c>
      <c r="J310" s="10">
        <v>132.98010540000001</v>
      </c>
      <c r="K310" s="8">
        <f t="shared" si="39"/>
        <v>133</v>
      </c>
      <c r="L310" s="5" t="s">
        <v>57</v>
      </c>
    </row>
    <row r="311" spans="1:12">
      <c r="A311" s="6">
        <v>27</v>
      </c>
      <c r="B311" s="6">
        <v>59</v>
      </c>
      <c r="C311" s="6">
        <v>22</v>
      </c>
      <c r="D311" s="7">
        <v>21.81167649</v>
      </c>
      <c r="E311" s="8">
        <f t="shared" si="36"/>
        <v>22</v>
      </c>
      <c r="F311" s="7">
        <v>23.20591245</v>
      </c>
      <c r="G311" s="8">
        <f t="shared" si="37"/>
        <v>23</v>
      </c>
      <c r="H311" s="9">
        <v>5.7941585040000003</v>
      </c>
      <c r="I311" s="8">
        <f t="shared" si="38"/>
        <v>6</v>
      </c>
      <c r="J311" s="10">
        <v>130.06080929999999</v>
      </c>
      <c r="K311" s="8">
        <f t="shared" si="39"/>
        <v>130</v>
      </c>
      <c r="L311" s="5" t="s">
        <v>57</v>
      </c>
    </row>
    <row r="312" spans="1:12">
      <c r="A312" s="6">
        <v>28</v>
      </c>
      <c r="B312" s="6">
        <v>58</v>
      </c>
      <c r="C312" s="6">
        <v>24</v>
      </c>
      <c r="D312" s="7">
        <v>19.727025279999999</v>
      </c>
      <c r="E312" s="8">
        <f t="shared" si="36"/>
        <v>20</v>
      </c>
      <c r="F312" s="7">
        <v>18.281730150000001</v>
      </c>
      <c r="G312" s="8">
        <f t="shared" si="37"/>
        <v>18</v>
      </c>
      <c r="H312" s="9">
        <v>5.7481904630000002</v>
      </c>
      <c r="I312" s="8">
        <f t="shared" si="38"/>
        <v>6</v>
      </c>
      <c r="J312" s="10">
        <v>143.76308940000001</v>
      </c>
      <c r="K312" s="8">
        <f t="shared" si="39"/>
        <v>144</v>
      </c>
      <c r="L312" s="5" t="s">
        <v>57</v>
      </c>
    </row>
    <row r="313" spans="1:12">
      <c r="A313" s="6">
        <v>25</v>
      </c>
      <c r="B313" s="6">
        <v>57</v>
      </c>
      <c r="C313" s="6">
        <v>19</v>
      </c>
      <c r="D313" s="7">
        <v>17.154329539999999</v>
      </c>
      <c r="E313" s="8">
        <f t="shared" si="36"/>
        <v>17</v>
      </c>
      <c r="F313" s="7">
        <v>19.870706590000001</v>
      </c>
      <c r="G313" s="8">
        <f t="shared" si="37"/>
        <v>20</v>
      </c>
      <c r="H313" s="9">
        <v>5.5665228960000004</v>
      </c>
      <c r="I313" s="8">
        <f t="shared" si="38"/>
        <v>6</v>
      </c>
      <c r="J313" s="10">
        <v>87.996697310000002</v>
      </c>
      <c r="K313" s="8">
        <f t="shared" si="39"/>
        <v>88</v>
      </c>
      <c r="L313" s="5" t="s">
        <v>57</v>
      </c>
    </row>
    <row r="314" spans="1:12">
      <c r="A314" s="6">
        <v>28</v>
      </c>
      <c r="B314" s="6">
        <v>80</v>
      </c>
      <c r="C314" s="6">
        <v>17</v>
      </c>
      <c r="D314" s="7">
        <v>19.622078259999999</v>
      </c>
      <c r="E314" s="8">
        <f t="shared" si="36"/>
        <v>20</v>
      </c>
      <c r="F314" s="7">
        <v>18.671708540000001</v>
      </c>
      <c r="G314" s="8">
        <f t="shared" si="37"/>
        <v>19</v>
      </c>
      <c r="H314" s="9">
        <v>5.8094195839999996</v>
      </c>
      <c r="I314" s="8">
        <f t="shared" si="38"/>
        <v>6</v>
      </c>
      <c r="J314" s="10">
        <v>144.15674540000001</v>
      </c>
      <c r="K314" s="8">
        <f t="shared" si="39"/>
        <v>144</v>
      </c>
      <c r="L314" s="5" t="s">
        <v>57</v>
      </c>
    </row>
    <row r="315" spans="1:12">
      <c r="A315" s="6">
        <v>25</v>
      </c>
      <c r="B315" s="6">
        <v>60</v>
      </c>
      <c r="C315" s="6">
        <v>22</v>
      </c>
      <c r="D315" s="7">
        <v>21.631491480000001</v>
      </c>
      <c r="E315" s="8">
        <f t="shared" si="36"/>
        <v>22</v>
      </c>
      <c r="F315" s="7">
        <v>21.179197009999999</v>
      </c>
      <c r="G315" s="8">
        <f t="shared" si="37"/>
        <v>21</v>
      </c>
      <c r="H315" s="9">
        <v>5.8872630270000004</v>
      </c>
      <c r="I315" s="8">
        <f t="shared" si="38"/>
        <v>6</v>
      </c>
      <c r="J315" s="10">
        <v>134.36499480000001</v>
      </c>
      <c r="K315" s="8">
        <f t="shared" si="39"/>
        <v>134</v>
      </c>
      <c r="L315" s="5" t="s">
        <v>57</v>
      </c>
    </row>
    <row r="316" spans="1:12">
      <c r="A316" s="6">
        <v>12</v>
      </c>
      <c r="B316" s="6">
        <v>78</v>
      </c>
      <c r="C316" s="6">
        <v>23</v>
      </c>
      <c r="D316" s="7">
        <v>16.065227539999999</v>
      </c>
      <c r="E316" s="8">
        <f t="shared" si="36"/>
        <v>16</v>
      </c>
      <c r="F316" s="7">
        <v>18.724796950000002</v>
      </c>
      <c r="G316" s="8">
        <f t="shared" si="37"/>
        <v>19</v>
      </c>
      <c r="H316" s="9">
        <v>5.9981245300000001</v>
      </c>
      <c r="I316" s="8">
        <f t="shared" si="38"/>
        <v>6</v>
      </c>
      <c r="J316" s="10">
        <v>88.066387750000004</v>
      </c>
      <c r="K316" s="8">
        <f t="shared" si="39"/>
        <v>88</v>
      </c>
      <c r="L316" s="5" t="s">
        <v>57</v>
      </c>
    </row>
    <row r="317" spans="1:12">
      <c r="A317" s="6">
        <v>6</v>
      </c>
      <c r="B317" s="6">
        <v>77</v>
      </c>
      <c r="C317" s="6">
        <v>25</v>
      </c>
      <c r="D317" s="7">
        <v>20.61162204</v>
      </c>
      <c r="E317" s="8">
        <f t="shared" si="36"/>
        <v>21</v>
      </c>
      <c r="F317" s="7">
        <v>24.363141349999999</v>
      </c>
      <c r="G317" s="8">
        <f t="shared" si="37"/>
        <v>24</v>
      </c>
      <c r="H317" s="9">
        <v>5.792744849</v>
      </c>
      <c r="I317" s="8">
        <f t="shared" si="38"/>
        <v>6</v>
      </c>
      <c r="J317" s="10">
        <v>69.63833855</v>
      </c>
      <c r="K317" s="8">
        <f t="shared" si="39"/>
        <v>70</v>
      </c>
      <c r="L317" s="5" t="s">
        <v>57</v>
      </c>
    </row>
    <row r="318" spans="1:12">
      <c r="A318" s="6">
        <v>22</v>
      </c>
      <c r="B318" s="6">
        <v>79</v>
      </c>
      <c r="C318" s="6">
        <v>17</v>
      </c>
      <c r="D318" s="7">
        <v>21.424510990000002</v>
      </c>
      <c r="E318" s="8">
        <f t="shared" si="36"/>
        <v>21</v>
      </c>
      <c r="F318" s="7">
        <v>20.396597140000001</v>
      </c>
      <c r="G318" s="8">
        <f t="shared" si="37"/>
        <v>20</v>
      </c>
      <c r="H318" s="9">
        <v>5.9122898890000002</v>
      </c>
      <c r="I318" s="8">
        <f t="shared" si="38"/>
        <v>6</v>
      </c>
      <c r="J318" s="10">
        <v>116.52069229999999</v>
      </c>
      <c r="K318" s="8">
        <f t="shared" si="39"/>
        <v>117</v>
      </c>
      <c r="L318" s="5" t="s">
        <v>57</v>
      </c>
    </row>
    <row r="319" spans="1:12">
      <c r="A319" s="6">
        <v>27</v>
      </c>
      <c r="B319" s="6">
        <v>80</v>
      </c>
      <c r="C319" s="6">
        <v>15</v>
      </c>
      <c r="D319" s="7">
        <v>19.070961650000001</v>
      </c>
      <c r="E319" s="8">
        <f t="shared" si="36"/>
        <v>19</v>
      </c>
      <c r="F319" s="7">
        <v>21.210922660000001</v>
      </c>
      <c r="G319" s="8">
        <f t="shared" si="37"/>
        <v>21</v>
      </c>
      <c r="H319" s="9">
        <v>5.7883869509999997</v>
      </c>
      <c r="I319" s="8">
        <f t="shared" si="38"/>
        <v>6</v>
      </c>
      <c r="J319" s="10">
        <v>86.21917578</v>
      </c>
      <c r="K319" s="8">
        <f t="shared" si="39"/>
        <v>86</v>
      </c>
      <c r="L319" s="5" t="s">
        <v>57</v>
      </c>
    </row>
    <row r="320" spans="1:12">
      <c r="A320" s="6">
        <v>10</v>
      </c>
      <c r="B320" s="6">
        <v>55</v>
      </c>
      <c r="C320" s="6">
        <v>23</v>
      </c>
      <c r="D320" s="7">
        <v>21.188531780000002</v>
      </c>
      <c r="E320" s="8">
        <f t="shared" si="36"/>
        <v>21</v>
      </c>
      <c r="F320" s="7">
        <v>19.634385989999998</v>
      </c>
      <c r="G320" s="8">
        <f t="shared" si="37"/>
        <v>20</v>
      </c>
      <c r="H320" s="9">
        <v>5.7282330809999999</v>
      </c>
      <c r="I320" s="8">
        <f t="shared" si="38"/>
        <v>6</v>
      </c>
      <c r="J320" s="10">
        <v>137.19486330000001</v>
      </c>
      <c r="K320" s="8">
        <f t="shared" si="39"/>
        <v>137</v>
      </c>
      <c r="L320" s="5" t="s">
        <v>57</v>
      </c>
    </row>
    <row r="321" spans="1:12">
      <c r="A321" s="6">
        <v>23</v>
      </c>
      <c r="B321" s="6">
        <v>65</v>
      </c>
      <c r="C321" s="6">
        <v>20</v>
      </c>
      <c r="D321" s="7">
        <v>23.042909699999999</v>
      </c>
      <c r="E321" s="8">
        <f t="shared" si="36"/>
        <v>23</v>
      </c>
      <c r="F321" s="7">
        <v>22.426109719999999</v>
      </c>
      <c r="G321" s="8">
        <f t="shared" si="37"/>
        <v>22</v>
      </c>
      <c r="H321" s="9">
        <v>5.833940084</v>
      </c>
      <c r="I321" s="8">
        <f t="shared" si="38"/>
        <v>6</v>
      </c>
      <c r="J321" s="10">
        <v>108.36843159999999</v>
      </c>
      <c r="K321" s="8">
        <f t="shared" si="39"/>
        <v>108</v>
      </c>
      <c r="L321" s="5" t="s">
        <v>57</v>
      </c>
    </row>
    <row r="322" spans="1:12">
      <c r="A322" s="6">
        <v>19</v>
      </c>
      <c r="B322" s="6">
        <v>78</v>
      </c>
      <c r="C322" s="6">
        <v>16</v>
      </c>
      <c r="D322" s="7">
        <v>20.653758329999999</v>
      </c>
      <c r="E322" s="8">
        <f t="shared" si="36"/>
        <v>21</v>
      </c>
      <c r="F322" s="7">
        <v>23.105386370000002</v>
      </c>
      <c r="G322" s="8">
        <f t="shared" si="37"/>
        <v>23</v>
      </c>
      <c r="H322" s="9">
        <v>5.9675332360000004</v>
      </c>
      <c r="I322" s="8">
        <f t="shared" si="38"/>
        <v>6</v>
      </c>
      <c r="J322" s="10">
        <v>67.717689469999996</v>
      </c>
      <c r="K322" s="8">
        <f t="shared" si="39"/>
        <v>68</v>
      </c>
      <c r="L322" s="5" t="s">
        <v>57</v>
      </c>
    </row>
    <row r="323" spans="1:12">
      <c r="A323" s="6">
        <v>19</v>
      </c>
      <c r="B323" s="6">
        <v>65</v>
      </c>
      <c r="C323" s="6">
        <v>25</v>
      </c>
      <c r="D323" s="7">
        <v>18.095510139999998</v>
      </c>
      <c r="E323" s="8">
        <f t="shared" ref="E323:E386" si="40">ROUND(D323, 0)</f>
        <v>18</v>
      </c>
      <c r="F323" s="7">
        <v>18.293184360000001</v>
      </c>
      <c r="G323" s="8">
        <f t="shared" ref="G323:G386" si="41">ROUND(F323, 0)</f>
        <v>18</v>
      </c>
      <c r="H323" s="9">
        <v>5.6250964459999997</v>
      </c>
      <c r="I323" s="8">
        <f t="shared" ref="I323:I386" si="42">ROUND(H323, 0)</f>
        <v>6</v>
      </c>
      <c r="J323" s="10">
        <v>144.79023230000001</v>
      </c>
      <c r="K323" s="8">
        <f t="shared" ref="K323:K386" si="43">ROUND(J323, 0)</f>
        <v>145</v>
      </c>
      <c r="L323" s="5" t="s">
        <v>57</v>
      </c>
    </row>
    <row r="324" spans="1:12">
      <c r="A324" s="6">
        <v>22</v>
      </c>
      <c r="B324" s="6">
        <v>70</v>
      </c>
      <c r="C324" s="6">
        <v>19</v>
      </c>
      <c r="D324" s="7">
        <v>18.23775702</v>
      </c>
      <c r="E324" s="8">
        <f t="shared" si="40"/>
        <v>18</v>
      </c>
      <c r="F324" s="7">
        <v>21.076432730000001</v>
      </c>
      <c r="G324" s="8">
        <f t="shared" si="41"/>
        <v>21</v>
      </c>
      <c r="H324" s="9">
        <v>5.5156150229999996</v>
      </c>
      <c r="I324" s="8">
        <f t="shared" si="42"/>
        <v>6</v>
      </c>
      <c r="J324" s="10">
        <v>69.449515849999997</v>
      </c>
      <c r="K324" s="8">
        <f t="shared" si="43"/>
        <v>69</v>
      </c>
      <c r="L324" s="5" t="s">
        <v>57</v>
      </c>
    </row>
    <row r="325" spans="1:12">
      <c r="A325" s="6">
        <v>37</v>
      </c>
      <c r="B325" s="6">
        <v>64</v>
      </c>
      <c r="C325" s="6">
        <v>22</v>
      </c>
      <c r="D325" s="7">
        <v>17.481897350000001</v>
      </c>
      <c r="E325" s="8">
        <f t="shared" si="40"/>
        <v>17</v>
      </c>
      <c r="F325" s="7">
        <v>18.825197299999999</v>
      </c>
      <c r="G325" s="8">
        <f t="shared" si="41"/>
        <v>19</v>
      </c>
      <c r="H325" s="9">
        <v>5.9546653489999999</v>
      </c>
      <c r="I325" s="8">
        <f t="shared" si="42"/>
        <v>6</v>
      </c>
      <c r="J325" s="10">
        <v>121.9401369</v>
      </c>
      <c r="K325" s="8">
        <f t="shared" si="43"/>
        <v>122</v>
      </c>
      <c r="L325" s="5" t="s">
        <v>57</v>
      </c>
    </row>
    <row r="326" spans="1:12">
      <c r="A326" s="6">
        <v>11</v>
      </c>
      <c r="B326" s="6">
        <v>71</v>
      </c>
      <c r="C326" s="6">
        <v>17</v>
      </c>
      <c r="D326" s="7">
        <v>19.919178599999999</v>
      </c>
      <c r="E326" s="8">
        <f t="shared" si="40"/>
        <v>20</v>
      </c>
      <c r="F326" s="7">
        <v>21.47324158</v>
      </c>
      <c r="G326" s="8">
        <f t="shared" si="41"/>
        <v>21</v>
      </c>
      <c r="H326" s="9">
        <v>5.7464477699999996</v>
      </c>
      <c r="I326" s="8">
        <f t="shared" si="42"/>
        <v>6</v>
      </c>
      <c r="J326" s="10">
        <v>82.685543789999997</v>
      </c>
      <c r="K326" s="8">
        <f t="shared" si="43"/>
        <v>83</v>
      </c>
      <c r="L326" s="5" t="s">
        <v>57</v>
      </c>
    </row>
    <row r="327" spans="1:12">
      <c r="A327" s="6">
        <v>18</v>
      </c>
      <c r="B327" s="6">
        <v>79</v>
      </c>
      <c r="C327" s="6">
        <v>20</v>
      </c>
      <c r="D327" s="7">
        <v>20.27514686</v>
      </c>
      <c r="E327" s="8">
        <f t="shared" si="40"/>
        <v>20</v>
      </c>
      <c r="F327" s="7">
        <v>23.235360400000001</v>
      </c>
      <c r="G327" s="8">
        <f t="shared" si="41"/>
        <v>23</v>
      </c>
      <c r="H327" s="9">
        <v>5.8773475150000003</v>
      </c>
      <c r="I327" s="8">
        <f t="shared" si="42"/>
        <v>6</v>
      </c>
      <c r="J327" s="10">
        <v>139.7521543</v>
      </c>
      <c r="K327" s="8">
        <f t="shared" si="43"/>
        <v>140</v>
      </c>
      <c r="L327" s="5" t="s">
        <v>57</v>
      </c>
    </row>
    <row r="328" spans="1:12">
      <c r="A328" s="6">
        <v>21</v>
      </c>
      <c r="B328" s="6">
        <v>63</v>
      </c>
      <c r="C328" s="6">
        <v>17</v>
      </c>
      <c r="D328" s="7">
        <v>15.773702139999999</v>
      </c>
      <c r="E328" s="8">
        <f t="shared" si="40"/>
        <v>16</v>
      </c>
      <c r="F328" s="7">
        <v>19.230316200000001</v>
      </c>
      <c r="G328" s="8">
        <f t="shared" si="41"/>
        <v>19</v>
      </c>
      <c r="H328" s="9">
        <v>5.9799739650000001</v>
      </c>
      <c r="I328" s="8">
        <f t="shared" si="42"/>
        <v>6</v>
      </c>
      <c r="J328" s="10">
        <v>108.3441414</v>
      </c>
      <c r="K328" s="8">
        <f t="shared" si="43"/>
        <v>108</v>
      </c>
      <c r="L328" s="5" t="s">
        <v>57</v>
      </c>
    </row>
    <row r="329" spans="1:12">
      <c r="A329" s="6">
        <v>24</v>
      </c>
      <c r="B329" s="6">
        <v>80</v>
      </c>
      <c r="C329" s="6">
        <v>22</v>
      </c>
      <c r="D329" s="7">
        <v>16.711706419999999</v>
      </c>
      <c r="E329" s="8">
        <f t="shared" si="40"/>
        <v>17</v>
      </c>
      <c r="F329" s="7">
        <v>19.17651433</v>
      </c>
      <c r="G329" s="8">
        <f t="shared" si="41"/>
        <v>19</v>
      </c>
      <c r="H329" s="9">
        <v>5.635993966</v>
      </c>
      <c r="I329" s="8">
        <f t="shared" si="42"/>
        <v>6</v>
      </c>
      <c r="J329" s="10">
        <v>96.772858170000006</v>
      </c>
      <c r="K329" s="8">
        <f t="shared" si="43"/>
        <v>97</v>
      </c>
      <c r="L329" s="5" t="s">
        <v>57</v>
      </c>
    </row>
    <row r="330" spans="1:12">
      <c r="A330" s="6">
        <v>34</v>
      </c>
      <c r="B330" s="6">
        <v>60</v>
      </c>
      <c r="C330" s="6">
        <v>22</v>
      </c>
      <c r="D330" s="7">
        <v>17.66148158</v>
      </c>
      <c r="E330" s="8">
        <f t="shared" si="40"/>
        <v>18</v>
      </c>
      <c r="F330" s="7">
        <v>18.153027529999999</v>
      </c>
      <c r="G330" s="8">
        <f t="shared" si="41"/>
        <v>18</v>
      </c>
      <c r="H330" s="9">
        <v>5.6352317779999996</v>
      </c>
      <c r="I330" s="8">
        <f t="shared" si="42"/>
        <v>6</v>
      </c>
      <c r="J330" s="10">
        <v>100.6711761</v>
      </c>
      <c r="K330" s="8">
        <f t="shared" si="43"/>
        <v>101</v>
      </c>
      <c r="L330" s="5" t="s">
        <v>57</v>
      </c>
    </row>
    <row r="331" spans="1:12">
      <c r="A331" s="6">
        <v>16</v>
      </c>
      <c r="B331" s="6">
        <v>75</v>
      </c>
      <c r="C331" s="6">
        <v>21</v>
      </c>
      <c r="D331" s="7">
        <v>18.506928250000001</v>
      </c>
      <c r="E331" s="8">
        <f t="shared" si="40"/>
        <v>19</v>
      </c>
      <c r="F331" s="7">
        <v>23.616700649999999</v>
      </c>
      <c r="G331" s="8">
        <f t="shared" si="41"/>
        <v>24</v>
      </c>
      <c r="H331" s="9">
        <v>5.6792243459999998</v>
      </c>
      <c r="I331" s="8">
        <f t="shared" si="42"/>
        <v>6</v>
      </c>
      <c r="J331" s="10">
        <v>87.051328900000001</v>
      </c>
      <c r="K331" s="8">
        <f t="shared" si="43"/>
        <v>87</v>
      </c>
      <c r="L331" s="5" t="s">
        <v>57</v>
      </c>
    </row>
    <row r="332" spans="1:12">
      <c r="A332" s="6">
        <v>17</v>
      </c>
      <c r="B332" s="6">
        <v>77</v>
      </c>
      <c r="C332" s="6">
        <v>23</v>
      </c>
      <c r="D332" s="7">
        <v>24.513247870000001</v>
      </c>
      <c r="E332" s="8">
        <f t="shared" si="40"/>
        <v>25</v>
      </c>
      <c r="F332" s="7">
        <v>20.81527638</v>
      </c>
      <c r="G332" s="8">
        <f t="shared" si="41"/>
        <v>21</v>
      </c>
      <c r="H332" s="9">
        <v>5.6700629749999996</v>
      </c>
      <c r="I332" s="8">
        <f t="shared" si="42"/>
        <v>6</v>
      </c>
      <c r="J332" s="10">
        <v>64.194979470000007</v>
      </c>
      <c r="K332" s="8">
        <f t="shared" si="43"/>
        <v>64</v>
      </c>
      <c r="L332" s="5" t="s">
        <v>57</v>
      </c>
    </row>
    <row r="333" spans="1:12">
      <c r="A333" s="6">
        <v>37</v>
      </c>
      <c r="B333" s="6">
        <v>72</v>
      </c>
      <c r="C333" s="6">
        <v>18</v>
      </c>
      <c r="D333" s="7">
        <v>18.876149980000001</v>
      </c>
      <c r="E333" s="8">
        <f t="shared" si="40"/>
        <v>19</v>
      </c>
      <c r="F333" s="7">
        <v>24.540382869999998</v>
      </c>
      <c r="G333" s="8">
        <f t="shared" si="41"/>
        <v>25</v>
      </c>
      <c r="H333" s="9">
        <v>5.7242420650000003</v>
      </c>
      <c r="I333" s="8">
        <f t="shared" si="42"/>
        <v>6</v>
      </c>
      <c r="J333" s="10">
        <v>105.4120514</v>
      </c>
      <c r="K333" s="8">
        <f t="shared" si="43"/>
        <v>105</v>
      </c>
      <c r="L333" s="5" t="s">
        <v>57</v>
      </c>
    </row>
    <row r="334" spans="1:12">
      <c r="A334" s="6">
        <v>40</v>
      </c>
      <c r="B334" s="6">
        <v>73</v>
      </c>
      <c r="C334" s="6">
        <v>20</v>
      </c>
      <c r="D334" s="7">
        <v>21.59343016</v>
      </c>
      <c r="E334" s="8">
        <f t="shared" si="40"/>
        <v>22</v>
      </c>
      <c r="F334" s="7">
        <v>20.318712489999999</v>
      </c>
      <c r="G334" s="8">
        <f t="shared" si="41"/>
        <v>20</v>
      </c>
      <c r="H334" s="9">
        <v>5.811314232</v>
      </c>
      <c r="I334" s="8">
        <f t="shared" si="42"/>
        <v>6</v>
      </c>
      <c r="J334" s="10">
        <v>61.138720360000001</v>
      </c>
      <c r="K334" s="8">
        <f t="shared" si="43"/>
        <v>61</v>
      </c>
      <c r="L334" s="5" t="s">
        <v>57</v>
      </c>
    </row>
    <row r="335" spans="1:12">
      <c r="A335" s="6">
        <v>9</v>
      </c>
      <c r="B335" s="6">
        <v>77</v>
      </c>
      <c r="C335" s="6">
        <v>17</v>
      </c>
      <c r="D335" s="7">
        <v>20.123732839999999</v>
      </c>
      <c r="E335" s="8">
        <f t="shared" si="40"/>
        <v>20</v>
      </c>
      <c r="F335" s="7">
        <v>24.452025519999999</v>
      </c>
      <c r="G335" s="8">
        <f t="shared" si="41"/>
        <v>24</v>
      </c>
      <c r="H335" s="9">
        <v>5.783425416</v>
      </c>
      <c r="I335" s="8">
        <f t="shared" si="42"/>
        <v>6</v>
      </c>
      <c r="J335" s="10">
        <v>106.15820100000001</v>
      </c>
      <c r="K335" s="8">
        <f t="shared" si="43"/>
        <v>106</v>
      </c>
      <c r="L335" s="5" t="s">
        <v>57</v>
      </c>
    </row>
    <row r="336" spans="1:12">
      <c r="A336" s="6">
        <v>1</v>
      </c>
      <c r="B336" s="6">
        <v>62</v>
      </c>
      <c r="C336" s="6">
        <v>23</v>
      </c>
      <c r="D336" s="7">
        <v>15.43546065</v>
      </c>
      <c r="E336" s="8">
        <f t="shared" si="40"/>
        <v>15</v>
      </c>
      <c r="F336" s="7">
        <v>18.374779069999999</v>
      </c>
      <c r="G336" s="8">
        <f t="shared" si="41"/>
        <v>18</v>
      </c>
      <c r="H336" s="9">
        <v>5.6078084319999997</v>
      </c>
      <c r="I336" s="8">
        <f t="shared" si="42"/>
        <v>6</v>
      </c>
      <c r="J336" s="10">
        <v>139.0302034</v>
      </c>
      <c r="K336" s="8">
        <f t="shared" si="43"/>
        <v>139</v>
      </c>
      <c r="L336" s="5" t="s">
        <v>57</v>
      </c>
    </row>
    <row r="337" spans="1:12">
      <c r="A337" s="6">
        <v>33</v>
      </c>
      <c r="B337" s="6">
        <v>59</v>
      </c>
      <c r="C337" s="6">
        <v>22</v>
      </c>
      <c r="D337" s="7">
        <v>22.64236876</v>
      </c>
      <c r="E337" s="8">
        <f t="shared" si="40"/>
        <v>23</v>
      </c>
      <c r="F337" s="7">
        <v>21.593961230000001</v>
      </c>
      <c r="G337" s="8">
        <f t="shared" si="41"/>
        <v>22</v>
      </c>
      <c r="H337" s="9">
        <v>5.9469995290000002</v>
      </c>
      <c r="I337" s="8">
        <f t="shared" si="42"/>
        <v>6</v>
      </c>
      <c r="J337" s="10">
        <v>122.38860149999999</v>
      </c>
      <c r="K337" s="8">
        <f t="shared" si="43"/>
        <v>122</v>
      </c>
      <c r="L337" s="5" t="s">
        <v>57</v>
      </c>
    </row>
    <row r="338" spans="1:12">
      <c r="A338" s="6">
        <v>23</v>
      </c>
      <c r="B338" s="6">
        <v>59</v>
      </c>
      <c r="C338" s="6">
        <v>19</v>
      </c>
      <c r="D338" s="7">
        <v>21.985607989999998</v>
      </c>
      <c r="E338" s="8">
        <f t="shared" si="40"/>
        <v>22</v>
      </c>
      <c r="F338" s="7">
        <v>24.873047880000001</v>
      </c>
      <c r="G338" s="8">
        <f t="shared" si="41"/>
        <v>25</v>
      </c>
      <c r="H338" s="9">
        <v>5.8520469989999997</v>
      </c>
      <c r="I338" s="8">
        <f t="shared" si="42"/>
        <v>6</v>
      </c>
      <c r="J338" s="10">
        <v>129.56506010000001</v>
      </c>
      <c r="K338" s="8">
        <f t="shared" si="43"/>
        <v>130</v>
      </c>
      <c r="L338" s="5" t="s">
        <v>57</v>
      </c>
    </row>
    <row r="339" spans="1:12">
      <c r="A339" s="6">
        <v>6</v>
      </c>
      <c r="B339" s="6">
        <v>62</v>
      </c>
      <c r="C339" s="6">
        <v>22</v>
      </c>
      <c r="D339" s="7">
        <v>20.530526630000001</v>
      </c>
      <c r="E339" s="8">
        <f t="shared" si="40"/>
        <v>21</v>
      </c>
      <c r="F339" s="7">
        <v>18.092240480000001</v>
      </c>
      <c r="G339" s="8">
        <f t="shared" si="41"/>
        <v>18</v>
      </c>
      <c r="H339" s="9">
        <v>5.8240909839999997</v>
      </c>
      <c r="I339" s="8">
        <f t="shared" si="42"/>
        <v>6</v>
      </c>
      <c r="J339" s="10">
        <v>120.4509288</v>
      </c>
      <c r="K339" s="8">
        <f t="shared" si="43"/>
        <v>120</v>
      </c>
      <c r="L339" s="5" t="s">
        <v>57</v>
      </c>
    </row>
    <row r="340" spans="1:12">
      <c r="A340" s="6">
        <v>25</v>
      </c>
      <c r="B340" s="6">
        <v>63</v>
      </c>
      <c r="C340" s="6">
        <v>20</v>
      </c>
      <c r="D340" s="7">
        <v>15.78601387</v>
      </c>
      <c r="E340" s="8">
        <f t="shared" si="40"/>
        <v>16</v>
      </c>
      <c r="F340" s="7">
        <v>21.145440879999999</v>
      </c>
      <c r="G340" s="8">
        <f t="shared" si="41"/>
        <v>21</v>
      </c>
      <c r="H340" s="9">
        <v>5.5029991190000001</v>
      </c>
      <c r="I340" s="8">
        <f t="shared" si="42"/>
        <v>6</v>
      </c>
      <c r="J340" s="10">
        <v>95.170281290000005</v>
      </c>
      <c r="K340" s="8">
        <f t="shared" si="43"/>
        <v>95</v>
      </c>
      <c r="L340" s="5" t="s">
        <v>57</v>
      </c>
    </row>
    <row r="341" spans="1:12">
      <c r="A341" s="6">
        <v>7</v>
      </c>
      <c r="B341" s="6">
        <v>79</v>
      </c>
      <c r="C341" s="6">
        <v>23</v>
      </c>
      <c r="D341" s="7">
        <v>19.636534900000001</v>
      </c>
      <c r="E341" s="8">
        <f t="shared" si="40"/>
        <v>20</v>
      </c>
      <c r="F341" s="7">
        <v>19.687510840000002</v>
      </c>
      <c r="G341" s="8">
        <f t="shared" si="41"/>
        <v>20</v>
      </c>
      <c r="H341" s="9">
        <v>5.821649914</v>
      </c>
      <c r="I341" s="8">
        <f t="shared" si="42"/>
        <v>6</v>
      </c>
      <c r="J341" s="10">
        <v>96.658889329999994</v>
      </c>
      <c r="K341" s="8">
        <f t="shared" si="43"/>
        <v>97</v>
      </c>
      <c r="L341" s="5" t="s">
        <v>57</v>
      </c>
    </row>
    <row r="342" spans="1:12">
      <c r="A342" s="6">
        <v>8</v>
      </c>
      <c r="B342" s="6">
        <v>72</v>
      </c>
      <c r="C342" s="6">
        <v>17</v>
      </c>
      <c r="D342" s="7">
        <v>20.573412439999998</v>
      </c>
      <c r="E342" s="8">
        <f t="shared" si="40"/>
        <v>21</v>
      </c>
      <c r="F342" s="7">
        <v>19.752021800000001</v>
      </c>
      <c r="G342" s="8">
        <f t="shared" si="41"/>
        <v>20</v>
      </c>
      <c r="H342" s="9">
        <v>5.7114392560000002</v>
      </c>
      <c r="I342" s="8">
        <f t="shared" si="42"/>
        <v>6</v>
      </c>
      <c r="J342" s="10">
        <v>87.878691610000004</v>
      </c>
      <c r="K342" s="8">
        <f t="shared" si="43"/>
        <v>88</v>
      </c>
      <c r="L342" s="5" t="s">
        <v>57</v>
      </c>
    </row>
    <row r="343" spans="1:12">
      <c r="A343" s="6">
        <v>27</v>
      </c>
      <c r="B343" s="6">
        <v>64</v>
      </c>
      <c r="C343" s="6">
        <v>15</v>
      </c>
      <c r="D343" s="7">
        <v>20.160805239999998</v>
      </c>
      <c r="E343" s="8">
        <f t="shared" si="40"/>
        <v>20</v>
      </c>
      <c r="F343" s="7">
        <v>24.84207559</v>
      </c>
      <c r="G343" s="8">
        <f t="shared" si="41"/>
        <v>25</v>
      </c>
      <c r="H343" s="9">
        <v>5.5149272639999998</v>
      </c>
      <c r="I343" s="8">
        <f t="shared" si="42"/>
        <v>6</v>
      </c>
      <c r="J343" s="10">
        <v>138.23621220000001</v>
      </c>
      <c r="K343" s="8">
        <f t="shared" si="43"/>
        <v>138</v>
      </c>
      <c r="L343" s="5" t="s">
        <v>57</v>
      </c>
    </row>
    <row r="344" spans="1:12">
      <c r="A344" s="6">
        <v>28</v>
      </c>
      <c r="B344" s="6">
        <v>66</v>
      </c>
      <c r="C344" s="6">
        <v>23</v>
      </c>
      <c r="D344" s="7">
        <v>21.53989176</v>
      </c>
      <c r="E344" s="8">
        <f t="shared" si="40"/>
        <v>22</v>
      </c>
      <c r="F344" s="7">
        <v>24.25386207</v>
      </c>
      <c r="G344" s="8">
        <f t="shared" si="41"/>
        <v>24</v>
      </c>
      <c r="H344" s="9">
        <v>5.9961611899999996</v>
      </c>
      <c r="I344" s="8">
        <f t="shared" si="42"/>
        <v>6</v>
      </c>
      <c r="J344" s="10">
        <v>120.6913038</v>
      </c>
      <c r="K344" s="8">
        <f t="shared" si="43"/>
        <v>121</v>
      </c>
      <c r="L344" s="5" t="s">
        <v>57</v>
      </c>
    </row>
    <row r="345" spans="1:12">
      <c r="A345" s="6">
        <v>32</v>
      </c>
      <c r="B345" s="6">
        <v>57</v>
      </c>
      <c r="C345" s="6">
        <v>18</v>
      </c>
      <c r="D345" s="7">
        <v>15.53834801</v>
      </c>
      <c r="E345" s="8">
        <f t="shared" si="40"/>
        <v>16</v>
      </c>
      <c r="F345" s="7">
        <v>23.755602410000002</v>
      </c>
      <c r="G345" s="8">
        <f t="shared" si="41"/>
        <v>24</v>
      </c>
      <c r="H345" s="9">
        <v>5.6954228630000001</v>
      </c>
      <c r="I345" s="8">
        <f t="shared" si="42"/>
        <v>6</v>
      </c>
      <c r="J345" s="10">
        <v>107.38505929999999</v>
      </c>
      <c r="K345" s="8">
        <f t="shared" si="43"/>
        <v>107</v>
      </c>
      <c r="L345" s="5" t="s">
        <v>57</v>
      </c>
    </row>
    <row r="346" spans="1:12">
      <c r="A346" s="6">
        <v>27</v>
      </c>
      <c r="B346" s="6">
        <v>56</v>
      </c>
      <c r="C346" s="6">
        <v>22</v>
      </c>
      <c r="D346" s="7">
        <v>19.918530919999998</v>
      </c>
      <c r="E346" s="8">
        <f t="shared" si="40"/>
        <v>20</v>
      </c>
      <c r="F346" s="7">
        <v>20.700998040000002</v>
      </c>
      <c r="G346" s="8">
        <f t="shared" si="41"/>
        <v>21</v>
      </c>
      <c r="H346" s="9">
        <v>5.833010958</v>
      </c>
      <c r="I346" s="8">
        <f t="shared" si="42"/>
        <v>6</v>
      </c>
      <c r="J346" s="10">
        <v>108.6434544</v>
      </c>
      <c r="K346" s="8">
        <f t="shared" si="43"/>
        <v>109</v>
      </c>
      <c r="L346" s="5" t="s">
        <v>57</v>
      </c>
    </row>
    <row r="347" spans="1:12">
      <c r="A347" s="6">
        <v>17</v>
      </c>
      <c r="B347" s="6">
        <v>77</v>
      </c>
      <c r="C347" s="6">
        <v>24</v>
      </c>
      <c r="D347" s="7">
        <v>20.769522089999999</v>
      </c>
      <c r="E347" s="8">
        <f t="shared" si="40"/>
        <v>21</v>
      </c>
      <c r="F347" s="7">
        <v>18.931469409999998</v>
      </c>
      <c r="G347" s="8">
        <f t="shared" si="41"/>
        <v>19</v>
      </c>
      <c r="H347" s="9">
        <v>5.5684568990000001</v>
      </c>
      <c r="I347" s="8">
        <f t="shared" si="42"/>
        <v>6</v>
      </c>
      <c r="J347" s="10">
        <v>109.01937119999999</v>
      </c>
      <c r="K347" s="8">
        <f t="shared" si="43"/>
        <v>109</v>
      </c>
      <c r="L347" s="5" t="s">
        <v>57</v>
      </c>
    </row>
    <row r="348" spans="1:12">
      <c r="A348" s="6">
        <v>0</v>
      </c>
      <c r="B348" s="6">
        <v>65</v>
      </c>
      <c r="C348" s="6">
        <v>15</v>
      </c>
      <c r="D348" s="7">
        <v>23.46168338</v>
      </c>
      <c r="E348" s="8">
        <f t="shared" si="40"/>
        <v>23</v>
      </c>
      <c r="F348" s="7">
        <v>23.221976479999999</v>
      </c>
      <c r="G348" s="8">
        <f t="shared" si="41"/>
        <v>23</v>
      </c>
      <c r="H348" s="9">
        <v>5.6454356260000003</v>
      </c>
      <c r="I348" s="8">
        <f t="shared" si="42"/>
        <v>6</v>
      </c>
      <c r="J348" s="10">
        <v>95.842534380000004</v>
      </c>
      <c r="K348" s="8">
        <f t="shared" si="43"/>
        <v>96</v>
      </c>
      <c r="L348" s="5" t="s">
        <v>57</v>
      </c>
    </row>
    <row r="349" spans="1:12">
      <c r="A349" s="6">
        <v>13</v>
      </c>
      <c r="B349" s="6">
        <v>72</v>
      </c>
      <c r="C349" s="6">
        <v>21</v>
      </c>
      <c r="D349" s="7">
        <v>24.321166420000001</v>
      </c>
      <c r="E349" s="8">
        <f t="shared" si="40"/>
        <v>24</v>
      </c>
      <c r="F349" s="7">
        <v>21.027867400000002</v>
      </c>
      <c r="G349" s="8">
        <f t="shared" si="41"/>
        <v>21</v>
      </c>
      <c r="H349" s="9">
        <v>5.8211944859999996</v>
      </c>
      <c r="I349" s="8">
        <f t="shared" si="42"/>
        <v>6</v>
      </c>
      <c r="J349" s="10">
        <v>60.275525279999997</v>
      </c>
      <c r="K349" s="8">
        <f t="shared" si="43"/>
        <v>60</v>
      </c>
      <c r="L349" s="5" t="s">
        <v>57</v>
      </c>
    </row>
    <row r="350" spans="1:12">
      <c r="A350" s="6">
        <v>34</v>
      </c>
      <c r="B350" s="6">
        <v>60</v>
      </c>
      <c r="C350" s="6">
        <v>23</v>
      </c>
      <c r="D350" s="7">
        <v>20.125740530000002</v>
      </c>
      <c r="E350" s="8">
        <f t="shared" si="40"/>
        <v>20</v>
      </c>
      <c r="F350" s="7">
        <v>24.969698579999999</v>
      </c>
      <c r="G350" s="8">
        <f t="shared" si="41"/>
        <v>25</v>
      </c>
      <c r="H350" s="9">
        <v>5.6592549810000001</v>
      </c>
      <c r="I350" s="8">
        <f t="shared" si="42"/>
        <v>6</v>
      </c>
      <c r="J350" s="10">
        <v>100.04971829999999</v>
      </c>
      <c r="K350" s="8">
        <f t="shared" si="43"/>
        <v>100</v>
      </c>
      <c r="L350" s="5" t="s">
        <v>57</v>
      </c>
    </row>
    <row r="351" spans="1:12">
      <c r="A351" s="6">
        <v>9</v>
      </c>
      <c r="B351" s="6">
        <v>80</v>
      </c>
      <c r="C351" s="6">
        <v>19</v>
      </c>
      <c r="D351" s="7">
        <v>21.806195639999999</v>
      </c>
      <c r="E351" s="8">
        <f t="shared" si="40"/>
        <v>22</v>
      </c>
      <c r="F351" s="7">
        <v>18.57086554</v>
      </c>
      <c r="G351" s="8">
        <f t="shared" si="41"/>
        <v>19</v>
      </c>
      <c r="H351" s="9">
        <v>5.9454659489999999</v>
      </c>
      <c r="I351" s="8">
        <f t="shared" si="42"/>
        <v>6</v>
      </c>
      <c r="J351" s="10">
        <v>125.0972687</v>
      </c>
      <c r="K351" s="8">
        <f t="shared" si="43"/>
        <v>125</v>
      </c>
      <c r="L351" s="5" t="s">
        <v>57</v>
      </c>
    </row>
    <row r="352" spans="1:12">
      <c r="A352" s="6">
        <v>11</v>
      </c>
      <c r="B352" s="6">
        <v>72</v>
      </c>
      <c r="C352" s="6">
        <v>20</v>
      </c>
      <c r="D352" s="7">
        <v>19.52226241</v>
      </c>
      <c r="E352" s="8">
        <f t="shared" si="40"/>
        <v>20</v>
      </c>
      <c r="F352" s="7">
        <v>24.926071530000002</v>
      </c>
      <c r="G352" s="8">
        <f t="shared" si="41"/>
        <v>25</v>
      </c>
      <c r="H352" s="9">
        <v>5.9511774519999996</v>
      </c>
      <c r="I352" s="8">
        <f t="shared" si="42"/>
        <v>6</v>
      </c>
      <c r="J352" s="10">
        <v>113.33402599999999</v>
      </c>
      <c r="K352" s="8">
        <f t="shared" si="43"/>
        <v>113</v>
      </c>
      <c r="L352" s="5" t="s">
        <v>57</v>
      </c>
    </row>
    <row r="353" spans="1:12">
      <c r="A353" s="6">
        <v>3</v>
      </c>
      <c r="B353" s="6">
        <v>67</v>
      </c>
      <c r="C353" s="6">
        <v>24</v>
      </c>
      <c r="D353" s="7">
        <v>17.000676250000001</v>
      </c>
      <c r="E353" s="8">
        <f t="shared" si="40"/>
        <v>17</v>
      </c>
      <c r="F353" s="7">
        <v>19.907905459999998</v>
      </c>
      <c r="G353" s="8">
        <f t="shared" si="41"/>
        <v>20</v>
      </c>
      <c r="H353" s="9">
        <v>5.5208800140000003</v>
      </c>
      <c r="I353" s="8">
        <f t="shared" si="42"/>
        <v>6</v>
      </c>
      <c r="J353" s="10">
        <v>103.29264070000001</v>
      </c>
      <c r="K353" s="8">
        <f t="shared" si="43"/>
        <v>103</v>
      </c>
      <c r="L353" s="5" t="s">
        <v>57</v>
      </c>
    </row>
    <row r="354" spans="1:12">
      <c r="A354" s="6">
        <v>35</v>
      </c>
      <c r="B354" s="6">
        <v>69</v>
      </c>
      <c r="C354" s="6">
        <v>23</v>
      </c>
      <c r="D354" s="7">
        <v>16.787915030000001</v>
      </c>
      <c r="E354" s="8">
        <f t="shared" si="40"/>
        <v>17</v>
      </c>
      <c r="F354" s="7">
        <v>24.968817550000001</v>
      </c>
      <c r="G354" s="8">
        <f t="shared" si="41"/>
        <v>25</v>
      </c>
      <c r="H354" s="9">
        <v>5.578410206</v>
      </c>
      <c r="I354" s="8">
        <f t="shared" si="42"/>
        <v>6</v>
      </c>
      <c r="J354" s="10">
        <v>75.453280390000003</v>
      </c>
      <c r="K354" s="8">
        <f t="shared" si="43"/>
        <v>75</v>
      </c>
      <c r="L354" s="5" t="s">
        <v>57</v>
      </c>
    </row>
    <row r="355" spans="1:12">
      <c r="A355" s="6">
        <v>3</v>
      </c>
      <c r="B355" s="6">
        <v>77</v>
      </c>
      <c r="C355" s="6">
        <v>25</v>
      </c>
      <c r="D355" s="7">
        <v>24.849061679999998</v>
      </c>
      <c r="E355" s="8">
        <f t="shared" si="40"/>
        <v>25</v>
      </c>
      <c r="F355" s="7">
        <v>22.894646420000001</v>
      </c>
      <c r="G355" s="8">
        <f t="shared" si="41"/>
        <v>23</v>
      </c>
      <c r="H355" s="9">
        <v>5.6081651949999998</v>
      </c>
      <c r="I355" s="8">
        <f t="shared" si="42"/>
        <v>6</v>
      </c>
      <c r="J355" s="10">
        <v>62.212921860000002</v>
      </c>
      <c r="K355" s="8">
        <f t="shared" si="43"/>
        <v>62</v>
      </c>
      <c r="L355" s="5" t="s">
        <v>57</v>
      </c>
    </row>
    <row r="356" spans="1:12">
      <c r="A356" s="6">
        <v>23</v>
      </c>
      <c r="B356" s="6">
        <v>62</v>
      </c>
      <c r="C356" s="6">
        <v>19</v>
      </c>
      <c r="D356" s="7">
        <v>16.51783455</v>
      </c>
      <c r="E356" s="8">
        <f t="shared" si="40"/>
        <v>17</v>
      </c>
      <c r="F356" s="7">
        <v>20.455559600000001</v>
      </c>
      <c r="G356" s="8">
        <f t="shared" si="41"/>
        <v>20</v>
      </c>
      <c r="H356" s="9">
        <v>5.6094351280000003</v>
      </c>
      <c r="I356" s="8">
        <f t="shared" si="42"/>
        <v>6</v>
      </c>
      <c r="J356" s="10">
        <v>98.777942249999995</v>
      </c>
      <c r="K356" s="8">
        <f t="shared" si="43"/>
        <v>99</v>
      </c>
      <c r="L356" s="5" t="s">
        <v>57</v>
      </c>
    </row>
    <row r="357" spans="1:12">
      <c r="A357" s="6">
        <v>22</v>
      </c>
      <c r="B357" s="6">
        <v>71</v>
      </c>
      <c r="C357" s="6">
        <v>17</v>
      </c>
      <c r="D357" s="7">
        <v>18.153001530000001</v>
      </c>
      <c r="E357" s="8">
        <f t="shared" si="40"/>
        <v>18</v>
      </c>
      <c r="F357" s="7">
        <v>19.386020980000001</v>
      </c>
      <c r="G357" s="8">
        <f t="shared" si="41"/>
        <v>19</v>
      </c>
      <c r="H357" s="9">
        <v>5.5092953790000001</v>
      </c>
      <c r="I357" s="8">
        <f t="shared" si="42"/>
        <v>6</v>
      </c>
      <c r="J357" s="10">
        <v>107.6907964</v>
      </c>
      <c r="K357" s="8">
        <f t="shared" si="43"/>
        <v>108</v>
      </c>
      <c r="L357" s="5" t="s">
        <v>57</v>
      </c>
    </row>
    <row r="358" spans="1:12">
      <c r="A358" s="6">
        <v>31</v>
      </c>
      <c r="B358" s="6">
        <v>79</v>
      </c>
      <c r="C358" s="6">
        <v>25</v>
      </c>
      <c r="D358" s="7">
        <v>23.188643849999998</v>
      </c>
      <c r="E358" s="8">
        <f t="shared" si="40"/>
        <v>23</v>
      </c>
      <c r="F358" s="7">
        <v>22.310455099999999</v>
      </c>
      <c r="G358" s="8">
        <f t="shared" si="41"/>
        <v>22</v>
      </c>
      <c r="H358" s="9">
        <v>5.9020334060000001</v>
      </c>
      <c r="I358" s="8">
        <f t="shared" si="42"/>
        <v>6</v>
      </c>
      <c r="J358" s="10">
        <v>63.38208822</v>
      </c>
      <c r="K358" s="8">
        <f t="shared" si="43"/>
        <v>63</v>
      </c>
      <c r="L358" s="5" t="s">
        <v>57</v>
      </c>
    </row>
    <row r="359" spans="1:12">
      <c r="A359" s="6">
        <v>34</v>
      </c>
      <c r="B359" s="6">
        <v>59</v>
      </c>
      <c r="C359" s="6">
        <v>18</v>
      </c>
      <c r="D359" s="7">
        <v>23.38002569</v>
      </c>
      <c r="E359" s="8">
        <f t="shared" si="40"/>
        <v>23</v>
      </c>
      <c r="F359" s="7">
        <v>21.988794370000001</v>
      </c>
      <c r="G359" s="8">
        <f t="shared" si="41"/>
        <v>22</v>
      </c>
      <c r="H359" s="9">
        <v>5.7441176629999999</v>
      </c>
      <c r="I359" s="8">
        <f t="shared" si="42"/>
        <v>6</v>
      </c>
      <c r="J359" s="10">
        <v>87.66898664</v>
      </c>
      <c r="K359" s="8">
        <f t="shared" si="43"/>
        <v>88</v>
      </c>
      <c r="L359" s="5" t="s">
        <v>57</v>
      </c>
    </row>
    <row r="360" spans="1:12">
      <c r="A360" s="6">
        <v>12</v>
      </c>
      <c r="B360" s="6">
        <v>63</v>
      </c>
      <c r="C360" s="6">
        <v>17</v>
      </c>
      <c r="D360" s="7">
        <v>18.358923000000001</v>
      </c>
      <c r="E360" s="8">
        <f t="shared" si="40"/>
        <v>18</v>
      </c>
      <c r="F360" s="7">
        <v>19.377033959999999</v>
      </c>
      <c r="G360" s="8">
        <f t="shared" si="41"/>
        <v>19</v>
      </c>
      <c r="H360" s="9">
        <v>5.7171433970000001</v>
      </c>
      <c r="I360" s="8">
        <f t="shared" si="42"/>
        <v>6</v>
      </c>
      <c r="J360" s="10">
        <v>138.41476399999999</v>
      </c>
      <c r="K360" s="8">
        <f t="shared" si="43"/>
        <v>138</v>
      </c>
      <c r="L360" s="5" t="s">
        <v>57</v>
      </c>
    </row>
    <row r="361" spans="1:12">
      <c r="A361" s="6">
        <v>27</v>
      </c>
      <c r="B361" s="6">
        <v>56</v>
      </c>
      <c r="C361" s="6">
        <v>20</v>
      </c>
      <c r="D361" s="7">
        <v>19.259753669999998</v>
      </c>
      <c r="E361" s="8">
        <f t="shared" si="40"/>
        <v>19</v>
      </c>
      <c r="F361" s="7">
        <v>20.513469560000001</v>
      </c>
      <c r="G361" s="8">
        <f t="shared" si="41"/>
        <v>21</v>
      </c>
      <c r="H361" s="9">
        <v>5.5426901190000004</v>
      </c>
      <c r="I361" s="8">
        <f t="shared" si="42"/>
        <v>6</v>
      </c>
      <c r="J361" s="10">
        <v>94.953352600000002</v>
      </c>
      <c r="K361" s="8">
        <f t="shared" si="43"/>
        <v>95</v>
      </c>
      <c r="L361" s="5" t="s">
        <v>57</v>
      </c>
    </row>
    <row r="362" spans="1:12">
      <c r="A362" s="6">
        <v>7</v>
      </c>
      <c r="B362" s="6">
        <v>63</v>
      </c>
      <c r="C362" s="6">
        <v>24</v>
      </c>
      <c r="D362" s="7">
        <v>22.954582370000001</v>
      </c>
      <c r="E362" s="8">
        <f t="shared" si="40"/>
        <v>23</v>
      </c>
      <c r="F362" s="7">
        <v>24.035531049999999</v>
      </c>
      <c r="G362" s="8">
        <f t="shared" si="41"/>
        <v>24</v>
      </c>
      <c r="H362" s="9">
        <v>5.8586178670000004</v>
      </c>
      <c r="I362" s="8">
        <f t="shared" si="42"/>
        <v>6</v>
      </c>
      <c r="J362" s="10">
        <v>107.73153859999999</v>
      </c>
      <c r="K362" s="8">
        <f t="shared" si="43"/>
        <v>108</v>
      </c>
      <c r="L362" s="5" t="s">
        <v>57</v>
      </c>
    </row>
    <row r="363" spans="1:12">
      <c r="A363" s="6">
        <v>24</v>
      </c>
      <c r="B363" s="6">
        <v>67</v>
      </c>
      <c r="C363" s="6">
        <v>22</v>
      </c>
      <c r="D363" s="7">
        <v>20.120042999999999</v>
      </c>
      <c r="E363" s="8">
        <f t="shared" si="40"/>
        <v>20</v>
      </c>
      <c r="F363" s="7">
        <v>22.898456070000002</v>
      </c>
      <c r="G363" s="8">
        <f t="shared" si="41"/>
        <v>23</v>
      </c>
      <c r="H363" s="9">
        <v>5.618844277</v>
      </c>
      <c r="I363" s="8">
        <f t="shared" si="42"/>
        <v>6</v>
      </c>
      <c r="J363" s="10">
        <v>104.62521529999999</v>
      </c>
      <c r="K363" s="8">
        <f t="shared" si="43"/>
        <v>105</v>
      </c>
      <c r="L363" s="5" t="s">
        <v>57</v>
      </c>
    </row>
    <row r="364" spans="1:12">
      <c r="A364" s="6">
        <v>11</v>
      </c>
      <c r="B364" s="6">
        <v>71</v>
      </c>
      <c r="C364" s="6">
        <v>24</v>
      </c>
      <c r="D364" s="7">
        <v>21.140114229999998</v>
      </c>
      <c r="E364" s="8">
        <f t="shared" si="40"/>
        <v>21</v>
      </c>
      <c r="F364" s="7">
        <v>22.718235499999999</v>
      </c>
      <c r="G364" s="8">
        <f t="shared" si="41"/>
        <v>23</v>
      </c>
      <c r="H364" s="9">
        <v>5.6066203459999997</v>
      </c>
      <c r="I364" s="8">
        <f t="shared" si="42"/>
        <v>6</v>
      </c>
      <c r="J364" s="10">
        <v>141.60567219999999</v>
      </c>
      <c r="K364" s="8">
        <f t="shared" si="43"/>
        <v>142</v>
      </c>
      <c r="L364" s="5" t="s">
        <v>57</v>
      </c>
    </row>
    <row r="365" spans="1:12">
      <c r="A365" s="6">
        <v>37</v>
      </c>
      <c r="B365" s="6">
        <v>74</v>
      </c>
      <c r="C365" s="6">
        <v>15</v>
      </c>
      <c r="D365" s="7">
        <v>24.923601040000001</v>
      </c>
      <c r="E365" s="8">
        <f t="shared" si="40"/>
        <v>25</v>
      </c>
      <c r="F365" s="7">
        <v>18.22590825</v>
      </c>
      <c r="G365" s="8">
        <f t="shared" si="41"/>
        <v>18</v>
      </c>
      <c r="H365" s="9">
        <v>5.5821784020000003</v>
      </c>
      <c r="I365" s="8">
        <f t="shared" si="42"/>
        <v>6</v>
      </c>
      <c r="J365" s="10">
        <v>62.708916899999998</v>
      </c>
      <c r="K365" s="8">
        <f t="shared" si="43"/>
        <v>63</v>
      </c>
      <c r="L365" s="5" t="s">
        <v>57</v>
      </c>
    </row>
    <row r="366" spans="1:12">
      <c r="A366" s="6">
        <v>25</v>
      </c>
      <c r="B366" s="6">
        <v>76</v>
      </c>
      <c r="C366" s="6">
        <v>24</v>
      </c>
      <c r="D366" s="7">
        <v>15.330426360000001</v>
      </c>
      <c r="E366" s="8">
        <f t="shared" si="40"/>
        <v>15</v>
      </c>
      <c r="F366" s="7">
        <v>24.915067279999999</v>
      </c>
      <c r="G366" s="8">
        <f t="shared" si="41"/>
        <v>25</v>
      </c>
      <c r="H366" s="9">
        <v>5.5650353299999997</v>
      </c>
      <c r="I366" s="8">
        <f t="shared" si="42"/>
        <v>6</v>
      </c>
      <c r="J366" s="10">
        <v>135.33155830000001</v>
      </c>
      <c r="K366" s="8">
        <f t="shared" si="43"/>
        <v>135</v>
      </c>
      <c r="L366" s="5" t="s">
        <v>57</v>
      </c>
    </row>
    <row r="367" spans="1:12">
      <c r="A367" s="6">
        <v>34</v>
      </c>
      <c r="B367" s="6">
        <v>66</v>
      </c>
      <c r="C367" s="6">
        <v>17</v>
      </c>
      <c r="D367" s="7">
        <v>18.810972710000001</v>
      </c>
      <c r="E367" s="8">
        <f t="shared" si="40"/>
        <v>19</v>
      </c>
      <c r="F367" s="7">
        <v>21.278330350000001</v>
      </c>
      <c r="G367" s="8">
        <f t="shared" si="41"/>
        <v>21</v>
      </c>
      <c r="H367" s="9">
        <v>5.8896145769999997</v>
      </c>
      <c r="I367" s="8">
        <f t="shared" si="42"/>
        <v>6</v>
      </c>
      <c r="J367" s="10">
        <v>125.084915</v>
      </c>
      <c r="K367" s="8">
        <f t="shared" si="43"/>
        <v>125</v>
      </c>
      <c r="L367" s="5" t="s">
        <v>57</v>
      </c>
    </row>
    <row r="368" spans="1:12">
      <c r="A368" s="6">
        <v>20</v>
      </c>
      <c r="B368" s="6">
        <v>69</v>
      </c>
      <c r="C368" s="6">
        <v>15</v>
      </c>
      <c r="D368" s="7">
        <v>23.442606680000001</v>
      </c>
      <c r="E368" s="8">
        <f t="shared" si="40"/>
        <v>23</v>
      </c>
      <c r="F368" s="7">
        <v>22.772559170000001</v>
      </c>
      <c r="G368" s="8">
        <f t="shared" si="41"/>
        <v>23</v>
      </c>
      <c r="H368" s="9">
        <v>5.9341363779999998</v>
      </c>
      <c r="I368" s="8">
        <f t="shared" si="42"/>
        <v>6</v>
      </c>
      <c r="J368" s="10">
        <v>107.41372459999999</v>
      </c>
      <c r="K368" s="8">
        <f t="shared" si="43"/>
        <v>107</v>
      </c>
      <c r="L368" s="5" t="s">
        <v>57</v>
      </c>
    </row>
    <row r="369" spans="1:12">
      <c r="A369" s="6">
        <v>37</v>
      </c>
      <c r="B369" s="6">
        <v>65</v>
      </c>
      <c r="C369" s="6">
        <v>16</v>
      </c>
      <c r="D369" s="7">
        <v>22.8352024</v>
      </c>
      <c r="E369" s="8">
        <f t="shared" si="40"/>
        <v>23</v>
      </c>
      <c r="F369" s="7">
        <v>18.97267518</v>
      </c>
      <c r="G369" s="8">
        <f t="shared" si="41"/>
        <v>19</v>
      </c>
      <c r="H369" s="9">
        <v>5.6835483079999998</v>
      </c>
      <c r="I369" s="8">
        <f t="shared" si="42"/>
        <v>6</v>
      </c>
      <c r="J369" s="10">
        <v>63.592766730000001</v>
      </c>
      <c r="K369" s="8">
        <f t="shared" si="43"/>
        <v>64</v>
      </c>
      <c r="L369" s="5" t="s">
        <v>57</v>
      </c>
    </row>
    <row r="370" spans="1:12">
      <c r="A370" s="6">
        <v>18</v>
      </c>
      <c r="B370" s="6">
        <v>74</v>
      </c>
      <c r="C370" s="6">
        <v>15</v>
      </c>
      <c r="D370" s="7">
        <v>24.903581899999999</v>
      </c>
      <c r="E370" s="8">
        <f t="shared" si="40"/>
        <v>25</v>
      </c>
      <c r="F370" s="7">
        <v>22.275127040000001</v>
      </c>
      <c r="G370" s="8">
        <f t="shared" si="41"/>
        <v>22</v>
      </c>
      <c r="H370" s="9">
        <v>5.7083660299999996</v>
      </c>
      <c r="I370" s="8">
        <f t="shared" si="42"/>
        <v>6</v>
      </c>
      <c r="J370" s="10">
        <v>146.47272369999999</v>
      </c>
      <c r="K370" s="8">
        <f t="shared" si="43"/>
        <v>146</v>
      </c>
      <c r="L370" s="5" t="s">
        <v>57</v>
      </c>
    </row>
    <row r="371" spans="1:12">
      <c r="A371" s="6">
        <v>4</v>
      </c>
      <c r="B371" s="6">
        <v>67</v>
      </c>
      <c r="C371" s="6">
        <v>25</v>
      </c>
      <c r="D371" s="7">
        <v>23.787095690000001</v>
      </c>
      <c r="E371" s="8">
        <f t="shared" si="40"/>
        <v>24</v>
      </c>
      <c r="F371" s="7">
        <v>24.35679348</v>
      </c>
      <c r="G371" s="8">
        <f t="shared" si="41"/>
        <v>24</v>
      </c>
      <c r="H371" s="9">
        <v>5.9481644539999996</v>
      </c>
      <c r="I371" s="8">
        <f t="shared" si="42"/>
        <v>6</v>
      </c>
      <c r="J371" s="10">
        <v>119.6404412</v>
      </c>
      <c r="K371" s="8">
        <f t="shared" si="43"/>
        <v>120</v>
      </c>
      <c r="L371" s="5" t="s">
        <v>57</v>
      </c>
    </row>
    <row r="372" spans="1:12">
      <c r="A372" s="6">
        <v>37</v>
      </c>
      <c r="B372" s="6">
        <v>56</v>
      </c>
      <c r="C372" s="6">
        <v>25</v>
      </c>
      <c r="D372" s="7">
        <v>22.05592283</v>
      </c>
      <c r="E372" s="8">
        <f t="shared" si="40"/>
        <v>22</v>
      </c>
      <c r="F372" s="7">
        <v>19.603793039999999</v>
      </c>
      <c r="G372" s="8">
        <f t="shared" si="41"/>
        <v>20</v>
      </c>
      <c r="H372" s="9">
        <v>5.7747551440000002</v>
      </c>
      <c r="I372" s="8">
        <f t="shared" si="42"/>
        <v>6</v>
      </c>
      <c r="J372" s="10">
        <v>126.7265372</v>
      </c>
      <c r="K372" s="8">
        <f t="shared" si="43"/>
        <v>127</v>
      </c>
      <c r="L372" s="5" t="s">
        <v>57</v>
      </c>
    </row>
    <row r="373" spans="1:12">
      <c r="A373" s="6">
        <v>5</v>
      </c>
      <c r="B373" s="6">
        <v>59</v>
      </c>
      <c r="C373" s="6">
        <v>15</v>
      </c>
      <c r="D373" s="7">
        <v>18.87492997</v>
      </c>
      <c r="E373" s="8">
        <f t="shared" si="40"/>
        <v>19</v>
      </c>
      <c r="F373" s="7">
        <v>20.182383479999999</v>
      </c>
      <c r="G373" s="8">
        <f t="shared" si="41"/>
        <v>20</v>
      </c>
      <c r="H373" s="9">
        <v>5.97229163</v>
      </c>
      <c r="I373" s="8">
        <f t="shared" si="42"/>
        <v>6</v>
      </c>
      <c r="J373" s="10">
        <v>134.18117179999999</v>
      </c>
      <c r="K373" s="8">
        <f t="shared" si="43"/>
        <v>134</v>
      </c>
      <c r="L373" s="5" t="s">
        <v>57</v>
      </c>
    </row>
    <row r="374" spans="1:12">
      <c r="A374" s="6">
        <v>11</v>
      </c>
      <c r="B374" s="6">
        <v>61</v>
      </c>
      <c r="C374" s="6">
        <v>21</v>
      </c>
      <c r="D374" s="7">
        <v>18.623287739999999</v>
      </c>
      <c r="E374" s="8">
        <f t="shared" si="40"/>
        <v>19</v>
      </c>
      <c r="F374" s="7">
        <v>23.02410338</v>
      </c>
      <c r="G374" s="8">
        <f t="shared" si="41"/>
        <v>23</v>
      </c>
      <c r="H374" s="9">
        <v>5.5321005540000003</v>
      </c>
      <c r="I374" s="8">
        <f t="shared" si="42"/>
        <v>6</v>
      </c>
      <c r="J374" s="10">
        <v>135.33780329999999</v>
      </c>
      <c r="K374" s="8">
        <f t="shared" si="43"/>
        <v>135</v>
      </c>
      <c r="L374" s="5" t="s">
        <v>57</v>
      </c>
    </row>
    <row r="375" spans="1:12">
      <c r="A375" s="6">
        <v>22</v>
      </c>
      <c r="B375" s="6">
        <v>80</v>
      </c>
      <c r="C375" s="6">
        <v>20</v>
      </c>
      <c r="D375" s="7">
        <v>23.00884744</v>
      </c>
      <c r="E375" s="8">
        <f t="shared" si="40"/>
        <v>23</v>
      </c>
      <c r="F375" s="7">
        <v>18.868809970000001</v>
      </c>
      <c r="G375" s="8">
        <f t="shared" si="41"/>
        <v>19</v>
      </c>
      <c r="H375" s="9">
        <v>5.6695607260000003</v>
      </c>
      <c r="I375" s="8">
        <f t="shared" si="42"/>
        <v>6</v>
      </c>
      <c r="J375" s="10">
        <v>100.118612</v>
      </c>
      <c r="K375" s="8">
        <f t="shared" si="43"/>
        <v>100</v>
      </c>
      <c r="L375" s="5" t="s">
        <v>57</v>
      </c>
    </row>
    <row r="376" spans="1:12">
      <c r="A376" s="6">
        <v>12</v>
      </c>
      <c r="B376" s="6">
        <v>61</v>
      </c>
      <c r="C376" s="6">
        <v>19</v>
      </c>
      <c r="D376" s="7">
        <v>19.331626060000001</v>
      </c>
      <c r="E376" s="8">
        <f t="shared" si="40"/>
        <v>19</v>
      </c>
      <c r="F376" s="7">
        <v>24.139950249999998</v>
      </c>
      <c r="G376" s="8">
        <f t="shared" si="41"/>
        <v>24</v>
      </c>
      <c r="H376" s="9">
        <v>5.6557268169999997</v>
      </c>
      <c r="I376" s="8">
        <f t="shared" si="42"/>
        <v>6</v>
      </c>
      <c r="J376" s="10">
        <v>68.512534270000003</v>
      </c>
      <c r="K376" s="8">
        <f t="shared" si="43"/>
        <v>69</v>
      </c>
      <c r="L376" s="5" t="s">
        <v>57</v>
      </c>
    </row>
    <row r="377" spans="1:12">
      <c r="A377" s="6">
        <v>5</v>
      </c>
      <c r="B377" s="6">
        <v>74</v>
      </c>
      <c r="C377" s="6">
        <v>21</v>
      </c>
      <c r="D377" s="7">
        <v>16.244691929999998</v>
      </c>
      <c r="E377" s="8">
        <f t="shared" si="40"/>
        <v>16</v>
      </c>
      <c r="F377" s="7">
        <v>21.357938910000001</v>
      </c>
      <c r="G377" s="8">
        <f t="shared" si="41"/>
        <v>21</v>
      </c>
      <c r="H377" s="9">
        <v>5.5917040140000003</v>
      </c>
      <c r="I377" s="8">
        <f t="shared" si="42"/>
        <v>6</v>
      </c>
      <c r="J377" s="10">
        <v>66.970532570000003</v>
      </c>
      <c r="K377" s="8">
        <f t="shared" si="43"/>
        <v>67</v>
      </c>
      <c r="L377" s="5" t="s">
        <v>57</v>
      </c>
    </row>
    <row r="378" spans="1:12">
      <c r="A378" s="6">
        <v>27</v>
      </c>
      <c r="B378" s="6">
        <v>69</v>
      </c>
      <c r="C378" s="6">
        <v>22</v>
      </c>
      <c r="D378" s="7">
        <v>17.916522870000001</v>
      </c>
      <c r="E378" s="8">
        <f t="shared" si="40"/>
        <v>18</v>
      </c>
      <c r="F378" s="7">
        <v>24.908146550000001</v>
      </c>
      <c r="G378" s="8">
        <f t="shared" si="41"/>
        <v>25</v>
      </c>
      <c r="H378" s="9">
        <v>5.9323230850000002</v>
      </c>
      <c r="I378" s="8">
        <f t="shared" si="42"/>
        <v>6</v>
      </c>
      <c r="J378" s="10">
        <v>69.146810220000006</v>
      </c>
      <c r="K378" s="8">
        <f t="shared" si="43"/>
        <v>69</v>
      </c>
      <c r="L378" s="5" t="s">
        <v>57</v>
      </c>
    </row>
    <row r="379" spans="1:12">
      <c r="A379" s="6">
        <v>31</v>
      </c>
      <c r="B379" s="6">
        <v>75</v>
      </c>
      <c r="C379" s="6">
        <v>18</v>
      </c>
      <c r="D379" s="7">
        <v>15.46789263</v>
      </c>
      <c r="E379" s="8">
        <f t="shared" si="40"/>
        <v>15</v>
      </c>
      <c r="F379" s="7">
        <v>21.437807020000001</v>
      </c>
      <c r="G379" s="8">
        <f t="shared" si="41"/>
        <v>21</v>
      </c>
      <c r="H379" s="9">
        <v>5.8242083090000003</v>
      </c>
      <c r="I379" s="8">
        <f t="shared" si="42"/>
        <v>6</v>
      </c>
      <c r="J379" s="10">
        <v>88.887961020000006</v>
      </c>
      <c r="K379" s="8">
        <f t="shared" si="43"/>
        <v>89</v>
      </c>
      <c r="L379" s="5" t="s">
        <v>57</v>
      </c>
    </row>
    <row r="380" spans="1:12">
      <c r="A380" s="6">
        <v>36</v>
      </c>
      <c r="B380" s="6">
        <v>68</v>
      </c>
      <c r="C380" s="6">
        <v>20</v>
      </c>
      <c r="D380" s="7">
        <v>17.06104474</v>
      </c>
      <c r="E380" s="8">
        <f t="shared" si="40"/>
        <v>17</v>
      </c>
      <c r="F380" s="7">
        <v>23.772014710000001</v>
      </c>
      <c r="G380" s="8">
        <f t="shared" si="41"/>
        <v>24</v>
      </c>
      <c r="H380" s="9">
        <v>5.8644295299999998</v>
      </c>
      <c r="I380" s="8">
        <f t="shared" si="42"/>
        <v>6</v>
      </c>
      <c r="J380" s="10">
        <v>81.834205220000001</v>
      </c>
      <c r="K380" s="8">
        <f t="shared" si="43"/>
        <v>82</v>
      </c>
      <c r="L380" s="5" t="s">
        <v>57</v>
      </c>
    </row>
    <row r="381" spans="1:12">
      <c r="A381" s="6">
        <v>5</v>
      </c>
      <c r="B381" s="6">
        <v>65</v>
      </c>
      <c r="C381" s="6">
        <v>16</v>
      </c>
      <c r="D381" s="7">
        <v>21.32776028</v>
      </c>
      <c r="E381" s="8">
        <f t="shared" si="40"/>
        <v>21</v>
      </c>
      <c r="F381" s="7">
        <v>18.485229149999999</v>
      </c>
      <c r="G381" s="8">
        <f t="shared" si="41"/>
        <v>18</v>
      </c>
      <c r="H381" s="9">
        <v>5.8667443720000003</v>
      </c>
      <c r="I381" s="8">
        <f t="shared" si="42"/>
        <v>6</v>
      </c>
      <c r="J381" s="10">
        <v>109.10132609999999</v>
      </c>
      <c r="K381" s="8">
        <f t="shared" si="43"/>
        <v>109</v>
      </c>
      <c r="L381" s="5" t="s">
        <v>57</v>
      </c>
    </row>
    <row r="382" spans="1:12">
      <c r="A382" s="6">
        <v>32</v>
      </c>
      <c r="B382" s="6">
        <v>79</v>
      </c>
      <c r="C382" s="6">
        <v>15</v>
      </c>
      <c r="D382" s="7">
        <v>23.909101039999999</v>
      </c>
      <c r="E382" s="8">
        <f t="shared" si="40"/>
        <v>24</v>
      </c>
      <c r="F382" s="7">
        <v>20.746193250000001</v>
      </c>
      <c r="G382" s="8">
        <f t="shared" si="41"/>
        <v>21</v>
      </c>
      <c r="H382" s="9">
        <v>5.7061986210000004</v>
      </c>
      <c r="I382" s="8">
        <f t="shared" si="42"/>
        <v>6</v>
      </c>
      <c r="J382" s="10">
        <v>81.602112430000005</v>
      </c>
      <c r="K382" s="8">
        <f t="shared" si="43"/>
        <v>82</v>
      </c>
      <c r="L382" s="5" t="s">
        <v>57</v>
      </c>
    </row>
    <row r="383" spans="1:12">
      <c r="A383" s="6">
        <v>11</v>
      </c>
      <c r="B383" s="6">
        <v>78</v>
      </c>
      <c r="C383" s="6">
        <v>22</v>
      </c>
      <c r="D383" s="7">
        <v>23.897567909999999</v>
      </c>
      <c r="E383" s="8">
        <f t="shared" si="40"/>
        <v>24</v>
      </c>
      <c r="F383" s="7">
        <v>22.743789769999999</v>
      </c>
      <c r="G383" s="8">
        <f t="shared" si="41"/>
        <v>23</v>
      </c>
      <c r="H383" s="9">
        <v>5.9405468179999996</v>
      </c>
      <c r="I383" s="8">
        <f t="shared" si="42"/>
        <v>6</v>
      </c>
      <c r="J383" s="10">
        <v>112.6616435</v>
      </c>
      <c r="K383" s="8">
        <f t="shared" si="43"/>
        <v>113</v>
      </c>
      <c r="L383" s="5" t="s">
        <v>57</v>
      </c>
    </row>
    <row r="384" spans="1:12">
      <c r="A384" s="6">
        <v>0</v>
      </c>
      <c r="B384" s="6">
        <v>55</v>
      </c>
      <c r="C384" s="6">
        <v>22</v>
      </c>
      <c r="D384" s="7">
        <v>22.986669280000001</v>
      </c>
      <c r="E384" s="8">
        <f t="shared" si="40"/>
        <v>23</v>
      </c>
      <c r="F384" s="7">
        <v>20.579406079999998</v>
      </c>
      <c r="G384" s="8">
        <f t="shared" si="41"/>
        <v>21</v>
      </c>
      <c r="H384" s="9">
        <v>5.9167792889999999</v>
      </c>
      <c r="I384" s="8">
        <f t="shared" si="42"/>
        <v>6</v>
      </c>
      <c r="J384" s="10">
        <v>143.85849379999999</v>
      </c>
      <c r="K384" s="8">
        <f t="shared" si="43"/>
        <v>144</v>
      </c>
      <c r="L384" s="5" t="s">
        <v>57</v>
      </c>
    </row>
    <row r="385" spans="1:12">
      <c r="A385" s="6">
        <v>14</v>
      </c>
      <c r="B385" s="6">
        <v>59</v>
      </c>
      <c r="C385" s="6">
        <v>15</v>
      </c>
      <c r="D385" s="7">
        <v>21.351357289999999</v>
      </c>
      <c r="E385" s="8">
        <f t="shared" si="40"/>
        <v>21</v>
      </c>
      <c r="F385" s="7">
        <v>22.912448829999999</v>
      </c>
      <c r="G385" s="8">
        <f t="shared" si="41"/>
        <v>23</v>
      </c>
      <c r="H385" s="9">
        <v>5.7790904760000004</v>
      </c>
      <c r="I385" s="8">
        <f t="shared" si="42"/>
        <v>6</v>
      </c>
      <c r="J385" s="10">
        <v>146.45486450000001</v>
      </c>
      <c r="K385" s="8">
        <f t="shared" si="43"/>
        <v>146</v>
      </c>
      <c r="L385" s="5" t="s">
        <v>57</v>
      </c>
    </row>
    <row r="386" spans="1:12">
      <c r="A386" s="6">
        <v>29</v>
      </c>
      <c r="B386" s="6">
        <v>68</v>
      </c>
      <c r="C386" s="6">
        <v>23</v>
      </c>
      <c r="D386" s="7">
        <v>24.1638445</v>
      </c>
      <c r="E386" s="8">
        <f t="shared" si="40"/>
        <v>24</v>
      </c>
      <c r="F386" s="7">
        <v>19.27907819</v>
      </c>
      <c r="G386" s="8">
        <f t="shared" si="41"/>
        <v>19</v>
      </c>
      <c r="H386" s="9">
        <v>5.8273802899999998</v>
      </c>
      <c r="I386" s="8">
        <f t="shared" si="42"/>
        <v>6</v>
      </c>
      <c r="J386" s="10">
        <v>116.73243239999999</v>
      </c>
      <c r="K386" s="8">
        <f t="shared" si="43"/>
        <v>117</v>
      </c>
      <c r="L386" s="5" t="s">
        <v>57</v>
      </c>
    </row>
    <row r="387" spans="1:12">
      <c r="A387" s="6">
        <v>32</v>
      </c>
      <c r="B387" s="6">
        <v>68</v>
      </c>
      <c r="C387" s="6">
        <v>19</v>
      </c>
      <c r="D387" s="7">
        <v>24.62835037</v>
      </c>
      <c r="E387" s="8">
        <f t="shared" ref="E387:E450" si="44">ROUND(D387, 0)</f>
        <v>25</v>
      </c>
      <c r="F387" s="7">
        <v>18.183251689999999</v>
      </c>
      <c r="G387" s="8">
        <f t="shared" ref="G387:G450" si="45">ROUND(F387, 0)</f>
        <v>18</v>
      </c>
      <c r="H387" s="9">
        <v>5.514234138</v>
      </c>
      <c r="I387" s="8">
        <f t="shared" ref="I387:I450" si="46">ROUND(H387, 0)</f>
        <v>6</v>
      </c>
      <c r="J387" s="10">
        <v>149.74410280000001</v>
      </c>
      <c r="K387" s="8">
        <f t="shared" ref="K387:K450" si="47">ROUND(J387, 0)</f>
        <v>150</v>
      </c>
      <c r="L387" s="5" t="s">
        <v>57</v>
      </c>
    </row>
    <row r="388" spans="1:12">
      <c r="A388" s="6">
        <v>17</v>
      </c>
      <c r="B388" s="6">
        <v>64</v>
      </c>
      <c r="C388" s="6">
        <v>17</v>
      </c>
      <c r="D388" s="7">
        <v>21.022132089999999</v>
      </c>
      <c r="E388" s="8">
        <f t="shared" si="44"/>
        <v>21</v>
      </c>
      <c r="F388" s="7">
        <v>24.938962549999999</v>
      </c>
      <c r="G388" s="8">
        <f t="shared" si="45"/>
        <v>25</v>
      </c>
      <c r="H388" s="9">
        <v>5.6626991039999997</v>
      </c>
      <c r="I388" s="8">
        <f t="shared" si="46"/>
        <v>6</v>
      </c>
      <c r="J388" s="10">
        <v>124.61184710000001</v>
      </c>
      <c r="K388" s="8">
        <f t="shared" si="47"/>
        <v>125</v>
      </c>
      <c r="L388" s="5" t="s">
        <v>57</v>
      </c>
    </row>
    <row r="389" spans="1:12">
      <c r="A389" s="6">
        <v>13</v>
      </c>
      <c r="B389" s="6">
        <v>69</v>
      </c>
      <c r="C389" s="6">
        <v>19</v>
      </c>
      <c r="D389" s="7">
        <v>17.308445320000001</v>
      </c>
      <c r="E389" s="8">
        <f t="shared" si="44"/>
        <v>17</v>
      </c>
      <c r="F389" s="7">
        <v>20.017309139999998</v>
      </c>
      <c r="G389" s="8">
        <f t="shared" si="45"/>
        <v>20</v>
      </c>
      <c r="H389" s="9">
        <v>5.86390397</v>
      </c>
      <c r="I389" s="8">
        <f t="shared" si="46"/>
        <v>6</v>
      </c>
      <c r="J389" s="10">
        <v>115.199245</v>
      </c>
      <c r="K389" s="8">
        <f t="shared" si="47"/>
        <v>115</v>
      </c>
      <c r="L389" s="5" t="s">
        <v>57</v>
      </c>
    </row>
    <row r="390" spans="1:12">
      <c r="A390" s="6">
        <v>14</v>
      </c>
      <c r="B390" s="6">
        <v>67</v>
      </c>
      <c r="C390" s="6">
        <v>22</v>
      </c>
      <c r="D390" s="7">
        <v>23.825767039999999</v>
      </c>
      <c r="E390" s="8">
        <f t="shared" si="44"/>
        <v>24</v>
      </c>
      <c r="F390" s="7">
        <v>24.754850980000001</v>
      </c>
      <c r="G390" s="8">
        <f t="shared" si="45"/>
        <v>25</v>
      </c>
      <c r="H390" s="9">
        <v>5.6246902480000003</v>
      </c>
      <c r="I390" s="8">
        <f t="shared" si="46"/>
        <v>6</v>
      </c>
      <c r="J390" s="10">
        <v>84.641436319999997</v>
      </c>
      <c r="K390" s="8">
        <f t="shared" si="47"/>
        <v>85</v>
      </c>
      <c r="L390" s="5" t="s">
        <v>57</v>
      </c>
    </row>
    <row r="391" spans="1:12">
      <c r="A391" s="6">
        <v>9</v>
      </c>
      <c r="B391" s="6">
        <v>69</v>
      </c>
      <c r="C391" s="6">
        <v>20</v>
      </c>
      <c r="D391" s="7">
        <v>19.306072780000001</v>
      </c>
      <c r="E391" s="8">
        <f t="shared" si="44"/>
        <v>19</v>
      </c>
      <c r="F391" s="7">
        <v>23.963627989999999</v>
      </c>
      <c r="G391" s="8">
        <f t="shared" si="45"/>
        <v>24</v>
      </c>
      <c r="H391" s="9">
        <v>5.5915609990000004</v>
      </c>
      <c r="I391" s="8">
        <f t="shared" si="46"/>
        <v>6</v>
      </c>
      <c r="J391" s="10">
        <v>129.34493259999999</v>
      </c>
      <c r="K391" s="8">
        <f t="shared" si="47"/>
        <v>129</v>
      </c>
      <c r="L391" s="5" t="s">
        <v>57</v>
      </c>
    </row>
    <row r="392" spans="1:12">
      <c r="A392" s="6">
        <v>20</v>
      </c>
      <c r="B392" s="6">
        <v>73</v>
      </c>
      <c r="C392" s="6">
        <v>22</v>
      </c>
      <c r="D392" s="7">
        <v>16.037686149999999</v>
      </c>
      <c r="E392" s="8">
        <f t="shared" si="44"/>
        <v>16</v>
      </c>
      <c r="F392" s="7">
        <v>22.331958530000001</v>
      </c>
      <c r="G392" s="8">
        <f t="shared" si="45"/>
        <v>22</v>
      </c>
      <c r="H392" s="9">
        <v>5.9763125380000002</v>
      </c>
      <c r="I392" s="8">
        <f t="shared" si="46"/>
        <v>6</v>
      </c>
      <c r="J392" s="10">
        <v>130.3900798</v>
      </c>
      <c r="K392" s="8">
        <f t="shared" si="47"/>
        <v>130</v>
      </c>
      <c r="L392" s="5" t="s">
        <v>57</v>
      </c>
    </row>
    <row r="393" spans="1:12">
      <c r="A393" s="6">
        <v>40</v>
      </c>
      <c r="B393" s="6">
        <v>78</v>
      </c>
      <c r="C393" s="6">
        <v>20</v>
      </c>
      <c r="D393" s="7">
        <v>19.185728090000001</v>
      </c>
      <c r="E393" s="8">
        <f t="shared" si="44"/>
        <v>19</v>
      </c>
      <c r="F393" s="7">
        <v>20.833983409999998</v>
      </c>
      <c r="G393" s="8">
        <f t="shared" si="45"/>
        <v>21</v>
      </c>
      <c r="H393" s="9">
        <v>5.6692362579999998</v>
      </c>
      <c r="I393" s="8">
        <f t="shared" si="46"/>
        <v>6</v>
      </c>
      <c r="J393" s="10">
        <v>80.152934349999995</v>
      </c>
      <c r="K393" s="8">
        <f t="shared" si="47"/>
        <v>80</v>
      </c>
      <c r="L393" s="5" t="s">
        <v>57</v>
      </c>
    </row>
    <row r="394" spans="1:12">
      <c r="A394" s="6">
        <v>27</v>
      </c>
      <c r="B394" s="6">
        <v>72</v>
      </c>
      <c r="C394" s="6">
        <v>23</v>
      </c>
      <c r="D394" s="7">
        <v>19.92889503</v>
      </c>
      <c r="E394" s="8">
        <f t="shared" si="44"/>
        <v>20</v>
      </c>
      <c r="F394" s="7">
        <v>21.799921149999999</v>
      </c>
      <c r="G394" s="8">
        <f t="shared" si="45"/>
        <v>22</v>
      </c>
      <c r="H394" s="9">
        <v>5.9619344810000001</v>
      </c>
      <c r="I394" s="8">
        <f t="shared" si="46"/>
        <v>6</v>
      </c>
      <c r="J394" s="10">
        <v>64.026407969999994</v>
      </c>
      <c r="K394" s="8">
        <f t="shared" si="47"/>
        <v>64</v>
      </c>
      <c r="L394" s="5" t="s">
        <v>57</v>
      </c>
    </row>
    <row r="395" spans="1:12">
      <c r="A395" s="6">
        <v>14</v>
      </c>
      <c r="B395" s="6">
        <v>67</v>
      </c>
      <c r="C395" s="6">
        <v>15</v>
      </c>
      <c r="D395" s="7">
        <v>19.563764679999998</v>
      </c>
      <c r="E395" s="8">
        <f t="shared" si="44"/>
        <v>20</v>
      </c>
      <c r="F395" s="7">
        <v>24.67385131</v>
      </c>
      <c r="G395" s="8">
        <f t="shared" si="45"/>
        <v>25</v>
      </c>
      <c r="H395" s="9">
        <v>5.6900656879999998</v>
      </c>
      <c r="I395" s="8">
        <f t="shared" si="46"/>
        <v>6</v>
      </c>
      <c r="J395" s="10">
        <v>139.29210040000001</v>
      </c>
      <c r="K395" s="8">
        <f t="shared" si="47"/>
        <v>139</v>
      </c>
      <c r="L395" s="5" t="s">
        <v>57</v>
      </c>
    </row>
    <row r="396" spans="1:12">
      <c r="A396" s="6">
        <v>7</v>
      </c>
      <c r="B396" s="6">
        <v>56</v>
      </c>
      <c r="C396" s="6">
        <v>18</v>
      </c>
      <c r="D396" s="7">
        <v>18.31357543</v>
      </c>
      <c r="E396" s="8">
        <f t="shared" si="44"/>
        <v>18</v>
      </c>
      <c r="F396" s="7">
        <v>24.329916489999999</v>
      </c>
      <c r="G396" s="8">
        <f t="shared" si="45"/>
        <v>24</v>
      </c>
      <c r="H396" s="9">
        <v>5.6983713109999998</v>
      </c>
      <c r="I396" s="8">
        <f t="shared" si="46"/>
        <v>6</v>
      </c>
      <c r="J396" s="10">
        <v>76.141539039999998</v>
      </c>
      <c r="K396" s="8">
        <f t="shared" si="47"/>
        <v>76</v>
      </c>
      <c r="L396" s="5" t="s">
        <v>57</v>
      </c>
    </row>
    <row r="397" spans="1:12">
      <c r="A397" s="6">
        <v>27</v>
      </c>
      <c r="B397" s="6">
        <v>65</v>
      </c>
      <c r="C397" s="6">
        <v>18</v>
      </c>
      <c r="D397" s="7">
        <v>20.109937609999999</v>
      </c>
      <c r="E397" s="8">
        <f t="shared" si="44"/>
        <v>20</v>
      </c>
      <c r="F397" s="7">
        <v>23.223237659999999</v>
      </c>
      <c r="G397" s="8">
        <f t="shared" si="45"/>
        <v>23</v>
      </c>
      <c r="H397" s="9">
        <v>5.5950316300000003</v>
      </c>
      <c r="I397" s="8">
        <f t="shared" si="46"/>
        <v>6</v>
      </c>
      <c r="J397" s="10">
        <v>73.363864770000006</v>
      </c>
      <c r="K397" s="8">
        <f t="shared" si="47"/>
        <v>73</v>
      </c>
      <c r="L397" s="5" t="s">
        <v>57</v>
      </c>
    </row>
    <row r="398" spans="1:12">
      <c r="A398" s="6">
        <v>30</v>
      </c>
      <c r="B398" s="6">
        <v>63</v>
      </c>
      <c r="C398" s="6">
        <v>16</v>
      </c>
      <c r="D398" s="7">
        <v>23.605065719999999</v>
      </c>
      <c r="E398" s="8">
        <f t="shared" si="44"/>
        <v>24</v>
      </c>
      <c r="F398" s="7">
        <v>21.905395769999998</v>
      </c>
      <c r="G398" s="8">
        <f t="shared" si="45"/>
        <v>22</v>
      </c>
      <c r="H398" s="9">
        <v>5.5259045259999997</v>
      </c>
      <c r="I398" s="8">
        <f t="shared" si="46"/>
        <v>6</v>
      </c>
      <c r="J398" s="10">
        <v>100.5978728</v>
      </c>
      <c r="K398" s="8">
        <f t="shared" si="47"/>
        <v>101</v>
      </c>
      <c r="L398" s="5" t="s">
        <v>57</v>
      </c>
    </row>
    <row r="399" spans="1:12">
      <c r="A399" s="6">
        <v>37</v>
      </c>
      <c r="B399" s="6">
        <v>70</v>
      </c>
      <c r="C399" s="6">
        <v>25</v>
      </c>
      <c r="D399" s="7">
        <v>19.731369090000001</v>
      </c>
      <c r="E399" s="8">
        <f t="shared" si="44"/>
        <v>20</v>
      </c>
      <c r="F399" s="7">
        <v>24.894873539999999</v>
      </c>
      <c r="G399" s="8">
        <f t="shared" si="45"/>
        <v>25</v>
      </c>
      <c r="H399" s="9">
        <v>5.8194037710000002</v>
      </c>
      <c r="I399" s="8">
        <f t="shared" si="46"/>
        <v>6</v>
      </c>
      <c r="J399" s="10">
        <v>84.063541150000006</v>
      </c>
      <c r="K399" s="8">
        <f t="shared" si="47"/>
        <v>84</v>
      </c>
      <c r="L399" s="5" t="s">
        <v>57</v>
      </c>
    </row>
    <row r="400" spans="1:12">
      <c r="A400" s="6">
        <v>27</v>
      </c>
      <c r="B400" s="6">
        <v>63</v>
      </c>
      <c r="C400" s="6">
        <v>19</v>
      </c>
      <c r="D400" s="7">
        <v>20.934098769999999</v>
      </c>
      <c r="E400" s="8">
        <f t="shared" si="44"/>
        <v>21</v>
      </c>
      <c r="F400" s="7">
        <v>21.1893007</v>
      </c>
      <c r="G400" s="8">
        <f t="shared" si="45"/>
        <v>21</v>
      </c>
      <c r="H400" s="9">
        <v>5.562201934</v>
      </c>
      <c r="I400" s="8">
        <f t="shared" si="46"/>
        <v>6</v>
      </c>
      <c r="J400" s="10">
        <v>133.1914419</v>
      </c>
      <c r="K400" s="8">
        <f t="shared" si="47"/>
        <v>133</v>
      </c>
      <c r="L400" s="5" t="s">
        <v>57</v>
      </c>
    </row>
    <row r="401" spans="1:12">
      <c r="A401" s="6">
        <v>22</v>
      </c>
      <c r="B401" s="6">
        <v>60</v>
      </c>
      <c r="C401" s="6">
        <v>24</v>
      </c>
      <c r="D401" s="7">
        <v>18.78226261</v>
      </c>
      <c r="E401" s="8">
        <f t="shared" si="44"/>
        <v>19</v>
      </c>
      <c r="F401" s="7">
        <v>20.247683139999999</v>
      </c>
      <c r="G401" s="8">
        <f t="shared" si="45"/>
        <v>20</v>
      </c>
      <c r="H401" s="9">
        <v>5.6306647529999996</v>
      </c>
      <c r="I401" s="8">
        <f t="shared" si="46"/>
        <v>6</v>
      </c>
      <c r="J401" s="10">
        <v>104.2570723</v>
      </c>
      <c r="K401" s="8">
        <f t="shared" si="47"/>
        <v>104</v>
      </c>
      <c r="L401" s="5" t="s">
        <v>57</v>
      </c>
    </row>
    <row r="402" spans="1:12">
      <c r="A402" s="6">
        <v>3</v>
      </c>
      <c r="B402" s="6">
        <v>72</v>
      </c>
      <c r="C402" s="6">
        <v>24</v>
      </c>
      <c r="D402" s="7">
        <v>36.512683709999997</v>
      </c>
      <c r="E402" s="8">
        <f t="shared" si="44"/>
        <v>37</v>
      </c>
      <c r="F402" s="7">
        <v>57.928871669999999</v>
      </c>
      <c r="G402" s="8">
        <f t="shared" si="45"/>
        <v>58</v>
      </c>
      <c r="H402" s="9">
        <v>6.0316077799999999</v>
      </c>
      <c r="I402" s="8">
        <f t="shared" si="46"/>
        <v>6</v>
      </c>
      <c r="J402" s="10">
        <v>122.65396939999999</v>
      </c>
      <c r="K402" s="8">
        <f t="shared" si="47"/>
        <v>123</v>
      </c>
      <c r="L402" s="5" t="s">
        <v>67</v>
      </c>
    </row>
    <row r="403" spans="1:12">
      <c r="A403" s="6">
        <v>40</v>
      </c>
      <c r="B403" s="6">
        <v>59</v>
      </c>
      <c r="C403" s="6">
        <v>23</v>
      </c>
      <c r="D403" s="7">
        <v>36.891637209999999</v>
      </c>
      <c r="E403" s="8">
        <f t="shared" si="44"/>
        <v>37</v>
      </c>
      <c r="F403" s="7">
        <v>62.731782240000001</v>
      </c>
      <c r="G403" s="8">
        <f t="shared" si="45"/>
        <v>63</v>
      </c>
      <c r="H403" s="9">
        <v>5.2690846689999997</v>
      </c>
      <c r="I403" s="8">
        <f t="shared" si="46"/>
        <v>5</v>
      </c>
      <c r="J403" s="10">
        <v>163.72665509999999</v>
      </c>
      <c r="K403" s="8">
        <f t="shared" si="47"/>
        <v>164</v>
      </c>
      <c r="L403" s="5" t="s">
        <v>67</v>
      </c>
    </row>
    <row r="404" spans="1:12">
      <c r="A404" s="6">
        <v>33</v>
      </c>
      <c r="B404" s="6">
        <v>73</v>
      </c>
      <c r="C404" s="6">
        <v>23</v>
      </c>
      <c r="D404" s="7">
        <v>29.235405239999999</v>
      </c>
      <c r="E404" s="8">
        <f t="shared" si="44"/>
        <v>29</v>
      </c>
      <c r="F404" s="7">
        <v>59.389675830000002</v>
      </c>
      <c r="G404" s="8">
        <f t="shared" si="45"/>
        <v>59</v>
      </c>
      <c r="H404" s="9">
        <v>5.9857927030000004</v>
      </c>
      <c r="I404" s="8">
        <f t="shared" si="46"/>
        <v>6</v>
      </c>
      <c r="J404" s="10">
        <v>103.33018029999999</v>
      </c>
      <c r="K404" s="8">
        <f t="shared" si="47"/>
        <v>103</v>
      </c>
      <c r="L404" s="5" t="s">
        <v>67</v>
      </c>
    </row>
    <row r="405" spans="1:12">
      <c r="A405" s="6">
        <v>27</v>
      </c>
      <c r="B405" s="6">
        <v>57</v>
      </c>
      <c r="C405" s="6">
        <v>24</v>
      </c>
      <c r="D405" s="7">
        <v>27.335348969999998</v>
      </c>
      <c r="E405" s="8">
        <f t="shared" si="44"/>
        <v>27</v>
      </c>
      <c r="F405" s="7">
        <v>43.357959620000003</v>
      </c>
      <c r="G405" s="8">
        <f t="shared" si="45"/>
        <v>43</v>
      </c>
      <c r="H405" s="9">
        <v>6.0918627499999998</v>
      </c>
      <c r="I405" s="8">
        <f t="shared" si="46"/>
        <v>6</v>
      </c>
      <c r="J405" s="10">
        <v>142.33036770000001</v>
      </c>
      <c r="K405" s="8">
        <f t="shared" si="47"/>
        <v>142</v>
      </c>
      <c r="L405" s="5" t="s">
        <v>67</v>
      </c>
    </row>
    <row r="406" spans="1:12">
      <c r="A406" s="6">
        <v>10</v>
      </c>
      <c r="B406" s="6">
        <v>79</v>
      </c>
      <c r="C406" s="6">
        <v>18</v>
      </c>
      <c r="D406" s="7">
        <v>21.064368399999999</v>
      </c>
      <c r="E406" s="8">
        <f t="shared" si="44"/>
        <v>21</v>
      </c>
      <c r="F406" s="7">
        <v>55.469859380000003</v>
      </c>
      <c r="G406" s="8">
        <f t="shared" si="45"/>
        <v>55</v>
      </c>
      <c r="H406" s="9">
        <v>5.6247313380000001</v>
      </c>
      <c r="I406" s="8">
        <f t="shared" si="46"/>
        <v>6</v>
      </c>
      <c r="J406" s="10">
        <v>184.6226709</v>
      </c>
      <c r="K406" s="8">
        <f t="shared" si="47"/>
        <v>185</v>
      </c>
      <c r="L406" s="5" t="s">
        <v>67</v>
      </c>
    </row>
    <row r="407" spans="1:12">
      <c r="A407" s="6">
        <v>30</v>
      </c>
      <c r="B407" s="6">
        <v>75</v>
      </c>
      <c r="C407" s="6">
        <v>25</v>
      </c>
      <c r="D407" s="7">
        <v>30.332765989999999</v>
      </c>
      <c r="E407" s="8">
        <f t="shared" si="44"/>
        <v>30</v>
      </c>
      <c r="F407" s="7">
        <v>42.352498789999999</v>
      </c>
      <c r="G407" s="8">
        <f t="shared" si="45"/>
        <v>42</v>
      </c>
      <c r="H407" s="9">
        <v>6.4460917589999998</v>
      </c>
      <c r="I407" s="8">
        <f t="shared" si="46"/>
        <v>6</v>
      </c>
      <c r="J407" s="10">
        <v>149.29995199999999</v>
      </c>
      <c r="K407" s="8">
        <f t="shared" si="47"/>
        <v>149</v>
      </c>
      <c r="L407" s="5" t="s">
        <v>67</v>
      </c>
    </row>
    <row r="408" spans="1:12">
      <c r="A408" s="6">
        <v>40</v>
      </c>
      <c r="B408" s="6">
        <v>70</v>
      </c>
      <c r="C408" s="6">
        <v>20</v>
      </c>
      <c r="D408" s="7">
        <v>31.801302719999999</v>
      </c>
      <c r="E408" s="8">
        <f t="shared" si="44"/>
        <v>32</v>
      </c>
      <c r="F408" s="7">
        <v>45.031861730000003</v>
      </c>
      <c r="G408" s="8">
        <f t="shared" si="45"/>
        <v>45</v>
      </c>
      <c r="H408" s="9">
        <v>5.6234900430000003</v>
      </c>
      <c r="I408" s="8">
        <f t="shared" si="46"/>
        <v>6</v>
      </c>
      <c r="J408" s="10">
        <v>147.0361442</v>
      </c>
      <c r="K408" s="8">
        <f t="shared" si="47"/>
        <v>147</v>
      </c>
      <c r="L408" s="5" t="s">
        <v>67</v>
      </c>
    </row>
    <row r="409" spans="1:12">
      <c r="A409" s="6">
        <v>38</v>
      </c>
      <c r="B409" s="6">
        <v>55</v>
      </c>
      <c r="C409" s="6">
        <v>19</v>
      </c>
      <c r="D409" s="7">
        <v>33.181842250000003</v>
      </c>
      <c r="E409" s="8">
        <f t="shared" si="44"/>
        <v>33</v>
      </c>
      <c r="F409" s="7">
        <v>38.231847420000001</v>
      </c>
      <c r="G409" s="8">
        <f t="shared" si="45"/>
        <v>38</v>
      </c>
      <c r="H409" s="9">
        <v>5.8646233519999997</v>
      </c>
      <c r="I409" s="8">
        <f t="shared" si="46"/>
        <v>6</v>
      </c>
      <c r="J409" s="10">
        <v>198.8298806</v>
      </c>
      <c r="K409" s="8">
        <f t="shared" si="47"/>
        <v>199</v>
      </c>
      <c r="L409" s="5" t="s">
        <v>67</v>
      </c>
    </row>
    <row r="410" spans="1:12">
      <c r="A410" s="6">
        <v>35</v>
      </c>
      <c r="B410" s="6">
        <v>58</v>
      </c>
      <c r="C410" s="6">
        <v>20</v>
      </c>
      <c r="D410" s="7">
        <v>29.385385620000001</v>
      </c>
      <c r="E410" s="8">
        <f t="shared" si="44"/>
        <v>29</v>
      </c>
      <c r="F410" s="7">
        <v>63.477420109999997</v>
      </c>
      <c r="G410" s="8">
        <f t="shared" si="45"/>
        <v>63</v>
      </c>
      <c r="H410" s="9">
        <v>5.761702519</v>
      </c>
      <c r="I410" s="8">
        <f t="shared" si="46"/>
        <v>6</v>
      </c>
      <c r="J410" s="10">
        <v>90.054226630000002</v>
      </c>
      <c r="K410" s="8">
        <f t="shared" si="47"/>
        <v>90</v>
      </c>
      <c r="L410" s="5" t="s">
        <v>67</v>
      </c>
    </row>
    <row r="411" spans="1:12">
      <c r="A411" s="6">
        <v>38</v>
      </c>
      <c r="B411" s="6">
        <v>61</v>
      </c>
      <c r="C411" s="6">
        <v>21</v>
      </c>
      <c r="D411" s="7">
        <v>30.273749949999999</v>
      </c>
      <c r="E411" s="8">
        <f t="shared" si="44"/>
        <v>30</v>
      </c>
      <c r="F411" s="7">
        <v>67.38680755</v>
      </c>
      <c r="G411" s="8">
        <f t="shared" si="45"/>
        <v>67</v>
      </c>
      <c r="H411" s="9">
        <v>4.6965186780000003</v>
      </c>
      <c r="I411" s="8">
        <f t="shared" si="46"/>
        <v>5</v>
      </c>
      <c r="J411" s="10">
        <v>127.77671340000001</v>
      </c>
      <c r="K411" s="8">
        <f t="shared" si="47"/>
        <v>128</v>
      </c>
      <c r="L411" s="5" t="s">
        <v>67</v>
      </c>
    </row>
    <row r="412" spans="1:12">
      <c r="A412" s="6">
        <v>33</v>
      </c>
      <c r="B412" s="6">
        <v>58</v>
      </c>
      <c r="C412" s="6">
        <v>24</v>
      </c>
      <c r="D412" s="7">
        <v>35.457904880000001</v>
      </c>
      <c r="E412" s="8">
        <f t="shared" si="44"/>
        <v>35</v>
      </c>
      <c r="F412" s="7">
        <v>68.758105349999994</v>
      </c>
      <c r="G412" s="8">
        <f t="shared" si="45"/>
        <v>69</v>
      </c>
      <c r="H412" s="9">
        <v>5.2695042140000004</v>
      </c>
      <c r="I412" s="8">
        <f t="shared" si="46"/>
        <v>5</v>
      </c>
      <c r="J412" s="10">
        <v>108.6333046</v>
      </c>
      <c r="K412" s="8">
        <f t="shared" si="47"/>
        <v>109</v>
      </c>
      <c r="L412" s="5" t="s">
        <v>67</v>
      </c>
    </row>
    <row r="413" spans="1:12">
      <c r="A413" s="6">
        <v>16</v>
      </c>
      <c r="B413" s="6">
        <v>56</v>
      </c>
      <c r="C413" s="6">
        <v>17</v>
      </c>
      <c r="D413" s="7">
        <v>33.800200390000001</v>
      </c>
      <c r="E413" s="8">
        <f t="shared" si="44"/>
        <v>34</v>
      </c>
      <c r="F413" s="7">
        <v>40.032624179999999</v>
      </c>
      <c r="G413" s="8">
        <f t="shared" si="45"/>
        <v>40</v>
      </c>
      <c r="H413" s="9">
        <v>7.4454448830000004</v>
      </c>
      <c r="I413" s="8">
        <f t="shared" si="46"/>
        <v>7</v>
      </c>
      <c r="J413" s="10">
        <v>176.61658940000001</v>
      </c>
      <c r="K413" s="8">
        <f t="shared" si="47"/>
        <v>177</v>
      </c>
      <c r="L413" s="5" t="s">
        <v>67</v>
      </c>
    </row>
    <row r="414" spans="1:12">
      <c r="A414" s="6">
        <v>31</v>
      </c>
      <c r="B414" s="6">
        <v>72</v>
      </c>
      <c r="C414" s="6">
        <v>17</v>
      </c>
      <c r="D414" s="7">
        <v>28.691804749999999</v>
      </c>
      <c r="E414" s="8">
        <f t="shared" si="44"/>
        <v>29</v>
      </c>
      <c r="F414" s="7">
        <v>49.472253530000003</v>
      </c>
      <c r="G414" s="8">
        <f t="shared" si="45"/>
        <v>49</v>
      </c>
      <c r="H414" s="9">
        <v>5.833031708</v>
      </c>
      <c r="I414" s="8">
        <f t="shared" si="46"/>
        <v>6</v>
      </c>
      <c r="J414" s="10">
        <v>96.362229009999993</v>
      </c>
      <c r="K414" s="8">
        <f t="shared" si="47"/>
        <v>96</v>
      </c>
      <c r="L414" s="5" t="s">
        <v>67</v>
      </c>
    </row>
    <row r="415" spans="1:12">
      <c r="A415" s="6">
        <v>16</v>
      </c>
      <c r="B415" s="6">
        <v>80</v>
      </c>
      <c r="C415" s="6">
        <v>20</v>
      </c>
      <c r="D415" s="7">
        <v>31.240216960000001</v>
      </c>
      <c r="E415" s="8">
        <f t="shared" si="44"/>
        <v>31</v>
      </c>
      <c r="F415" s="7">
        <v>56.673690540000003</v>
      </c>
      <c r="G415" s="8">
        <f t="shared" si="45"/>
        <v>57</v>
      </c>
      <c r="H415" s="9">
        <v>7.3393209290000003</v>
      </c>
      <c r="I415" s="8">
        <f t="shared" si="46"/>
        <v>7</v>
      </c>
      <c r="J415" s="10">
        <v>122.0146733</v>
      </c>
      <c r="K415" s="8">
        <f t="shared" si="47"/>
        <v>122</v>
      </c>
      <c r="L415" s="5" t="s">
        <v>67</v>
      </c>
    </row>
    <row r="416" spans="1:12">
      <c r="A416" s="6">
        <v>27</v>
      </c>
      <c r="B416" s="6">
        <v>72</v>
      </c>
      <c r="C416" s="6">
        <v>17</v>
      </c>
      <c r="D416" s="7">
        <v>28.98039357</v>
      </c>
      <c r="E416" s="8">
        <f t="shared" si="44"/>
        <v>29</v>
      </c>
      <c r="F416" s="7">
        <v>57.232651509999997</v>
      </c>
      <c r="G416" s="8">
        <f t="shared" si="45"/>
        <v>57</v>
      </c>
      <c r="H416" s="9">
        <v>6.3479293529999996</v>
      </c>
      <c r="I416" s="8">
        <f t="shared" si="46"/>
        <v>6</v>
      </c>
      <c r="J416" s="10">
        <v>120.74356640000001</v>
      </c>
      <c r="K416" s="8">
        <f t="shared" si="47"/>
        <v>121</v>
      </c>
      <c r="L416" s="5" t="s">
        <v>67</v>
      </c>
    </row>
    <row r="417" spans="1:12">
      <c r="A417" s="6">
        <v>40</v>
      </c>
      <c r="B417" s="6">
        <v>62</v>
      </c>
      <c r="C417" s="6">
        <v>19</v>
      </c>
      <c r="D417" s="7">
        <v>27.32198928</v>
      </c>
      <c r="E417" s="8">
        <f t="shared" si="44"/>
        <v>27</v>
      </c>
      <c r="F417" s="7">
        <v>34.137371270000003</v>
      </c>
      <c r="G417" s="8">
        <f t="shared" si="45"/>
        <v>34</v>
      </c>
      <c r="H417" s="9">
        <v>4.6977507039999997</v>
      </c>
      <c r="I417" s="8">
        <f t="shared" si="46"/>
        <v>5</v>
      </c>
      <c r="J417" s="10">
        <v>96.51524028</v>
      </c>
      <c r="K417" s="8">
        <f t="shared" si="47"/>
        <v>97</v>
      </c>
      <c r="L417" s="5" t="s">
        <v>67</v>
      </c>
    </row>
    <row r="418" spans="1:12">
      <c r="A418" s="6">
        <v>18</v>
      </c>
      <c r="B418" s="6">
        <v>58</v>
      </c>
      <c r="C418" s="6">
        <v>16</v>
      </c>
      <c r="D418" s="7">
        <v>21.47607807</v>
      </c>
      <c r="E418" s="8">
        <f t="shared" si="44"/>
        <v>21</v>
      </c>
      <c r="F418" s="7">
        <v>38.80023714</v>
      </c>
      <c r="G418" s="8">
        <f t="shared" si="45"/>
        <v>39</v>
      </c>
      <c r="H418" s="9">
        <v>4.962661422</v>
      </c>
      <c r="I418" s="8">
        <f t="shared" si="46"/>
        <v>5</v>
      </c>
      <c r="J418" s="10">
        <v>180.38223400000001</v>
      </c>
      <c r="K418" s="8">
        <f t="shared" si="47"/>
        <v>180</v>
      </c>
      <c r="L418" s="5" t="s">
        <v>67</v>
      </c>
    </row>
    <row r="419" spans="1:12">
      <c r="A419" s="6">
        <v>3</v>
      </c>
      <c r="B419" s="6">
        <v>68</v>
      </c>
      <c r="C419" s="6">
        <v>16</v>
      </c>
      <c r="D419" s="7">
        <v>18.31910448</v>
      </c>
      <c r="E419" s="8">
        <f t="shared" si="44"/>
        <v>18</v>
      </c>
      <c r="F419" s="7">
        <v>34.697766389999998</v>
      </c>
      <c r="G419" s="8">
        <f t="shared" si="45"/>
        <v>35</v>
      </c>
      <c r="H419" s="9">
        <v>4.9648878569999999</v>
      </c>
      <c r="I419" s="8">
        <f t="shared" si="46"/>
        <v>5</v>
      </c>
      <c r="J419" s="10">
        <v>107.4721605</v>
      </c>
      <c r="K419" s="8">
        <f t="shared" si="47"/>
        <v>107</v>
      </c>
      <c r="L419" s="5" t="s">
        <v>67</v>
      </c>
    </row>
    <row r="420" spans="1:12">
      <c r="A420" s="6">
        <v>26</v>
      </c>
      <c r="B420" s="6">
        <v>67</v>
      </c>
      <c r="C420" s="6">
        <v>24</v>
      </c>
      <c r="D420" s="7">
        <v>36.977943840000002</v>
      </c>
      <c r="E420" s="8">
        <f t="shared" si="44"/>
        <v>37</v>
      </c>
      <c r="F420" s="7">
        <v>37.739929029999999</v>
      </c>
      <c r="G420" s="8">
        <f t="shared" si="45"/>
        <v>38</v>
      </c>
      <c r="H420" s="9">
        <v>5.6428131160000001</v>
      </c>
      <c r="I420" s="8">
        <f t="shared" si="46"/>
        <v>6</v>
      </c>
      <c r="J420" s="10">
        <v>161.4812963</v>
      </c>
      <c r="K420" s="8">
        <f t="shared" si="47"/>
        <v>161</v>
      </c>
      <c r="L420" s="5" t="s">
        <v>67</v>
      </c>
    </row>
    <row r="421" spans="1:12">
      <c r="A421" s="6">
        <v>16</v>
      </c>
      <c r="B421" s="6">
        <v>70</v>
      </c>
      <c r="C421" s="6">
        <v>20</v>
      </c>
      <c r="D421" s="7">
        <v>24.804675920000001</v>
      </c>
      <c r="E421" s="8">
        <f t="shared" si="44"/>
        <v>25</v>
      </c>
      <c r="F421" s="7">
        <v>40.124274700000001</v>
      </c>
      <c r="G421" s="8">
        <f t="shared" si="45"/>
        <v>40</v>
      </c>
      <c r="H421" s="9">
        <v>5.6093956</v>
      </c>
      <c r="I421" s="8">
        <f t="shared" si="46"/>
        <v>6</v>
      </c>
      <c r="J421" s="10">
        <v>121.5639121</v>
      </c>
      <c r="K421" s="8">
        <f t="shared" si="47"/>
        <v>122</v>
      </c>
      <c r="L421" s="5" t="s">
        <v>67</v>
      </c>
    </row>
    <row r="422" spans="1:12">
      <c r="A422" s="6">
        <v>24</v>
      </c>
      <c r="B422" s="6">
        <v>63</v>
      </c>
      <c r="C422" s="6">
        <v>19</v>
      </c>
      <c r="D422" s="7">
        <v>19.347944300000002</v>
      </c>
      <c r="E422" s="8">
        <f t="shared" si="44"/>
        <v>19</v>
      </c>
      <c r="F422" s="7">
        <v>55.968054889999998</v>
      </c>
      <c r="G422" s="8">
        <f t="shared" si="45"/>
        <v>56</v>
      </c>
      <c r="H422" s="9">
        <v>4.6815760429999997</v>
      </c>
      <c r="I422" s="8">
        <f t="shared" si="46"/>
        <v>5</v>
      </c>
      <c r="J422" s="10">
        <v>194.59211479999999</v>
      </c>
      <c r="K422" s="8">
        <f t="shared" si="47"/>
        <v>195</v>
      </c>
      <c r="L422" s="5" t="s">
        <v>67</v>
      </c>
    </row>
    <row r="423" spans="1:12">
      <c r="A423" s="6">
        <v>9</v>
      </c>
      <c r="B423" s="6">
        <v>76</v>
      </c>
      <c r="C423" s="6">
        <v>25</v>
      </c>
      <c r="D423" s="7">
        <v>28.883021419999999</v>
      </c>
      <c r="E423" s="8">
        <f t="shared" si="44"/>
        <v>29</v>
      </c>
      <c r="F423" s="7">
        <v>50.123238010000001</v>
      </c>
      <c r="G423" s="8">
        <f t="shared" si="45"/>
        <v>50</v>
      </c>
      <c r="H423" s="9">
        <v>5.7095122399999996</v>
      </c>
      <c r="I423" s="8">
        <f t="shared" si="46"/>
        <v>6</v>
      </c>
      <c r="J423" s="10">
        <v>179.2155874</v>
      </c>
      <c r="K423" s="8">
        <f t="shared" si="47"/>
        <v>179</v>
      </c>
      <c r="L423" s="5" t="s">
        <v>67</v>
      </c>
    </row>
    <row r="424" spans="1:12">
      <c r="A424" s="6">
        <v>16</v>
      </c>
      <c r="B424" s="6">
        <v>55</v>
      </c>
      <c r="C424" s="6">
        <v>19</v>
      </c>
      <c r="D424" s="7">
        <v>19.54314136</v>
      </c>
      <c r="E424" s="8">
        <f t="shared" si="44"/>
        <v>20</v>
      </c>
      <c r="F424" s="7">
        <v>47.191882790000001</v>
      </c>
      <c r="G424" s="8">
        <f t="shared" si="45"/>
        <v>47</v>
      </c>
      <c r="H424" s="9">
        <v>6.4135437810000004</v>
      </c>
      <c r="I424" s="8">
        <f t="shared" si="46"/>
        <v>6</v>
      </c>
      <c r="J424" s="10">
        <v>192.4372194</v>
      </c>
      <c r="K424" s="8">
        <f t="shared" si="47"/>
        <v>192</v>
      </c>
      <c r="L424" s="5" t="s">
        <v>67</v>
      </c>
    </row>
    <row r="425" spans="1:12">
      <c r="A425" s="6">
        <v>28</v>
      </c>
      <c r="B425" s="6">
        <v>75</v>
      </c>
      <c r="C425" s="6">
        <v>21</v>
      </c>
      <c r="D425" s="7">
        <v>24.774194900000001</v>
      </c>
      <c r="E425" s="8">
        <f t="shared" si="44"/>
        <v>25</v>
      </c>
      <c r="F425" s="7">
        <v>50.546210940000002</v>
      </c>
      <c r="G425" s="8">
        <f t="shared" si="45"/>
        <v>51</v>
      </c>
      <c r="H425" s="9">
        <v>6.0075081629999998</v>
      </c>
      <c r="I425" s="8">
        <f t="shared" si="46"/>
        <v>6</v>
      </c>
      <c r="J425" s="10">
        <v>114.2821387</v>
      </c>
      <c r="K425" s="8">
        <f t="shared" si="47"/>
        <v>114</v>
      </c>
      <c r="L425" s="5" t="s">
        <v>67</v>
      </c>
    </row>
    <row r="426" spans="1:12">
      <c r="A426" s="6">
        <v>16</v>
      </c>
      <c r="B426" s="6">
        <v>71</v>
      </c>
      <c r="C426" s="6">
        <v>24</v>
      </c>
      <c r="D426" s="7">
        <v>18.331248240000001</v>
      </c>
      <c r="E426" s="8">
        <f t="shared" si="44"/>
        <v>18</v>
      </c>
      <c r="F426" s="7">
        <v>38.409754820000003</v>
      </c>
      <c r="G426" s="8">
        <f t="shared" si="45"/>
        <v>38</v>
      </c>
      <c r="H426" s="9">
        <v>4.9463698740000002</v>
      </c>
      <c r="I426" s="8">
        <f t="shared" si="46"/>
        <v>5</v>
      </c>
      <c r="J426" s="10">
        <v>139.6483317</v>
      </c>
      <c r="K426" s="8">
        <f t="shared" si="47"/>
        <v>140</v>
      </c>
      <c r="L426" s="5" t="s">
        <v>67</v>
      </c>
    </row>
    <row r="427" spans="1:12">
      <c r="A427" s="6">
        <v>24</v>
      </c>
      <c r="B427" s="6">
        <v>70</v>
      </c>
      <c r="C427" s="6">
        <v>21</v>
      </c>
      <c r="D427" s="7">
        <v>19.147290380000001</v>
      </c>
      <c r="E427" s="8">
        <f t="shared" si="44"/>
        <v>19</v>
      </c>
      <c r="F427" s="7">
        <v>45.373375699999997</v>
      </c>
      <c r="G427" s="8">
        <f t="shared" si="45"/>
        <v>45</v>
      </c>
      <c r="H427" s="9">
        <v>5.5172080780000003</v>
      </c>
      <c r="I427" s="8">
        <f t="shared" si="46"/>
        <v>6</v>
      </c>
      <c r="J427" s="10">
        <v>132.7748215</v>
      </c>
      <c r="K427" s="8">
        <f t="shared" si="47"/>
        <v>133</v>
      </c>
      <c r="L427" s="5" t="s">
        <v>67</v>
      </c>
    </row>
    <row r="428" spans="1:12">
      <c r="A428" s="6">
        <v>38</v>
      </c>
      <c r="B428" s="6">
        <v>72</v>
      </c>
      <c r="C428" s="6">
        <v>21</v>
      </c>
      <c r="D428" s="7">
        <v>28.23416057</v>
      </c>
      <c r="E428" s="8">
        <f t="shared" si="44"/>
        <v>28</v>
      </c>
      <c r="F428" s="7">
        <v>49.442134500000002</v>
      </c>
      <c r="G428" s="8">
        <f t="shared" si="45"/>
        <v>49</v>
      </c>
      <c r="H428" s="9">
        <v>5.9021031720000003</v>
      </c>
      <c r="I428" s="8">
        <f t="shared" si="46"/>
        <v>6</v>
      </c>
      <c r="J428" s="10">
        <v>186.50085809999999</v>
      </c>
      <c r="K428" s="8">
        <f t="shared" si="47"/>
        <v>187</v>
      </c>
      <c r="L428" s="5" t="s">
        <v>67</v>
      </c>
    </row>
    <row r="429" spans="1:12">
      <c r="A429" s="6">
        <v>9</v>
      </c>
      <c r="B429" s="6">
        <v>66</v>
      </c>
      <c r="C429" s="6">
        <v>21</v>
      </c>
      <c r="D429" s="7">
        <v>30.11812084</v>
      </c>
      <c r="E429" s="8">
        <f t="shared" si="44"/>
        <v>30</v>
      </c>
      <c r="F429" s="7">
        <v>34.133078429999998</v>
      </c>
      <c r="G429" s="8">
        <f t="shared" si="45"/>
        <v>34</v>
      </c>
      <c r="H429" s="9">
        <v>5.7198898759999999</v>
      </c>
      <c r="I429" s="8">
        <f t="shared" si="46"/>
        <v>6</v>
      </c>
      <c r="J429" s="10">
        <v>157.08582319999999</v>
      </c>
      <c r="K429" s="8">
        <f t="shared" si="47"/>
        <v>157</v>
      </c>
      <c r="L429" s="5" t="s">
        <v>67</v>
      </c>
    </row>
    <row r="430" spans="1:12">
      <c r="A430" s="6">
        <v>34</v>
      </c>
      <c r="B430" s="6">
        <v>56</v>
      </c>
      <c r="C430" s="6">
        <v>17</v>
      </c>
      <c r="D430" s="7">
        <v>33.412686399999998</v>
      </c>
      <c r="E430" s="8">
        <f t="shared" si="44"/>
        <v>33</v>
      </c>
      <c r="F430" s="7">
        <v>35.42910045</v>
      </c>
      <c r="G430" s="8">
        <f t="shared" si="45"/>
        <v>35</v>
      </c>
      <c r="H430" s="9">
        <v>4.548202098</v>
      </c>
      <c r="I430" s="8">
        <f t="shared" si="46"/>
        <v>5</v>
      </c>
      <c r="J430" s="10">
        <v>139.67025409999999</v>
      </c>
      <c r="K430" s="8">
        <f t="shared" si="47"/>
        <v>140</v>
      </c>
      <c r="L430" s="5" t="s">
        <v>67</v>
      </c>
    </row>
    <row r="431" spans="1:12">
      <c r="A431" s="6">
        <v>1</v>
      </c>
      <c r="B431" s="6">
        <v>76</v>
      </c>
      <c r="C431" s="6">
        <v>19</v>
      </c>
      <c r="D431" s="7">
        <v>24.18553163</v>
      </c>
      <c r="E431" s="8">
        <f t="shared" si="44"/>
        <v>24</v>
      </c>
      <c r="F431" s="7">
        <v>46.687468469999999</v>
      </c>
      <c r="G431" s="8">
        <f t="shared" si="45"/>
        <v>47</v>
      </c>
      <c r="H431" s="9">
        <v>6.6695294159999996</v>
      </c>
      <c r="I431" s="8">
        <f t="shared" si="46"/>
        <v>7</v>
      </c>
      <c r="J431" s="10">
        <v>177.33779960000001</v>
      </c>
      <c r="K431" s="8">
        <f t="shared" si="47"/>
        <v>177</v>
      </c>
      <c r="L431" s="5" t="s">
        <v>67</v>
      </c>
    </row>
    <row r="432" spans="1:12">
      <c r="A432" s="6">
        <v>6</v>
      </c>
      <c r="B432" s="6">
        <v>69</v>
      </c>
      <c r="C432" s="6">
        <v>19</v>
      </c>
      <c r="D432" s="7">
        <v>26.886306749999999</v>
      </c>
      <c r="E432" s="8">
        <f t="shared" si="44"/>
        <v>27</v>
      </c>
      <c r="F432" s="7">
        <v>41.696179149999999</v>
      </c>
      <c r="G432" s="8">
        <f t="shared" si="45"/>
        <v>42</v>
      </c>
      <c r="H432" s="9">
        <v>4.7509292179999996</v>
      </c>
      <c r="I432" s="8">
        <f t="shared" si="46"/>
        <v>5</v>
      </c>
      <c r="J432" s="10">
        <v>94.467480080000001</v>
      </c>
      <c r="K432" s="8">
        <f t="shared" si="47"/>
        <v>94</v>
      </c>
      <c r="L432" s="5" t="s">
        <v>67</v>
      </c>
    </row>
    <row r="433" spans="1:12">
      <c r="A433" s="6">
        <v>26</v>
      </c>
      <c r="B433" s="6">
        <v>73</v>
      </c>
      <c r="C433" s="6">
        <v>21</v>
      </c>
      <c r="D433" s="7">
        <v>31.331708290000002</v>
      </c>
      <c r="E433" s="8">
        <f t="shared" si="44"/>
        <v>31</v>
      </c>
      <c r="F433" s="7">
        <v>57.974291710000003</v>
      </c>
      <c r="G433" s="8">
        <f t="shared" si="45"/>
        <v>58</v>
      </c>
      <c r="H433" s="9">
        <v>4.9462638879999998</v>
      </c>
      <c r="I433" s="8">
        <f t="shared" si="46"/>
        <v>5</v>
      </c>
      <c r="J433" s="10">
        <v>161.7820226</v>
      </c>
      <c r="K433" s="8">
        <f t="shared" si="47"/>
        <v>162</v>
      </c>
      <c r="L433" s="5" t="s">
        <v>67</v>
      </c>
    </row>
    <row r="434" spans="1:12">
      <c r="A434" s="6">
        <v>27</v>
      </c>
      <c r="B434" s="6">
        <v>61</v>
      </c>
      <c r="C434" s="6">
        <v>18</v>
      </c>
      <c r="D434" s="7">
        <v>33.307118180000003</v>
      </c>
      <c r="E434" s="8">
        <f t="shared" si="44"/>
        <v>33</v>
      </c>
      <c r="F434" s="7">
        <v>67.077808160000004</v>
      </c>
      <c r="G434" s="8">
        <f t="shared" si="45"/>
        <v>67</v>
      </c>
      <c r="H434" s="9">
        <v>5.2662270319999998</v>
      </c>
      <c r="I434" s="8">
        <f t="shared" si="46"/>
        <v>5</v>
      </c>
      <c r="J434" s="10">
        <v>108.5090168</v>
      </c>
      <c r="K434" s="8">
        <f t="shared" si="47"/>
        <v>109</v>
      </c>
      <c r="L434" s="5" t="s">
        <v>67</v>
      </c>
    </row>
    <row r="435" spans="1:12">
      <c r="A435" s="6">
        <v>27</v>
      </c>
      <c r="B435" s="6">
        <v>71</v>
      </c>
      <c r="C435" s="6">
        <v>23</v>
      </c>
      <c r="D435" s="7">
        <v>23.453790179999999</v>
      </c>
      <c r="E435" s="8">
        <f t="shared" si="44"/>
        <v>23</v>
      </c>
      <c r="F435" s="7">
        <v>46.487147589999999</v>
      </c>
      <c r="G435" s="8">
        <f t="shared" si="45"/>
        <v>46</v>
      </c>
      <c r="H435" s="9">
        <v>7.1095977299999999</v>
      </c>
      <c r="I435" s="8">
        <f t="shared" si="46"/>
        <v>7</v>
      </c>
      <c r="J435" s="10">
        <v>150.87122020000001</v>
      </c>
      <c r="K435" s="8">
        <f t="shared" si="47"/>
        <v>151</v>
      </c>
      <c r="L435" s="5" t="s">
        <v>67</v>
      </c>
    </row>
    <row r="436" spans="1:12">
      <c r="A436" s="6">
        <v>36</v>
      </c>
      <c r="B436" s="6">
        <v>61</v>
      </c>
      <c r="C436" s="6">
        <v>21</v>
      </c>
      <c r="D436" s="7">
        <v>34.538238890000002</v>
      </c>
      <c r="E436" s="8">
        <f t="shared" si="44"/>
        <v>35</v>
      </c>
      <c r="F436" s="7">
        <v>39.044689130000002</v>
      </c>
      <c r="G436" s="8">
        <f t="shared" si="45"/>
        <v>39</v>
      </c>
      <c r="H436" s="9">
        <v>5.617008201</v>
      </c>
      <c r="I436" s="8">
        <f t="shared" si="46"/>
        <v>6</v>
      </c>
      <c r="J436" s="10">
        <v>168.59483180000001</v>
      </c>
      <c r="K436" s="8">
        <f t="shared" si="47"/>
        <v>169</v>
      </c>
      <c r="L436" s="5" t="s">
        <v>67</v>
      </c>
    </row>
    <row r="437" spans="1:12">
      <c r="A437" s="6">
        <v>17</v>
      </c>
      <c r="B437" s="6">
        <v>73</v>
      </c>
      <c r="C437" s="6">
        <v>18</v>
      </c>
      <c r="D437" s="7">
        <v>19.501122240000001</v>
      </c>
      <c r="E437" s="8">
        <f t="shared" si="44"/>
        <v>20</v>
      </c>
      <c r="F437" s="7">
        <v>34.510866110000002</v>
      </c>
      <c r="G437" s="8">
        <f t="shared" si="45"/>
        <v>35</v>
      </c>
      <c r="H437" s="9">
        <v>5.6323531129999997</v>
      </c>
      <c r="I437" s="8">
        <f t="shared" si="46"/>
        <v>6</v>
      </c>
      <c r="J437" s="10">
        <v>197.37526489999999</v>
      </c>
      <c r="K437" s="8">
        <f t="shared" si="47"/>
        <v>197</v>
      </c>
      <c r="L437" s="5" t="s">
        <v>67</v>
      </c>
    </row>
    <row r="438" spans="1:12">
      <c r="A438" s="6">
        <v>26</v>
      </c>
      <c r="B438" s="6">
        <v>72</v>
      </c>
      <c r="C438" s="6">
        <v>22</v>
      </c>
      <c r="D438" s="7">
        <v>28.767949040000001</v>
      </c>
      <c r="E438" s="8">
        <f t="shared" si="44"/>
        <v>29</v>
      </c>
      <c r="F438" s="7">
        <v>37.577921320000002</v>
      </c>
      <c r="G438" s="8">
        <f t="shared" si="45"/>
        <v>38</v>
      </c>
      <c r="H438" s="9">
        <v>4.6749415489999997</v>
      </c>
      <c r="I438" s="8">
        <f t="shared" si="46"/>
        <v>5</v>
      </c>
      <c r="J438" s="10">
        <v>91.720848689999997</v>
      </c>
      <c r="K438" s="8">
        <f t="shared" si="47"/>
        <v>92</v>
      </c>
      <c r="L438" s="5" t="s">
        <v>67</v>
      </c>
    </row>
    <row r="439" spans="1:12">
      <c r="A439" s="6">
        <v>17</v>
      </c>
      <c r="B439" s="6">
        <v>64</v>
      </c>
      <c r="C439" s="6">
        <v>16</v>
      </c>
      <c r="D439" s="7">
        <v>30.977587159999999</v>
      </c>
      <c r="E439" s="8">
        <f t="shared" si="44"/>
        <v>31</v>
      </c>
      <c r="F439" s="7">
        <v>32.24914235</v>
      </c>
      <c r="G439" s="8">
        <f t="shared" si="45"/>
        <v>32</v>
      </c>
      <c r="H439" s="9">
        <v>7.1617976429999999</v>
      </c>
      <c r="I439" s="8">
        <f t="shared" si="46"/>
        <v>7</v>
      </c>
      <c r="J439" s="10">
        <v>180.71682799999999</v>
      </c>
      <c r="K439" s="8">
        <f t="shared" si="47"/>
        <v>181</v>
      </c>
      <c r="L439" s="5" t="s">
        <v>67</v>
      </c>
    </row>
    <row r="440" spans="1:12">
      <c r="A440" s="6">
        <v>14</v>
      </c>
      <c r="B440" s="6">
        <v>74</v>
      </c>
      <c r="C440" s="6">
        <v>19</v>
      </c>
      <c r="D440" s="7">
        <v>18.397591469999998</v>
      </c>
      <c r="E440" s="8">
        <f t="shared" si="44"/>
        <v>18</v>
      </c>
      <c r="F440" s="7">
        <v>36.826393090000003</v>
      </c>
      <c r="G440" s="8">
        <f t="shared" si="45"/>
        <v>37</v>
      </c>
      <c r="H440" s="9">
        <v>6.6249661309999999</v>
      </c>
      <c r="I440" s="8">
        <f t="shared" si="46"/>
        <v>7</v>
      </c>
      <c r="J440" s="10">
        <v>93.123306439999993</v>
      </c>
      <c r="K440" s="8">
        <f t="shared" si="47"/>
        <v>93</v>
      </c>
      <c r="L440" s="5" t="s">
        <v>67</v>
      </c>
    </row>
    <row r="441" spans="1:12">
      <c r="A441" s="6">
        <v>39</v>
      </c>
      <c r="B441" s="6">
        <v>60</v>
      </c>
      <c r="C441" s="6">
        <v>15</v>
      </c>
      <c r="D441" s="7">
        <v>35.093574189999998</v>
      </c>
      <c r="E441" s="8">
        <f t="shared" si="44"/>
        <v>35</v>
      </c>
      <c r="F441" s="7">
        <v>30.986854560000001</v>
      </c>
      <c r="G441" s="8">
        <f t="shared" si="45"/>
        <v>31</v>
      </c>
      <c r="H441" s="9">
        <v>5.0040746240000002</v>
      </c>
      <c r="I441" s="8">
        <f t="shared" si="46"/>
        <v>5</v>
      </c>
      <c r="J441" s="10">
        <v>116.9106908</v>
      </c>
      <c r="K441" s="8">
        <f t="shared" si="47"/>
        <v>117</v>
      </c>
      <c r="L441" s="5" t="s">
        <v>67</v>
      </c>
    </row>
    <row r="442" spans="1:12">
      <c r="A442" s="6">
        <v>6</v>
      </c>
      <c r="B442" s="6">
        <v>66</v>
      </c>
      <c r="C442" s="6">
        <v>15</v>
      </c>
      <c r="D442" s="7">
        <v>34.931742229999998</v>
      </c>
      <c r="E442" s="8">
        <f t="shared" si="44"/>
        <v>35</v>
      </c>
      <c r="F442" s="7">
        <v>30.400467689999999</v>
      </c>
      <c r="G442" s="8">
        <f t="shared" si="45"/>
        <v>30</v>
      </c>
      <c r="H442" s="9">
        <v>6.3458060109999996</v>
      </c>
      <c r="I442" s="8">
        <f t="shared" si="46"/>
        <v>6</v>
      </c>
      <c r="J442" s="10">
        <v>159.26498269999999</v>
      </c>
      <c r="K442" s="8">
        <f t="shared" si="47"/>
        <v>159</v>
      </c>
      <c r="L442" s="5" t="s">
        <v>67</v>
      </c>
    </row>
    <row r="443" spans="1:12">
      <c r="A443" s="6">
        <v>8</v>
      </c>
      <c r="B443" s="6">
        <v>59</v>
      </c>
      <c r="C443" s="6">
        <v>18</v>
      </c>
      <c r="D443" s="7">
        <v>29.505230359999999</v>
      </c>
      <c r="E443" s="8">
        <f t="shared" si="44"/>
        <v>30</v>
      </c>
      <c r="F443" s="7">
        <v>35.720324980000001</v>
      </c>
      <c r="G443" s="8">
        <f t="shared" si="45"/>
        <v>36</v>
      </c>
      <c r="H443" s="9">
        <v>6.2168144529999996</v>
      </c>
      <c r="I443" s="8">
        <f t="shared" si="46"/>
        <v>6</v>
      </c>
      <c r="J443" s="10">
        <v>187.8961851</v>
      </c>
      <c r="K443" s="8">
        <f t="shared" si="47"/>
        <v>188</v>
      </c>
      <c r="L443" s="5" t="s">
        <v>67</v>
      </c>
    </row>
    <row r="444" spans="1:12">
      <c r="A444" s="6">
        <v>2</v>
      </c>
      <c r="B444" s="6">
        <v>67</v>
      </c>
      <c r="C444" s="6">
        <v>18</v>
      </c>
      <c r="D444" s="7">
        <v>34.519347750000001</v>
      </c>
      <c r="E444" s="8">
        <f t="shared" si="44"/>
        <v>35</v>
      </c>
      <c r="F444" s="7">
        <v>47.529800270000003</v>
      </c>
      <c r="G444" s="8">
        <f t="shared" si="45"/>
        <v>48</v>
      </c>
      <c r="H444" s="9">
        <v>5.9216667579999998</v>
      </c>
      <c r="I444" s="8">
        <f t="shared" si="46"/>
        <v>6</v>
      </c>
      <c r="J444" s="10">
        <v>129.00646119999999</v>
      </c>
      <c r="K444" s="8">
        <f t="shared" si="47"/>
        <v>129</v>
      </c>
      <c r="L444" s="5" t="s">
        <v>67</v>
      </c>
    </row>
    <row r="445" spans="1:12">
      <c r="A445" s="6">
        <v>1</v>
      </c>
      <c r="B445" s="6">
        <v>76</v>
      </c>
      <c r="C445" s="6">
        <v>17</v>
      </c>
      <c r="D445" s="7">
        <v>28.434307260000001</v>
      </c>
      <c r="E445" s="8">
        <f t="shared" si="44"/>
        <v>28</v>
      </c>
      <c r="F445" s="7">
        <v>52.10010827</v>
      </c>
      <c r="G445" s="8">
        <f t="shared" si="45"/>
        <v>52</v>
      </c>
      <c r="H445" s="9">
        <v>6.0127191179999997</v>
      </c>
      <c r="I445" s="8">
        <f t="shared" si="46"/>
        <v>6</v>
      </c>
      <c r="J445" s="10">
        <v>147.04148240000001</v>
      </c>
      <c r="K445" s="8">
        <f t="shared" si="47"/>
        <v>147</v>
      </c>
      <c r="L445" s="5" t="s">
        <v>67</v>
      </c>
    </row>
    <row r="446" spans="1:12">
      <c r="A446" s="6">
        <v>16</v>
      </c>
      <c r="B446" s="6">
        <v>73</v>
      </c>
      <c r="C446" s="6">
        <v>19</v>
      </c>
      <c r="D446" s="7">
        <v>18.416456289999999</v>
      </c>
      <c r="E446" s="8">
        <f t="shared" si="44"/>
        <v>18</v>
      </c>
      <c r="F446" s="7">
        <v>34.805410389999999</v>
      </c>
      <c r="G446" s="8">
        <f t="shared" si="45"/>
        <v>35</v>
      </c>
      <c r="H446" s="9">
        <v>4.6840792489999998</v>
      </c>
      <c r="I446" s="8">
        <f t="shared" si="46"/>
        <v>5</v>
      </c>
      <c r="J446" s="10">
        <v>163.2747473</v>
      </c>
      <c r="K446" s="8">
        <f t="shared" si="47"/>
        <v>163</v>
      </c>
      <c r="L446" s="5" t="s">
        <v>67</v>
      </c>
    </row>
    <row r="447" spans="1:12">
      <c r="A447" s="6">
        <v>23</v>
      </c>
      <c r="B447" s="6">
        <v>75</v>
      </c>
      <c r="C447" s="6">
        <v>25</v>
      </c>
      <c r="D447" s="7">
        <v>31.075089729999998</v>
      </c>
      <c r="E447" s="8">
        <f t="shared" si="44"/>
        <v>31</v>
      </c>
      <c r="F447" s="7">
        <v>47.198476829999997</v>
      </c>
      <c r="G447" s="8">
        <f t="shared" si="45"/>
        <v>47</v>
      </c>
      <c r="H447" s="9">
        <v>7.0771700019999999</v>
      </c>
      <c r="I447" s="8">
        <f t="shared" si="46"/>
        <v>7</v>
      </c>
      <c r="J447" s="10">
        <v>91.312564120000005</v>
      </c>
      <c r="K447" s="8">
        <f t="shared" si="47"/>
        <v>91</v>
      </c>
      <c r="L447" s="5" t="s">
        <v>67</v>
      </c>
    </row>
    <row r="448" spans="1:12">
      <c r="A448" s="6">
        <v>32</v>
      </c>
      <c r="B448" s="6">
        <v>70</v>
      </c>
      <c r="C448" s="6">
        <v>20</v>
      </c>
      <c r="D448" s="7">
        <v>20.893427490000001</v>
      </c>
      <c r="E448" s="8">
        <f t="shared" si="44"/>
        <v>21</v>
      </c>
      <c r="F448" s="7">
        <v>46.248565229999997</v>
      </c>
      <c r="G448" s="8">
        <f t="shared" si="45"/>
        <v>46</v>
      </c>
      <c r="H448" s="9">
        <v>6.2088432149999999</v>
      </c>
      <c r="I448" s="8">
        <f t="shared" si="46"/>
        <v>6</v>
      </c>
      <c r="J448" s="10">
        <v>195.56978749999999</v>
      </c>
      <c r="K448" s="8">
        <f t="shared" si="47"/>
        <v>196</v>
      </c>
      <c r="L448" s="5" t="s">
        <v>67</v>
      </c>
    </row>
    <row r="449" spans="1:12">
      <c r="A449" s="6">
        <v>28</v>
      </c>
      <c r="B449" s="6">
        <v>59</v>
      </c>
      <c r="C449" s="6">
        <v>22</v>
      </c>
      <c r="D449" s="7">
        <v>30.90607799</v>
      </c>
      <c r="E449" s="8">
        <f t="shared" si="44"/>
        <v>31</v>
      </c>
      <c r="F449" s="7">
        <v>52.799130390000002</v>
      </c>
      <c r="G449" s="8">
        <f t="shared" si="45"/>
        <v>53</v>
      </c>
      <c r="H449" s="9">
        <v>7.0518162899999997</v>
      </c>
      <c r="I449" s="8">
        <f t="shared" si="46"/>
        <v>7</v>
      </c>
      <c r="J449" s="10">
        <v>170.99198279999999</v>
      </c>
      <c r="K449" s="8">
        <f t="shared" si="47"/>
        <v>171</v>
      </c>
      <c r="L449" s="5" t="s">
        <v>67</v>
      </c>
    </row>
    <row r="450" spans="1:12">
      <c r="A450" s="6">
        <v>5</v>
      </c>
      <c r="B450" s="6">
        <v>62</v>
      </c>
      <c r="C450" s="6">
        <v>23</v>
      </c>
      <c r="D450" s="7">
        <v>27.934827899999998</v>
      </c>
      <c r="E450" s="8">
        <f t="shared" si="44"/>
        <v>28</v>
      </c>
      <c r="F450" s="7">
        <v>66.454571220000005</v>
      </c>
      <c r="G450" s="8">
        <f t="shared" si="45"/>
        <v>66</v>
      </c>
      <c r="H450" s="9">
        <v>4.7222224539999997</v>
      </c>
      <c r="I450" s="8">
        <f t="shared" si="46"/>
        <v>5</v>
      </c>
      <c r="J450" s="10">
        <v>145.3728801</v>
      </c>
      <c r="K450" s="8">
        <f t="shared" si="47"/>
        <v>145</v>
      </c>
      <c r="L450" s="5" t="s">
        <v>67</v>
      </c>
    </row>
    <row r="451" spans="1:12">
      <c r="A451" s="6">
        <v>36</v>
      </c>
      <c r="B451" s="6">
        <v>67</v>
      </c>
      <c r="C451" s="6">
        <v>25</v>
      </c>
      <c r="D451" s="7">
        <v>35.951766419999998</v>
      </c>
      <c r="E451" s="8">
        <f t="shared" ref="E451:E514" si="48">ROUND(D451, 0)</f>
        <v>36</v>
      </c>
      <c r="F451" s="7">
        <v>36.527807760000002</v>
      </c>
      <c r="G451" s="8">
        <f t="shared" ref="G451:G514" si="49">ROUND(F451, 0)</f>
        <v>37</v>
      </c>
      <c r="H451" s="9">
        <v>6.4180626519999997</v>
      </c>
      <c r="I451" s="8">
        <f t="shared" ref="I451:I514" si="50">ROUND(H451, 0)</f>
        <v>6</v>
      </c>
      <c r="J451" s="10">
        <v>136.0456753</v>
      </c>
      <c r="K451" s="8">
        <f t="shared" ref="K451:K514" si="51">ROUND(J451, 0)</f>
        <v>136</v>
      </c>
      <c r="L451" s="5" t="s">
        <v>67</v>
      </c>
    </row>
    <row r="452" spans="1:12">
      <c r="A452" s="6">
        <v>1</v>
      </c>
      <c r="B452" s="6">
        <v>66</v>
      </c>
      <c r="C452" s="6">
        <v>23</v>
      </c>
      <c r="D452" s="7">
        <v>19.54317155</v>
      </c>
      <c r="E452" s="8">
        <f t="shared" si="48"/>
        <v>20</v>
      </c>
      <c r="F452" s="7">
        <v>56.928313989999999</v>
      </c>
      <c r="G452" s="8">
        <f t="shared" si="49"/>
        <v>57</v>
      </c>
      <c r="H452" s="9">
        <v>4.8035644680000003</v>
      </c>
      <c r="I452" s="8">
        <f t="shared" si="50"/>
        <v>5</v>
      </c>
      <c r="J452" s="10">
        <v>173.1686574</v>
      </c>
      <c r="K452" s="8">
        <f t="shared" si="51"/>
        <v>173</v>
      </c>
      <c r="L452" s="5" t="s">
        <v>67</v>
      </c>
    </row>
    <row r="453" spans="1:12">
      <c r="A453" s="6">
        <v>24</v>
      </c>
      <c r="B453" s="6">
        <v>73</v>
      </c>
      <c r="C453" s="6">
        <v>20</v>
      </c>
      <c r="D453" s="7">
        <v>19.637362079999999</v>
      </c>
      <c r="E453" s="8">
        <f t="shared" si="48"/>
        <v>20</v>
      </c>
      <c r="F453" s="7">
        <v>32.31528909</v>
      </c>
      <c r="G453" s="8">
        <f t="shared" si="49"/>
        <v>32</v>
      </c>
      <c r="H453" s="9">
        <v>4.608695247</v>
      </c>
      <c r="I453" s="8">
        <f t="shared" si="50"/>
        <v>5</v>
      </c>
      <c r="J453" s="10">
        <v>176.41340919999999</v>
      </c>
      <c r="K453" s="8">
        <f t="shared" si="51"/>
        <v>176</v>
      </c>
      <c r="L453" s="5" t="s">
        <v>67</v>
      </c>
    </row>
    <row r="454" spans="1:12">
      <c r="A454" s="6">
        <v>17</v>
      </c>
      <c r="B454" s="6">
        <v>67</v>
      </c>
      <c r="C454" s="6">
        <v>18</v>
      </c>
      <c r="D454" s="7">
        <v>31.219275199999998</v>
      </c>
      <c r="E454" s="8">
        <f t="shared" si="48"/>
        <v>31</v>
      </c>
      <c r="F454" s="7">
        <v>56.468688739999997</v>
      </c>
      <c r="G454" s="8">
        <f t="shared" si="49"/>
        <v>56</v>
      </c>
      <c r="H454" s="9">
        <v>5.611510977</v>
      </c>
      <c r="I454" s="8">
        <f t="shared" si="50"/>
        <v>6</v>
      </c>
      <c r="J454" s="10">
        <v>129.20286530000001</v>
      </c>
      <c r="K454" s="8">
        <f t="shared" si="51"/>
        <v>129</v>
      </c>
      <c r="L454" s="5" t="s">
        <v>67</v>
      </c>
    </row>
    <row r="455" spans="1:12">
      <c r="A455" s="6">
        <v>5</v>
      </c>
      <c r="B455" s="6">
        <v>55</v>
      </c>
      <c r="C455" s="6">
        <v>18</v>
      </c>
      <c r="D455" s="7">
        <v>33.508763549999998</v>
      </c>
      <c r="E455" s="8">
        <f t="shared" si="48"/>
        <v>34</v>
      </c>
      <c r="F455" s="7">
        <v>45.70976142</v>
      </c>
      <c r="G455" s="8">
        <f t="shared" si="49"/>
        <v>46</v>
      </c>
      <c r="H455" s="9">
        <v>7.3220979719999999</v>
      </c>
      <c r="I455" s="8">
        <f t="shared" si="50"/>
        <v>7</v>
      </c>
      <c r="J455" s="10">
        <v>126.6738117</v>
      </c>
      <c r="K455" s="8">
        <f t="shared" si="51"/>
        <v>127</v>
      </c>
      <c r="L455" s="5" t="s">
        <v>67</v>
      </c>
    </row>
    <row r="456" spans="1:12">
      <c r="A456" s="6">
        <v>5</v>
      </c>
      <c r="B456" s="6">
        <v>56</v>
      </c>
      <c r="C456" s="6">
        <v>24</v>
      </c>
      <c r="D456" s="7">
        <v>24.807101660000001</v>
      </c>
      <c r="E456" s="8">
        <f t="shared" si="48"/>
        <v>25</v>
      </c>
      <c r="F456" s="7">
        <v>45.011100149999997</v>
      </c>
      <c r="G456" s="8">
        <f t="shared" si="49"/>
        <v>45</v>
      </c>
      <c r="H456" s="9">
        <v>5.0231150549999999</v>
      </c>
      <c r="I456" s="8">
        <f t="shared" si="50"/>
        <v>5</v>
      </c>
      <c r="J456" s="10">
        <v>188.49286369999999</v>
      </c>
      <c r="K456" s="8">
        <f t="shared" si="51"/>
        <v>188</v>
      </c>
      <c r="L456" s="5" t="s">
        <v>67</v>
      </c>
    </row>
    <row r="457" spans="1:12">
      <c r="A457" s="6">
        <v>37</v>
      </c>
      <c r="B457" s="6">
        <v>77</v>
      </c>
      <c r="C457" s="6">
        <v>17</v>
      </c>
      <c r="D457" s="7">
        <v>36.209705239999998</v>
      </c>
      <c r="E457" s="8">
        <f t="shared" si="48"/>
        <v>36</v>
      </c>
      <c r="F457" s="7">
        <v>31.945506129999998</v>
      </c>
      <c r="G457" s="8">
        <f t="shared" si="49"/>
        <v>32</v>
      </c>
      <c r="H457" s="9">
        <v>5.6171228009999998</v>
      </c>
      <c r="I457" s="8">
        <f t="shared" si="50"/>
        <v>6</v>
      </c>
      <c r="J457" s="10">
        <v>191.0658531</v>
      </c>
      <c r="K457" s="8">
        <f t="shared" si="51"/>
        <v>191</v>
      </c>
      <c r="L457" s="5" t="s">
        <v>67</v>
      </c>
    </row>
    <row r="458" spans="1:12">
      <c r="A458" s="6">
        <v>13</v>
      </c>
      <c r="B458" s="6">
        <v>73</v>
      </c>
      <c r="C458" s="6">
        <v>20</v>
      </c>
      <c r="D458" s="7">
        <v>30.504208760000001</v>
      </c>
      <c r="E458" s="8">
        <f t="shared" si="48"/>
        <v>31</v>
      </c>
      <c r="F458" s="7">
        <v>35.488859689999998</v>
      </c>
      <c r="G458" s="8">
        <f t="shared" si="49"/>
        <v>35</v>
      </c>
      <c r="H458" s="9">
        <v>5.3915604180000001</v>
      </c>
      <c r="I458" s="8">
        <f t="shared" si="50"/>
        <v>5</v>
      </c>
      <c r="J458" s="10">
        <v>162.59277230000001</v>
      </c>
      <c r="K458" s="8">
        <f t="shared" si="51"/>
        <v>163</v>
      </c>
      <c r="L458" s="5" t="s">
        <v>67</v>
      </c>
    </row>
    <row r="459" spans="1:12">
      <c r="A459" s="6">
        <v>6</v>
      </c>
      <c r="B459" s="6">
        <v>63</v>
      </c>
      <c r="C459" s="6">
        <v>23</v>
      </c>
      <c r="D459" s="7">
        <v>26.016302589999999</v>
      </c>
      <c r="E459" s="8">
        <f t="shared" si="48"/>
        <v>26</v>
      </c>
      <c r="F459" s="7">
        <v>49.947047179999998</v>
      </c>
      <c r="G459" s="8">
        <f t="shared" si="49"/>
        <v>50</v>
      </c>
      <c r="H459" s="9">
        <v>5.9065969049999998</v>
      </c>
      <c r="I459" s="8">
        <f t="shared" si="50"/>
        <v>6</v>
      </c>
      <c r="J459" s="10">
        <v>160.33374470000001</v>
      </c>
      <c r="K459" s="8">
        <f t="shared" si="51"/>
        <v>160</v>
      </c>
      <c r="L459" s="5" t="s">
        <v>67</v>
      </c>
    </row>
    <row r="460" spans="1:12">
      <c r="A460" s="6">
        <v>16</v>
      </c>
      <c r="B460" s="6">
        <v>77</v>
      </c>
      <c r="C460" s="6">
        <v>22</v>
      </c>
      <c r="D460" s="7">
        <v>31.48469278</v>
      </c>
      <c r="E460" s="8">
        <f t="shared" si="48"/>
        <v>31</v>
      </c>
      <c r="F460" s="7">
        <v>35.639561499999999</v>
      </c>
      <c r="G460" s="8">
        <f t="shared" si="49"/>
        <v>36</v>
      </c>
      <c r="H460" s="9">
        <v>6.5742096779999999</v>
      </c>
      <c r="I460" s="8">
        <f t="shared" si="50"/>
        <v>7</v>
      </c>
      <c r="J460" s="10">
        <v>100.54681600000001</v>
      </c>
      <c r="K460" s="8">
        <f t="shared" si="51"/>
        <v>101</v>
      </c>
      <c r="L460" s="5" t="s">
        <v>67</v>
      </c>
    </row>
    <row r="461" spans="1:12">
      <c r="A461" s="6">
        <v>25</v>
      </c>
      <c r="B461" s="6">
        <v>64</v>
      </c>
      <c r="C461" s="6">
        <v>20</v>
      </c>
      <c r="D461" s="7">
        <v>33.15122581</v>
      </c>
      <c r="E461" s="8">
        <f t="shared" si="48"/>
        <v>33</v>
      </c>
      <c r="F461" s="7">
        <v>32.459745390000002</v>
      </c>
      <c r="G461" s="8">
        <f t="shared" si="49"/>
        <v>32</v>
      </c>
      <c r="H461" s="9">
        <v>4.8077767490000003</v>
      </c>
      <c r="I461" s="8">
        <f t="shared" si="50"/>
        <v>5</v>
      </c>
      <c r="J461" s="10">
        <v>105.0380275</v>
      </c>
      <c r="K461" s="8">
        <f t="shared" si="51"/>
        <v>105</v>
      </c>
      <c r="L461" s="5" t="s">
        <v>67</v>
      </c>
    </row>
    <row r="462" spans="1:12">
      <c r="A462" s="6">
        <v>34</v>
      </c>
      <c r="B462" s="6">
        <v>75</v>
      </c>
      <c r="C462" s="6">
        <v>24</v>
      </c>
      <c r="D462" s="7">
        <v>23.502228219999999</v>
      </c>
      <c r="E462" s="8">
        <f t="shared" si="48"/>
        <v>24</v>
      </c>
      <c r="F462" s="7">
        <v>51.290195089999997</v>
      </c>
      <c r="G462" s="8">
        <f t="shared" si="49"/>
        <v>51</v>
      </c>
      <c r="H462" s="9">
        <v>4.7600380390000003</v>
      </c>
      <c r="I462" s="8">
        <f t="shared" si="50"/>
        <v>5</v>
      </c>
      <c r="J462" s="10">
        <v>192.3023991</v>
      </c>
      <c r="K462" s="8">
        <f t="shared" si="51"/>
        <v>192</v>
      </c>
      <c r="L462" s="5" t="s">
        <v>67</v>
      </c>
    </row>
    <row r="463" spans="1:12">
      <c r="A463" s="6">
        <v>20</v>
      </c>
      <c r="B463" s="6">
        <v>77</v>
      </c>
      <c r="C463" s="6">
        <v>23</v>
      </c>
      <c r="D463" s="7">
        <v>34.872486590000001</v>
      </c>
      <c r="E463" s="8">
        <f t="shared" si="48"/>
        <v>35</v>
      </c>
      <c r="F463" s="7">
        <v>38.837860120000002</v>
      </c>
      <c r="G463" s="8">
        <f t="shared" si="49"/>
        <v>39</v>
      </c>
      <c r="H463" s="9">
        <v>5.1802715020000001</v>
      </c>
      <c r="I463" s="8">
        <f t="shared" si="50"/>
        <v>5</v>
      </c>
      <c r="J463" s="10">
        <v>148.2502786</v>
      </c>
      <c r="K463" s="8">
        <f t="shared" si="51"/>
        <v>148</v>
      </c>
      <c r="L463" s="5" t="s">
        <v>67</v>
      </c>
    </row>
    <row r="464" spans="1:12">
      <c r="A464" s="6">
        <v>35</v>
      </c>
      <c r="B464" s="6">
        <v>80</v>
      </c>
      <c r="C464" s="6">
        <v>25</v>
      </c>
      <c r="D464" s="7">
        <v>28.09269012</v>
      </c>
      <c r="E464" s="8">
        <f t="shared" si="48"/>
        <v>28</v>
      </c>
      <c r="F464" s="7">
        <v>44.933220419999998</v>
      </c>
      <c r="G464" s="8">
        <f t="shared" si="49"/>
        <v>45</v>
      </c>
      <c r="H464" s="9">
        <v>4.8959273059999999</v>
      </c>
      <c r="I464" s="8">
        <f t="shared" si="50"/>
        <v>5</v>
      </c>
      <c r="J464" s="10">
        <v>197.11440110000001</v>
      </c>
      <c r="K464" s="8">
        <f t="shared" si="51"/>
        <v>197</v>
      </c>
      <c r="L464" s="5" t="s">
        <v>67</v>
      </c>
    </row>
    <row r="465" spans="1:12">
      <c r="A465" s="6">
        <v>14</v>
      </c>
      <c r="B465" s="6">
        <v>75</v>
      </c>
      <c r="C465" s="6">
        <v>24</v>
      </c>
      <c r="D465" s="7">
        <v>24.547578290000001</v>
      </c>
      <c r="E465" s="8">
        <f t="shared" si="48"/>
        <v>25</v>
      </c>
      <c r="F465" s="7">
        <v>57.341448499999998</v>
      </c>
      <c r="G465" s="8">
        <f t="shared" si="49"/>
        <v>57</v>
      </c>
      <c r="H465" s="9">
        <v>6.4361600440000002</v>
      </c>
      <c r="I465" s="8">
        <f t="shared" si="50"/>
        <v>6</v>
      </c>
      <c r="J465" s="10">
        <v>118.3606557</v>
      </c>
      <c r="K465" s="8">
        <f t="shared" si="51"/>
        <v>118</v>
      </c>
      <c r="L465" s="5" t="s">
        <v>67</v>
      </c>
    </row>
    <row r="466" spans="1:12">
      <c r="A466" s="6">
        <v>36</v>
      </c>
      <c r="B466" s="6">
        <v>80</v>
      </c>
      <c r="C466" s="6">
        <v>21</v>
      </c>
      <c r="D466" s="7">
        <v>33.647696459999999</v>
      </c>
      <c r="E466" s="8">
        <f t="shared" si="48"/>
        <v>34</v>
      </c>
      <c r="F466" s="7">
        <v>48.41490082</v>
      </c>
      <c r="G466" s="8">
        <f t="shared" si="49"/>
        <v>48</v>
      </c>
      <c r="H466" s="9">
        <v>7.0660872609999998</v>
      </c>
      <c r="I466" s="8">
        <f t="shared" si="50"/>
        <v>7</v>
      </c>
      <c r="J466" s="10">
        <v>100.46732780000001</v>
      </c>
      <c r="K466" s="8">
        <f t="shared" si="51"/>
        <v>100</v>
      </c>
      <c r="L466" s="5" t="s">
        <v>67</v>
      </c>
    </row>
    <row r="467" spans="1:12">
      <c r="A467" s="6">
        <v>7</v>
      </c>
      <c r="B467" s="6">
        <v>77</v>
      </c>
      <c r="C467" s="6">
        <v>18</v>
      </c>
      <c r="D467" s="7">
        <v>20.5591255</v>
      </c>
      <c r="E467" s="8">
        <f t="shared" si="48"/>
        <v>21</v>
      </c>
      <c r="F467" s="7">
        <v>60.548806929999998</v>
      </c>
      <c r="G467" s="8">
        <f t="shared" si="49"/>
        <v>61</v>
      </c>
      <c r="H467" s="9">
        <v>6.655918078</v>
      </c>
      <c r="I467" s="8">
        <f t="shared" si="50"/>
        <v>7</v>
      </c>
      <c r="J467" s="10">
        <v>191.08951089999999</v>
      </c>
      <c r="K467" s="8">
        <f t="shared" si="51"/>
        <v>191</v>
      </c>
      <c r="L467" s="5" t="s">
        <v>67</v>
      </c>
    </row>
    <row r="468" spans="1:12">
      <c r="A468" s="6">
        <v>29</v>
      </c>
      <c r="B468" s="6">
        <v>78</v>
      </c>
      <c r="C468" s="6">
        <v>25</v>
      </c>
      <c r="D468" s="7">
        <v>19.959917189999999</v>
      </c>
      <c r="E468" s="8">
        <f t="shared" si="48"/>
        <v>20</v>
      </c>
      <c r="F468" s="7">
        <v>59.33157782</v>
      </c>
      <c r="G468" s="8">
        <f t="shared" si="49"/>
        <v>59</v>
      </c>
      <c r="H468" s="9">
        <v>5.9828545230000003</v>
      </c>
      <c r="I468" s="8">
        <f t="shared" si="50"/>
        <v>6</v>
      </c>
      <c r="J468" s="10">
        <v>195.787103</v>
      </c>
      <c r="K468" s="8">
        <f t="shared" si="51"/>
        <v>196</v>
      </c>
      <c r="L468" s="5" t="s">
        <v>67</v>
      </c>
    </row>
    <row r="469" spans="1:12">
      <c r="A469" s="6">
        <v>30</v>
      </c>
      <c r="B469" s="6">
        <v>60</v>
      </c>
      <c r="C469" s="6">
        <v>21</v>
      </c>
      <c r="D469" s="7">
        <v>28.876675930000001</v>
      </c>
      <c r="E469" s="8">
        <f t="shared" si="48"/>
        <v>29</v>
      </c>
      <c r="F469" s="7">
        <v>62.490120599999997</v>
      </c>
      <c r="G469" s="8">
        <f t="shared" si="49"/>
        <v>62</v>
      </c>
      <c r="H469" s="9">
        <v>5.4578712730000003</v>
      </c>
      <c r="I469" s="8">
        <f t="shared" si="50"/>
        <v>5</v>
      </c>
      <c r="J469" s="10">
        <v>182.26881750000001</v>
      </c>
      <c r="K469" s="8">
        <f t="shared" si="51"/>
        <v>182</v>
      </c>
      <c r="L469" s="5" t="s">
        <v>67</v>
      </c>
    </row>
    <row r="470" spans="1:12">
      <c r="A470" s="6">
        <v>20</v>
      </c>
      <c r="B470" s="6">
        <v>74</v>
      </c>
      <c r="C470" s="6">
        <v>16</v>
      </c>
      <c r="D470" s="7">
        <v>36.04353699</v>
      </c>
      <c r="E470" s="8">
        <f t="shared" si="48"/>
        <v>36</v>
      </c>
      <c r="F470" s="7">
        <v>43.614441210000003</v>
      </c>
      <c r="G470" s="8">
        <f t="shared" si="49"/>
        <v>44</v>
      </c>
      <c r="H470" s="9">
        <v>4.759490199</v>
      </c>
      <c r="I470" s="8">
        <f t="shared" si="50"/>
        <v>5</v>
      </c>
      <c r="J470" s="10">
        <v>159.89386450000001</v>
      </c>
      <c r="K470" s="8">
        <f t="shared" si="51"/>
        <v>160</v>
      </c>
      <c r="L470" s="5" t="s">
        <v>67</v>
      </c>
    </row>
    <row r="471" spans="1:12">
      <c r="A471" s="6">
        <v>19</v>
      </c>
      <c r="B471" s="6">
        <v>57</v>
      </c>
      <c r="C471" s="6">
        <v>23</v>
      </c>
      <c r="D471" s="7">
        <v>23.6734328</v>
      </c>
      <c r="E471" s="8">
        <f t="shared" si="48"/>
        <v>24</v>
      </c>
      <c r="F471" s="7">
        <v>47.287969099999998</v>
      </c>
      <c r="G471" s="8">
        <f t="shared" si="49"/>
        <v>47</v>
      </c>
      <c r="H471" s="9">
        <v>7.3424095549999997</v>
      </c>
      <c r="I471" s="8">
        <f t="shared" si="50"/>
        <v>7</v>
      </c>
      <c r="J471" s="10">
        <v>141.12507220000001</v>
      </c>
      <c r="K471" s="8">
        <f t="shared" si="51"/>
        <v>141</v>
      </c>
      <c r="L471" s="5" t="s">
        <v>67</v>
      </c>
    </row>
    <row r="472" spans="1:12">
      <c r="A472" s="6">
        <v>3</v>
      </c>
      <c r="B472" s="6">
        <v>60</v>
      </c>
      <c r="C472" s="6">
        <v>19</v>
      </c>
      <c r="D472" s="7">
        <v>25.746794430000001</v>
      </c>
      <c r="E472" s="8">
        <f t="shared" si="48"/>
        <v>26</v>
      </c>
      <c r="F472" s="7">
        <v>40.719259399999999</v>
      </c>
      <c r="G472" s="8">
        <f t="shared" si="49"/>
        <v>41</v>
      </c>
      <c r="H472" s="9">
        <v>4.8207881859999997</v>
      </c>
      <c r="I472" s="8">
        <f t="shared" si="50"/>
        <v>5</v>
      </c>
      <c r="J472" s="10">
        <v>100.77916329999999</v>
      </c>
      <c r="K472" s="8">
        <f t="shared" si="51"/>
        <v>101</v>
      </c>
      <c r="L472" s="5" t="s">
        <v>67</v>
      </c>
    </row>
    <row r="473" spans="1:12">
      <c r="A473" s="6">
        <v>5</v>
      </c>
      <c r="B473" s="6">
        <v>77</v>
      </c>
      <c r="C473" s="6">
        <v>19</v>
      </c>
      <c r="D473" s="7">
        <v>31.08564994</v>
      </c>
      <c r="E473" s="8">
        <f t="shared" si="48"/>
        <v>31</v>
      </c>
      <c r="F473" s="7">
        <v>66.688329809999999</v>
      </c>
      <c r="G473" s="8">
        <f t="shared" si="49"/>
        <v>67</v>
      </c>
      <c r="H473" s="9">
        <v>6.2420520130000003</v>
      </c>
      <c r="I473" s="8">
        <f t="shared" si="50"/>
        <v>6</v>
      </c>
      <c r="J473" s="10">
        <v>175.9303271</v>
      </c>
      <c r="K473" s="8">
        <f t="shared" si="51"/>
        <v>176</v>
      </c>
      <c r="L473" s="5" t="s">
        <v>67</v>
      </c>
    </row>
    <row r="474" spans="1:12">
      <c r="A474" s="6">
        <v>5</v>
      </c>
      <c r="B474" s="6">
        <v>68</v>
      </c>
      <c r="C474" s="6">
        <v>20</v>
      </c>
      <c r="D474" s="7">
        <v>18.72987676</v>
      </c>
      <c r="E474" s="8">
        <f t="shared" si="48"/>
        <v>19</v>
      </c>
      <c r="F474" s="7">
        <v>61.331862489999999</v>
      </c>
      <c r="G474" s="8">
        <f t="shared" si="49"/>
        <v>61</v>
      </c>
      <c r="H474" s="9">
        <v>5.001038726</v>
      </c>
      <c r="I474" s="8">
        <f t="shared" si="50"/>
        <v>5</v>
      </c>
      <c r="J474" s="10">
        <v>139.87100409999999</v>
      </c>
      <c r="K474" s="8">
        <f t="shared" si="51"/>
        <v>140</v>
      </c>
      <c r="L474" s="5" t="s">
        <v>67</v>
      </c>
    </row>
    <row r="475" spans="1:12">
      <c r="A475" s="6">
        <v>37</v>
      </c>
      <c r="B475" s="6">
        <v>73</v>
      </c>
      <c r="C475" s="6">
        <v>21</v>
      </c>
      <c r="D475" s="7">
        <v>29.503048069999998</v>
      </c>
      <c r="E475" s="8">
        <f t="shared" si="48"/>
        <v>30</v>
      </c>
      <c r="F475" s="7">
        <v>63.465134140000004</v>
      </c>
      <c r="G475" s="8">
        <f t="shared" si="49"/>
        <v>63</v>
      </c>
      <c r="H475" s="9">
        <v>5.5602245830000001</v>
      </c>
      <c r="I475" s="8">
        <f t="shared" si="50"/>
        <v>6</v>
      </c>
      <c r="J475" s="10">
        <v>189.5208915</v>
      </c>
      <c r="K475" s="8">
        <f t="shared" si="51"/>
        <v>190</v>
      </c>
      <c r="L475" s="5" t="s">
        <v>67</v>
      </c>
    </row>
    <row r="476" spans="1:12">
      <c r="A476" s="6">
        <v>9</v>
      </c>
      <c r="B476" s="6">
        <v>59</v>
      </c>
      <c r="C476" s="6">
        <v>24</v>
      </c>
      <c r="D476" s="7">
        <v>20.435177719999999</v>
      </c>
      <c r="E476" s="8">
        <f t="shared" si="48"/>
        <v>20</v>
      </c>
      <c r="F476" s="7">
        <v>39.37252634</v>
      </c>
      <c r="G476" s="8">
        <f t="shared" si="49"/>
        <v>39</v>
      </c>
      <c r="H476" s="9">
        <v>4.7473524579999999</v>
      </c>
      <c r="I476" s="8">
        <f t="shared" si="50"/>
        <v>5</v>
      </c>
      <c r="J476" s="10">
        <v>137.2279662</v>
      </c>
      <c r="K476" s="8">
        <f t="shared" si="51"/>
        <v>137</v>
      </c>
      <c r="L476" s="5" t="s">
        <v>67</v>
      </c>
    </row>
    <row r="477" spans="1:12">
      <c r="A477" s="6">
        <v>20</v>
      </c>
      <c r="B477" s="6">
        <v>72</v>
      </c>
      <c r="C477" s="6">
        <v>15</v>
      </c>
      <c r="D477" s="7">
        <v>36.00415838</v>
      </c>
      <c r="E477" s="8">
        <f t="shared" si="48"/>
        <v>36</v>
      </c>
      <c r="F477" s="7">
        <v>56.013344160000003</v>
      </c>
      <c r="G477" s="8">
        <f t="shared" si="49"/>
        <v>56</v>
      </c>
      <c r="H477" s="9">
        <v>7.3135173079999998</v>
      </c>
      <c r="I477" s="8">
        <f t="shared" si="50"/>
        <v>7</v>
      </c>
      <c r="J477" s="10">
        <v>134.85964659999999</v>
      </c>
      <c r="K477" s="8">
        <f t="shared" si="51"/>
        <v>135</v>
      </c>
      <c r="L477" s="5" t="s">
        <v>67</v>
      </c>
    </row>
    <row r="478" spans="1:12">
      <c r="A478" s="6">
        <v>31</v>
      </c>
      <c r="B478" s="6">
        <v>56</v>
      </c>
      <c r="C478" s="6">
        <v>23</v>
      </c>
      <c r="D478" s="7">
        <v>31.468462410000001</v>
      </c>
      <c r="E478" s="8">
        <f t="shared" si="48"/>
        <v>31</v>
      </c>
      <c r="F478" s="7">
        <v>35.394540020000001</v>
      </c>
      <c r="G478" s="8">
        <f t="shared" si="49"/>
        <v>35</v>
      </c>
      <c r="H478" s="9">
        <v>5.6618263979999996</v>
      </c>
      <c r="I478" s="8">
        <f t="shared" si="50"/>
        <v>6</v>
      </c>
      <c r="J478" s="10">
        <v>174.57239989999999</v>
      </c>
      <c r="K478" s="8">
        <f t="shared" si="51"/>
        <v>175</v>
      </c>
      <c r="L478" s="5" t="s">
        <v>67</v>
      </c>
    </row>
    <row r="479" spans="1:12">
      <c r="A479" s="6">
        <v>0</v>
      </c>
      <c r="B479" s="6">
        <v>70</v>
      </c>
      <c r="C479" s="6">
        <v>21</v>
      </c>
      <c r="D479" s="7">
        <v>36.300497020000002</v>
      </c>
      <c r="E479" s="8">
        <f t="shared" si="48"/>
        <v>36</v>
      </c>
      <c r="F479" s="7">
        <v>56.03021253</v>
      </c>
      <c r="G479" s="8">
        <f t="shared" si="49"/>
        <v>56</v>
      </c>
      <c r="H479" s="9">
        <v>4.6724370540000004</v>
      </c>
      <c r="I479" s="8">
        <f t="shared" si="50"/>
        <v>5</v>
      </c>
      <c r="J479" s="10">
        <v>101.6073988</v>
      </c>
      <c r="K479" s="8">
        <f t="shared" si="51"/>
        <v>102</v>
      </c>
      <c r="L479" s="5" t="s">
        <v>67</v>
      </c>
    </row>
    <row r="480" spans="1:12">
      <c r="A480" s="6">
        <v>21</v>
      </c>
      <c r="B480" s="6">
        <v>74</v>
      </c>
      <c r="C480" s="6">
        <v>15</v>
      </c>
      <c r="D480" s="7">
        <v>29.490967260000001</v>
      </c>
      <c r="E480" s="8">
        <f t="shared" si="48"/>
        <v>29</v>
      </c>
      <c r="F480" s="7">
        <v>67.106043880000001</v>
      </c>
      <c r="G480" s="8">
        <f t="shared" si="49"/>
        <v>67</v>
      </c>
      <c r="H480" s="9">
        <v>6.4718621179999998</v>
      </c>
      <c r="I480" s="8">
        <f t="shared" si="50"/>
        <v>6</v>
      </c>
      <c r="J480" s="10">
        <v>153.25045059999999</v>
      </c>
      <c r="K480" s="8">
        <f t="shared" si="51"/>
        <v>153</v>
      </c>
      <c r="L480" s="5" t="s">
        <v>67</v>
      </c>
    </row>
    <row r="481" spans="1:12">
      <c r="A481" s="6">
        <v>13</v>
      </c>
      <c r="B481" s="6">
        <v>67</v>
      </c>
      <c r="C481" s="6">
        <v>18</v>
      </c>
      <c r="D481" s="7">
        <v>30.5753044</v>
      </c>
      <c r="E481" s="8">
        <f t="shared" si="48"/>
        <v>31</v>
      </c>
      <c r="F481" s="7">
        <v>34.75591197</v>
      </c>
      <c r="G481" s="8">
        <f t="shared" si="49"/>
        <v>35</v>
      </c>
      <c r="H481" s="9">
        <v>5.3847629269999997</v>
      </c>
      <c r="I481" s="8">
        <f t="shared" si="50"/>
        <v>5</v>
      </c>
      <c r="J481" s="10">
        <v>177.57643039999999</v>
      </c>
      <c r="K481" s="8">
        <f t="shared" si="51"/>
        <v>178</v>
      </c>
      <c r="L481" s="5" t="s">
        <v>67</v>
      </c>
    </row>
    <row r="482" spans="1:12">
      <c r="A482" s="6">
        <v>27</v>
      </c>
      <c r="B482" s="6">
        <v>74</v>
      </c>
      <c r="C482" s="6">
        <v>20</v>
      </c>
      <c r="D482" s="7">
        <v>24.694876730000001</v>
      </c>
      <c r="E482" s="8">
        <f t="shared" si="48"/>
        <v>25</v>
      </c>
      <c r="F482" s="7">
        <v>59.96669215</v>
      </c>
      <c r="G482" s="8">
        <f t="shared" si="49"/>
        <v>60</v>
      </c>
      <c r="H482" s="9">
        <v>5.8598134159999997</v>
      </c>
      <c r="I482" s="8">
        <f t="shared" si="50"/>
        <v>6</v>
      </c>
      <c r="J482" s="10">
        <v>91.957924340000005</v>
      </c>
      <c r="K482" s="8">
        <f t="shared" si="51"/>
        <v>92</v>
      </c>
      <c r="L482" s="5" t="s">
        <v>67</v>
      </c>
    </row>
    <row r="483" spans="1:12">
      <c r="A483" s="6">
        <v>29</v>
      </c>
      <c r="B483" s="6">
        <v>72</v>
      </c>
      <c r="C483" s="6">
        <v>24</v>
      </c>
      <c r="D483" s="7">
        <v>23.174095560000001</v>
      </c>
      <c r="E483" s="8">
        <f t="shared" si="48"/>
        <v>23</v>
      </c>
      <c r="F483" s="7">
        <v>36.678470519999998</v>
      </c>
      <c r="G483" s="8">
        <f t="shared" si="49"/>
        <v>37</v>
      </c>
      <c r="H483" s="9">
        <v>6.9623864949999996</v>
      </c>
      <c r="I483" s="8">
        <f t="shared" si="50"/>
        <v>7</v>
      </c>
      <c r="J483" s="10">
        <v>162.59312639999999</v>
      </c>
      <c r="K483" s="8">
        <f t="shared" si="51"/>
        <v>163</v>
      </c>
      <c r="L483" s="5" t="s">
        <v>67</v>
      </c>
    </row>
    <row r="484" spans="1:12">
      <c r="A484" s="6">
        <v>5</v>
      </c>
      <c r="B484" s="6">
        <v>68</v>
      </c>
      <c r="C484" s="6">
        <v>20</v>
      </c>
      <c r="D484" s="7">
        <v>19.04380471</v>
      </c>
      <c r="E484" s="8">
        <f t="shared" si="48"/>
        <v>19</v>
      </c>
      <c r="F484" s="7">
        <v>33.106951440000003</v>
      </c>
      <c r="G484" s="8">
        <f t="shared" si="49"/>
        <v>33</v>
      </c>
      <c r="H484" s="9">
        <v>6.1216667100000004</v>
      </c>
      <c r="I484" s="8">
        <f t="shared" si="50"/>
        <v>6</v>
      </c>
      <c r="J484" s="10">
        <v>155.37056240000001</v>
      </c>
      <c r="K484" s="8">
        <f t="shared" si="51"/>
        <v>155</v>
      </c>
      <c r="L484" s="5" t="s">
        <v>67</v>
      </c>
    </row>
    <row r="485" spans="1:12">
      <c r="A485" s="6">
        <v>39</v>
      </c>
      <c r="B485" s="6">
        <v>57</v>
      </c>
      <c r="C485" s="6">
        <v>19</v>
      </c>
      <c r="D485" s="7">
        <v>29.323796040000001</v>
      </c>
      <c r="E485" s="8">
        <f t="shared" si="48"/>
        <v>29</v>
      </c>
      <c r="F485" s="7">
        <v>45.932483740000002</v>
      </c>
      <c r="G485" s="8">
        <f t="shared" si="49"/>
        <v>46</v>
      </c>
      <c r="H485" s="9">
        <v>6.4217484870000003</v>
      </c>
      <c r="I485" s="8">
        <f t="shared" si="50"/>
        <v>6</v>
      </c>
      <c r="J485" s="10">
        <v>165.4113371</v>
      </c>
      <c r="K485" s="8">
        <f t="shared" si="51"/>
        <v>165</v>
      </c>
      <c r="L485" s="5" t="s">
        <v>67</v>
      </c>
    </row>
    <row r="486" spans="1:12">
      <c r="A486" s="6">
        <v>22</v>
      </c>
      <c r="B486" s="6">
        <v>62</v>
      </c>
      <c r="C486" s="6">
        <v>16</v>
      </c>
      <c r="D486" s="7">
        <v>34.645540799999999</v>
      </c>
      <c r="E486" s="8">
        <f t="shared" si="48"/>
        <v>35</v>
      </c>
      <c r="F486" s="7">
        <v>54.32342534</v>
      </c>
      <c r="G486" s="8">
        <f t="shared" si="49"/>
        <v>54</v>
      </c>
      <c r="H486" s="9">
        <v>4.8289361189999997</v>
      </c>
      <c r="I486" s="8">
        <f t="shared" si="50"/>
        <v>5</v>
      </c>
      <c r="J486" s="10">
        <v>180.90099979999999</v>
      </c>
      <c r="K486" s="8">
        <f t="shared" si="51"/>
        <v>181</v>
      </c>
      <c r="L486" s="5" t="s">
        <v>67</v>
      </c>
    </row>
    <row r="487" spans="1:12">
      <c r="A487" s="6">
        <v>18</v>
      </c>
      <c r="B487" s="6">
        <v>55</v>
      </c>
      <c r="C487" s="6">
        <v>23</v>
      </c>
      <c r="D487" s="7">
        <v>21.998982600000001</v>
      </c>
      <c r="E487" s="8">
        <f t="shared" si="48"/>
        <v>22</v>
      </c>
      <c r="F487" s="7">
        <v>56.310067549999999</v>
      </c>
      <c r="G487" s="8">
        <f t="shared" si="49"/>
        <v>56</v>
      </c>
      <c r="H487" s="9">
        <v>6.9857196699999999</v>
      </c>
      <c r="I487" s="8">
        <f t="shared" si="50"/>
        <v>7</v>
      </c>
      <c r="J487" s="10">
        <v>136.82743120000001</v>
      </c>
      <c r="K487" s="8">
        <f t="shared" si="51"/>
        <v>137</v>
      </c>
      <c r="L487" s="5" t="s">
        <v>67</v>
      </c>
    </row>
    <row r="488" spans="1:12">
      <c r="A488" s="6">
        <v>39</v>
      </c>
      <c r="B488" s="6">
        <v>77</v>
      </c>
      <c r="C488" s="6">
        <v>21</v>
      </c>
      <c r="D488" s="7">
        <v>22.997744440000002</v>
      </c>
      <c r="E488" s="8">
        <f t="shared" si="48"/>
        <v>23</v>
      </c>
      <c r="F488" s="7">
        <v>60.242185720000002</v>
      </c>
      <c r="G488" s="8">
        <f t="shared" si="49"/>
        <v>60</v>
      </c>
      <c r="H488" s="9">
        <v>4.6035631160000001</v>
      </c>
      <c r="I488" s="8">
        <f t="shared" si="50"/>
        <v>5</v>
      </c>
      <c r="J488" s="10">
        <v>159.68933899999999</v>
      </c>
      <c r="K488" s="8">
        <f t="shared" si="51"/>
        <v>160</v>
      </c>
      <c r="L488" s="5" t="s">
        <v>67</v>
      </c>
    </row>
    <row r="489" spans="1:12">
      <c r="A489" s="6">
        <v>13</v>
      </c>
      <c r="B489" s="6">
        <v>75</v>
      </c>
      <c r="C489" s="6">
        <v>20</v>
      </c>
      <c r="D489" s="7">
        <v>30.559923940000001</v>
      </c>
      <c r="E489" s="8">
        <f t="shared" si="48"/>
        <v>31</v>
      </c>
      <c r="F489" s="7">
        <v>35.29006485</v>
      </c>
      <c r="G489" s="8">
        <f t="shared" si="49"/>
        <v>35</v>
      </c>
      <c r="H489" s="9">
        <v>6.9795400609999998</v>
      </c>
      <c r="I489" s="8">
        <f t="shared" si="50"/>
        <v>7</v>
      </c>
      <c r="J489" s="10">
        <v>178.89986110000001</v>
      </c>
      <c r="K489" s="8">
        <f t="shared" si="51"/>
        <v>179</v>
      </c>
      <c r="L489" s="5" t="s">
        <v>67</v>
      </c>
    </row>
    <row r="490" spans="1:12">
      <c r="A490" s="6">
        <v>27</v>
      </c>
      <c r="B490" s="6">
        <v>71</v>
      </c>
      <c r="C490" s="6">
        <v>24</v>
      </c>
      <c r="D490" s="7">
        <v>31.464178660000002</v>
      </c>
      <c r="E490" s="8">
        <f t="shared" si="48"/>
        <v>31</v>
      </c>
      <c r="F490" s="7">
        <v>48.176314609999999</v>
      </c>
      <c r="G490" s="8">
        <f t="shared" si="49"/>
        <v>48</v>
      </c>
      <c r="H490" s="9">
        <v>7.0649734190000002</v>
      </c>
      <c r="I490" s="8">
        <f t="shared" si="50"/>
        <v>7</v>
      </c>
      <c r="J490" s="10">
        <v>165.40535399999999</v>
      </c>
      <c r="K490" s="8">
        <f t="shared" si="51"/>
        <v>165</v>
      </c>
      <c r="L490" s="5" t="s">
        <v>67</v>
      </c>
    </row>
    <row r="491" spans="1:12">
      <c r="A491" s="6">
        <v>26</v>
      </c>
      <c r="B491" s="6">
        <v>64</v>
      </c>
      <c r="C491" s="6">
        <v>22</v>
      </c>
      <c r="D491" s="7">
        <v>25.950585950000001</v>
      </c>
      <c r="E491" s="8">
        <f t="shared" si="48"/>
        <v>26</v>
      </c>
      <c r="F491" s="7">
        <v>40.582272609999997</v>
      </c>
      <c r="G491" s="8">
        <f t="shared" si="49"/>
        <v>41</v>
      </c>
      <c r="H491" s="9">
        <v>5.1651645899999998</v>
      </c>
      <c r="I491" s="8">
        <f t="shared" si="50"/>
        <v>5</v>
      </c>
      <c r="J491" s="10">
        <v>109.1821183</v>
      </c>
      <c r="K491" s="8">
        <f t="shared" si="51"/>
        <v>109</v>
      </c>
      <c r="L491" s="5" t="s">
        <v>67</v>
      </c>
    </row>
    <row r="492" spans="1:12">
      <c r="A492" s="6">
        <v>23</v>
      </c>
      <c r="B492" s="6">
        <v>55</v>
      </c>
      <c r="C492" s="6">
        <v>16</v>
      </c>
      <c r="D492" s="7">
        <v>21.011423929999999</v>
      </c>
      <c r="E492" s="8">
        <f t="shared" si="48"/>
        <v>21</v>
      </c>
      <c r="F492" s="7">
        <v>69.691413019999999</v>
      </c>
      <c r="G492" s="8">
        <f t="shared" si="49"/>
        <v>70</v>
      </c>
      <c r="H492" s="9">
        <v>5.111488821</v>
      </c>
      <c r="I492" s="8">
        <f t="shared" si="50"/>
        <v>5</v>
      </c>
      <c r="J492" s="10">
        <v>185.20391140000001</v>
      </c>
      <c r="K492" s="8">
        <f t="shared" si="51"/>
        <v>185</v>
      </c>
      <c r="L492" s="5" t="s">
        <v>67</v>
      </c>
    </row>
    <row r="493" spans="1:12">
      <c r="A493" s="6">
        <v>4</v>
      </c>
      <c r="B493" s="6">
        <v>69</v>
      </c>
      <c r="C493" s="6">
        <v>19</v>
      </c>
      <c r="D493" s="7">
        <v>19.251000560000001</v>
      </c>
      <c r="E493" s="8">
        <f t="shared" si="48"/>
        <v>19</v>
      </c>
      <c r="F493" s="7">
        <v>47.703517580000003</v>
      </c>
      <c r="G493" s="8">
        <f t="shared" si="49"/>
        <v>48</v>
      </c>
      <c r="H493" s="9">
        <v>5.3743588689999999</v>
      </c>
      <c r="I493" s="8">
        <f t="shared" si="50"/>
        <v>5</v>
      </c>
      <c r="J493" s="10">
        <v>149.063196</v>
      </c>
      <c r="K493" s="8">
        <f t="shared" si="51"/>
        <v>149</v>
      </c>
      <c r="L493" s="5" t="s">
        <v>67</v>
      </c>
    </row>
    <row r="494" spans="1:12">
      <c r="A494" s="6">
        <v>20</v>
      </c>
      <c r="B494" s="6">
        <v>67</v>
      </c>
      <c r="C494" s="6">
        <v>19</v>
      </c>
      <c r="D494" s="7">
        <v>19.244627550000001</v>
      </c>
      <c r="E494" s="8">
        <f t="shared" si="48"/>
        <v>19</v>
      </c>
      <c r="F494" s="7">
        <v>50.544953020000001</v>
      </c>
      <c r="G494" s="8">
        <f t="shared" si="49"/>
        <v>51</v>
      </c>
      <c r="H494" s="9">
        <v>5.6714190840000001</v>
      </c>
      <c r="I494" s="8">
        <f t="shared" si="50"/>
        <v>6</v>
      </c>
      <c r="J494" s="10">
        <v>180.64652820000001</v>
      </c>
      <c r="K494" s="8">
        <f t="shared" si="51"/>
        <v>181</v>
      </c>
      <c r="L494" s="5" t="s">
        <v>67</v>
      </c>
    </row>
    <row r="495" spans="1:12">
      <c r="A495" s="6">
        <v>7</v>
      </c>
      <c r="B495" s="6">
        <v>74</v>
      </c>
      <c r="C495" s="6">
        <v>17</v>
      </c>
      <c r="D495" s="7">
        <v>22.472532080000001</v>
      </c>
      <c r="E495" s="8">
        <f t="shared" si="48"/>
        <v>22</v>
      </c>
      <c r="F495" s="7">
        <v>62.565324709999999</v>
      </c>
      <c r="G495" s="8">
        <f t="shared" si="49"/>
        <v>63</v>
      </c>
      <c r="H495" s="9">
        <v>5.6674196969999997</v>
      </c>
      <c r="I495" s="8">
        <f t="shared" si="50"/>
        <v>6</v>
      </c>
      <c r="J495" s="10">
        <v>96.74706956</v>
      </c>
      <c r="K495" s="8">
        <f t="shared" si="51"/>
        <v>97</v>
      </c>
      <c r="L495" s="5" t="s">
        <v>67</v>
      </c>
    </row>
    <row r="496" spans="1:12">
      <c r="A496" s="6">
        <v>17</v>
      </c>
      <c r="B496" s="6">
        <v>64</v>
      </c>
      <c r="C496" s="6">
        <v>18</v>
      </c>
      <c r="D496" s="7">
        <v>36.750874869999997</v>
      </c>
      <c r="E496" s="8">
        <f t="shared" si="48"/>
        <v>37</v>
      </c>
      <c r="F496" s="7">
        <v>58.257991449999999</v>
      </c>
      <c r="G496" s="8">
        <f t="shared" si="49"/>
        <v>58</v>
      </c>
      <c r="H496" s="9">
        <v>6.0793845199999996</v>
      </c>
      <c r="I496" s="8">
        <f t="shared" si="50"/>
        <v>6</v>
      </c>
      <c r="J496" s="10">
        <v>124.6028153</v>
      </c>
      <c r="K496" s="8">
        <f t="shared" si="51"/>
        <v>125</v>
      </c>
      <c r="L496" s="5" t="s">
        <v>67</v>
      </c>
    </row>
    <row r="497" spans="1:12">
      <c r="A497" s="6">
        <v>35</v>
      </c>
      <c r="B497" s="6">
        <v>71</v>
      </c>
      <c r="C497" s="6">
        <v>17</v>
      </c>
      <c r="D497" s="7">
        <v>29.892866290000001</v>
      </c>
      <c r="E497" s="8">
        <f t="shared" si="48"/>
        <v>30</v>
      </c>
      <c r="F497" s="7">
        <v>66.353751270000004</v>
      </c>
      <c r="G497" s="8">
        <f t="shared" si="49"/>
        <v>66</v>
      </c>
      <c r="H497" s="9">
        <v>6.9319249630000002</v>
      </c>
      <c r="I497" s="8">
        <f t="shared" si="50"/>
        <v>7</v>
      </c>
      <c r="J497" s="10">
        <v>198.14030030000001</v>
      </c>
      <c r="K497" s="8">
        <f t="shared" si="51"/>
        <v>198</v>
      </c>
      <c r="L497" s="5" t="s">
        <v>67</v>
      </c>
    </row>
    <row r="498" spans="1:12">
      <c r="A498" s="6">
        <v>11</v>
      </c>
      <c r="B498" s="6">
        <v>72</v>
      </c>
      <c r="C498" s="6">
        <v>22</v>
      </c>
      <c r="D498" s="7">
        <v>29.377355860000002</v>
      </c>
      <c r="E498" s="8">
        <f t="shared" si="48"/>
        <v>29</v>
      </c>
      <c r="F498" s="7">
        <v>44.822945840000003</v>
      </c>
      <c r="G498" s="8">
        <f t="shared" si="49"/>
        <v>45</v>
      </c>
      <c r="H498" s="9">
        <v>6.8427443739999996</v>
      </c>
      <c r="I498" s="8">
        <f t="shared" si="50"/>
        <v>7</v>
      </c>
      <c r="J498" s="10">
        <v>172.40168</v>
      </c>
      <c r="K498" s="8">
        <f t="shared" si="51"/>
        <v>172</v>
      </c>
      <c r="L498" s="5" t="s">
        <v>67</v>
      </c>
    </row>
    <row r="499" spans="1:12">
      <c r="A499" s="6">
        <v>20</v>
      </c>
      <c r="B499" s="6">
        <v>60</v>
      </c>
      <c r="C499" s="6">
        <v>22</v>
      </c>
      <c r="D499" s="7">
        <v>29.650529469999999</v>
      </c>
      <c r="E499" s="8">
        <f t="shared" si="48"/>
        <v>30</v>
      </c>
      <c r="F499" s="7">
        <v>42.898332349999997</v>
      </c>
      <c r="G499" s="8">
        <f t="shared" si="49"/>
        <v>43</v>
      </c>
      <c r="H499" s="9">
        <v>6.8765725030000002</v>
      </c>
      <c r="I499" s="8">
        <f t="shared" si="50"/>
        <v>7</v>
      </c>
      <c r="J499" s="10">
        <v>186.92260519999999</v>
      </c>
      <c r="K499" s="8">
        <f t="shared" si="51"/>
        <v>187</v>
      </c>
      <c r="L499" s="5" t="s">
        <v>67</v>
      </c>
    </row>
    <row r="500" spans="1:12">
      <c r="A500" s="6">
        <v>10</v>
      </c>
      <c r="B500" s="6">
        <v>71</v>
      </c>
      <c r="C500" s="6">
        <v>18</v>
      </c>
      <c r="D500" s="7">
        <v>19.542848889999998</v>
      </c>
      <c r="E500" s="8">
        <f t="shared" si="48"/>
        <v>20</v>
      </c>
      <c r="F500" s="7">
        <v>66.347772649999996</v>
      </c>
      <c r="G500" s="8">
        <f t="shared" si="49"/>
        <v>66</v>
      </c>
      <c r="H500" s="9">
        <v>6.1510292959999999</v>
      </c>
      <c r="I500" s="8">
        <f t="shared" si="50"/>
        <v>6</v>
      </c>
      <c r="J500" s="10">
        <v>173.1106982</v>
      </c>
      <c r="K500" s="8">
        <f t="shared" si="51"/>
        <v>173</v>
      </c>
      <c r="L500" s="5" t="s">
        <v>67</v>
      </c>
    </row>
    <row r="501" spans="1:12">
      <c r="A501" s="6">
        <v>33</v>
      </c>
      <c r="B501" s="6">
        <v>61</v>
      </c>
      <c r="C501" s="6">
        <v>24</v>
      </c>
      <c r="D501" s="7">
        <v>20.04611791</v>
      </c>
      <c r="E501" s="8">
        <f t="shared" si="48"/>
        <v>20</v>
      </c>
      <c r="F501" s="7">
        <v>48.939056239999999</v>
      </c>
      <c r="G501" s="8">
        <f t="shared" si="49"/>
        <v>49</v>
      </c>
      <c r="H501" s="9">
        <v>4.5674464989999999</v>
      </c>
      <c r="I501" s="8">
        <f t="shared" si="50"/>
        <v>5</v>
      </c>
      <c r="J501" s="10">
        <v>122.4564203</v>
      </c>
      <c r="K501" s="8">
        <f t="shared" si="51"/>
        <v>122</v>
      </c>
      <c r="L501" s="5" t="s">
        <v>67</v>
      </c>
    </row>
    <row r="502" spans="1:12">
      <c r="A502" s="6">
        <v>3</v>
      </c>
      <c r="B502" s="6">
        <v>49</v>
      </c>
      <c r="C502" s="6">
        <v>18</v>
      </c>
      <c r="D502" s="7">
        <v>27.910952089999999</v>
      </c>
      <c r="E502" s="8">
        <f t="shared" si="48"/>
        <v>28</v>
      </c>
      <c r="F502" s="7">
        <v>64.709306060000003</v>
      </c>
      <c r="G502" s="8">
        <f t="shared" si="49"/>
        <v>65</v>
      </c>
      <c r="H502" s="9">
        <v>3.692863601</v>
      </c>
      <c r="I502" s="8">
        <f t="shared" si="50"/>
        <v>4</v>
      </c>
      <c r="J502" s="10">
        <v>32.678918660000001</v>
      </c>
      <c r="K502" s="8">
        <f t="shared" si="51"/>
        <v>33</v>
      </c>
      <c r="L502" s="5" t="s">
        <v>77</v>
      </c>
    </row>
    <row r="503" spans="1:12">
      <c r="A503" s="6">
        <v>22</v>
      </c>
      <c r="B503" s="6">
        <v>59</v>
      </c>
      <c r="C503" s="6">
        <v>23</v>
      </c>
      <c r="D503" s="7">
        <v>27.322206189999999</v>
      </c>
      <c r="E503" s="8">
        <f t="shared" si="48"/>
        <v>27</v>
      </c>
      <c r="F503" s="7">
        <v>51.278687810000001</v>
      </c>
      <c r="G503" s="8">
        <f t="shared" si="49"/>
        <v>51</v>
      </c>
      <c r="H503" s="9">
        <v>4.3717455750000003</v>
      </c>
      <c r="I503" s="8">
        <f t="shared" si="50"/>
        <v>4</v>
      </c>
      <c r="J503" s="10">
        <v>36.503791399999997</v>
      </c>
      <c r="K503" s="8">
        <f t="shared" si="51"/>
        <v>37</v>
      </c>
      <c r="L503" s="5" t="s">
        <v>77</v>
      </c>
    </row>
    <row r="504" spans="1:12">
      <c r="A504" s="6">
        <v>36</v>
      </c>
      <c r="B504" s="6">
        <v>58</v>
      </c>
      <c r="C504" s="6">
        <v>25</v>
      </c>
      <c r="D504" s="7">
        <v>28.66024187</v>
      </c>
      <c r="E504" s="8">
        <f t="shared" si="48"/>
        <v>29</v>
      </c>
      <c r="F504" s="7">
        <v>59.318911800000002</v>
      </c>
      <c r="G504" s="8">
        <f t="shared" si="49"/>
        <v>59</v>
      </c>
      <c r="H504" s="9">
        <v>8.3991359580000005</v>
      </c>
      <c r="I504" s="8">
        <f t="shared" si="50"/>
        <v>8</v>
      </c>
      <c r="J504" s="10">
        <v>36.926296780000001</v>
      </c>
      <c r="K504" s="8">
        <f t="shared" si="51"/>
        <v>37</v>
      </c>
      <c r="L504" s="5" t="s">
        <v>77</v>
      </c>
    </row>
    <row r="505" spans="1:12">
      <c r="A505" s="6">
        <v>4</v>
      </c>
      <c r="B505" s="6">
        <v>43</v>
      </c>
      <c r="C505" s="6">
        <v>18</v>
      </c>
      <c r="D505" s="7">
        <v>29.029553440000001</v>
      </c>
      <c r="E505" s="8">
        <f t="shared" si="48"/>
        <v>29</v>
      </c>
      <c r="F505" s="7">
        <v>61.09387478</v>
      </c>
      <c r="G505" s="8">
        <f t="shared" si="49"/>
        <v>61</v>
      </c>
      <c r="H505" s="9">
        <v>8.8406562560000008</v>
      </c>
      <c r="I505" s="8">
        <f t="shared" si="50"/>
        <v>9</v>
      </c>
      <c r="J505" s="10">
        <v>72.980165990000003</v>
      </c>
      <c r="K505" s="8">
        <f t="shared" si="51"/>
        <v>73</v>
      </c>
      <c r="L505" s="5" t="s">
        <v>77</v>
      </c>
    </row>
    <row r="506" spans="1:12">
      <c r="A506" s="6">
        <v>29</v>
      </c>
      <c r="B506" s="6">
        <v>54</v>
      </c>
      <c r="C506" s="6">
        <v>16</v>
      </c>
      <c r="D506" s="7">
        <v>27.78031515</v>
      </c>
      <c r="E506" s="8">
        <f t="shared" si="48"/>
        <v>28</v>
      </c>
      <c r="F506" s="7">
        <v>54.65030015</v>
      </c>
      <c r="G506" s="8">
        <f t="shared" si="49"/>
        <v>55</v>
      </c>
      <c r="H506" s="9">
        <v>8.1530229030000001</v>
      </c>
      <c r="I506" s="8">
        <f t="shared" si="50"/>
        <v>8</v>
      </c>
      <c r="J506" s="10">
        <v>32.050253230000003</v>
      </c>
      <c r="K506" s="8">
        <f t="shared" si="51"/>
        <v>32</v>
      </c>
      <c r="L506" s="5" t="s">
        <v>77</v>
      </c>
    </row>
    <row r="507" spans="1:12">
      <c r="A507" s="6">
        <v>32</v>
      </c>
      <c r="B507" s="6">
        <v>43</v>
      </c>
      <c r="C507" s="6">
        <v>22</v>
      </c>
      <c r="D507" s="7">
        <v>31.999285789999998</v>
      </c>
      <c r="E507" s="8">
        <f t="shared" si="48"/>
        <v>32</v>
      </c>
      <c r="F507" s="7">
        <v>54.1077461</v>
      </c>
      <c r="G507" s="8">
        <f t="shared" si="49"/>
        <v>54</v>
      </c>
      <c r="H507" s="9">
        <v>5.2707494410000004</v>
      </c>
      <c r="I507" s="8">
        <f t="shared" si="50"/>
        <v>5</v>
      </c>
      <c r="J507" s="10">
        <v>71.6266696</v>
      </c>
      <c r="K507" s="8">
        <f t="shared" si="51"/>
        <v>72</v>
      </c>
      <c r="L507" s="5" t="s">
        <v>77</v>
      </c>
    </row>
    <row r="508" spans="1:12">
      <c r="A508" s="6">
        <v>14</v>
      </c>
      <c r="B508" s="6">
        <v>55</v>
      </c>
      <c r="C508" s="6">
        <v>15</v>
      </c>
      <c r="D508" s="7">
        <v>27.33580911</v>
      </c>
      <c r="E508" s="8">
        <f t="shared" si="48"/>
        <v>27</v>
      </c>
      <c r="F508" s="7">
        <v>55.277559330000003</v>
      </c>
      <c r="G508" s="8">
        <f t="shared" si="49"/>
        <v>55</v>
      </c>
      <c r="H508" s="9">
        <v>8.0503043949999995</v>
      </c>
      <c r="I508" s="8">
        <f t="shared" si="50"/>
        <v>8</v>
      </c>
      <c r="J508" s="10">
        <v>73.447752870000002</v>
      </c>
      <c r="K508" s="8">
        <f t="shared" si="51"/>
        <v>73</v>
      </c>
      <c r="L508" s="5" t="s">
        <v>77</v>
      </c>
    </row>
    <row r="509" spans="1:12">
      <c r="A509" s="6">
        <v>5</v>
      </c>
      <c r="B509" s="6">
        <v>35</v>
      </c>
      <c r="C509" s="6">
        <v>20</v>
      </c>
      <c r="D509" s="7">
        <v>28.92952635</v>
      </c>
      <c r="E509" s="8">
        <f t="shared" si="48"/>
        <v>29</v>
      </c>
      <c r="F509" s="7">
        <v>53.570147089999999</v>
      </c>
      <c r="G509" s="8">
        <f t="shared" si="49"/>
        <v>54</v>
      </c>
      <c r="H509" s="9">
        <v>9.6792408729999995</v>
      </c>
      <c r="I509" s="8">
        <f t="shared" si="50"/>
        <v>10</v>
      </c>
      <c r="J509" s="10">
        <v>66.356341040000004</v>
      </c>
      <c r="K509" s="8">
        <f t="shared" si="51"/>
        <v>66</v>
      </c>
      <c r="L509" s="5" t="s">
        <v>77</v>
      </c>
    </row>
    <row r="510" spans="1:12">
      <c r="A510" s="6">
        <v>25</v>
      </c>
      <c r="B510" s="6">
        <v>57</v>
      </c>
      <c r="C510" s="6">
        <v>24</v>
      </c>
      <c r="D510" s="7">
        <v>27.654721559999999</v>
      </c>
      <c r="E510" s="8">
        <f t="shared" si="48"/>
        <v>28</v>
      </c>
      <c r="F510" s="7">
        <v>58.599862790000003</v>
      </c>
      <c r="G510" s="8">
        <f t="shared" si="49"/>
        <v>59</v>
      </c>
      <c r="H510" s="9">
        <v>6.9749783860000001</v>
      </c>
      <c r="I510" s="8">
        <f t="shared" si="50"/>
        <v>7</v>
      </c>
      <c r="J510" s="10">
        <v>36.94255012</v>
      </c>
      <c r="K510" s="8">
        <f t="shared" si="51"/>
        <v>37</v>
      </c>
      <c r="L510" s="5" t="s">
        <v>77</v>
      </c>
    </row>
    <row r="511" spans="1:12">
      <c r="A511" s="6">
        <v>11</v>
      </c>
      <c r="B511" s="6">
        <v>53</v>
      </c>
      <c r="C511" s="6">
        <v>24</v>
      </c>
      <c r="D511" s="7">
        <v>28.523966659999999</v>
      </c>
      <c r="E511" s="8">
        <f t="shared" si="48"/>
        <v>29</v>
      </c>
      <c r="F511" s="7">
        <v>55.772643510000002</v>
      </c>
      <c r="G511" s="8">
        <f t="shared" si="49"/>
        <v>56</v>
      </c>
      <c r="H511" s="9">
        <v>7.39389918</v>
      </c>
      <c r="I511" s="8">
        <f t="shared" si="50"/>
        <v>7</v>
      </c>
      <c r="J511" s="10">
        <v>61.329356109999999</v>
      </c>
      <c r="K511" s="8">
        <f t="shared" si="51"/>
        <v>61</v>
      </c>
      <c r="L511" s="5" t="s">
        <v>77</v>
      </c>
    </row>
    <row r="512" spans="1:12">
      <c r="A512" s="6">
        <v>40</v>
      </c>
      <c r="B512" s="6">
        <v>49</v>
      </c>
      <c r="C512" s="6">
        <v>17</v>
      </c>
      <c r="D512" s="7">
        <v>31.02215872</v>
      </c>
      <c r="E512" s="8">
        <f t="shared" si="48"/>
        <v>31</v>
      </c>
      <c r="F512" s="7">
        <v>45.89239456</v>
      </c>
      <c r="G512" s="8">
        <f t="shared" si="49"/>
        <v>46</v>
      </c>
      <c r="H512" s="9">
        <v>6.68727523</v>
      </c>
      <c r="I512" s="8">
        <f t="shared" si="50"/>
        <v>7</v>
      </c>
      <c r="J512" s="10">
        <v>53.567833139999998</v>
      </c>
      <c r="K512" s="8">
        <f t="shared" si="51"/>
        <v>54</v>
      </c>
      <c r="L512" s="5" t="s">
        <v>77</v>
      </c>
    </row>
    <row r="513" spans="1:12">
      <c r="A513" s="6">
        <v>38</v>
      </c>
      <c r="B513" s="6">
        <v>56</v>
      </c>
      <c r="C513" s="6">
        <v>25</v>
      </c>
      <c r="D513" s="7">
        <v>25.740953210000001</v>
      </c>
      <c r="E513" s="8">
        <f t="shared" si="48"/>
        <v>26</v>
      </c>
      <c r="F513" s="7">
        <v>45.384970510000002</v>
      </c>
      <c r="G513" s="8">
        <f t="shared" si="49"/>
        <v>45</v>
      </c>
      <c r="H513" s="9">
        <v>7.8811864500000004</v>
      </c>
      <c r="I513" s="8">
        <f t="shared" si="50"/>
        <v>8</v>
      </c>
      <c r="J513" s="10">
        <v>67.434882349999995</v>
      </c>
      <c r="K513" s="8">
        <f t="shared" si="51"/>
        <v>67</v>
      </c>
      <c r="L513" s="5" t="s">
        <v>77</v>
      </c>
    </row>
    <row r="514" spans="1:12">
      <c r="A514" s="6">
        <v>27</v>
      </c>
      <c r="B514" s="6">
        <v>43</v>
      </c>
      <c r="C514" s="6">
        <v>23</v>
      </c>
      <c r="D514" s="7">
        <v>31.704474820000002</v>
      </c>
      <c r="E514" s="8">
        <f t="shared" si="48"/>
        <v>32</v>
      </c>
      <c r="F514" s="7">
        <v>56.854200990000002</v>
      </c>
      <c r="G514" s="8">
        <f t="shared" si="49"/>
        <v>57</v>
      </c>
      <c r="H514" s="9">
        <v>5.8753337779999999</v>
      </c>
      <c r="I514" s="8">
        <f t="shared" si="50"/>
        <v>6</v>
      </c>
      <c r="J514" s="10">
        <v>44.943174319999997</v>
      </c>
      <c r="K514" s="8">
        <f t="shared" si="51"/>
        <v>45</v>
      </c>
      <c r="L514" s="5" t="s">
        <v>77</v>
      </c>
    </row>
    <row r="515" spans="1:12">
      <c r="A515" s="6">
        <v>24</v>
      </c>
      <c r="B515" s="6">
        <v>38</v>
      </c>
      <c r="C515" s="6">
        <v>22</v>
      </c>
      <c r="D515" s="7">
        <v>24.478764510000001</v>
      </c>
      <c r="E515" s="8">
        <f t="shared" ref="E515:E578" si="52">ROUND(D515, 0)</f>
        <v>24</v>
      </c>
      <c r="F515" s="7">
        <v>58.516639269999999</v>
      </c>
      <c r="G515" s="8">
        <f t="shared" ref="G515:G578" si="53">ROUND(F515, 0)</f>
        <v>59</v>
      </c>
      <c r="H515" s="9">
        <v>8.2027060150000004</v>
      </c>
      <c r="I515" s="8">
        <f t="shared" ref="I515:I578" si="54">ROUND(H515, 0)</f>
        <v>8</v>
      </c>
      <c r="J515" s="10">
        <v>34.969332950000002</v>
      </c>
      <c r="K515" s="8">
        <f t="shared" ref="K515:K578" si="55">ROUND(J515, 0)</f>
        <v>35</v>
      </c>
      <c r="L515" s="5" t="s">
        <v>77</v>
      </c>
    </row>
    <row r="516" spans="1:12">
      <c r="A516" s="6">
        <v>23</v>
      </c>
      <c r="B516" s="6">
        <v>45</v>
      </c>
      <c r="C516" s="6">
        <v>21</v>
      </c>
      <c r="D516" s="7">
        <v>31.465112560000001</v>
      </c>
      <c r="E516" s="8">
        <f t="shared" si="52"/>
        <v>31</v>
      </c>
      <c r="F516" s="7">
        <v>51.799394370000002</v>
      </c>
      <c r="G516" s="8">
        <f t="shared" si="53"/>
        <v>52</v>
      </c>
      <c r="H516" s="9">
        <v>8.9853481930000001</v>
      </c>
      <c r="I516" s="8">
        <f t="shared" si="54"/>
        <v>9</v>
      </c>
      <c r="J516" s="10">
        <v>74.443306539999995</v>
      </c>
      <c r="K516" s="8">
        <f t="shared" si="55"/>
        <v>74</v>
      </c>
      <c r="L516" s="5" t="s">
        <v>77</v>
      </c>
    </row>
    <row r="517" spans="1:12">
      <c r="A517" s="6">
        <v>29</v>
      </c>
      <c r="B517" s="6">
        <v>57</v>
      </c>
      <c r="C517" s="6">
        <v>20</v>
      </c>
      <c r="D517" s="7">
        <v>25.609734469999999</v>
      </c>
      <c r="E517" s="8">
        <f t="shared" si="52"/>
        <v>26</v>
      </c>
      <c r="F517" s="7">
        <v>50.733006899999999</v>
      </c>
      <c r="G517" s="8">
        <f t="shared" si="53"/>
        <v>51</v>
      </c>
      <c r="H517" s="9">
        <v>5.8770751900000002</v>
      </c>
      <c r="I517" s="8">
        <f t="shared" si="54"/>
        <v>6</v>
      </c>
      <c r="J517" s="10">
        <v>53.392495169999997</v>
      </c>
      <c r="K517" s="8">
        <f t="shared" si="55"/>
        <v>53</v>
      </c>
      <c r="L517" s="5" t="s">
        <v>77</v>
      </c>
    </row>
    <row r="518" spans="1:12">
      <c r="A518" s="6">
        <v>31</v>
      </c>
      <c r="B518" s="6">
        <v>35</v>
      </c>
      <c r="C518" s="6">
        <v>23</v>
      </c>
      <c r="D518" s="7">
        <v>30.30260453</v>
      </c>
      <c r="E518" s="8">
        <f t="shared" si="52"/>
        <v>30</v>
      </c>
      <c r="F518" s="7">
        <v>47.182836309999999</v>
      </c>
      <c r="G518" s="8">
        <f t="shared" si="53"/>
        <v>47</v>
      </c>
      <c r="H518" s="9">
        <v>7.7075950549999996</v>
      </c>
      <c r="I518" s="8">
        <f t="shared" si="54"/>
        <v>8</v>
      </c>
      <c r="J518" s="10">
        <v>68.04039813</v>
      </c>
      <c r="K518" s="8">
        <f t="shared" si="55"/>
        <v>68</v>
      </c>
      <c r="L518" s="5" t="s">
        <v>77</v>
      </c>
    </row>
    <row r="519" spans="1:12">
      <c r="A519" s="6">
        <v>0</v>
      </c>
      <c r="B519" s="6">
        <v>55</v>
      </c>
      <c r="C519" s="6">
        <v>25</v>
      </c>
      <c r="D519" s="7">
        <v>28.174894370000001</v>
      </c>
      <c r="E519" s="8">
        <f t="shared" si="52"/>
        <v>28</v>
      </c>
      <c r="F519" s="7">
        <v>43.667229900000002</v>
      </c>
      <c r="G519" s="8">
        <f t="shared" si="53"/>
        <v>44</v>
      </c>
      <c r="H519" s="9">
        <v>4.5241715620000003</v>
      </c>
      <c r="I519" s="8">
        <f t="shared" si="54"/>
        <v>5</v>
      </c>
      <c r="J519" s="10">
        <v>45.781727619999998</v>
      </c>
      <c r="K519" s="8">
        <f t="shared" si="55"/>
        <v>46</v>
      </c>
      <c r="L519" s="5" t="s">
        <v>77</v>
      </c>
    </row>
    <row r="520" spans="1:12">
      <c r="A520" s="6">
        <v>7</v>
      </c>
      <c r="B520" s="6">
        <v>45</v>
      </c>
      <c r="C520" s="6">
        <v>22</v>
      </c>
      <c r="D520" s="7">
        <v>25.506345570000001</v>
      </c>
      <c r="E520" s="8">
        <f t="shared" si="52"/>
        <v>26</v>
      </c>
      <c r="F520" s="7">
        <v>44.830255100000002</v>
      </c>
      <c r="G520" s="8">
        <f t="shared" si="53"/>
        <v>45</v>
      </c>
      <c r="H520" s="9">
        <v>9.9262122910000006</v>
      </c>
      <c r="I520" s="8">
        <f t="shared" si="54"/>
        <v>10</v>
      </c>
      <c r="J520" s="10">
        <v>74.32635105</v>
      </c>
      <c r="K520" s="8">
        <f t="shared" si="55"/>
        <v>74</v>
      </c>
      <c r="L520" s="5" t="s">
        <v>77</v>
      </c>
    </row>
    <row r="521" spans="1:12">
      <c r="A521" s="6">
        <v>17</v>
      </c>
      <c r="B521" s="6">
        <v>58</v>
      </c>
      <c r="C521" s="6">
        <v>25</v>
      </c>
      <c r="D521" s="7">
        <v>31.128967660000001</v>
      </c>
      <c r="E521" s="8">
        <f t="shared" si="52"/>
        <v>31</v>
      </c>
      <c r="F521" s="7">
        <v>43.587887619999997</v>
      </c>
      <c r="G521" s="8">
        <f t="shared" si="53"/>
        <v>44</v>
      </c>
      <c r="H521" s="9">
        <v>6.4555926960000001</v>
      </c>
      <c r="I521" s="8">
        <f t="shared" si="54"/>
        <v>6</v>
      </c>
      <c r="J521" s="10">
        <v>32.767428940000002</v>
      </c>
      <c r="K521" s="8">
        <f t="shared" si="55"/>
        <v>33</v>
      </c>
      <c r="L521" s="5" t="s">
        <v>77</v>
      </c>
    </row>
    <row r="522" spans="1:12">
      <c r="A522" s="6">
        <v>11</v>
      </c>
      <c r="B522" s="6">
        <v>44</v>
      </c>
      <c r="C522" s="6">
        <v>17</v>
      </c>
      <c r="D522" s="7">
        <v>26.340432679999999</v>
      </c>
      <c r="E522" s="8">
        <f t="shared" si="52"/>
        <v>26</v>
      </c>
      <c r="F522" s="7">
        <v>55.591603910000003</v>
      </c>
      <c r="G522" s="8">
        <f t="shared" si="53"/>
        <v>56</v>
      </c>
      <c r="H522" s="9">
        <v>8.0162107819999999</v>
      </c>
      <c r="I522" s="8">
        <f t="shared" si="54"/>
        <v>8</v>
      </c>
      <c r="J522" s="10">
        <v>35.105119700000003</v>
      </c>
      <c r="K522" s="8">
        <f t="shared" si="55"/>
        <v>35</v>
      </c>
      <c r="L522" s="5" t="s">
        <v>77</v>
      </c>
    </row>
    <row r="523" spans="1:12">
      <c r="A523" s="6">
        <v>22</v>
      </c>
      <c r="B523" s="6">
        <v>49</v>
      </c>
      <c r="C523" s="6">
        <v>22</v>
      </c>
      <c r="D523" s="7">
        <v>28.23494706</v>
      </c>
      <c r="E523" s="8">
        <f t="shared" si="52"/>
        <v>28</v>
      </c>
      <c r="F523" s="7">
        <v>61.562051699999998</v>
      </c>
      <c r="G523" s="8">
        <f t="shared" si="53"/>
        <v>62</v>
      </c>
      <c r="H523" s="9">
        <v>3.7110591899999998</v>
      </c>
      <c r="I523" s="8">
        <f t="shared" si="54"/>
        <v>4</v>
      </c>
      <c r="J523" s="10">
        <v>72.666664429999997</v>
      </c>
      <c r="K523" s="8">
        <f t="shared" si="55"/>
        <v>73</v>
      </c>
      <c r="L523" s="5" t="s">
        <v>77</v>
      </c>
    </row>
    <row r="524" spans="1:12">
      <c r="A524" s="6">
        <v>9</v>
      </c>
      <c r="B524" s="6">
        <v>51</v>
      </c>
      <c r="C524" s="6">
        <v>19</v>
      </c>
      <c r="D524" s="7">
        <v>27.044534729999999</v>
      </c>
      <c r="E524" s="8">
        <f t="shared" si="52"/>
        <v>27</v>
      </c>
      <c r="F524" s="7">
        <v>49.326096329999999</v>
      </c>
      <c r="G524" s="8">
        <f t="shared" si="53"/>
        <v>49</v>
      </c>
      <c r="H524" s="9">
        <v>5.4909106300000001</v>
      </c>
      <c r="I524" s="8">
        <f t="shared" si="54"/>
        <v>5</v>
      </c>
      <c r="J524" s="10">
        <v>48.252077589999999</v>
      </c>
      <c r="K524" s="8">
        <f t="shared" si="55"/>
        <v>48</v>
      </c>
      <c r="L524" s="5" t="s">
        <v>77</v>
      </c>
    </row>
    <row r="525" spans="1:12">
      <c r="A525" s="6">
        <v>28</v>
      </c>
      <c r="B525" s="6">
        <v>48</v>
      </c>
      <c r="C525" s="6">
        <v>15</v>
      </c>
      <c r="D525" s="7">
        <v>25.161253540000001</v>
      </c>
      <c r="E525" s="8">
        <f t="shared" si="52"/>
        <v>25</v>
      </c>
      <c r="F525" s="7">
        <v>55.254357769999999</v>
      </c>
      <c r="G525" s="8">
        <f t="shared" si="53"/>
        <v>55</v>
      </c>
      <c r="H525" s="9">
        <v>9.2540894379999994</v>
      </c>
      <c r="I525" s="8">
        <f t="shared" si="54"/>
        <v>9</v>
      </c>
      <c r="J525" s="10">
        <v>40.89732789</v>
      </c>
      <c r="K525" s="8">
        <f t="shared" si="55"/>
        <v>41</v>
      </c>
      <c r="L525" s="5" t="s">
        <v>77</v>
      </c>
    </row>
    <row r="526" spans="1:12">
      <c r="A526" s="6">
        <v>26</v>
      </c>
      <c r="B526" s="6">
        <v>50</v>
      </c>
      <c r="C526" s="6">
        <v>19</v>
      </c>
      <c r="D526" s="7">
        <v>27.317912499999998</v>
      </c>
      <c r="E526" s="8">
        <f t="shared" si="52"/>
        <v>27</v>
      </c>
      <c r="F526" s="7">
        <v>51.669210880000001</v>
      </c>
      <c r="G526" s="8">
        <f t="shared" si="53"/>
        <v>52</v>
      </c>
      <c r="H526" s="9">
        <v>6.005242945</v>
      </c>
      <c r="I526" s="8">
        <f t="shared" si="54"/>
        <v>6</v>
      </c>
      <c r="J526" s="10">
        <v>32.559195729999999</v>
      </c>
      <c r="K526" s="8">
        <f t="shared" si="55"/>
        <v>33</v>
      </c>
      <c r="L526" s="5" t="s">
        <v>77</v>
      </c>
    </row>
    <row r="527" spans="1:12">
      <c r="A527" s="6">
        <v>36</v>
      </c>
      <c r="B527" s="6">
        <v>56</v>
      </c>
      <c r="C527" s="6">
        <v>20</v>
      </c>
      <c r="D527" s="7">
        <v>25.412376500000001</v>
      </c>
      <c r="E527" s="8">
        <f t="shared" si="52"/>
        <v>25</v>
      </c>
      <c r="F527" s="7">
        <v>49.664742689999997</v>
      </c>
      <c r="G527" s="8">
        <f t="shared" si="53"/>
        <v>50</v>
      </c>
      <c r="H527" s="9">
        <v>7.4370782359999996</v>
      </c>
      <c r="I527" s="8">
        <f t="shared" si="54"/>
        <v>7</v>
      </c>
      <c r="J527" s="10">
        <v>31.874169819999999</v>
      </c>
      <c r="K527" s="8">
        <f t="shared" si="55"/>
        <v>32</v>
      </c>
      <c r="L527" s="5" t="s">
        <v>77</v>
      </c>
    </row>
    <row r="528" spans="1:12">
      <c r="A528" s="6">
        <v>8</v>
      </c>
      <c r="B528" s="6">
        <v>60</v>
      </c>
      <c r="C528" s="6">
        <v>18</v>
      </c>
      <c r="D528" s="7">
        <v>31.21629982</v>
      </c>
      <c r="E528" s="8">
        <f t="shared" si="52"/>
        <v>31</v>
      </c>
      <c r="F528" s="7">
        <v>46.018681960000002</v>
      </c>
      <c r="G528" s="8">
        <f t="shared" si="53"/>
        <v>46</v>
      </c>
      <c r="H528" s="9">
        <v>3.8084291729999999</v>
      </c>
      <c r="I528" s="8">
        <f t="shared" si="54"/>
        <v>4</v>
      </c>
      <c r="J528" s="10">
        <v>53.120527699999997</v>
      </c>
      <c r="K528" s="8">
        <f t="shared" si="55"/>
        <v>53</v>
      </c>
      <c r="L528" s="5" t="s">
        <v>77</v>
      </c>
    </row>
    <row r="529" spans="1:12">
      <c r="A529" s="6">
        <v>24</v>
      </c>
      <c r="B529" s="6">
        <v>37</v>
      </c>
      <c r="C529" s="6">
        <v>21</v>
      </c>
      <c r="D529" s="7">
        <v>30.573999000000001</v>
      </c>
      <c r="E529" s="8">
        <f t="shared" si="52"/>
        <v>31</v>
      </c>
      <c r="F529" s="7">
        <v>58.226867939999998</v>
      </c>
      <c r="G529" s="8">
        <f t="shared" si="53"/>
        <v>58</v>
      </c>
      <c r="H529" s="9">
        <v>5.8182193849999999</v>
      </c>
      <c r="I529" s="8">
        <f t="shared" si="54"/>
        <v>6</v>
      </c>
      <c r="J529" s="10">
        <v>62.748038260000001</v>
      </c>
      <c r="K529" s="8">
        <f t="shared" si="55"/>
        <v>63</v>
      </c>
      <c r="L529" s="5" t="s">
        <v>77</v>
      </c>
    </row>
    <row r="530" spans="1:12">
      <c r="A530" s="6">
        <v>22</v>
      </c>
      <c r="B530" s="6">
        <v>43</v>
      </c>
      <c r="C530" s="6">
        <v>24</v>
      </c>
      <c r="D530" s="7">
        <v>25.425170359999999</v>
      </c>
      <c r="E530" s="8">
        <f t="shared" si="52"/>
        <v>25</v>
      </c>
      <c r="F530" s="7">
        <v>53.220826600000002</v>
      </c>
      <c r="G530" s="8">
        <f t="shared" si="53"/>
        <v>53</v>
      </c>
      <c r="H530" s="9">
        <v>4.5236355799999997</v>
      </c>
      <c r="I530" s="8">
        <f t="shared" si="54"/>
        <v>5</v>
      </c>
      <c r="J530" s="10">
        <v>46.193745589999999</v>
      </c>
      <c r="K530" s="8">
        <f t="shared" si="55"/>
        <v>46</v>
      </c>
      <c r="L530" s="5" t="s">
        <v>77</v>
      </c>
    </row>
    <row r="531" spans="1:12">
      <c r="A531" s="6">
        <v>36</v>
      </c>
      <c r="B531" s="6">
        <v>43</v>
      </c>
      <c r="C531" s="6">
        <v>24</v>
      </c>
      <c r="D531" s="7">
        <v>27.09400578</v>
      </c>
      <c r="E531" s="8">
        <f t="shared" si="52"/>
        <v>27</v>
      </c>
      <c r="F531" s="7">
        <v>43.65305437</v>
      </c>
      <c r="G531" s="8">
        <f t="shared" si="53"/>
        <v>44</v>
      </c>
      <c r="H531" s="9">
        <v>3.5104043119999999</v>
      </c>
      <c r="I531" s="8">
        <f t="shared" si="54"/>
        <v>4</v>
      </c>
      <c r="J531" s="10">
        <v>41.53749535</v>
      </c>
      <c r="K531" s="8">
        <f t="shared" si="55"/>
        <v>42</v>
      </c>
      <c r="L531" s="5" t="s">
        <v>77</v>
      </c>
    </row>
    <row r="532" spans="1:12">
      <c r="A532" s="6">
        <v>22</v>
      </c>
      <c r="B532" s="6">
        <v>44</v>
      </c>
      <c r="C532" s="6">
        <v>24</v>
      </c>
      <c r="D532" s="7">
        <v>24.309350810000002</v>
      </c>
      <c r="E532" s="8">
        <f t="shared" si="52"/>
        <v>24</v>
      </c>
      <c r="F532" s="7">
        <v>56.32938343</v>
      </c>
      <c r="G532" s="8">
        <f t="shared" si="53"/>
        <v>56</v>
      </c>
      <c r="H532" s="9">
        <v>6.0304472880000004</v>
      </c>
      <c r="I532" s="8">
        <f t="shared" si="54"/>
        <v>6</v>
      </c>
      <c r="J532" s="10">
        <v>58.99536268</v>
      </c>
      <c r="K532" s="8">
        <f t="shared" si="55"/>
        <v>59</v>
      </c>
      <c r="L532" s="5" t="s">
        <v>77</v>
      </c>
    </row>
    <row r="533" spans="1:12">
      <c r="A533" s="6">
        <v>17</v>
      </c>
      <c r="B533" s="6">
        <v>43</v>
      </c>
      <c r="C533" s="6">
        <v>22</v>
      </c>
      <c r="D533" s="7">
        <v>30.061426220000001</v>
      </c>
      <c r="E533" s="8">
        <f t="shared" si="52"/>
        <v>30</v>
      </c>
      <c r="F533" s="7">
        <v>45.90067655</v>
      </c>
      <c r="G533" s="8">
        <f t="shared" si="53"/>
        <v>46</v>
      </c>
      <c r="H533" s="9">
        <v>5.498340808</v>
      </c>
      <c r="I533" s="8">
        <f t="shared" si="54"/>
        <v>5</v>
      </c>
      <c r="J533" s="10">
        <v>41.055091500000003</v>
      </c>
      <c r="K533" s="8">
        <f t="shared" si="55"/>
        <v>41</v>
      </c>
      <c r="L533" s="5" t="s">
        <v>77</v>
      </c>
    </row>
    <row r="534" spans="1:12">
      <c r="A534" s="6">
        <v>8</v>
      </c>
      <c r="B534" s="6">
        <v>45</v>
      </c>
      <c r="C534" s="6">
        <v>15</v>
      </c>
      <c r="D534" s="7">
        <v>28.095689929999999</v>
      </c>
      <c r="E534" s="8">
        <f t="shared" si="52"/>
        <v>28</v>
      </c>
      <c r="F534" s="7">
        <v>60.9835384</v>
      </c>
      <c r="G534" s="8">
        <f t="shared" si="53"/>
        <v>61</v>
      </c>
      <c r="H534" s="9">
        <v>4.6113640800000004</v>
      </c>
      <c r="I534" s="8">
        <f t="shared" si="54"/>
        <v>5</v>
      </c>
      <c r="J534" s="10">
        <v>33.84110759</v>
      </c>
      <c r="K534" s="8">
        <f t="shared" si="55"/>
        <v>34</v>
      </c>
      <c r="L534" s="5" t="s">
        <v>77</v>
      </c>
    </row>
    <row r="535" spans="1:12">
      <c r="A535" s="6">
        <v>7</v>
      </c>
      <c r="B535" s="6">
        <v>56</v>
      </c>
      <c r="C535" s="6">
        <v>23</v>
      </c>
      <c r="D535" s="7">
        <v>26.33908791</v>
      </c>
      <c r="E535" s="8">
        <f t="shared" si="52"/>
        <v>26</v>
      </c>
      <c r="F535" s="7">
        <v>40.009334289999998</v>
      </c>
      <c r="G535" s="8">
        <f t="shared" si="53"/>
        <v>40</v>
      </c>
      <c r="H535" s="9">
        <v>5.545219232</v>
      </c>
      <c r="I535" s="8">
        <f t="shared" si="54"/>
        <v>6</v>
      </c>
      <c r="J535" s="10">
        <v>55.504292270000001</v>
      </c>
      <c r="K535" s="8">
        <f t="shared" si="55"/>
        <v>56</v>
      </c>
      <c r="L535" s="5" t="s">
        <v>77</v>
      </c>
    </row>
    <row r="536" spans="1:12">
      <c r="A536" s="6">
        <v>36</v>
      </c>
      <c r="B536" s="6">
        <v>57</v>
      </c>
      <c r="C536" s="6">
        <v>16</v>
      </c>
      <c r="D536" s="7">
        <v>28.61409059</v>
      </c>
      <c r="E536" s="8">
        <f t="shared" si="52"/>
        <v>29</v>
      </c>
      <c r="F536" s="7">
        <v>57.142187919999998</v>
      </c>
      <c r="G536" s="8">
        <f t="shared" si="53"/>
        <v>57</v>
      </c>
      <c r="H536" s="9">
        <v>8.2928757340000008</v>
      </c>
      <c r="I536" s="8">
        <f t="shared" si="54"/>
        <v>8</v>
      </c>
      <c r="J536" s="10">
        <v>57.028916979999998</v>
      </c>
      <c r="K536" s="8">
        <f t="shared" si="55"/>
        <v>57</v>
      </c>
      <c r="L536" s="5" t="s">
        <v>77</v>
      </c>
    </row>
    <row r="537" spans="1:12">
      <c r="A537" s="6">
        <v>11</v>
      </c>
      <c r="B537" s="6">
        <v>45</v>
      </c>
      <c r="C537" s="6">
        <v>19</v>
      </c>
      <c r="D537" s="7">
        <v>28.700121370000002</v>
      </c>
      <c r="E537" s="8">
        <f t="shared" si="52"/>
        <v>29</v>
      </c>
      <c r="F537" s="7">
        <v>44.359648</v>
      </c>
      <c r="G537" s="8">
        <f t="shared" si="53"/>
        <v>44</v>
      </c>
      <c r="H537" s="9">
        <v>3.8280314629999999</v>
      </c>
      <c r="I537" s="8">
        <f t="shared" si="54"/>
        <v>4</v>
      </c>
      <c r="J537" s="10">
        <v>44.116221379999999</v>
      </c>
      <c r="K537" s="8">
        <f t="shared" si="55"/>
        <v>44</v>
      </c>
      <c r="L537" s="5" t="s">
        <v>77</v>
      </c>
    </row>
    <row r="538" spans="1:12">
      <c r="A538" s="6">
        <v>6</v>
      </c>
      <c r="B538" s="6">
        <v>36</v>
      </c>
      <c r="C538" s="6">
        <v>22</v>
      </c>
      <c r="D538" s="7">
        <v>24.21610338</v>
      </c>
      <c r="E538" s="8">
        <f t="shared" si="52"/>
        <v>24</v>
      </c>
      <c r="F538" s="7">
        <v>59.79236306</v>
      </c>
      <c r="G538" s="8">
        <f t="shared" si="53"/>
        <v>60</v>
      </c>
      <c r="H538" s="9">
        <v>8.8695328169999996</v>
      </c>
      <c r="I538" s="8">
        <f t="shared" si="54"/>
        <v>9</v>
      </c>
      <c r="J538" s="10">
        <v>42.247834760000003</v>
      </c>
      <c r="K538" s="8">
        <f t="shared" si="55"/>
        <v>42</v>
      </c>
      <c r="L538" s="5" t="s">
        <v>77</v>
      </c>
    </row>
    <row r="539" spans="1:12">
      <c r="A539" s="6">
        <v>17</v>
      </c>
      <c r="B539" s="6">
        <v>57</v>
      </c>
      <c r="C539" s="6">
        <v>20</v>
      </c>
      <c r="D539" s="7">
        <v>28.506779290000001</v>
      </c>
      <c r="E539" s="8">
        <f t="shared" si="52"/>
        <v>29</v>
      </c>
      <c r="F539" s="7">
        <v>45.200944759999999</v>
      </c>
      <c r="G539" s="8">
        <f t="shared" si="53"/>
        <v>45</v>
      </c>
      <c r="H539" s="9">
        <v>3.7935751849999999</v>
      </c>
      <c r="I539" s="8">
        <f t="shared" si="54"/>
        <v>4</v>
      </c>
      <c r="J539" s="10">
        <v>66.176145599999998</v>
      </c>
      <c r="K539" s="8">
        <f t="shared" si="55"/>
        <v>66</v>
      </c>
      <c r="L539" s="5" t="s">
        <v>77</v>
      </c>
    </row>
    <row r="540" spans="1:12">
      <c r="A540" s="6">
        <v>4</v>
      </c>
      <c r="B540" s="6">
        <v>47</v>
      </c>
      <c r="C540" s="6">
        <v>20</v>
      </c>
      <c r="D540" s="7">
        <v>25.979489910000002</v>
      </c>
      <c r="E540" s="8">
        <f t="shared" si="52"/>
        <v>26</v>
      </c>
      <c r="F540" s="7">
        <v>64.955854239999994</v>
      </c>
      <c r="G540" s="8">
        <f t="shared" si="53"/>
        <v>65</v>
      </c>
      <c r="H540" s="9">
        <v>4.1931891239999999</v>
      </c>
      <c r="I540" s="8">
        <f t="shared" si="54"/>
        <v>4</v>
      </c>
      <c r="J540" s="10">
        <v>72.192458349999995</v>
      </c>
      <c r="K540" s="8">
        <f t="shared" si="55"/>
        <v>72</v>
      </c>
      <c r="L540" s="5" t="s">
        <v>77</v>
      </c>
    </row>
    <row r="541" spans="1:12">
      <c r="A541" s="6">
        <v>9</v>
      </c>
      <c r="B541" s="6">
        <v>49</v>
      </c>
      <c r="C541" s="6">
        <v>16</v>
      </c>
      <c r="D541" s="7">
        <v>30.884827219999998</v>
      </c>
      <c r="E541" s="8">
        <f t="shared" si="52"/>
        <v>31</v>
      </c>
      <c r="F541" s="7">
        <v>41.365618349999998</v>
      </c>
      <c r="G541" s="8">
        <f t="shared" si="53"/>
        <v>41</v>
      </c>
      <c r="H541" s="9">
        <v>7.6615373480000004</v>
      </c>
      <c r="I541" s="8">
        <f t="shared" si="54"/>
        <v>8</v>
      </c>
      <c r="J541" s="10">
        <v>55.053804999999997</v>
      </c>
      <c r="K541" s="8">
        <f t="shared" si="55"/>
        <v>55</v>
      </c>
      <c r="L541" s="5" t="s">
        <v>77</v>
      </c>
    </row>
    <row r="542" spans="1:12">
      <c r="A542" s="6">
        <v>25</v>
      </c>
      <c r="B542" s="6">
        <v>51</v>
      </c>
      <c r="C542" s="6">
        <v>24</v>
      </c>
      <c r="D542" s="7">
        <v>25.5042419</v>
      </c>
      <c r="E542" s="8">
        <f t="shared" si="52"/>
        <v>26</v>
      </c>
      <c r="F542" s="7">
        <v>61.668523720000003</v>
      </c>
      <c r="G542" s="8">
        <f t="shared" si="53"/>
        <v>62</v>
      </c>
      <c r="H542" s="9">
        <v>9.3926946139999998</v>
      </c>
      <c r="I542" s="8">
        <f t="shared" si="54"/>
        <v>9</v>
      </c>
      <c r="J542" s="10">
        <v>65.079815229999994</v>
      </c>
      <c r="K542" s="8">
        <f t="shared" si="55"/>
        <v>65</v>
      </c>
      <c r="L542" s="5" t="s">
        <v>77</v>
      </c>
    </row>
    <row r="543" spans="1:12">
      <c r="A543" s="6">
        <v>36</v>
      </c>
      <c r="B543" s="6">
        <v>44</v>
      </c>
      <c r="C543" s="6">
        <v>21</v>
      </c>
      <c r="D543" s="7">
        <v>25.125289129999999</v>
      </c>
      <c r="E543" s="8">
        <f t="shared" si="52"/>
        <v>25</v>
      </c>
      <c r="F543" s="7">
        <v>51.331894060000003</v>
      </c>
      <c r="G543" s="8">
        <f t="shared" si="53"/>
        <v>51</v>
      </c>
      <c r="H543" s="9">
        <v>4.5161540550000003</v>
      </c>
      <c r="I543" s="8">
        <f t="shared" si="54"/>
        <v>5</v>
      </c>
      <c r="J543" s="10">
        <v>38.486789729999998</v>
      </c>
      <c r="K543" s="8">
        <f t="shared" si="55"/>
        <v>38</v>
      </c>
      <c r="L543" s="5" t="s">
        <v>77</v>
      </c>
    </row>
    <row r="544" spans="1:12">
      <c r="A544" s="6">
        <v>21</v>
      </c>
      <c r="B544" s="6">
        <v>38</v>
      </c>
      <c r="C544" s="6">
        <v>20</v>
      </c>
      <c r="D544" s="7">
        <v>27.105080139999998</v>
      </c>
      <c r="E544" s="8">
        <f t="shared" si="52"/>
        <v>27</v>
      </c>
      <c r="F544" s="7">
        <v>63.56791363</v>
      </c>
      <c r="G544" s="8">
        <f t="shared" si="53"/>
        <v>64</v>
      </c>
      <c r="H544" s="9">
        <v>5.7942897149999997</v>
      </c>
      <c r="I544" s="8">
        <f t="shared" si="54"/>
        <v>6</v>
      </c>
      <c r="J544" s="10">
        <v>62.202796470000003</v>
      </c>
      <c r="K544" s="8">
        <f t="shared" si="55"/>
        <v>62</v>
      </c>
      <c r="L544" s="5" t="s">
        <v>77</v>
      </c>
    </row>
    <row r="545" spans="1:12">
      <c r="A545" s="6">
        <v>37</v>
      </c>
      <c r="B545" s="6">
        <v>57</v>
      </c>
      <c r="C545" s="6">
        <v>20</v>
      </c>
      <c r="D545" s="7">
        <v>31.100624700000001</v>
      </c>
      <c r="E545" s="8">
        <f t="shared" si="52"/>
        <v>31</v>
      </c>
      <c r="F545" s="7">
        <v>44.820691590000003</v>
      </c>
      <c r="G545" s="8">
        <f t="shared" si="53"/>
        <v>45</v>
      </c>
      <c r="H545" s="9">
        <v>7.3542869849999999</v>
      </c>
      <c r="I545" s="8">
        <f t="shared" si="54"/>
        <v>7</v>
      </c>
      <c r="J545" s="10">
        <v>70.799344520000005</v>
      </c>
      <c r="K545" s="8">
        <f t="shared" si="55"/>
        <v>71</v>
      </c>
      <c r="L545" s="5" t="s">
        <v>77</v>
      </c>
    </row>
    <row r="546" spans="1:12">
      <c r="A546" s="6">
        <v>32</v>
      </c>
      <c r="B546" s="6">
        <v>48</v>
      </c>
      <c r="C546" s="6">
        <v>18</v>
      </c>
      <c r="D546" s="7">
        <v>26.457077779999999</v>
      </c>
      <c r="E546" s="8">
        <f t="shared" si="52"/>
        <v>26</v>
      </c>
      <c r="F546" s="7">
        <v>56.40226277</v>
      </c>
      <c r="G546" s="8">
        <f t="shared" si="53"/>
        <v>56</v>
      </c>
      <c r="H546" s="9">
        <v>5.9935135659999998</v>
      </c>
      <c r="I546" s="8">
        <f t="shared" si="54"/>
        <v>6</v>
      </c>
      <c r="J546" s="10">
        <v>64.161676990000004</v>
      </c>
      <c r="K546" s="8">
        <f t="shared" si="55"/>
        <v>64</v>
      </c>
      <c r="L546" s="5" t="s">
        <v>77</v>
      </c>
    </row>
    <row r="547" spans="1:12">
      <c r="A547" s="6">
        <v>29</v>
      </c>
      <c r="B547" s="6">
        <v>44</v>
      </c>
      <c r="C547" s="6">
        <v>20</v>
      </c>
      <c r="D547" s="7">
        <v>30.041323040000002</v>
      </c>
      <c r="E547" s="8">
        <f t="shared" si="52"/>
        <v>30</v>
      </c>
      <c r="F547" s="7">
        <v>63.562229950000003</v>
      </c>
      <c r="G547" s="8">
        <f t="shared" si="53"/>
        <v>64</v>
      </c>
      <c r="H547" s="9">
        <v>8.6201075449999998</v>
      </c>
      <c r="I547" s="8">
        <f t="shared" si="54"/>
        <v>9</v>
      </c>
      <c r="J547" s="10">
        <v>31.831923920000001</v>
      </c>
      <c r="K547" s="8">
        <f t="shared" si="55"/>
        <v>32</v>
      </c>
      <c r="L547" s="5" t="s">
        <v>77</v>
      </c>
    </row>
    <row r="548" spans="1:12">
      <c r="A548" s="6">
        <v>25</v>
      </c>
      <c r="B548" s="6">
        <v>51</v>
      </c>
      <c r="C548" s="6">
        <v>18</v>
      </c>
      <c r="D548" s="7">
        <v>27.777995279999999</v>
      </c>
      <c r="E548" s="8">
        <f t="shared" si="52"/>
        <v>28</v>
      </c>
      <c r="F548" s="7">
        <v>54.821307869999998</v>
      </c>
      <c r="G548" s="8">
        <f t="shared" si="53"/>
        <v>55</v>
      </c>
      <c r="H548" s="9">
        <v>9.4594934399999993</v>
      </c>
      <c r="I548" s="8">
        <f t="shared" si="54"/>
        <v>9</v>
      </c>
      <c r="J548" s="10">
        <v>50.284387289999998</v>
      </c>
      <c r="K548" s="8">
        <f t="shared" si="55"/>
        <v>50</v>
      </c>
      <c r="L548" s="5" t="s">
        <v>77</v>
      </c>
    </row>
    <row r="549" spans="1:12">
      <c r="A549" s="6">
        <v>10</v>
      </c>
      <c r="B549" s="6">
        <v>44</v>
      </c>
      <c r="C549" s="6">
        <v>24</v>
      </c>
      <c r="D549" s="7">
        <v>30.99256944</v>
      </c>
      <c r="E549" s="8">
        <f t="shared" si="52"/>
        <v>31</v>
      </c>
      <c r="F549" s="7">
        <v>43.021513919999997</v>
      </c>
      <c r="G549" s="8">
        <f t="shared" si="53"/>
        <v>43</v>
      </c>
      <c r="H549" s="9">
        <v>8.0344125000000002</v>
      </c>
      <c r="I549" s="8">
        <f t="shared" si="54"/>
        <v>8</v>
      </c>
      <c r="J549" s="10">
        <v>58.276006819999999</v>
      </c>
      <c r="K549" s="8">
        <f t="shared" si="55"/>
        <v>58</v>
      </c>
      <c r="L549" s="5" t="s">
        <v>77</v>
      </c>
    </row>
    <row r="550" spans="1:12">
      <c r="A550" s="6">
        <v>23</v>
      </c>
      <c r="B550" s="6">
        <v>35</v>
      </c>
      <c r="C550" s="6">
        <v>18</v>
      </c>
      <c r="D550" s="7">
        <v>26.490833200000001</v>
      </c>
      <c r="E550" s="8">
        <f t="shared" si="52"/>
        <v>26</v>
      </c>
      <c r="F550" s="7">
        <v>47.365348330000003</v>
      </c>
      <c r="G550" s="8">
        <f t="shared" si="53"/>
        <v>47</v>
      </c>
      <c r="H550" s="9">
        <v>5.4144927770000004</v>
      </c>
      <c r="I550" s="8">
        <f t="shared" si="54"/>
        <v>5</v>
      </c>
      <c r="J550" s="10">
        <v>36.993628309999998</v>
      </c>
      <c r="K550" s="8">
        <f t="shared" si="55"/>
        <v>37</v>
      </c>
      <c r="L550" s="5" t="s">
        <v>77</v>
      </c>
    </row>
    <row r="551" spans="1:12">
      <c r="A551" s="6">
        <v>9</v>
      </c>
      <c r="B551" s="6">
        <v>60</v>
      </c>
      <c r="C551" s="6">
        <v>23</v>
      </c>
      <c r="D551" s="7">
        <v>31.96987867</v>
      </c>
      <c r="E551" s="8">
        <f t="shared" si="52"/>
        <v>32</v>
      </c>
      <c r="F551" s="7">
        <v>57.17377029</v>
      </c>
      <c r="G551" s="8">
        <f t="shared" si="53"/>
        <v>57</v>
      </c>
      <c r="H551" s="9">
        <v>6.2760043359999997</v>
      </c>
      <c r="I551" s="8">
        <f t="shared" si="54"/>
        <v>6</v>
      </c>
      <c r="J551" s="10">
        <v>64.255203570000006</v>
      </c>
      <c r="K551" s="8">
        <f t="shared" si="55"/>
        <v>64</v>
      </c>
      <c r="L551" s="5" t="s">
        <v>77</v>
      </c>
    </row>
    <row r="552" spans="1:12">
      <c r="A552" s="6">
        <v>3</v>
      </c>
      <c r="B552" s="6">
        <v>58</v>
      </c>
      <c r="C552" s="6">
        <v>21</v>
      </c>
      <c r="D552" s="7">
        <v>25.361405260000002</v>
      </c>
      <c r="E552" s="8">
        <f t="shared" si="52"/>
        <v>25</v>
      </c>
      <c r="F552" s="7">
        <v>46.826527849999998</v>
      </c>
      <c r="G552" s="8">
        <f t="shared" si="53"/>
        <v>47</v>
      </c>
      <c r="H552" s="9">
        <v>9.1606917469999996</v>
      </c>
      <c r="I552" s="8">
        <f t="shared" si="54"/>
        <v>9</v>
      </c>
      <c r="J552" s="10">
        <v>55.605231789999998</v>
      </c>
      <c r="K552" s="8">
        <f t="shared" si="55"/>
        <v>56</v>
      </c>
      <c r="L552" s="5" t="s">
        <v>77</v>
      </c>
    </row>
    <row r="553" spans="1:12">
      <c r="A553" s="6">
        <v>22</v>
      </c>
      <c r="B553" s="6">
        <v>42</v>
      </c>
      <c r="C553" s="6">
        <v>22</v>
      </c>
      <c r="D553" s="7">
        <v>25.54249137</v>
      </c>
      <c r="E553" s="8">
        <f t="shared" si="52"/>
        <v>26</v>
      </c>
      <c r="F553" s="7">
        <v>56.966407580000002</v>
      </c>
      <c r="G553" s="8">
        <f t="shared" si="53"/>
        <v>57</v>
      </c>
      <c r="H553" s="9">
        <v>7.8876587110000003</v>
      </c>
      <c r="I553" s="8">
        <f t="shared" si="54"/>
        <v>8</v>
      </c>
      <c r="J553" s="10">
        <v>48.467970440000002</v>
      </c>
      <c r="K553" s="8">
        <f t="shared" si="55"/>
        <v>48</v>
      </c>
      <c r="L553" s="5" t="s">
        <v>77</v>
      </c>
    </row>
    <row r="554" spans="1:12">
      <c r="A554" s="6">
        <v>12</v>
      </c>
      <c r="B554" s="6">
        <v>39</v>
      </c>
      <c r="C554" s="6">
        <v>21</v>
      </c>
      <c r="D554" s="7">
        <v>28.99319096</v>
      </c>
      <c r="E554" s="8">
        <f t="shared" si="52"/>
        <v>29</v>
      </c>
      <c r="F554" s="7">
        <v>62.859482450000002</v>
      </c>
      <c r="G554" s="8">
        <f t="shared" si="53"/>
        <v>63</v>
      </c>
      <c r="H554" s="9">
        <v>8.1838448429999993</v>
      </c>
      <c r="I554" s="8">
        <f t="shared" si="54"/>
        <v>8</v>
      </c>
      <c r="J554" s="10">
        <v>70.4713043</v>
      </c>
      <c r="K554" s="8">
        <f t="shared" si="55"/>
        <v>70</v>
      </c>
      <c r="L554" s="5" t="s">
        <v>77</v>
      </c>
    </row>
    <row r="555" spans="1:12">
      <c r="A555" s="6">
        <v>39</v>
      </c>
      <c r="B555" s="6">
        <v>36</v>
      </c>
      <c r="C555" s="6">
        <v>22</v>
      </c>
      <c r="D555" s="7">
        <v>29.343174220000002</v>
      </c>
      <c r="E555" s="8">
        <f t="shared" si="52"/>
        <v>29</v>
      </c>
      <c r="F555" s="7">
        <v>60.50320928</v>
      </c>
      <c r="G555" s="8">
        <f t="shared" si="53"/>
        <v>61</v>
      </c>
      <c r="H555" s="9">
        <v>9.0720114120000002</v>
      </c>
      <c r="I555" s="8">
        <f t="shared" si="54"/>
        <v>9</v>
      </c>
      <c r="J555" s="10">
        <v>34.033354719999998</v>
      </c>
      <c r="K555" s="8">
        <f t="shared" si="55"/>
        <v>34</v>
      </c>
      <c r="L555" s="5" t="s">
        <v>77</v>
      </c>
    </row>
    <row r="556" spans="1:12">
      <c r="A556" s="6">
        <v>32</v>
      </c>
      <c r="B556" s="6">
        <v>41</v>
      </c>
      <c r="C556" s="6">
        <v>16</v>
      </c>
      <c r="D556" s="7">
        <v>28.636189210000001</v>
      </c>
      <c r="E556" s="8">
        <f t="shared" si="52"/>
        <v>29</v>
      </c>
      <c r="F556" s="7">
        <v>61.394513070000002</v>
      </c>
      <c r="G556" s="8">
        <f t="shared" si="53"/>
        <v>61</v>
      </c>
      <c r="H556" s="9">
        <v>7.7022872360000001</v>
      </c>
      <c r="I556" s="8">
        <f t="shared" si="54"/>
        <v>8</v>
      </c>
      <c r="J556" s="10">
        <v>68.548778760000005</v>
      </c>
      <c r="K556" s="8">
        <f t="shared" si="55"/>
        <v>69</v>
      </c>
      <c r="L556" s="5" t="s">
        <v>77</v>
      </c>
    </row>
    <row r="557" spans="1:12">
      <c r="A557" s="6">
        <v>30</v>
      </c>
      <c r="B557" s="6">
        <v>41</v>
      </c>
      <c r="C557" s="6">
        <v>15</v>
      </c>
      <c r="D557" s="7">
        <v>24.832066309999998</v>
      </c>
      <c r="E557" s="8">
        <f t="shared" si="52"/>
        <v>25</v>
      </c>
      <c r="F557" s="7">
        <v>44.17085032</v>
      </c>
      <c r="G557" s="8">
        <f t="shared" si="53"/>
        <v>44</v>
      </c>
      <c r="H557" s="9">
        <v>5.8850967699999996</v>
      </c>
      <c r="I557" s="8">
        <f t="shared" si="54"/>
        <v>6</v>
      </c>
      <c r="J557" s="10">
        <v>52.081088600000001</v>
      </c>
      <c r="K557" s="8">
        <f t="shared" si="55"/>
        <v>52</v>
      </c>
      <c r="L557" s="5" t="s">
        <v>77</v>
      </c>
    </row>
    <row r="558" spans="1:12">
      <c r="A558" s="6">
        <v>19</v>
      </c>
      <c r="B558" s="6">
        <v>36</v>
      </c>
      <c r="C558" s="6">
        <v>22</v>
      </c>
      <c r="D558" s="7">
        <v>25.446890750000001</v>
      </c>
      <c r="E558" s="8">
        <f t="shared" si="52"/>
        <v>25</v>
      </c>
      <c r="F558" s="7">
        <v>58.553635730000003</v>
      </c>
      <c r="G558" s="8">
        <f t="shared" si="53"/>
        <v>59</v>
      </c>
      <c r="H558" s="9">
        <v>6.1649628400000003</v>
      </c>
      <c r="I558" s="8">
        <f t="shared" si="54"/>
        <v>6</v>
      </c>
      <c r="J558" s="10">
        <v>57.04826619</v>
      </c>
      <c r="K558" s="8">
        <f t="shared" si="55"/>
        <v>57</v>
      </c>
      <c r="L558" s="5" t="s">
        <v>77</v>
      </c>
    </row>
    <row r="559" spans="1:12">
      <c r="A559" s="6">
        <v>4</v>
      </c>
      <c r="B559" s="6">
        <v>46</v>
      </c>
      <c r="C559" s="6">
        <v>15</v>
      </c>
      <c r="D559" s="7">
        <v>31.01274943</v>
      </c>
      <c r="E559" s="8">
        <f t="shared" si="52"/>
        <v>31</v>
      </c>
      <c r="F559" s="7">
        <v>62.403925190000002</v>
      </c>
      <c r="G559" s="8">
        <f t="shared" si="53"/>
        <v>62</v>
      </c>
      <c r="H559" s="9">
        <v>3.5047523140000001</v>
      </c>
      <c r="I559" s="8">
        <f t="shared" si="54"/>
        <v>4</v>
      </c>
      <c r="J559" s="10">
        <v>63.771923829999999</v>
      </c>
      <c r="K559" s="8">
        <f t="shared" si="55"/>
        <v>64</v>
      </c>
      <c r="L559" s="5" t="s">
        <v>77</v>
      </c>
    </row>
    <row r="560" spans="1:12">
      <c r="A560" s="6">
        <v>21</v>
      </c>
      <c r="B560" s="6">
        <v>39</v>
      </c>
      <c r="C560" s="6">
        <v>20</v>
      </c>
      <c r="D560" s="7">
        <v>27.061796579999999</v>
      </c>
      <c r="E560" s="8">
        <f t="shared" si="52"/>
        <v>27</v>
      </c>
      <c r="F560" s="7">
        <v>52.300317300000003</v>
      </c>
      <c r="G560" s="8">
        <f t="shared" si="53"/>
        <v>52</v>
      </c>
      <c r="H560" s="9">
        <v>7.388007483</v>
      </c>
      <c r="I560" s="8">
        <f t="shared" si="54"/>
        <v>7</v>
      </c>
      <c r="J560" s="10">
        <v>60.745834979999998</v>
      </c>
      <c r="K560" s="8">
        <f t="shared" si="55"/>
        <v>61</v>
      </c>
      <c r="L560" s="5" t="s">
        <v>77</v>
      </c>
    </row>
    <row r="561" spans="1:12">
      <c r="A561" s="6">
        <v>35</v>
      </c>
      <c r="B561" s="6">
        <v>57</v>
      </c>
      <c r="C561" s="6">
        <v>25</v>
      </c>
      <c r="D561" s="7">
        <v>27.0956288</v>
      </c>
      <c r="E561" s="8">
        <f t="shared" si="52"/>
        <v>27</v>
      </c>
      <c r="F561" s="7">
        <v>42.262061610000003</v>
      </c>
      <c r="G561" s="8">
        <f t="shared" si="53"/>
        <v>42</v>
      </c>
      <c r="H561" s="9">
        <v>8.340398059</v>
      </c>
      <c r="I561" s="8">
        <f t="shared" si="54"/>
        <v>8</v>
      </c>
      <c r="J561" s="10">
        <v>71.127103899999994</v>
      </c>
      <c r="K561" s="8">
        <f t="shared" si="55"/>
        <v>71</v>
      </c>
      <c r="L561" s="5" t="s">
        <v>77</v>
      </c>
    </row>
    <row r="562" spans="1:12">
      <c r="A562" s="6">
        <v>22</v>
      </c>
      <c r="B562" s="6">
        <v>55</v>
      </c>
      <c r="C562" s="6">
        <v>24</v>
      </c>
      <c r="D562" s="7">
        <v>28.568005790000001</v>
      </c>
      <c r="E562" s="8">
        <f t="shared" si="52"/>
        <v>29</v>
      </c>
      <c r="F562" s="7">
        <v>57.306360140000002</v>
      </c>
      <c r="G562" s="8">
        <f t="shared" si="53"/>
        <v>57</v>
      </c>
      <c r="H562" s="9">
        <v>8.6607795400000001</v>
      </c>
      <c r="I562" s="8">
        <f t="shared" si="54"/>
        <v>9</v>
      </c>
      <c r="J562" s="10">
        <v>64.530276380000004</v>
      </c>
      <c r="K562" s="8">
        <f t="shared" si="55"/>
        <v>65</v>
      </c>
      <c r="L562" s="5" t="s">
        <v>77</v>
      </c>
    </row>
    <row r="563" spans="1:12">
      <c r="A563" s="6">
        <v>35</v>
      </c>
      <c r="B563" s="6">
        <v>51</v>
      </c>
      <c r="C563" s="6">
        <v>17</v>
      </c>
      <c r="D563" s="7">
        <v>28.799292470000001</v>
      </c>
      <c r="E563" s="8">
        <f t="shared" si="52"/>
        <v>29</v>
      </c>
      <c r="F563" s="7">
        <v>49.842133869999998</v>
      </c>
      <c r="G563" s="8">
        <f t="shared" si="53"/>
        <v>50</v>
      </c>
      <c r="H563" s="9">
        <v>3.558822825</v>
      </c>
      <c r="I563" s="8">
        <f t="shared" si="54"/>
        <v>4</v>
      </c>
      <c r="J563" s="10">
        <v>40.855347180000003</v>
      </c>
      <c r="K563" s="8">
        <f t="shared" si="55"/>
        <v>41</v>
      </c>
      <c r="L563" s="5" t="s">
        <v>77</v>
      </c>
    </row>
    <row r="564" spans="1:12">
      <c r="A564" s="6">
        <v>17</v>
      </c>
      <c r="B564" s="6">
        <v>56</v>
      </c>
      <c r="C564" s="6">
        <v>17</v>
      </c>
      <c r="D564" s="7">
        <v>27.942936920000001</v>
      </c>
      <c r="E564" s="8">
        <f t="shared" si="52"/>
        <v>28</v>
      </c>
      <c r="F564" s="7">
        <v>45.413936360000001</v>
      </c>
      <c r="G564" s="8">
        <f t="shared" si="53"/>
        <v>45</v>
      </c>
      <c r="H564" s="9">
        <v>5.9565850999999999</v>
      </c>
      <c r="I564" s="8">
        <f t="shared" si="54"/>
        <v>6</v>
      </c>
      <c r="J564" s="10">
        <v>69.662899969999998</v>
      </c>
      <c r="K564" s="8">
        <f t="shared" si="55"/>
        <v>70</v>
      </c>
      <c r="L564" s="5" t="s">
        <v>77</v>
      </c>
    </row>
    <row r="565" spans="1:12">
      <c r="A565" s="6">
        <v>28</v>
      </c>
      <c r="B565" s="6">
        <v>57</v>
      </c>
      <c r="C565" s="6">
        <v>17</v>
      </c>
      <c r="D565" s="7">
        <v>30.477576859999999</v>
      </c>
      <c r="E565" s="8">
        <f t="shared" si="52"/>
        <v>30</v>
      </c>
      <c r="F565" s="7">
        <v>61.582453379999997</v>
      </c>
      <c r="G565" s="8">
        <f t="shared" si="53"/>
        <v>62</v>
      </c>
      <c r="H565" s="9">
        <v>9.4160031059999998</v>
      </c>
      <c r="I565" s="8">
        <f t="shared" si="54"/>
        <v>9</v>
      </c>
      <c r="J565" s="10">
        <v>61.866339170000003</v>
      </c>
      <c r="K565" s="8">
        <f t="shared" si="55"/>
        <v>62</v>
      </c>
      <c r="L565" s="5" t="s">
        <v>77</v>
      </c>
    </row>
    <row r="566" spans="1:12">
      <c r="A566" s="6">
        <v>22</v>
      </c>
      <c r="B566" s="6">
        <v>36</v>
      </c>
      <c r="C566" s="6">
        <v>16</v>
      </c>
      <c r="D566" s="7">
        <v>30.581394750000001</v>
      </c>
      <c r="E566" s="8">
        <f t="shared" si="52"/>
        <v>31</v>
      </c>
      <c r="F566" s="7">
        <v>50.771481379999997</v>
      </c>
      <c r="G566" s="8">
        <f t="shared" si="53"/>
        <v>51</v>
      </c>
      <c r="H566" s="9">
        <v>8.1842285500000003</v>
      </c>
      <c r="I566" s="8">
        <f t="shared" si="54"/>
        <v>8</v>
      </c>
      <c r="J566" s="10">
        <v>64.585596390000006</v>
      </c>
      <c r="K566" s="8">
        <f t="shared" si="55"/>
        <v>65</v>
      </c>
      <c r="L566" s="5" t="s">
        <v>77</v>
      </c>
    </row>
    <row r="567" spans="1:12">
      <c r="A567" s="6">
        <v>11</v>
      </c>
      <c r="B567" s="6">
        <v>41</v>
      </c>
      <c r="C567" s="6">
        <v>19</v>
      </c>
      <c r="D567" s="7">
        <v>26.85911286</v>
      </c>
      <c r="E567" s="8">
        <f t="shared" si="52"/>
        <v>27</v>
      </c>
      <c r="F567" s="7">
        <v>41.814208489999999</v>
      </c>
      <c r="G567" s="8">
        <f t="shared" si="53"/>
        <v>42</v>
      </c>
      <c r="H567" s="9">
        <v>5.131779302</v>
      </c>
      <c r="I567" s="8">
        <f t="shared" si="54"/>
        <v>5</v>
      </c>
      <c r="J567" s="10">
        <v>44.138271240000002</v>
      </c>
      <c r="K567" s="8">
        <f t="shared" si="55"/>
        <v>44</v>
      </c>
      <c r="L567" s="5" t="s">
        <v>77</v>
      </c>
    </row>
    <row r="568" spans="1:12">
      <c r="A568" s="6">
        <v>38</v>
      </c>
      <c r="B568" s="6">
        <v>38</v>
      </c>
      <c r="C568" s="6">
        <v>18</v>
      </c>
      <c r="D568" s="7">
        <v>26.31051759</v>
      </c>
      <c r="E568" s="8">
        <f t="shared" si="52"/>
        <v>26</v>
      </c>
      <c r="F568" s="7">
        <v>61.187491260000002</v>
      </c>
      <c r="G568" s="8">
        <f t="shared" si="53"/>
        <v>61</v>
      </c>
      <c r="H568" s="9">
        <v>6.2941303130000001</v>
      </c>
      <c r="I568" s="8">
        <f t="shared" si="54"/>
        <v>6</v>
      </c>
      <c r="J568" s="10">
        <v>35.734038130000002</v>
      </c>
      <c r="K568" s="8">
        <f t="shared" si="55"/>
        <v>36</v>
      </c>
      <c r="L568" s="5" t="s">
        <v>77</v>
      </c>
    </row>
    <row r="569" spans="1:12">
      <c r="A569" s="6">
        <v>23</v>
      </c>
      <c r="B569" s="6">
        <v>37</v>
      </c>
      <c r="C569" s="6">
        <v>24</v>
      </c>
      <c r="D569" s="7">
        <v>28.778334489999999</v>
      </c>
      <c r="E569" s="8">
        <f t="shared" si="52"/>
        <v>29</v>
      </c>
      <c r="F569" s="7">
        <v>44.225260499999997</v>
      </c>
      <c r="G569" s="8">
        <f t="shared" si="53"/>
        <v>44</v>
      </c>
      <c r="H569" s="9">
        <v>7.9919024429999999</v>
      </c>
      <c r="I569" s="8">
        <f t="shared" si="54"/>
        <v>8</v>
      </c>
      <c r="J569" s="10">
        <v>33.958257230000001</v>
      </c>
      <c r="K569" s="8">
        <f t="shared" si="55"/>
        <v>34</v>
      </c>
      <c r="L569" s="5" t="s">
        <v>77</v>
      </c>
    </row>
    <row r="570" spans="1:12">
      <c r="A570" s="6">
        <v>25</v>
      </c>
      <c r="B570" s="6">
        <v>35</v>
      </c>
      <c r="C570" s="6">
        <v>20</v>
      </c>
      <c r="D570" s="7">
        <v>28.902454169999999</v>
      </c>
      <c r="E570" s="8">
        <f t="shared" si="52"/>
        <v>29</v>
      </c>
      <c r="F570" s="7">
        <v>43.353656710000003</v>
      </c>
      <c r="G570" s="8">
        <f t="shared" si="53"/>
        <v>43</v>
      </c>
      <c r="H570" s="9">
        <v>8.9230956950000007</v>
      </c>
      <c r="I570" s="8">
        <f t="shared" si="54"/>
        <v>9</v>
      </c>
      <c r="J570" s="10">
        <v>71.900185660000005</v>
      </c>
      <c r="K570" s="8">
        <f t="shared" si="55"/>
        <v>72</v>
      </c>
      <c r="L570" s="5" t="s">
        <v>77</v>
      </c>
    </row>
    <row r="571" spans="1:12">
      <c r="A571" s="6">
        <v>40</v>
      </c>
      <c r="B571" s="6">
        <v>45</v>
      </c>
      <c r="C571" s="6">
        <v>20</v>
      </c>
      <c r="D571" s="7">
        <v>29.37687468</v>
      </c>
      <c r="E571" s="8">
        <f t="shared" si="52"/>
        <v>29</v>
      </c>
      <c r="F571" s="7">
        <v>57.696229119999998</v>
      </c>
      <c r="G571" s="8">
        <f t="shared" si="53"/>
        <v>58</v>
      </c>
      <c r="H571" s="9">
        <v>6.8784981759999999</v>
      </c>
      <c r="I571" s="8">
        <f t="shared" si="54"/>
        <v>7</v>
      </c>
      <c r="J571" s="10">
        <v>38.343034619999997</v>
      </c>
      <c r="K571" s="8">
        <f t="shared" si="55"/>
        <v>38</v>
      </c>
      <c r="L571" s="5" t="s">
        <v>77</v>
      </c>
    </row>
    <row r="572" spans="1:12">
      <c r="A572" s="6">
        <v>23</v>
      </c>
      <c r="B572" s="6">
        <v>58</v>
      </c>
      <c r="C572" s="6">
        <v>19</v>
      </c>
      <c r="D572" s="7">
        <v>24.170932409999999</v>
      </c>
      <c r="E572" s="8">
        <f t="shared" si="52"/>
        <v>24</v>
      </c>
      <c r="F572" s="7">
        <v>58.25204566</v>
      </c>
      <c r="G572" s="8">
        <f t="shared" si="53"/>
        <v>58</v>
      </c>
      <c r="H572" s="9">
        <v>5.2436348490000002</v>
      </c>
      <c r="I572" s="8">
        <f t="shared" si="54"/>
        <v>5</v>
      </c>
      <c r="J572" s="10">
        <v>59.189534289999997</v>
      </c>
      <c r="K572" s="8">
        <f t="shared" si="55"/>
        <v>59</v>
      </c>
      <c r="L572" s="5" t="s">
        <v>77</v>
      </c>
    </row>
    <row r="573" spans="1:12">
      <c r="A573" s="6">
        <v>2</v>
      </c>
      <c r="B573" s="6">
        <v>56</v>
      </c>
      <c r="C573" s="6">
        <v>23</v>
      </c>
      <c r="D573" s="7">
        <v>26.65333029</v>
      </c>
      <c r="E573" s="8">
        <f t="shared" si="52"/>
        <v>27</v>
      </c>
      <c r="F573" s="7">
        <v>59.790233819999997</v>
      </c>
      <c r="G573" s="8">
        <f t="shared" si="53"/>
        <v>60</v>
      </c>
      <c r="H573" s="9">
        <v>7.5500909409999997</v>
      </c>
      <c r="I573" s="8">
        <f t="shared" si="54"/>
        <v>8</v>
      </c>
      <c r="J573" s="10">
        <v>36.91852635</v>
      </c>
      <c r="K573" s="8">
        <f t="shared" si="55"/>
        <v>37</v>
      </c>
      <c r="L573" s="5" t="s">
        <v>77</v>
      </c>
    </row>
    <row r="574" spans="1:12">
      <c r="A574" s="6">
        <v>3</v>
      </c>
      <c r="B574" s="6">
        <v>56</v>
      </c>
      <c r="C574" s="6">
        <v>17</v>
      </c>
      <c r="D574" s="7">
        <v>28.199121430000002</v>
      </c>
      <c r="E574" s="8">
        <f t="shared" si="52"/>
        <v>28</v>
      </c>
      <c r="F574" s="7">
        <v>53.505676010000002</v>
      </c>
      <c r="G574" s="8">
        <f t="shared" si="53"/>
        <v>54</v>
      </c>
      <c r="H574" s="9">
        <v>8.7092916880000004</v>
      </c>
      <c r="I574" s="8">
        <f t="shared" si="54"/>
        <v>9</v>
      </c>
      <c r="J574" s="10">
        <v>52.13580529</v>
      </c>
      <c r="K574" s="8">
        <f t="shared" si="55"/>
        <v>52</v>
      </c>
      <c r="L574" s="5" t="s">
        <v>77</v>
      </c>
    </row>
    <row r="575" spans="1:12">
      <c r="A575" s="6">
        <v>26</v>
      </c>
      <c r="B575" s="6">
        <v>51</v>
      </c>
      <c r="C575" s="6">
        <v>25</v>
      </c>
      <c r="D575" s="7">
        <v>28.764889539999999</v>
      </c>
      <c r="E575" s="8">
        <f t="shared" si="52"/>
        <v>29</v>
      </c>
      <c r="F575" s="7">
        <v>52.627415290000002</v>
      </c>
      <c r="G575" s="8">
        <f t="shared" si="53"/>
        <v>53</v>
      </c>
      <c r="H575" s="9">
        <v>7.7925080680000001</v>
      </c>
      <c r="I575" s="8">
        <f t="shared" si="54"/>
        <v>8</v>
      </c>
      <c r="J575" s="10">
        <v>55.216067320000001</v>
      </c>
      <c r="K575" s="8">
        <f t="shared" si="55"/>
        <v>55</v>
      </c>
      <c r="L575" s="5" t="s">
        <v>77</v>
      </c>
    </row>
    <row r="576" spans="1:12">
      <c r="A576" s="6">
        <v>39</v>
      </c>
      <c r="B576" s="6">
        <v>42</v>
      </c>
      <c r="C576" s="6">
        <v>20</v>
      </c>
      <c r="D576" s="7">
        <v>29.349970599999999</v>
      </c>
      <c r="E576" s="8">
        <f t="shared" si="52"/>
        <v>29</v>
      </c>
      <c r="F576" s="7">
        <v>61.253538509999998</v>
      </c>
      <c r="G576" s="8">
        <f t="shared" si="53"/>
        <v>61</v>
      </c>
      <c r="H576" s="9">
        <v>8.0559088580000004</v>
      </c>
      <c r="I576" s="8">
        <f t="shared" si="54"/>
        <v>8</v>
      </c>
      <c r="J576" s="10">
        <v>40.828406729999998</v>
      </c>
      <c r="K576" s="8">
        <f t="shared" si="55"/>
        <v>41</v>
      </c>
      <c r="L576" s="5" t="s">
        <v>77</v>
      </c>
    </row>
    <row r="577" spans="1:12">
      <c r="A577" s="6">
        <v>27</v>
      </c>
      <c r="B577" s="6">
        <v>59</v>
      </c>
      <c r="C577" s="6">
        <v>20</v>
      </c>
      <c r="D577" s="7">
        <v>28.009374229999999</v>
      </c>
      <c r="E577" s="8">
        <f t="shared" si="52"/>
        <v>28</v>
      </c>
      <c r="F577" s="7">
        <v>52.609500140000002</v>
      </c>
      <c r="G577" s="8">
        <f t="shared" si="53"/>
        <v>53</v>
      </c>
      <c r="H577" s="9">
        <v>4.3976988060000002</v>
      </c>
      <c r="I577" s="8">
        <f t="shared" si="54"/>
        <v>4</v>
      </c>
      <c r="J577" s="10">
        <v>36.012030250000002</v>
      </c>
      <c r="K577" s="8">
        <f t="shared" si="55"/>
        <v>36</v>
      </c>
      <c r="L577" s="5" t="s">
        <v>77</v>
      </c>
    </row>
    <row r="578" spans="1:12">
      <c r="A578" s="6">
        <v>24</v>
      </c>
      <c r="B578" s="6">
        <v>45</v>
      </c>
      <c r="C578" s="6">
        <v>19</v>
      </c>
      <c r="D578" s="7">
        <v>26.858519269999999</v>
      </c>
      <c r="E578" s="8">
        <f t="shared" si="52"/>
        <v>27</v>
      </c>
      <c r="F578" s="7">
        <v>48.824638700000001</v>
      </c>
      <c r="G578" s="8">
        <f t="shared" si="53"/>
        <v>49</v>
      </c>
      <c r="H578" s="9">
        <v>5.9523849569999996</v>
      </c>
      <c r="I578" s="8">
        <f t="shared" si="54"/>
        <v>6</v>
      </c>
      <c r="J578" s="10">
        <v>34.742645899999999</v>
      </c>
      <c r="K578" s="8">
        <f t="shared" si="55"/>
        <v>35</v>
      </c>
      <c r="L578" s="5" t="s">
        <v>77</v>
      </c>
    </row>
    <row r="579" spans="1:12">
      <c r="A579" s="6">
        <v>7</v>
      </c>
      <c r="B579" s="6">
        <v>40</v>
      </c>
      <c r="C579" s="6">
        <v>17</v>
      </c>
      <c r="D579" s="7">
        <v>31.212394499999998</v>
      </c>
      <c r="E579" s="8">
        <f t="shared" ref="E579:E642" si="56">ROUND(D579, 0)</f>
        <v>31</v>
      </c>
      <c r="F579" s="7">
        <v>40.926049450000001</v>
      </c>
      <c r="G579" s="8">
        <f t="shared" ref="G579:G642" si="57">ROUND(F579, 0)</f>
        <v>41</v>
      </c>
      <c r="H579" s="9">
        <v>8.5320787330000005</v>
      </c>
      <c r="I579" s="8">
        <f t="shared" ref="I579:I642" si="58">ROUND(H579, 0)</f>
        <v>9</v>
      </c>
      <c r="J579" s="10">
        <v>53.787699580000002</v>
      </c>
      <c r="K579" s="8">
        <f t="shared" ref="K579:K642" si="59">ROUND(J579, 0)</f>
        <v>54</v>
      </c>
      <c r="L579" s="5" t="s">
        <v>77</v>
      </c>
    </row>
    <row r="580" spans="1:12">
      <c r="A580" s="6">
        <v>15</v>
      </c>
      <c r="B580" s="6">
        <v>45</v>
      </c>
      <c r="C580" s="6">
        <v>23</v>
      </c>
      <c r="D580" s="7">
        <v>24.20422636</v>
      </c>
      <c r="E580" s="8">
        <f t="shared" si="56"/>
        <v>24</v>
      </c>
      <c r="F580" s="7">
        <v>61.433786740000002</v>
      </c>
      <c r="G580" s="8">
        <f t="shared" si="57"/>
        <v>61</v>
      </c>
      <c r="H580" s="9">
        <v>7.2241936420000004</v>
      </c>
      <c r="I580" s="8">
        <f t="shared" si="58"/>
        <v>7</v>
      </c>
      <c r="J580" s="10">
        <v>46.020395899999997</v>
      </c>
      <c r="K580" s="8">
        <f t="shared" si="59"/>
        <v>46</v>
      </c>
      <c r="L580" s="5" t="s">
        <v>77</v>
      </c>
    </row>
    <row r="581" spans="1:12">
      <c r="A581" s="6">
        <v>26</v>
      </c>
      <c r="B581" s="6">
        <v>52</v>
      </c>
      <c r="C581" s="6">
        <v>23</v>
      </c>
      <c r="D581" s="7">
        <v>29.98835437</v>
      </c>
      <c r="E581" s="8">
        <f t="shared" si="56"/>
        <v>30</v>
      </c>
      <c r="F581" s="7">
        <v>49.603847960000003</v>
      </c>
      <c r="G581" s="8">
        <f t="shared" si="57"/>
        <v>50</v>
      </c>
      <c r="H581" s="9">
        <v>4.9318905060000002</v>
      </c>
      <c r="I581" s="8">
        <f t="shared" si="58"/>
        <v>5</v>
      </c>
      <c r="J581" s="10">
        <v>52.929296360000002</v>
      </c>
      <c r="K581" s="8">
        <f t="shared" si="59"/>
        <v>53</v>
      </c>
      <c r="L581" s="5" t="s">
        <v>77</v>
      </c>
    </row>
    <row r="582" spans="1:12">
      <c r="A582" s="6">
        <v>20</v>
      </c>
      <c r="B582" s="6">
        <v>45</v>
      </c>
      <c r="C582" s="6">
        <v>16</v>
      </c>
      <c r="D582" s="7">
        <v>29.939649070000002</v>
      </c>
      <c r="E582" s="8">
        <f t="shared" si="56"/>
        <v>30</v>
      </c>
      <c r="F582" s="7">
        <v>54.618134640000001</v>
      </c>
      <c r="G582" s="8">
        <f t="shared" si="57"/>
        <v>55</v>
      </c>
      <c r="H582" s="9">
        <v>4.6262124460000003</v>
      </c>
      <c r="I582" s="8">
        <f t="shared" si="58"/>
        <v>5</v>
      </c>
      <c r="J582" s="10">
        <v>45.43669946</v>
      </c>
      <c r="K582" s="8">
        <f t="shared" si="59"/>
        <v>45</v>
      </c>
      <c r="L582" s="5" t="s">
        <v>77</v>
      </c>
    </row>
    <row r="583" spans="1:12">
      <c r="A583" s="6">
        <v>34</v>
      </c>
      <c r="B583" s="6">
        <v>54</v>
      </c>
      <c r="C583" s="6">
        <v>24</v>
      </c>
      <c r="D583" s="7">
        <v>31.2119298</v>
      </c>
      <c r="E583" s="8">
        <f t="shared" si="56"/>
        <v>31</v>
      </c>
      <c r="F583" s="7">
        <v>41.559343589999997</v>
      </c>
      <c r="G583" s="8">
        <f t="shared" si="57"/>
        <v>42</v>
      </c>
      <c r="H583" s="9">
        <v>5.0260036589999997</v>
      </c>
      <c r="I583" s="8">
        <f t="shared" si="58"/>
        <v>5</v>
      </c>
      <c r="J583" s="10">
        <v>68.801417830000005</v>
      </c>
      <c r="K583" s="8">
        <f t="shared" si="59"/>
        <v>69</v>
      </c>
      <c r="L583" s="5" t="s">
        <v>77</v>
      </c>
    </row>
    <row r="584" spans="1:12">
      <c r="A584" s="6">
        <v>19</v>
      </c>
      <c r="B584" s="6">
        <v>51</v>
      </c>
      <c r="C584" s="6">
        <v>25</v>
      </c>
      <c r="D584" s="7">
        <v>26.804744150000001</v>
      </c>
      <c r="E584" s="8">
        <f t="shared" si="56"/>
        <v>27</v>
      </c>
      <c r="F584" s="7">
        <v>48.23991436</v>
      </c>
      <c r="G584" s="8">
        <f t="shared" si="57"/>
        <v>48</v>
      </c>
      <c r="H584" s="9">
        <v>3.5253660999999998</v>
      </c>
      <c r="I584" s="8">
        <f t="shared" si="58"/>
        <v>4</v>
      </c>
      <c r="J584" s="10">
        <v>43.87801983</v>
      </c>
      <c r="K584" s="8">
        <f t="shared" si="59"/>
        <v>44</v>
      </c>
      <c r="L584" s="5" t="s">
        <v>77</v>
      </c>
    </row>
    <row r="585" spans="1:12">
      <c r="A585" s="6">
        <v>29</v>
      </c>
      <c r="B585" s="6">
        <v>41</v>
      </c>
      <c r="C585" s="6">
        <v>21</v>
      </c>
      <c r="D585" s="7">
        <v>31.493980690000001</v>
      </c>
      <c r="E585" s="8">
        <f t="shared" si="56"/>
        <v>31</v>
      </c>
      <c r="F585" s="7">
        <v>62.849168630000001</v>
      </c>
      <c r="G585" s="8">
        <f t="shared" si="57"/>
        <v>63</v>
      </c>
      <c r="H585" s="9">
        <v>8.8697967099999993</v>
      </c>
      <c r="I585" s="8">
        <f t="shared" si="58"/>
        <v>9</v>
      </c>
      <c r="J585" s="10">
        <v>64.568075919999998</v>
      </c>
      <c r="K585" s="8">
        <f t="shared" si="59"/>
        <v>65</v>
      </c>
      <c r="L585" s="5" t="s">
        <v>77</v>
      </c>
    </row>
    <row r="586" spans="1:12">
      <c r="A586" s="6">
        <v>20</v>
      </c>
      <c r="B586" s="6">
        <v>50</v>
      </c>
      <c r="C586" s="6">
        <v>22</v>
      </c>
      <c r="D586" s="7">
        <v>30.99694676</v>
      </c>
      <c r="E586" s="8">
        <f t="shared" si="56"/>
        <v>31</v>
      </c>
      <c r="F586" s="7">
        <v>46.426937350000003</v>
      </c>
      <c r="G586" s="8">
        <f t="shared" si="57"/>
        <v>46</v>
      </c>
      <c r="H586" s="9">
        <v>9.4068875330000008</v>
      </c>
      <c r="I586" s="8">
        <f t="shared" si="58"/>
        <v>9</v>
      </c>
      <c r="J586" s="10">
        <v>38.315978520000002</v>
      </c>
      <c r="K586" s="8">
        <f t="shared" si="59"/>
        <v>38</v>
      </c>
      <c r="L586" s="5" t="s">
        <v>77</v>
      </c>
    </row>
    <row r="587" spans="1:12">
      <c r="A587" s="6">
        <v>11</v>
      </c>
      <c r="B587" s="6">
        <v>40</v>
      </c>
      <c r="C587" s="6">
        <v>23</v>
      </c>
      <c r="D587" s="7">
        <v>29.61253065</v>
      </c>
      <c r="E587" s="8">
        <f t="shared" si="56"/>
        <v>30</v>
      </c>
      <c r="F587" s="7">
        <v>63.047491270000002</v>
      </c>
      <c r="G587" s="8">
        <f t="shared" si="57"/>
        <v>63</v>
      </c>
      <c r="H587" s="9">
        <v>5.8042861099999996</v>
      </c>
      <c r="I587" s="8">
        <f t="shared" si="58"/>
        <v>6</v>
      </c>
      <c r="J587" s="10">
        <v>50.197826900000003</v>
      </c>
      <c r="K587" s="8">
        <f t="shared" si="59"/>
        <v>50</v>
      </c>
      <c r="L587" s="5" t="s">
        <v>77</v>
      </c>
    </row>
    <row r="588" spans="1:12">
      <c r="A588" s="6">
        <v>15</v>
      </c>
      <c r="B588" s="6">
        <v>54</v>
      </c>
      <c r="C588" s="6">
        <v>15</v>
      </c>
      <c r="D588" s="7">
        <v>29.976043220000001</v>
      </c>
      <c r="E588" s="8">
        <f t="shared" si="56"/>
        <v>30</v>
      </c>
      <c r="F588" s="7">
        <v>57.031843559999999</v>
      </c>
      <c r="G588" s="8">
        <f t="shared" si="57"/>
        <v>57</v>
      </c>
      <c r="H588" s="9">
        <v>8.3549581199999992</v>
      </c>
      <c r="I588" s="8">
        <f t="shared" si="58"/>
        <v>8</v>
      </c>
      <c r="J588" s="10">
        <v>44.860529319999998</v>
      </c>
      <c r="K588" s="8">
        <f t="shared" si="59"/>
        <v>45</v>
      </c>
      <c r="L588" s="5" t="s">
        <v>77</v>
      </c>
    </row>
    <row r="589" spans="1:12">
      <c r="A589" s="6">
        <v>35</v>
      </c>
      <c r="B589" s="6">
        <v>55</v>
      </c>
      <c r="C589" s="6">
        <v>22</v>
      </c>
      <c r="D589" s="7">
        <v>30.88883074</v>
      </c>
      <c r="E589" s="8">
        <f t="shared" si="56"/>
        <v>31</v>
      </c>
      <c r="F589" s="7">
        <v>52.626968009999999</v>
      </c>
      <c r="G589" s="8">
        <f t="shared" si="57"/>
        <v>53</v>
      </c>
      <c r="H589" s="9">
        <v>8.6349297390000004</v>
      </c>
      <c r="I589" s="8">
        <f t="shared" si="58"/>
        <v>9</v>
      </c>
      <c r="J589" s="10">
        <v>55.519324140000002</v>
      </c>
      <c r="K589" s="8">
        <f t="shared" si="59"/>
        <v>56</v>
      </c>
      <c r="L589" s="5" t="s">
        <v>77</v>
      </c>
    </row>
    <row r="590" spans="1:12">
      <c r="A590" s="6">
        <v>9</v>
      </c>
      <c r="B590" s="6">
        <v>59</v>
      </c>
      <c r="C590" s="6">
        <v>25</v>
      </c>
      <c r="D590" s="7">
        <v>30.39321309</v>
      </c>
      <c r="E590" s="8">
        <f t="shared" si="56"/>
        <v>30</v>
      </c>
      <c r="F590" s="7">
        <v>60.162994930000004</v>
      </c>
      <c r="G590" s="8">
        <f t="shared" si="57"/>
        <v>60</v>
      </c>
      <c r="H590" s="9">
        <v>7.6992009489999997</v>
      </c>
      <c r="I590" s="8">
        <f t="shared" si="58"/>
        <v>8</v>
      </c>
      <c r="J590" s="10">
        <v>35.374932119999997</v>
      </c>
      <c r="K590" s="8">
        <f t="shared" si="59"/>
        <v>35</v>
      </c>
      <c r="L590" s="5" t="s">
        <v>77</v>
      </c>
    </row>
    <row r="591" spans="1:12">
      <c r="A591" s="6">
        <v>40</v>
      </c>
      <c r="B591" s="6">
        <v>45</v>
      </c>
      <c r="C591" s="6">
        <v>18</v>
      </c>
      <c r="D591" s="7">
        <v>30.43683729</v>
      </c>
      <c r="E591" s="8">
        <f t="shared" si="56"/>
        <v>30</v>
      </c>
      <c r="F591" s="7">
        <v>55.205220369999999</v>
      </c>
      <c r="G591" s="8">
        <f t="shared" si="57"/>
        <v>55</v>
      </c>
      <c r="H591" s="9">
        <v>5.2612859260000002</v>
      </c>
      <c r="I591" s="8">
        <f t="shared" si="58"/>
        <v>5</v>
      </c>
      <c r="J591" s="10">
        <v>30.92014047</v>
      </c>
      <c r="K591" s="8">
        <f t="shared" si="59"/>
        <v>31</v>
      </c>
      <c r="L591" s="5" t="s">
        <v>77</v>
      </c>
    </row>
    <row r="592" spans="1:12">
      <c r="A592" s="6">
        <v>35</v>
      </c>
      <c r="B592" s="6">
        <v>38</v>
      </c>
      <c r="C592" s="6">
        <v>19</v>
      </c>
      <c r="D592" s="7">
        <v>25.326887859999999</v>
      </c>
      <c r="E592" s="8">
        <f t="shared" si="56"/>
        <v>25</v>
      </c>
      <c r="F592" s="7">
        <v>63.181803189999997</v>
      </c>
      <c r="G592" s="8">
        <f t="shared" si="57"/>
        <v>63</v>
      </c>
      <c r="H592" s="9">
        <v>9.112771682</v>
      </c>
      <c r="I592" s="8">
        <f t="shared" si="58"/>
        <v>9</v>
      </c>
      <c r="J592" s="10">
        <v>32.711292810000003</v>
      </c>
      <c r="K592" s="8">
        <f t="shared" si="59"/>
        <v>33</v>
      </c>
      <c r="L592" s="5" t="s">
        <v>77</v>
      </c>
    </row>
    <row r="593" spans="1:12">
      <c r="A593" s="6">
        <v>14</v>
      </c>
      <c r="B593" s="6">
        <v>58</v>
      </c>
      <c r="C593" s="6">
        <v>17</v>
      </c>
      <c r="D593" s="7">
        <v>30.536843080000001</v>
      </c>
      <c r="E593" s="8">
        <f t="shared" si="56"/>
        <v>31</v>
      </c>
      <c r="F593" s="7">
        <v>59.966647309999999</v>
      </c>
      <c r="G593" s="8">
        <f t="shared" si="57"/>
        <v>60</v>
      </c>
      <c r="H593" s="9">
        <v>4.6057005420000001</v>
      </c>
      <c r="I593" s="8">
        <f t="shared" si="58"/>
        <v>5</v>
      </c>
      <c r="J593" s="10">
        <v>33.489190219999998</v>
      </c>
      <c r="K593" s="8">
        <f t="shared" si="59"/>
        <v>33</v>
      </c>
      <c r="L593" s="5" t="s">
        <v>77</v>
      </c>
    </row>
    <row r="594" spans="1:12">
      <c r="A594" s="6">
        <v>40</v>
      </c>
      <c r="B594" s="6">
        <v>55</v>
      </c>
      <c r="C594" s="6">
        <v>18</v>
      </c>
      <c r="D594" s="7">
        <v>30.382578729999999</v>
      </c>
      <c r="E594" s="8">
        <f t="shared" si="56"/>
        <v>30</v>
      </c>
      <c r="F594" s="7">
        <v>40.592607100000002</v>
      </c>
      <c r="G594" s="8">
        <f t="shared" si="57"/>
        <v>41</v>
      </c>
      <c r="H594" s="9">
        <v>7.1159940510000004</v>
      </c>
      <c r="I594" s="8">
        <f t="shared" si="58"/>
        <v>7</v>
      </c>
      <c r="J594" s="10">
        <v>47.954064789999997</v>
      </c>
      <c r="K594" s="8">
        <f t="shared" si="59"/>
        <v>48</v>
      </c>
      <c r="L594" s="5" t="s">
        <v>77</v>
      </c>
    </row>
    <row r="595" spans="1:12">
      <c r="A595" s="6">
        <v>18</v>
      </c>
      <c r="B595" s="6">
        <v>36</v>
      </c>
      <c r="C595" s="6">
        <v>23</v>
      </c>
      <c r="D595" s="7">
        <v>24.018253770000001</v>
      </c>
      <c r="E595" s="8">
        <f t="shared" si="56"/>
        <v>24</v>
      </c>
      <c r="F595" s="7">
        <v>53.76623369</v>
      </c>
      <c r="G595" s="8">
        <f t="shared" si="57"/>
        <v>54</v>
      </c>
      <c r="H595" s="9">
        <v>7.2140786209999996</v>
      </c>
      <c r="I595" s="8">
        <f t="shared" si="58"/>
        <v>7</v>
      </c>
      <c r="J595" s="10">
        <v>35.034044250000001</v>
      </c>
      <c r="K595" s="8">
        <f t="shared" si="59"/>
        <v>35</v>
      </c>
      <c r="L595" s="5" t="s">
        <v>77</v>
      </c>
    </row>
    <row r="596" spans="1:12">
      <c r="A596" s="6">
        <v>35</v>
      </c>
      <c r="B596" s="6">
        <v>52</v>
      </c>
      <c r="C596" s="6">
        <v>15</v>
      </c>
      <c r="D596" s="7">
        <v>28.698412770000001</v>
      </c>
      <c r="E596" s="8">
        <f t="shared" si="56"/>
        <v>29</v>
      </c>
      <c r="F596" s="7">
        <v>61.147543630000001</v>
      </c>
      <c r="G596" s="8">
        <f t="shared" si="57"/>
        <v>61</v>
      </c>
      <c r="H596" s="9">
        <v>9.9350907300000006</v>
      </c>
      <c r="I596" s="8">
        <f t="shared" si="58"/>
        <v>10</v>
      </c>
      <c r="J596" s="10">
        <v>65.675917940000005</v>
      </c>
      <c r="K596" s="8">
        <f t="shared" si="59"/>
        <v>66</v>
      </c>
      <c r="L596" s="5" t="s">
        <v>77</v>
      </c>
    </row>
    <row r="597" spans="1:12">
      <c r="A597" s="6">
        <v>4</v>
      </c>
      <c r="B597" s="6">
        <v>59</v>
      </c>
      <c r="C597" s="6">
        <v>22</v>
      </c>
      <c r="D597" s="7">
        <v>29.337434120000001</v>
      </c>
      <c r="E597" s="8">
        <f t="shared" si="56"/>
        <v>29</v>
      </c>
      <c r="F597" s="7">
        <v>49.003230809999998</v>
      </c>
      <c r="G597" s="8">
        <f t="shared" si="57"/>
        <v>49</v>
      </c>
      <c r="H597" s="9">
        <v>8.914074888</v>
      </c>
      <c r="I597" s="8">
        <f t="shared" si="58"/>
        <v>9</v>
      </c>
      <c r="J597" s="10">
        <v>42.440543150000003</v>
      </c>
      <c r="K597" s="8">
        <f t="shared" si="59"/>
        <v>42</v>
      </c>
      <c r="L597" s="5" t="s">
        <v>77</v>
      </c>
    </row>
    <row r="598" spans="1:12">
      <c r="A598" s="6">
        <v>22</v>
      </c>
      <c r="B598" s="6">
        <v>51</v>
      </c>
      <c r="C598" s="6">
        <v>16</v>
      </c>
      <c r="D598" s="7">
        <v>27.96583691</v>
      </c>
      <c r="E598" s="8">
        <f t="shared" si="56"/>
        <v>28</v>
      </c>
      <c r="F598" s="7">
        <v>61.34900107</v>
      </c>
      <c r="G598" s="8">
        <f t="shared" si="57"/>
        <v>61</v>
      </c>
      <c r="H598" s="9">
        <v>8.639586199</v>
      </c>
      <c r="I598" s="8">
        <f t="shared" si="58"/>
        <v>9</v>
      </c>
      <c r="J598" s="10">
        <v>70.104720760000006</v>
      </c>
      <c r="K598" s="8">
        <f t="shared" si="59"/>
        <v>70</v>
      </c>
      <c r="L598" s="5" t="s">
        <v>77</v>
      </c>
    </row>
    <row r="599" spans="1:12">
      <c r="A599" s="6">
        <v>33</v>
      </c>
      <c r="B599" s="6">
        <v>47</v>
      </c>
      <c r="C599" s="6">
        <v>17</v>
      </c>
      <c r="D599" s="7">
        <v>24.86803974</v>
      </c>
      <c r="E599" s="8">
        <f t="shared" si="56"/>
        <v>25</v>
      </c>
      <c r="F599" s="7">
        <v>48.27531965</v>
      </c>
      <c r="G599" s="8">
        <f t="shared" si="57"/>
        <v>48</v>
      </c>
      <c r="H599" s="9">
        <v>8.6215140730000002</v>
      </c>
      <c r="I599" s="8">
        <f t="shared" si="58"/>
        <v>9</v>
      </c>
      <c r="J599" s="10">
        <v>63.918765399999998</v>
      </c>
      <c r="K599" s="8">
        <f t="shared" si="59"/>
        <v>64</v>
      </c>
      <c r="L599" s="5" t="s">
        <v>77</v>
      </c>
    </row>
    <row r="600" spans="1:12">
      <c r="A600" s="6">
        <v>2</v>
      </c>
      <c r="B600" s="6">
        <v>51</v>
      </c>
      <c r="C600" s="6">
        <v>17</v>
      </c>
      <c r="D600" s="7">
        <v>25.876822610000001</v>
      </c>
      <c r="E600" s="8">
        <f t="shared" si="56"/>
        <v>26</v>
      </c>
      <c r="F600" s="7">
        <v>45.963419330000001</v>
      </c>
      <c r="G600" s="8">
        <f t="shared" si="57"/>
        <v>46</v>
      </c>
      <c r="H600" s="9">
        <v>5.8385086990000001</v>
      </c>
      <c r="I600" s="8">
        <f t="shared" si="58"/>
        <v>6</v>
      </c>
      <c r="J600" s="10">
        <v>38.532546779999997</v>
      </c>
      <c r="K600" s="8">
        <f t="shared" si="59"/>
        <v>39</v>
      </c>
      <c r="L600" s="5" t="s">
        <v>77</v>
      </c>
    </row>
    <row r="601" spans="1:12">
      <c r="A601" s="6">
        <v>16</v>
      </c>
      <c r="B601" s="6">
        <v>51</v>
      </c>
      <c r="C601" s="6">
        <v>21</v>
      </c>
      <c r="D601" s="7">
        <v>31.019636389999999</v>
      </c>
      <c r="E601" s="8">
        <f t="shared" si="56"/>
        <v>31</v>
      </c>
      <c r="F601" s="7">
        <v>49.9767522</v>
      </c>
      <c r="G601" s="8">
        <f t="shared" si="57"/>
        <v>50</v>
      </c>
      <c r="H601" s="9">
        <v>3.532008668</v>
      </c>
      <c r="I601" s="8">
        <f t="shared" si="58"/>
        <v>4</v>
      </c>
      <c r="J601" s="10">
        <v>32.812965480000003</v>
      </c>
      <c r="K601" s="8">
        <f t="shared" si="59"/>
        <v>33</v>
      </c>
      <c r="L601" s="5" t="s">
        <v>77</v>
      </c>
    </row>
    <row r="602" spans="1:12">
      <c r="A602" s="6">
        <v>19</v>
      </c>
      <c r="B602" s="6">
        <v>55</v>
      </c>
      <c r="C602" s="6">
        <v>20</v>
      </c>
      <c r="D602" s="7">
        <v>27.433294050000001</v>
      </c>
      <c r="E602" s="8">
        <f t="shared" si="56"/>
        <v>27</v>
      </c>
      <c r="F602" s="7">
        <v>87.805077319999995</v>
      </c>
      <c r="G602" s="8">
        <f t="shared" si="57"/>
        <v>88</v>
      </c>
      <c r="H602" s="9">
        <v>7.1853014699999997</v>
      </c>
      <c r="I602" s="8">
        <f t="shared" si="58"/>
        <v>7</v>
      </c>
      <c r="J602" s="10">
        <v>54.73367631</v>
      </c>
      <c r="K602" s="8">
        <f t="shared" si="59"/>
        <v>55</v>
      </c>
      <c r="L602" s="5" t="s">
        <v>87</v>
      </c>
    </row>
    <row r="603" spans="1:12">
      <c r="A603" s="6">
        <v>8</v>
      </c>
      <c r="B603" s="6">
        <v>54</v>
      </c>
      <c r="C603" s="6">
        <v>20</v>
      </c>
      <c r="D603" s="7">
        <v>28.3340432</v>
      </c>
      <c r="E603" s="8">
        <f t="shared" si="56"/>
        <v>28</v>
      </c>
      <c r="F603" s="7">
        <v>80.772759739999998</v>
      </c>
      <c r="G603" s="8">
        <f t="shared" si="57"/>
        <v>81</v>
      </c>
      <c r="H603" s="9">
        <v>7.0342142760000002</v>
      </c>
      <c r="I603" s="8">
        <f t="shared" si="58"/>
        <v>7</v>
      </c>
      <c r="J603" s="10">
        <v>38.797640700000002</v>
      </c>
      <c r="K603" s="8">
        <f t="shared" si="59"/>
        <v>39</v>
      </c>
      <c r="L603" s="5" t="s">
        <v>87</v>
      </c>
    </row>
    <row r="604" spans="1:12">
      <c r="A604" s="6">
        <v>36</v>
      </c>
      <c r="B604" s="6">
        <v>55</v>
      </c>
      <c r="C604" s="6">
        <v>20</v>
      </c>
      <c r="D604" s="7">
        <v>27.014703969999999</v>
      </c>
      <c r="E604" s="8">
        <f t="shared" si="56"/>
        <v>27</v>
      </c>
      <c r="F604" s="7">
        <v>84.342627070000006</v>
      </c>
      <c r="G604" s="8">
        <f t="shared" si="57"/>
        <v>84</v>
      </c>
      <c r="H604" s="9">
        <v>6.6359686980000001</v>
      </c>
      <c r="I604" s="8">
        <f t="shared" si="58"/>
        <v>7</v>
      </c>
      <c r="J604" s="10">
        <v>55.296354000000001</v>
      </c>
      <c r="K604" s="8">
        <f t="shared" si="59"/>
        <v>55</v>
      </c>
      <c r="L604" s="5" t="s">
        <v>87</v>
      </c>
    </row>
    <row r="605" spans="1:12">
      <c r="A605" s="6">
        <v>10</v>
      </c>
      <c r="B605" s="6">
        <v>56</v>
      </c>
      <c r="C605" s="6">
        <v>16</v>
      </c>
      <c r="D605" s="7">
        <v>28.174326650000001</v>
      </c>
      <c r="E605" s="8">
        <f t="shared" si="56"/>
        <v>28</v>
      </c>
      <c r="F605" s="7">
        <v>81.045548359999998</v>
      </c>
      <c r="G605" s="8">
        <f t="shared" si="57"/>
        <v>81</v>
      </c>
      <c r="H605" s="9">
        <v>6.8281874990000002</v>
      </c>
      <c r="I605" s="8">
        <f t="shared" si="58"/>
        <v>7</v>
      </c>
      <c r="J605" s="10">
        <v>36.357206519999998</v>
      </c>
      <c r="K605" s="8">
        <f t="shared" si="59"/>
        <v>36</v>
      </c>
      <c r="L605" s="5" t="s">
        <v>87</v>
      </c>
    </row>
    <row r="606" spans="1:12">
      <c r="A606" s="6">
        <v>22</v>
      </c>
      <c r="B606" s="6">
        <v>56</v>
      </c>
      <c r="C606" s="6">
        <v>17</v>
      </c>
      <c r="D606" s="7">
        <v>29.878880630000001</v>
      </c>
      <c r="E606" s="8">
        <f t="shared" si="56"/>
        <v>30</v>
      </c>
      <c r="F606" s="7">
        <v>87.32761241</v>
      </c>
      <c r="G606" s="8">
        <f t="shared" si="57"/>
        <v>87</v>
      </c>
      <c r="H606" s="9">
        <v>6.8907799499999998</v>
      </c>
      <c r="I606" s="8">
        <f t="shared" si="58"/>
        <v>7</v>
      </c>
      <c r="J606" s="10">
        <v>44.752158540000003</v>
      </c>
      <c r="K606" s="8">
        <f t="shared" si="59"/>
        <v>45</v>
      </c>
      <c r="L606" s="5" t="s">
        <v>87</v>
      </c>
    </row>
    <row r="607" spans="1:12">
      <c r="A607" s="6">
        <v>9</v>
      </c>
      <c r="B607" s="6">
        <v>57</v>
      </c>
      <c r="C607" s="6">
        <v>24</v>
      </c>
      <c r="D607" s="7">
        <v>29.892327779999999</v>
      </c>
      <c r="E607" s="8">
        <f t="shared" si="56"/>
        <v>30</v>
      </c>
      <c r="F607" s="7">
        <v>89.715033160000004</v>
      </c>
      <c r="G607" s="8">
        <f t="shared" si="57"/>
        <v>90</v>
      </c>
      <c r="H607" s="9">
        <v>7.1651211090000002</v>
      </c>
      <c r="I607" s="8">
        <f t="shared" si="58"/>
        <v>7</v>
      </c>
      <c r="J607" s="10">
        <v>42.994989779999997</v>
      </c>
      <c r="K607" s="8">
        <f t="shared" si="59"/>
        <v>43</v>
      </c>
      <c r="L607" s="5" t="s">
        <v>87</v>
      </c>
    </row>
    <row r="608" spans="1:12">
      <c r="A608" s="6">
        <v>34</v>
      </c>
      <c r="B608" s="6">
        <v>59</v>
      </c>
      <c r="C608" s="6">
        <v>23</v>
      </c>
      <c r="D608" s="7">
        <v>28.562121579999999</v>
      </c>
      <c r="E608" s="8">
        <f t="shared" si="56"/>
        <v>29</v>
      </c>
      <c r="F608" s="7">
        <v>83.248558549999998</v>
      </c>
      <c r="G608" s="8">
        <f t="shared" si="57"/>
        <v>83</v>
      </c>
      <c r="H608" s="9">
        <v>6.9358042559999999</v>
      </c>
      <c r="I608" s="8">
        <f t="shared" si="58"/>
        <v>7</v>
      </c>
      <c r="J608" s="10">
        <v>56.482651930000003</v>
      </c>
      <c r="K608" s="8">
        <f t="shared" si="59"/>
        <v>56</v>
      </c>
      <c r="L608" s="5" t="s">
        <v>87</v>
      </c>
    </row>
    <row r="609" spans="1:12">
      <c r="A609" s="6">
        <v>31</v>
      </c>
      <c r="B609" s="6">
        <v>51</v>
      </c>
      <c r="C609" s="6">
        <v>25</v>
      </c>
      <c r="D609" s="7">
        <v>27.535929289999999</v>
      </c>
      <c r="E609" s="8">
        <f t="shared" si="56"/>
        <v>28</v>
      </c>
      <c r="F609" s="7">
        <v>85.570190100000005</v>
      </c>
      <c r="G609" s="8">
        <f t="shared" si="57"/>
        <v>86</v>
      </c>
      <c r="H609" s="9">
        <v>7.1967742360000004</v>
      </c>
      <c r="I609" s="8">
        <f t="shared" si="58"/>
        <v>7</v>
      </c>
      <c r="J609" s="10">
        <v>53.018992490000002</v>
      </c>
      <c r="K609" s="8">
        <f t="shared" si="59"/>
        <v>53</v>
      </c>
      <c r="L609" s="5" t="s">
        <v>87</v>
      </c>
    </row>
    <row r="610" spans="1:12">
      <c r="A610" s="6">
        <v>0</v>
      </c>
      <c r="B610" s="6">
        <v>49</v>
      </c>
      <c r="C610" s="6">
        <v>18</v>
      </c>
      <c r="D610" s="7">
        <v>29.683616579999999</v>
      </c>
      <c r="E610" s="8">
        <f t="shared" si="56"/>
        <v>30</v>
      </c>
      <c r="F610" s="7">
        <v>87.935980939999993</v>
      </c>
      <c r="G610" s="8">
        <f t="shared" si="57"/>
        <v>88</v>
      </c>
      <c r="H610" s="9">
        <v>6.9900954520000003</v>
      </c>
      <c r="I610" s="8">
        <f t="shared" si="58"/>
        <v>7</v>
      </c>
      <c r="J610" s="10">
        <v>41.824902360000003</v>
      </c>
      <c r="K610" s="8">
        <f t="shared" si="59"/>
        <v>42</v>
      </c>
      <c r="L610" s="5" t="s">
        <v>87</v>
      </c>
    </row>
    <row r="611" spans="1:12">
      <c r="A611" s="6">
        <v>21</v>
      </c>
      <c r="B611" s="6">
        <v>39</v>
      </c>
      <c r="C611" s="6">
        <v>20</v>
      </c>
      <c r="D611" s="7">
        <v>28.144485459999999</v>
      </c>
      <c r="E611" s="8">
        <f t="shared" si="56"/>
        <v>28</v>
      </c>
      <c r="F611" s="7">
        <v>82.119304700000001</v>
      </c>
      <c r="G611" s="8">
        <f t="shared" si="57"/>
        <v>82</v>
      </c>
      <c r="H611" s="9">
        <v>7.064782138</v>
      </c>
      <c r="I611" s="8">
        <f t="shared" si="58"/>
        <v>7</v>
      </c>
      <c r="J611" s="10">
        <v>46.756900860000002</v>
      </c>
      <c r="K611" s="8">
        <f t="shared" si="59"/>
        <v>47</v>
      </c>
      <c r="L611" s="5" t="s">
        <v>87</v>
      </c>
    </row>
    <row r="612" spans="1:12">
      <c r="A612" s="6">
        <v>28</v>
      </c>
      <c r="B612" s="6">
        <v>35</v>
      </c>
      <c r="C612" s="6">
        <v>22</v>
      </c>
      <c r="D612" s="7">
        <v>29.53037621</v>
      </c>
      <c r="E612" s="8">
        <f t="shared" si="56"/>
        <v>30</v>
      </c>
      <c r="F612" s="7">
        <v>86.733460179999994</v>
      </c>
      <c r="G612" s="8">
        <f t="shared" si="57"/>
        <v>87</v>
      </c>
      <c r="H612" s="9">
        <v>7.156563094</v>
      </c>
      <c r="I612" s="8">
        <f t="shared" si="58"/>
        <v>7</v>
      </c>
      <c r="J612" s="10">
        <v>59.872320709999997</v>
      </c>
      <c r="K612" s="8">
        <f t="shared" si="59"/>
        <v>60</v>
      </c>
      <c r="L612" s="5" t="s">
        <v>87</v>
      </c>
    </row>
    <row r="613" spans="1:12">
      <c r="A613" s="6">
        <v>17</v>
      </c>
      <c r="B613" s="6">
        <v>52</v>
      </c>
      <c r="C613" s="6">
        <v>17</v>
      </c>
      <c r="D613" s="7">
        <v>27.883529459999998</v>
      </c>
      <c r="E613" s="8">
        <f t="shared" si="56"/>
        <v>28</v>
      </c>
      <c r="F613" s="7">
        <v>86.451476310000004</v>
      </c>
      <c r="G613" s="8">
        <f t="shared" si="57"/>
        <v>86</v>
      </c>
      <c r="H613" s="9">
        <v>6.3649671840000002</v>
      </c>
      <c r="I613" s="8">
        <f t="shared" si="58"/>
        <v>6</v>
      </c>
      <c r="J613" s="10">
        <v>44.644071050000001</v>
      </c>
      <c r="K613" s="8">
        <f t="shared" si="59"/>
        <v>45</v>
      </c>
      <c r="L613" s="5" t="s">
        <v>87</v>
      </c>
    </row>
    <row r="614" spans="1:12">
      <c r="A614" s="6">
        <v>24</v>
      </c>
      <c r="B614" s="6">
        <v>42</v>
      </c>
      <c r="C614" s="6">
        <v>23</v>
      </c>
      <c r="D614" s="7">
        <v>28.224712759999999</v>
      </c>
      <c r="E614" s="8">
        <f t="shared" si="56"/>
        <v>28</v>
      </c>
      <c r="F614" s="7">
        <v>82.359162280000007</v>
      </c>
      <c r="G614" s="8">
        <f t="shared" si="57"/>
        <v>82</v>
      </c>
      <c r="H614" s="9">
        <v>6.4280544089999996</v>
      </c>
      <c r="I614" s="8">
        <f t="shared" si="58"/>
        <v>6</v>
      </c>
      <c r="J614" s="10">
        <v>44.012066189999999</v>
      </c>
      <c r="K614" s="8">
        <f t="shared" si="59"/>
        <v>44</v>
      </c>
      <c r="L614" s="5" t="s">
        <v>87</v>
      </c>
    </row>
    <row r="615" spans="1:12">
      <c r="A615" s="6">
        <v>28</v>
      </c>
      <c r="B615" s="6">
        <v>46</v>
      </c>
      <c r="C615" s="6">
        <v>16</v>
      </c>
      <c r="D615" s="7">
        <v>29.008123999999999</v>
      </c>
      <c r="E615" s="8">
        <f t="shared" si="56"/>
        <v>29</v>
      </c>
      <c r="F615" s="7">
        <v>84.960893549999994</v>
      </c>
      <c r="G615" s="8">
        <f t="shared" si="57"/>
        <v>85</v>
      </c>
      <c r="H615" s="9">
        <v>6.6641878090000004</v>
      </c>
      <c r="I615" s="8">
        <f t="shared" si="58"/>
        <v>7</v>
      </c>
      <c r="J615" s="10">
        <v>45.91011391</v>
      </c>
      <c r="K615" s="8">
        <f t="shared" si="59"/>
        <v>46</v>
      </c>
      <c r="L615" s="5" t="s">
        <v>87</v>
      </c>
    </row>
    <row r="616" spans="1:12">
      <c r="A616" s="6">
        <v>21</v>
      </c>
      <c r="B616" s="6">
        <v>38</v>
      </c>
      <c r="C616" s="6">
        <v>21</v>
      </c>
      <c r="D616" s="7">
        <v>29.75538903</v>
      </c>
      <c r="E616" s="8">
        <f t="shared" si="56"/>
        <v>30</v>
      </c>
      <c r="F616" s="7">
        <v>86.451932970000001</v>
      </c>
      <c r="G616" s="8">
        <f t="shared" si="57"/>
        <v>86</v>
      </c>
      <c r="H616" s="9">
        <v>6.6376774889999997</v>
      </c>
      <c r="I616" s="8">
        <f t="shared" si="58"/>
        <v>7</v>
      </c>
      <c r="J616" s="10">
        <v>37.546027189999997</v>
      </c>
      <c r="K616" s="8">
        <f t="shared" si="59"/>
        <v>38</v>
      </c>
      <c r="L616" s="5" t="s">
        <v>87</v>
      </c>
    </row>
    <row r="617" spans="1:12">
      <c r="A617" s="6">
        <v>34</v>
      </c>
      <c r="B617" s="6">
        <v>60</v>
      </c>
      <c r="C617" s="6">
        <v>25</v>
      </c>
      <c r="D617" s="7">
        <v>29.78416743</v>
      </c>
      <c r="E617" s="8">
        <f t="shared" si="56"/>
        <v>30</v>
      </c>
      <c r="F617" s="7">
        <v>85.169069759999999</v>
      </c>
      <c r="G617" s="8">
        <f t="shared" si="57"/>
        <v>85</v>
      </c>
      <c r="H617" s="9">
        <v>6.7938557599999996</v>
      </c>
      <c r="I617" s="8">
        <f t="shared" si="58"/>
        <v>7</v>
      </c>
      <c r="J617" s="10">
        <v>40.778728229999999</v>
      </c>
      <c r="K617" s="8">
        <f t="shared" si="59"/>
        <v>41</v>
      </c>
      <c r="L617" s="5" t="s">
        <v>87</v>
      </c>
    </row>
    <row r="618" spans="1:12">
      <c r="A618" s="6">
        <v>19</v>
      </c>
      <c r="B618" s="6">
        <v>53</v>
      </c>
      <c r="C618" s="6">
        <v>22</v>
      </c>
      <c r="D618" s="7">
        <v>27.864013199999999</v>
      </c>
      <c r="E618" s="8">
        <f t="shared" si="56"/>
        <v>28</v>
      </c>
      <c r="F618" s="7">
        <v>80.451314199999999</v>
      </c>
      <c r="G618" s="8">
        <f t="shared" si="57"/>
        <v>80</v>
      </c>
      <c r="H618" s="9">
        <v>6.8528846430000003</v>
      </c>
      <c r="I618" s="8">
        <f t="shared" si="58"/>
        <v>7</v>
      </c>
      <c r="J618" s="10">
        <v>42.830539020000003</v>
      </c>
      <c r="K618" s="8">
        <f t="shared" si="59"/>
        <v>43</v>
      </c>
      <c r="L618" s="5" t="s">
        <v>87</v>
      </c>
    </row>
    <row r="619" spans="1:12">
      <c r="A619" s="6">
        <v>31</v>
      </c>
      <c r="B619" s="6">
        <v>58</v>
      </c>
      <c r="C619" s="6">
        <v>15</v>
      </c>
      <c r="D619" s="7">
        <v>27.110264829999998</v>
      </c>
      <c r="E619" s="8">
        <f t="shared" si="56"/>
        <v>27</v>
      </c>
      <c r="F619" s="7">
        <v>84.96771717</v>
      </c>
      <c r="G619" s="8">
        <f t="shared" si="57"/>
        <v>85</v>
      </c>
      <c r="H619" s="9">
        <v>7.1215712929999997</v>
      </c>
      <c r="I619" s="8">
        <f t="shared" si="58"/>
        <v>7</v>
      </c>
      <c r="J619" s="10">
        <v>51.526174230000002</v>
      </c>
      <c r="K619" s="8">
        <f t="shared" si="59"/>
        <v>52</v>
      </c>
      <c r="L619" s="5" t="s">
        <v>87</v>
      </c>
    </row>
    <row r="620" spans="1:12">
      <c r="A620" s="6">
        <v>19</v>
      </c>
      <c r="B620" s="6">
        <v>35</v>
      </c>
      <c r="C620" s="6">
        <v>24</v>
      </c>
      <c r="D620" s="7">
        <v>27.110303689999999</v>
      </c>
      <c r="E620" s="8">
        <f t="shared" si="56"/>
        <v>27</v>
      </c>
      <c r="F620" s="7">
        <v>83.64274107</v>
      </c>
      <c r="G620" s="8">
        <f t="shared" si="57"/>
        <v>84</v>
      </c>
      <c r="H620" s="9">
        <v>6.8833080329999996</v>
      </c>
      <c r="I620" s="8">
        <f t="shared" si="58"/>
        <v>7</v>
      </c>
      <c r="J620" s="10">
        <v>49.119645820000002</v>
      </c>
      <c r="K620" s="8">
        <f t="shared" si="59"/>
        <v>49</v>
      </c>
      <c r="L620" s="5" t="s">
        <v>87</v>
      </c>
    </row>
    <row r="621" spans="1:12">
      <c r="A621" s="6">
        <v>24</v>
      </c>
      <c r="B621" s="6">
        <v>53</v>
      </c>
      <c r="C621" s="6">
        <v>17</v>
      </c>
      <c r="D621" s="7">
        <v>28.954512319999999</v>
      </c>
      <c r="E621" s="8">
        <f t="shared" si="56"/>
        <v>29</v>
      </c>
      <c r="F621" s="7">
        <v>89.07866095</v>
      </c>
      <c r="G621" s="8">
        <f t="shared" si="57"/>
        <v>89</v>
      </c>
      <c r="H621" s="9">
        <v>6.4212711779999996</v>
      </c>
      <c r="I621" s="8">
        <f t="shared" si="58"/>
        <v>6</v>
      </c>
      <c r="J621" s="10">
        <v>57.659013690000002</v>
      </c>
      <c r="K621" s="8">
        <f t="shared" si="59"/>
        <v>58</v>
      </c>
      <c r="L621" s="5" t="s">
        <v>87</v>
      </c>
    </row>
    <row r="622" spans="1:12">
      <c r="A622" s="6">
        <v>13</v>
      </c>
      <c r="B622" s="6">
        <v>47</v>
      </c>
      <c r="C622" s="6">
        <v>20</v>
      </c>
      <c r="D622" s="7">
        <v>29.217800350000001</v>
      </c>
      <c r="E622" s="8">
        <f t="shared" si="56"/>
        <v>29</v>
      </c>
      <c r="F622" s="7">
        <v>87.937242190000006</v>
      </c>
      <c r="G622" s="8">
        <f t="shared" si="57"/>
        <v>88</v>
      </c>
      <c r="H622" s="9">
        <v>6.5445021399999996</v>
      </c>
      <c r="I622" s="8">
        <f t="shared" si="58"/>
        <v>7</v>
      </c>
      <c r="J622" s="10">
        <v>43.138663100000002</v>
      </c>
      <c r="K622" s="8">
        <f t="shared" si="59"/>
        <v>43</v>
      </c>
      <c r="L622" s="5" t="s">
        <v>87</v>
      </c>
    </row>
    <row r="623" spans="1:12">
      <c r="A623" s="6">
        <v>31</v>
      </c>
      <c r="B623" s="6">
        <v>53</v>
      </c>
      <c r="C623" s="6">
        <v>16</v>
      </c>
      <c r="D623" s="7">
        <v>28.742009800000002</v>
      </c>
      <c r="E623" s="8">
        <f t="shared" si="56"/>
        <v>29</v>
      </c>
      <c r="F623" s="7">
        <v>85.816759469999994</v>
      </c>
      <c r="G623" s="8">
        <f t="shared" si="57"/>
        <v>86</v>
      </c>
      <c r="H623" s="9">
        <v>6.4520064509999999</v>
      </c>
      <c r="I623" s="8">
        <f t="shared" si="58"/>
        <v>6</v>
      </c>
      <c r="J623" s="10">
        <v>48.54598575</v>
      </c>
      <c r="K623" s="8">
        <f t="shared" si="59"/>
        <v>49</v>
      </c>
      <c r="L623" s="5" t="s">
        <v>87</v>
      </c>
    </row>
    <row r="624" spans="1:12">
      <c r="A624" s="6">
        <v>28</v>
      </c>
      <c r="B624" s="6">
        <v>45</v>
      </c>
      <c r="C624" s="6">
        <v>23</v>
      </c>
      <c r="D624" s="7">
        <v>29.650211840000001</v>
      </c>
      <c r="E624" s="8">
        <f t="shared" si="56"/>
        <v>30</v>
      </c>
      <c r="F624" s="7">
        <v>80.298683209999993</v>
      </c>
      <c r="G624" s="8">
        <f t="shared" si="57"/>
        <v>80</v>
      </c>
      <c r="H624" s="9">
        <v>6.4892591360000003</v>
      </c>
      <c r="I624" s="8">
        <f t="shared" si="58"/>
        <v>6</v>
      </c>
      <c r="J624" s="10">
        <v>56.762783630000001</v>
      </c>
      <c r="K624" s="8">
        <f t="shared" si="59"/>
        <v>57</v>
      </c>
      <c r="L624" s="5" t="s">
        <v>87</v>
      </c>
    </row>
    <row r="625" spans="1:12">
      <c r="A625" s="6">
        <v>31</v>
      </c>
      <c r="B625" s="6">
        <v>37</v>
      </c>
      <c r="C625" s="6">
        <v>21</v>
      </c>
      <c r="D625" s="7">
        <v>27.239249950000001</v>
      </c>
      <c r="E625" s="8">
        <f t="shared" si="56"/>
        <v>27</v>
      </c>
      <c r="F625" s="7">
        <v>86.404240999999999</v>
      </c>
      <c r="G625" s="8">
        <f t="shared" si="57"/>
        <v>86</v>
      </c>
      <c r="H625" s="9">
        <v>6.7134106259999999</v>
      </c>
      <c r="I625" s="8">
        <f t="shared" si="58"/>
        <v>7</v>
      </c>
      <c r="J625" s="10">
        <v>37.31236904</v>
      </c>
      <c r="K625" s="8">
        <f t="shared" si="59"/>
        <v>37</v>
      </c>
      <c r="L625" s="5" t="s">
        <v>87</v>
      </c>
    </row>
    <row r="626" spans="1:12">
      <c r="A626" s="6">
        <v>33</v>
      </c>
      <c r="B626" s="6">
        <v>60</v>
      </c>
      <c r="C626" s="6">
        <v>15</v>
      </c>
      <c r="D626" s="7">
        <v>28.951723510000001</v>
      </c>
      <c r="E626" s="8">
        <f t="shared" si="56"/>
        <v>29</v>
      </c>
      <c r="F626" s="7">
        <v>81.670853230000006</v>
      </c>
      <c r="G626" s="8">
        <f t="shared" si="57"/>
        <v>82</v>
      </c>
      <c r="H626" s="9">
        <v>6.5108409280000004</v>
      </c>
      <c r="I626" s="8">
        <f t="shared" si="58"/>
        <v>7</v>
      </c>
      <c r="J626" s="10">
        <v>56.511032929999999</v>
      </c>
      <c r="K626" s="8">
        <f t="shared" si="59"/>
        <v>57</v>
      </c>
      <c r="L626" s="5" t="s">
        <v>87</v>
      </c>
    </row>
    <row r="627" spans="1:12">
      <c r="A627" s="6">
        <v>34</v>
      </c>
      <c r="B627" s="6">
        <v>45</v>
      </c>
      <c r="C627" s="6">
        <v>21</v>
      </c>
      <c r="D627" s="7">
        <v>28.188371360000001</v>
      </c>
      <c r="E627" s="8">
        <f t="shared" si="56"/>
        <v>28</v>
      </c>
      <c r="F627" s="7">
        <v>82.606296520000001</v>
      </c>
      <c r="G627" s="8">
        <f t="shared" si="57"/>
        <v>83</v>
      </c>
      <c r="H627" s="9">
        <v>6.2873801169999997</v>
      </c>
      <c r="I627" s="8">
        <f t="shared" si="58"/>
        <v>6</v>
      </c>
      <c r="J627" s="10">
        <v>37.011104379999999</v>
      </c>
      <c r="K627" s="8">
        <f t="shared" si="59"/>
        <v>37</v>
      </c>
      <c r="L627" s="5" t="s">
        <v>87</v>
      </c>
    </row>
    <row r="628" spans="1:12">
      <c r="A628" s="6">
        <v>13</v>
      </c>
      <c r="B628" s="6">
        <v>57</v>
      </c>
      <c r="C628" s="6">
        <v>25</v>
      </c>
      <c r="D628" s="7">
        <v>28.300414929999999</v>
      </c>
      <c r="E628" s="8">
        <f t="shared" si="56"/>
        <v>28</v>
      </c>
      <c r="F628" s="7">
        <v>86.206815539999994</v>
      </c>
      <c r="G628" s="8">
        <f t="shared" si="57"/>
        <v>86</v>
      </c>
      <c r="H628" s="9">
        <v>6.8630857599999997</v>
      </c>
      <c r="I628" s="8">
        <f t="shared" si="58"/>
        <v>7</v>
      </c>
      <c r="J628" s="10">
        <v>50.47333854</v>
      </c>
      <c r="K628" s="8">
        <f t="shared" si="59"/>
        <v>50</v>
      </c>
      <c r="L628" s="5" t="s">
        <v>87</v>
      </c>
    </row>
    <row r="629" spans="1:12">
      <c r="A629" s="6">
        <v>33</v>
      </c>
      <c r="B629" s="6">
        <v>57</v>
      </c>
      <c r="C629" s="6">
        <v>17</v>
      </c>
      <c r="D629" s="7">
        <v>27.896361259999999</v>
      </c>
      <c r="E629" s="8">
        <f t="shared" si="56"/>
        <v>28</v>
      </c>
      <c r="F629" s="7">
        <v>88.717822870000006</v>
      </c>
      <c r="G629" s="8">
        <f t="shared" si="57"/>
        <v>89</v>
      </c>
      <c r="H629" s="9">
        <v>6.7841527099999999</v>
      </c>
      <c r="I629" s="8">
        <f t="shared" si="58"/>
        <v>7</v>
      </c>
      <c r="J629" s="10">
        <v>57.798633680000002</v>
      </c>
      <c r="K629" s="8">
        <f t="shared" si="59"/>
        <v>58</v>
      </c>
      <c r="L629" s="5" t="s">
        <v>87</v>
      </c>
    </row>
    <row r="630" spans="1:12">
      <c r="A630" s="6">
        <v>32</v>
      </c>
      <c r="B630" s="6">
        <v>57</v>
      </c>
      <c r="C630" s="6">
        <v>22</v>
      </c>
      <c r="D630" s="7">
        <v>28.689985100000001</v>
      </c>
      <c r="E630" s="8">
        <f t="shared" si="56"/>
        <v>29</v>
      </c>
      <c r="F630" s="7">
        <v>87.504367970000004</v>
      </c>
      <c r="G630" s="8">
        <f t="shared" si="57"/>
        <v>88</v>
      </c>
      <c r="H630" s="9">
        <v>6.7694158880000002</v>
      </c>
      <c r="I630" s="8">
        <f t="shared" si="58"/>
        <v>7</v>
      </c>
      <c r="J630" s="10">
        <v>44.565983520000003</v>
      </c>
      <c r="K630" s="8">
        <f t="shared" si="59"/>
        <v>45</v>
      </c>
      <c r="L630" s="5" t="s">
        <v>87</v>
      </c>
    </row>
    <row r="631" spans="1:12">
      <c r="A631" s="6">
        <v>23</v>
      </c>
      <c r="B631" s="6">
        <v>59</v>
      </c>
      <c r="C631" s="6">
        <v>25</v>
      </c>
      <c r="D631" s="7">
        <v>27.8262623</v>
      </c>
      <c r="E631" s="8">
        <f t="shared" si="56"/>
        <v>28</v>
      </c>
      <c r="F631" s="7">
        <v>88.731002259999997</v>
      </c>
      <c r="G631" s="8">
        <f t="shared" si="57"/>
        <v>89</v>
      </c>
      <c r="H631" s="9">
        <v>6.3207684879999997</v>
      </c>
      <c r="I631" s="8">
        <f t="shared" si="58"/>
        <v>6</v>
      </c>
      <c r="J631" s="10">
        <v>56.688338190000003</v>
      </c>
      <c r="K631" s="8">
        <f t="shared" si="59"/>
        <v>57</v>
      </c>
      <c r="L631" s="5" t="s">
        <v>87</v>
      </c>
    </row>
    <row r="632" spans="1:12">
      <c r="A632" s="6">
        <v>35</v>
      </c>
      <c r="B632" s="6">
        <v>41</v>
      </c>
      <c r="C632" s="6">
        <v>18</v>
      </c>
      <c r="D632" s="7">
        <v>28.705626729999999</v>
      </c>
      <c r="E632" s="8">
        <f t="shared" si="56"/>
        <v>29</v>
      </c>
      <c r="F632" s="7">
        <v>81.592006889999993</v>
      </c>
      <c r="G632" s="8">
        <f t="shared" si="57"/>
        <v>82</v>
      </c>
      <c r="H632" s="9">
        <v>6.7050085040000003</v>
      </c>
      <c r="I632" s="8">
        <f t="shared" si="58"/>
        <v>7</v>
      </c>
      <c r="J632" s="10">
        <v>59.870654389999999</v>
      </c>
      <c r="K632" s="8">
        <f t="shared" si="59"/>
        <v>60</v>
      </c>
      <c r="L632" s="5" t="s">
        <v>87</v>
      </c>
    </row>
    <row r="633" spans="1:12">
      <c r="A633" s="6">
        <v>6</v>
      </c>
      <c r="B633" s="6">
        <v>48</v>
      </c>
      <c r="C633" s="6">
        <v>24</v>
      </c>
      <c r="D633" s="7">
        <v>28.636281199999999</v>
      </c>
      <c r="E633" s="8">
        <f t="shared" si="56"/>
        <v>29</v>
      </c>
      <c r="F633" s="7">
        <v>84.614310759999995</v>
      </c>
      <c r="G633" s="8">
        <f t="shared" si="57"/>
        <v>85</v>
      </c>
      <c r="H633" s="9">
        <v>6.7907363390000004</v>
      </c>
      <c r="I633" s="8">
        <f t="shared" si="58"/>
        <v>7</v>
      </c>
      <c r="J633" s="10">
        <v>48.483193350000001</v>
      </c>
      <c r="K633" s="8">
        <f t="shared" si="59"/>
        <v>48</v>
      </c>
      <c r="L633" s="5" t="s">
        <v>87</v>
      </c>
    </row>
    <row r="634" spans="1:12">
      <c r="A634" s="6">
        <v>29</v>
      </c>
      <c r="B634" s="6">
        <v>36</v>
      </c>
      <c r="C634" s="6">
        <v>25</v>
      </c>
      <c r="D634" s="7">
        <v>28.285115470000001</v>
      </c>
      <c r="E634" s="8">
        <f t="shared" si="56"/>
        <v>28</v>
      </c>
      <c r="F634" s="7">
        <v>88.439397900000003</v>
      </c>
      <c r="G634" s="8">
        <f t="shared" si="57"/>
        <v>88</v>
      </c>
      <c r="H634" s="9">
        <v>7.1302786569999999</v>
      </c>
      <c r="I634" s="8">
        <f t="shared" si="58"/>
        <v>7</v>
      </c>
      <c r="J634" s="10">
        <v>48.566902349999999</v>
      </c>
      <c r="K634" s="8">
        <f t="shared" si="59"/>
        <v>49</v>
      </c>
      <c r="L634" s="5" t="s">
        <v>87</v>
      </c>
    </row>
    <row r="635" spans="1:12">
      <c r="A635" s="6">
        <v>4</v>
      </c>
      <c r="B635" s="6">
        <v>36</v>
      </c>
      <c r="C635" s="6">
        <v>22</v>
      </c>
      <c r="D635" s="7">
        <v>27.608873930000001</v>
      </c>
      <c r="E635" s="8">
        <f t="shared" si="56"/>
        <v>28</v>
      </c>
      <c r="F635" s="7">
        <v>86.13316408</v>
      </c>
      <c r="G635" s="8">
        <f t="shared" si="57"/>
        <v>86</v>
      </c>
      <c r="H635" s="9">
        <v>7.012740397</v>
      </c>
      <c r="I635" s="8">
        <f t="shared" si="58"/>
        <v>7</v>
      </c>
      <c r="J635" s="10">
        <v>43.80041104</v>
      </c>
      <c r="K635" s="8">
        <f t="shared" si="59"/>
        <v>44</v>
      </c>
      <c r="L635" s="5" t="s">
        <v>87</v>
      </c>
    </row>
    <row r="636" spans="1:12">
      <c r="A636" s="6">
        <v>10</v>
      </c>
      <c r="B636" s="6">
        <v>59</v>
      </c>
      <c r="C636" s="6">
        <v>22</v>
      </c>
      <c r="D636" s="7">
        <v>28.609011450000001</v>
      </c>
      <c r="E636" s="8">
        <f t="shared" si="56"/>
        <v>29</v>
      </c>
      <c r="F636" s="7">
        <v>86.994957659999997</v>
      </c>
      <c r="G636" s="8">
        <f t="shared" si="57"/>
        <v>87</v>
      </c>
      <c r="H636" s="9">
        <v>7.1556850159999996</v>
      </c>
      <c r="I636" s="8">
        <f t="shared" si="58"/>
        <v>7</v>
      </c>
      <c r="J636" s="10">
        <v>36.946169650000002</v>
      </c>
      <c r="K636" s="8">
        <f t="shared" si="59"/>
        <v>37</v>
      </c>
      <c r="L636" s="5" t="s">
        <v>87</v>
      </c>
    </row>
    <row r="637" spans="1:12">
      <c r="A637" s="6">
        <v>14</v>
      </c>
      <c r="B637" s="6">
        <v>48</v>
      </c>
      <c r="C637" s="6">
        <v>21</v>
      </c>
      <c r="D637" s="7">
        <v>29.245989760000001</v>
      </c>
      <c r="E637" s="8">
        <f t="shared" si="56"/>
        <v>29</v>
      </c>
      <c r="F637" s="7">
        <v>84.800841050000002</v>
      </c>
      <c r="G637" s="8">
        <f t="shared" si="57"/>
        <v>85</v>
      </c>
      <c r="H637" s="9">
        <v>6.9912423620000004</v>
      </c>
      <c r="I637" s="8">
        <f t="shared" si="58"/>
        <v>7</v>
      </c>
      <c r="J637" s="10">
        <v>53.432289150000003</v>
      </c>
      <c r="K637" s="8">
        <f t="shared" si="59"/>
        <v>53</v>
      </c>
      <c r="L637" s="5" t="s">
        <v>87</v>
      </c>
    </row>
    <row r="638" spans="1:12">
      <c r="A638" s="6">
        <v>8</v>
      </c>
      <c r="B638" s="6">
        <v>50</v>
      </c>
      <c r="C638" s="6">
        <v>21</v>
      </c>
      <c r="D638" s="7">
        <v>28.62911222</v>
      </c>
      <c r="E638" s="8">
        <f t="shared" si="56"/>
        <v>29</v>
      </c>
      <c r="F638" s="7">
        <v>89.114805899999993</v>
      </c>
      <c r="G638" s="8">
        <f t="shared" si="57"/>
        <v>89</v>
      </c>
      <c r="H638" s="9">
        <v>6.2189238930000004</v>
      </c>
      <c r="I638" s="8">
        <f t="shared" si="58"/>
        <v>6</v>
      </c>
      <c r="J638" s="10">
        <v>50.499132410000001</v>
      </c>
      <c r="K638" s="8">
        <f t="shared" si="59"/>
        <v>50</v>
      </c>
      <c r="L638" s="5" t="s">
        <v>87</v>
      </c>
    </row>
    <row r="639" spans="1:12">
      <c r="A639" s="6">
        <v>20</v>
      </c>
      <c r="B639" s="6">
        <v>40</v>
      </c>
      <c r="C639" s="6">
        <v>15</v>
      </c>
      <c r="D639" s="7">
        <v>29.573294789999998</v>
      </c>
      <c r="E639" s="8">
        <f t="shared" si="56"/>
        <v>30</v>
      </c>
      <c r="F639" s="7">
        <v>88.075055239999998</v>
      </c>
      <c r="G639" s="8">
        <f t="shared" si="57"/>
        <v>88</v>
      </c>
      <c r="H639" s="9">
        <v>7.199495368</v>
      </c>
      <c r="I639" s="8">
        <f t="shared" si="58"/>
        <v>7</v>
      </c>
      <c r="J639" s="10">
        <v>45.044670750000002</v>
      </c>
      <c r="K639" s="8">
        <f t="shared" si="59"/>
        <v>45</v>
      </c>
      <c r="L639" s="5" t="s">
        <v>87</v>
      </c>
    </row>
    <row r="640" spans="1:12">
      <c r="A640" s="6">
        <v>36</v>
      </c>
      <c r="B640" s="6">
        <v>43</v>
      </c>
      <c r="C640" s="6">
        <v>22</v>
      </c>
      <c r="D640" s="7">
        <v>27.826842620000001</v>
      </c>
      <c r="E640" s="8">
        <f t="shared" si="56"/>
        <v>28</v>
      </c>
      <c r="F640" s="7">
        <v>87.166791470000007</v>
      </c>
      <c r="G640" s="8">
        <f t="shared" si="57"/>
        <v>87</v>
      </c>
      <c r="H640" s="9">
        <v>6.3898821659999996</v>
      </c>
      <c r="I640" s="8">
        <f t="shared" si="58"/>
        <v>6</v>
      </c>
      <c r="J640" s="10">
        <v>58.372497719999998</v>
      </c>
      <c r="K640" s="8">
        <f t="shared" si="59"/>
        <v>58</v>
      </c>
      <c r="L640" s="5" t="s">
        <v>87</v>
      </c>
    </row>
    <row r="641" spans="1:12">
      <c r="A641" s="6">
        <v>14</v>
      </c>
      <c r="B641" s="6">
        <v>57</v>
      </c>
      <c r="C641" s="6">
        <v>15</v>
      </c>
      <c r="D641" s="7">
        <v>29.875701500000002</v>
      </c>
      <c r="E641" s="8">
        <f t="shared" si="56"/>
        <v>30</v>
      </c>
      <c r="F641" s="7">
        <v>83.147962960000001</v>
      </c>
      <c r="G641" s="8">
        <f t="shared" si="57"/>
        <v>83</v>
      </c>
      <c r="H641" s="9">
        <v>6.6234382820000004</v>
      </c>
      <c r="I641" s="8">
        <f t="shared" si="58"/>
        <v>7</v>
      </c>
      <c r="J641" s="10">
        <v>40.120441579999998</v>
      </c>
      <c r="K641" s="8">
        <f t="shared" si="59"/>
        <v>40</v>
      </c>
      <c r="L641" s="5" t="s">
        <v>87</v>
      </c>
    </row>
    <row r="642" spans="1:12">
      <c r="A642" s="6">
        <v>11</v>
      </c>
      <c r="B642" s="6">
        <v>60</v>
      </c>
      <c r="C642" s="6">
        <v>23</v>
      </c>
      <c r="D642" s="7">
        <v>27.336843859999998</v>
      </c>
      <c r="E642" s="8">
        <f t="shared" si="56"/>
        <v>27</v>
      </c>
      <c r="F642" s="7">
        <v>88.502291020000001</v>
      </c>
      <c r="G642" s="8">
        <f t="shared" si="57"/>
        <v>89</v>
      </c>
      <c r="H642" s="9">
        <v>7.0330127769999997</v>
      </c>
      <c r="I642" s="8">
        <f t="shared" si="58"/>
        <v>7</v>
      </c>
      <c r="J642" s="10">
        <v>51.098026249999997</v>
      </c>
      <c r="K642" s="8">
        <f t="shared" si="59"/>
        <v>51</v>
      </c>
      <c r="L642" s="5" t="s">
        <v>87</v>
      </c>
    </row>
    <row r="643" spans="1:12">
      <c r="A643" s="6">
        <v>10</v>
      </c>
      <c r="B643" s="6">
        <v>59</v>
      </c>
      <c r="C643" s="6">
        <v>15</v>
      </c>
      <c r="D643" s="7">
        <v>29.830403879999999</v>
      </c>
      <c r="E643" s="8">
        <f t="shared" ref="E643:E706" si="60">ROUND(D643, 0)</f>
        <v>30</v>
      </c>
      <c r="F643" s="7">
        <v>89.304283049999995</v>
      </c>
      <c r="G643" s="8">
        <f t="shared" ref="G643:G706" si="61">ROUND(F643, 0)</f>
        <v>89</v>
      </c>
      <c r="H643" s="9">
        <v>6.32400451</v>
      </c>
      <c r="I643" s="8">
        <f t="shared" ref="I643:I706" si="62">ROUND(H643, 0)</f>
        <v>6</v>
      </c>
      <c r="J643" s="10">
        <v>58.866870929999997</v>
      </c>
      <c r="K643" s="8">
        <f t="shared" ref="K643:K706" si="63">ROUND(J643, 0)</f>
        <v>59</v>
      </c>
      <c r="L643" s="5" t="s">
        <v>87</v>
      </c>
    </row>
    <row r="644" spans="1:12">
      <c r="A644" s="6">
        <v>7</v>
      </c>
      <c r="B644" s="6">
        <v>60</v>
      </c>
      <c r="C644" s="6">
        <v>25</v>
      </c>
      <c r="D644" s="7">
        <v>28.275317099999999</v>
      </c>
      <c r="E644" s="8">
        <f t="shared" si="60"/>
        <v>28</v>
      </c>
      <c r="F644" s="7">
        <v>82.760208210000002</v>
      </c>
      <c r="G644" s="8">
        <f t="shared" si="61"/>
        <v>83</v>
      </c>
      <c r="H644" s="9">
        <v>6.3976367090000004</v>
      </c>
      <c r="I644" s="8">
        <f t="shared" si="62"/>
        <v>6</v>
      </c>
      <c r="J644" s="10">
        <v>56.049954229999997</v>
      </c>
      <c r="K644" s="8">
        <f t="shared" si="63"/>
        <v>56</v>
      </c>
      <c r="L644" s="5" t="s">
        <v>87</v>
      </c>
    </row>
    <row r="645" spans="1:12">
      <c r="A645" s="6">
        <v>2</v>
      </c>
      <c r="B645" s="6">
        <v>47</v>
      </c>
      <c r="C645" s="6">
        <v>15</v>
      </c>
      <c r="D645" s="7">
        <v>29.868600650000001</v>
      </c>
      <c r="E645" s="8">
        <f t="shared" si="60"/>
        <v>30</v>
      </c>
      <c r="F645" s="7">
        <v>85.991279340000006</v>
      </c>
      <c r="G645" s="8">
        <f t="shared" si="61"/>
        <v>86</v>
      </c>
      <c r="H645" s="9">
        <v>6.4014557060000001</v>
      </c>
      <c r="I645" s="8">
        <f t="shared" si="62"/>
        <v>6</v>
      </c>
      <c r="J645" s="10">
        <v>58.413941430000001</v>
      </c>
      <c r="K645" s="8">
        <f t="shared" si="63"/>
        <v>58</v>
      </c>
      <c r="L645" s="5" t="s">
        <v>87</v>
      </c>
    </row>
    <row r="646" spans="1:12">
      <c r="A646" s="6">
        <v>20</v>
      </c>
      <c r="B646" s="6">
        <v>45</v>
      </c>
      <c r="C646" s="6">
        <v>22</v>
      </c>
      <c r="D646" s="7">
        <v>29.5888162</v>
      </c>
      <c r="E646" s="8">
        <f t="shared" si="60"/>
        <v>30</v>
      </c>
      <c r="F646" s="7">
        <v>89.993969300000003</v>
      </c>
      <c r="G646" s="8">
        <f t="shared" si="61"/>
        <v>90</v>
      </c>
      <c r="H646" s="9">
        <v>6.9045870159999998</v>
      </c>
      <c r="I646" s="8">
        <f t="shared" si="62"/>
        <v>7</v>
      </c>
      <c r="J646" s="10">
        <v>54.961212619999998</v>
      </c>
      <c r="K646" s="8">
        <f t="shared" si="63"/>
        <v>55</v>
      </c>
      <c r="L646" s="5" t="s">
        <v>87</v>
      </c>
    </row>
    <row r="647" spans="1:12">
      <c r="A647" s="6">
        <v>2</v>
      </c>
      <c r="B647" s="6">
        <v>39</v>
      </c>
      <c r="C647" s="6">
        <v>15</v>
      </c>
      <c r="D647" s="7">
        <v>28.07219563</v>
      </c>
      <c r="E647" s="8">
        <f t="shared" si="60"/>
        <v>28</v>
      </c>
      <c r="F647" s="7">
        <v>82.911647200000004</v>
      </c>
      <c r="G647" s="8">
        <f t="shared" si="61"/>
        <v>83</v>
      </c>
      <c r="H647" s="9">
        <v>6.478557136</v>
      </c>
      <c r="I647" s="8">
        <f t="shared" si="62"/>
        <v>6</v>
      </c>
      <c r="J647" s="10">
        <v>49.618653049999999</v>
      </c>
      <c r="K647" s="8">
        <f t="shared" si="63"/>
        <v>50</v>
      </c>
      <c r="L647" s="5" t="s">
        <v>87</v>
      </c>
    </row>
    <row r="648" spans="1:12">
      <c r="A648" s="6">
        <v>27</v>
      </c>
      <c r="B648" s="6">
        <v>40</v>
      </c>
      <c r="C648" s="6">
        <v>24</v>
      </c>
      <c r="D648" s="7">
        <v>27.840265169999999</v>
      </c>
      <c r="E648" s="8">
        <f t="shared" si="60"/>
        <v>28</v>
      </c>
      <c r="F648" s="7">
        <v>89.996155580000007</v>
      </c>
      <c r="G648" s="8">
        <f t="shared" si="61"/>
        <v>90</v>
      </c>
      <c r="H648" s="9">
        <v>7.063022095</v>
      </c>
      <c r="I648" s="8">
        <f t="shared" si="62"/>
        <v>7</v>
      </c>
      <c r="J648" s="10">
        <v>52.846260090000001</v>
      </c>
      <c r="K648" s="8">
        <f t="shared" si="63"/>
        <v>53</v>
      </c>
      <c r="L648" s="5" t="s">
        <v>87</v>
      </c>
    </row>
    <row r="649" spans="1:12">
      <c r="A649" s="6">
        <v>35</v>
      </c>
      <c r="B649" s="6">
        <v>48</v>
      </c>
      <c r="C649" s="6">
        <v>15</v>
      </c>
      <c r="D649" s="7">
        <v>27.10818093</v>
      </c>
      <c r="E649" s="8">
        <f t="shared" si="60"/>
        <v>27</v>
      </c>
      <c r="F649" s="7">
        <v>87.451266899999993</v>
      </c>
      <c r="G649" s="8">
        <f t="shared" si="61"/>
        <v>87</v>
      </c>
      <c r="H649" s="9">
        <v>6.9817583619999999</v>
      </c>
      <c r="I649" s="8">
        <f t="shared" si="62"/>
        <v>7</v>
      </c>
      <c r="J649" s="10">
        <v>55.037239790000001</v>
      </c>
      <c r="K649" s="8">
        <f t="shared" si="63"/>
        <v>55</v>
      </c>
      <c r="L649" s="5" t="s">
        <v>87</v>
      </c>
    </row>
    <row r="650" spans="1:12">
      <c r="A650" s="6">
        <v>4</v>
      </c>
      <c r="B650" s="6">
        <v>59</v>
      </c>
      <c r="C650" s="6">
        <v>25</v>
      </c>
      <c r="D650" s="7">
        <v>27.685151139999999</v>
      </c>
      <c r="E650" s="8">
        <f t="shared" si="60"/>
        <v>28</v>
      </c>
      <c r="F650" s="7">
        <v>81.942685940000004</v>
      </c>
      <c r="G650" s="8">
        <f t="shared" si="61"/>
        <v>82</v>
      </c>
      <c r="H650" s="9">
        <v>6.2271341390000003</v>
      </c>
      <c r="I650" s="8">
        <f t="shared" si="62"/>
        <v>6</v>
      </c>
      <c r="J650" s="10">
        <v>54.62243308</v>
      </c>
      <c r="K650" s="8">
        <f t="shared" si="63"/>
        <v>55</v>
      </c>
      <c r="L650" s="5" t="s">
        <v>87</v>
      </c>
    </row>
    <row r="651" spans="1:12">
      <c r="A651" s="6">
        <v>1</v>
      </c>
      <c r="B651" s="6">
        <v>48</v>
      </c>
      <c r="C651" s="6">
        <v>24</v>
      </c>
      <c r="D651" s="7">
        <v>29.345946340000001</v>
      </c>
      <c r="E651" s="8">
        <f t="shared" si="60"/>
        <v>29</v>
      </c>
      <c r="F651" s="7">
        <v>85.604725619999996</v>
      </c>
      <c r="G651" s="8">
        <f t="shared" si="61"/>
        <v>86</v>
      </c>
      <c r="H651" s="9">
        <v>6.2328369620000004</v>
      </c>
      <c r="I651" s="8">
        <f t="shared" si="62"/>
        <v>6</v>
      </c>
      <c r="J651" s="10">
        <v>59.036299540000002</v>
      </c>
      <c r="K651" s="8">
        <f t="shared" si="63"/>
        <v>59</v>
      </c>
      <c r="L651" s="5" t="s">
        <v>87</v>
      </c>
    </row>
    <row r="652" spans="1:12">
      <c r="A652" s="6">
        <v>36</v>
      </c>
      <c r="B652" s="6">
        <v>43</v>
      </c>
      <c r="C652" s="6">
        <v>21</v>
      </c>
      <c r="D652" s="7">
        <v>28.36319404</v>
      </c>
      <c r="E652" s="8">
        <f t="shared" si="60"/>
        <v>28</v>
      </c>
      <c r="F652" s="7">
        <v>84.859360800000005</v>
      </c>
      <c r="G652" s="8">
        <f t="shared" si="61"/>
        <v>85</v>
      </c>
      <c r="H652" s="9">
        <v>7.1404378590000004</v>
      </c>
      <c r="I652" s="8">
        <f t="shared" si="62"/>
        <v>7</v>
      </c>
      <c r="J652" s="10">
        <v>52.93031105</v>
      </c>
      <c r="K652" s="8">
        <f t="shared" si="63"/>
        <v>53</v>
      </c>
      <c r="L652" s="5" t="s">
        <v>87</v>
      </c>
    </row>
    <row r="653" spans="1:12">
      <c r="A653" s="6">
        <v>11</v>
      </c>
      <c r="B653" s="6">
        <v>46</v>
      </c>
      <c r="C653" s="6">
        <v>24</v>
      </c>
      <c r="D653" s="7">
        <v>27.652802179999998</v>
      </c>
      <c r="E653" s="8">
        <f t="shared" si="60"/>
        <v>28</v>
      </c>
      <c r="F653" s="7">
        <v>89.806506420000005</v>
      </c>
      <c r="G653" s="8">
        <f t="shared" si="61"/>
        <v>90</v>
      </c>
      <c r="H653" s="9">
        <v>6.4592520230000003</v>
      </c>
      <c r="I653" s="8">
        <f t="shared" si="62"/>
        <v>6</v>
      </c>
      <c r="J653" s="10">
        <v>56.52558045</v>
      </c>
      <c r="K653" s="8">
        <f t="shared" si="63"/>
        <v>57</v>
      </c>
      <c r="L653" s="5" t="s">
        <v>87</v>
      </c>
    </row>
    <row r="654" spans="1:12">
      <c r="A654" s="6">
        <v>34</v>
      </c>
      <c r="B654" s="6">
        <v>47</v>
      </c>
      <c r="C654" s="6">
        <v>19</v>
      </c>
      <c r="D654" s="7">
        <v>27.313727929999999</v>
      </c>
      <c r="E654" s="8">
        <f t="shared" si="60"/>
        <v>27</v>
      </c>
      <c r="F654" s="7">
        <v>85.448152320000005</v>
      </c>
      <c r="G654" s="8">
        <f t="shared" si="61"/>
        <v>85</v>
      </c>
      <c r="H654" s="9">
        <v>6.5687954040000003</v>
      </c>
      <c r="I654" s="8">
        <f t="shared" si="62"/>
        <v>7</v>
      </c>
      <c r="J654" s="10">
        <v>53.152231229999998</v>
      </c>
      <c r="K654" s="8">
        <f t="shared" si="63"/>
        <v>53</v>
      </c>
      <c r="L654" s="5" t="s">
        <v>87</v>
      </c>
    </row>
    <row r="655" spans="1:12">
      <c r="A655" s="6">
        <v>21</v>
      </c>
      <c r="B655" s="6">
        <v>44</v>
      </c>
      <c r="C655" s="6">
        <v>18</v>
      </c>
      <c r="D655" s="7">
        <v>27.06909959</v>
      </c>
      <c r="E655" s="8">
        <f t="shared" si="60"/>
        <v>27</v>
      </c>
      <c r="F655" s="7">
        <v>86.899341079999999</v>
      </c>
      <c r="G655" s="8">
        <f t="shared" si="61"/>
        <v>87</v>
      </c>
      <c r="H655" s="9">
        <v>7.1285108900000003</v>
      </c>
      <c r="I655" s="8">
        <f t="shared" si="62"/>
        <v>7</v>
      </c>
      <c r="J655" s="10">
        <v>50.467461159999999</v>
      </c>
      <c r="K655" s="8">
        <f t="shared" si="63"/>
        <v>50</v>
      </c>
      <c r="L655" s="5" t="s">
        <v>87</v>
      </c>
    </row>
    <row r="656" spans="1:12">
      <c r="A656" s="6">
        <v>17</v>
      </c>
      <c r="B656" s="6">
        <v>58</v>
      </c>
      <c r="C656" s="6">
        <v>20</v>
      </c>
      <c r="D656" s="7">
        <v>28.066428219999999</v>
      </c>
      <c r="E656" s="8">
        <f t="shared" si="60"/>
        <v>28</v>
      </c>
      <c r="F656" s="7">
        <v>85.916254510000002</v>
      </c>
      <c r="G656" s="8">
        <f t="shared" si="61"/>
        <v>86</v>
      </c>
      <c r="H656" s="9">
        <v>6.4293787900000003</v>
      </c>
      <c r="I656" s="8">
        <f t="shared" si="62"/>
        <v>6</v>
      </c>
      <c r="J656" s="10">
        <v>39.238310349999999</v>
      </c>
      <c r="K656" s="8">
        <f t="shared" si="63"/>
        <v>39</v>
      </c>
      <c r="L656" s="5" t="s">
        <v>87</v>
      </c>
    </row>
    <row r="657" spans="1:12">
      <c r="A657" s="6">
        <v>25</v>
      </c>
      <c r="B657" s="6">
        <v>40</v>
      </c>
      <c r="C657" s="6">
        <v>21</v>
      </c>
      <c r="D657" s="7">
        <v>27.733290780000001</v>
      </c>
      <c r="E657" s="8">
        <f t="shared" si="60"/>
        <v>28</v>
      </c>
      <c r="F657" s="7">
        <v>81.13903037</v>
      </c>
      <c r="G657" s="8">
        <f t="shared" si="61"/>
        <v>81</v>
      </c>
      <c r="H657" s="9">
        <v>6.2489009190000004</v>
      </c>
      <c r="I657" s="8">
        <f t="shared" si="62"/>
        <v>6</v>
      </c>
      <c r="J657" s="10">
        <v>44.175809110000003</v>
      </c>
      <c r="K657" s="8">
        <f t="shared" si="63"/>
        <v>44</v>
      </c>
      <c r="L657" s="5" t="s">
        <v>87</v>
      </c>
    </row>
    <row r="658" spans="1:12">
      <c r="A658" s="6">
        <v>2</v>
      </c>
      <c r="B658" s="6">
        <v>38</v>
      </c>
      <c r="C658" s="6">
        <v>18</v>
      </c>
      <c r="D658" s="7">
        <v>27.53632932</v>
      </c>
      <c r="E658" s="8">
        <f t="shared" si="60"/>
        <v>28</v>
      </c>
      <c r="F658" s="7">
        <v>89.929081710000006</v>
      </c>
      <c r="G658" s="8">
        <f t="shared" si="61"/>
        <v>90</v>
      </c>
      <c r="H658" s="9">
        <v>6.6198914980000003</v>
      </c>
      <c r="I658" s="8">
        <f t="shared" si="62"/>
        <v>7</v>
      </c>
      <c r="J658" s="10">
        <v>45.48591922</v>
      </c>
      <c r="K658" s="8">
        <f t="shared" si="63"/>
        <v>45</v>
      </c>
      <c r="L658" s="5" t="s">
        <v>87</v>
      </c>
    </row>
    <row r="659" spans="1:12">
      <c r="A659" s="6">
        <v>9</v>
      </c>
      <c r="B659" s="6">
        <v>48</v>
      </c>
      <c r="C659" s="6">
        <v>20</v>
      </c>
      <c r="D659" s="7">
        <v>29.664615940000001</v>
      </c>
      <c r="E659" s="8">
        <f t="shared" si="60"/>
        <v>30</v>
      </c>
      <c r="F659" s="7">
        <v>84.281875720000002</v>
      </c>
      <c r="G659" s="8">
        <f t="shared" si="61"/>
        <v>84</v>
      </c>
      <c r="H659" s="9">
        <v>6.3775685419999997</v>
      </c>
      <c r="I659" s="8">
        <f t="shared" si="62"/>
        <v>6</v>
      </c>
      <c r="J659" s="10">
        <v>56.095420019999999</v>
      </c>
      <c r="K659" s="8">
        <f t="shared" si="63"/>
        <v>56</v>
      </c>
      <c r="L659" s="5" t="s">
        <v>87</v>
      </c>
    </row>
    <row r="660" spans="1:12">
      <c r="A660" s="6">
        <v>37</v>
      </c>
      <c r="B660" s="6">
        <v>49</v>
      </c>
      <c r="C660" s="6">
        <v>25</v>
      </c>
      <c r="D660" s="7">
        <v>29.914544299999999</v>
      </c>
      <c r="E660" s="8">
        <f t="shared" si="60"/>
        <v>30</v>
      </c>
      <c r="F660" s="7">
        <v>85.853844440000003</v>
      </c>
      <c r="G660" s="8">
        <f t="shared" si="61"/>
        <v>86</v>
      </c>
      <c r="H660" s="9">
        <v>6.4154595920000004</v>
      </c>
      <c r="I660" s="8">
        <f t="shared" si="62"/>
        <v>6</v>
      </c>
      <c r="J660" s="10">
        <v>41.390815250000003</v>
      </c>
      <c r="K660" s="8">
        <f t="shared" si="63"/>
        <v>41</v>
      </c>
      <c r="L660" s="5" t="s">
        <v>87</v>
      </c>
    </row>
    <row r="661" spans="1:12">
      <c r="A661" s="6">
        <v>36</v>
      </c>
      <c r="B661" s="6">
        <v>38</v>
      </c>
      <c r="C661" s="6">
        <v>15</v>
      </c>
      <c r="D661" s="7">
        <v>28.36363858</v>
      </c>
      <c r="E661" s="8">
        <f t="shared" si="60"/>
        <v>28</v>
      </c>
      <c r="F661" s="7">
        <v>87.598106569999999</v>
      </c>
      <c r="G661" s="8">
        <f t="shared" si="61"/>
        <v>88</v>
      </c>
      <c r="H661" s="9">
        <v>6.3206620119999997</v>
      </c>
      <c r="I661" s="8">
        <f t="shared" si="62"/>
        <v>6</v>
      </c>
      <c r="J661" s="10">
        <v>57.995243590000001</v>
      </c>
      <c r="K661" s="8">
        <f t="shared" si="63"/>
        <v>58</v>
      </c>
      <c r="L661" s="5" t="s">
        <v>87</v>
      </c>
    </row>
    <row r="662" spans="1:12">
      <c r="A662" s="6">
        <v>40</v>
      </c>
      <c r="B662" s="6">
        <v>58</v>
      </c>
      <c r="C662" s="6">
        <v>15</v>
      </c>
      <c r="D662" s="7">
        <v>29.464160419999999</v>
      </c>
      <c r="E662" s="8">
        <f t="shared" si="60"/>
        <v>29</v>
      </c>
      <c r="F662" s="7">
        <v>87.608900090000006</v>
      </c>
      <c r="G662" s="8">
        <f t="shared" si="61"/>
        <v>88</v>
      </c>
      <c r="H662" s="9">
        <v>6.978400282</v>
      </c>
      <c r="I662" s="8">
        <f t="shared" si="62"/>
        <v>7</v>
      </c>
      <c r="J662" s="10">
        <v>43.154114720000003</v>
      </c>
      <c r="K662" s="8">
        <f t="shared" si="63"/>
        <v>43</v>
      </c>
      <c r="L662" s="5" t="s">
        <v>87</v>
      </c>
    </row>
    <row r="663" spans="1:12">
      <c r="A663" s="6">
        <v>30</v>
      </c>
      <c r="B663" s="6">
        <v>44</v>
      </c>
      <c r="C663" s="6">
        <v>16</v>
      </c>
      <c r="D663" s="7">
        <v>29.73013036</v>
      </c>
      <c r="E663" s="8">
        <f t="shared" si="60"/>
        <v>30</v>
      </c>
      <c r="F663" s="7">
        <v>82.891663809999997</v>
      </c>
      <c r="G663" s="8">
        <f t="shared" si="61"/>
        <v>83</v>
      </c>
      <c r="H663" s="9">
        <v>6.4423355930000001</v>
      </c>
      <c r="I663" s="8">
        <f t="shared" si="62"/>
        <v>6</v>
      </c>
      <c r="J663" s="10">
        <v>50.915112749999999</v>
      </c>
      <c r="K663" s="8">
        <f t="shared" si="63"/>
        <v>51</v>
      </c>
      <c r="L663" s="5" t="s">
        <v>87</v>
      </c>
    </row>
    <row r="664" spans="1:12">
      <c r="A664" s="6">
        <v>1</v>
      </c>
      <c r="B664" s="6">
        <v>59</v>
      </c>
      <c r="C664" s="6">
        <v>23</v>
      </c>
      <c r="D664" s="7">
        <v>27.468529889999999</v>
      </c>
      <c r="E664" s="8">
        <f t="shared" si="60"/>
        <v>27</v>
      </c>
      <c r="F664" s="7">
        <v>87.176490000000001</v>
      </c>
      <c r="G664" s="8">
        <f t="shared" si="61"/>
        <v>87</v>
      </c>
      <c r="H664" s="9">
        <v>7.1843988320000003</v>
      </c>
      <c r="I664" s="8">
        <f t="shared" si="62"/>
        <v>7</v>
      </c>
      <c r="J664" s="10">
        <v>43.784209840000003</v>
      </c>
      <c r="K664" s="8">
        <f t="shared" si="63"/>
        <v>44</v>
      </c>
      <c r="L664" s="5" t="s">
        <v>87</v>
      </c>
    </row>
    <row r="665" spans="1:12">
      <c r="A665" s="6">
        <v>9</v>
      </c>
      <c r="B665" s="6">
        <v>48</v>
      </c>
      <c r="C665" s="6">
        <v>22</v>
      </c>
      <c r="D665" s="7">
        <v>27.770762850000001</v>
      </c>
      <c r="E665" s="8">
        <f t="shared" si="60"/>
        <v>28</v>
      </c>
      <c r="F665" s="7">
        <v>87.099795490000005</v>
      </c>
      <c r="G665" s="8">
        <f t="shared" si="61"/>
        <v>87</v>
      </c>
      <c r="H665" s="9">
        <v>6.4029262210000004</v>
      </c>
      <c r="I665" s="8">
        <f t="shared" si="62"/>
        <v>6</v>
      </c>
      <c r="J665" s="10">
        <v>49.508126240000003</v>
      </c>
      <c r="K665" s="8">
        <f t="shared" si="63"/>
        <v>50</v>
      </c>
      <c r="L665" s="5" t="s">
        <v>87</v>
      </c>
    </row>
    <row r="666" spans="1:12">
      <c r="A666" s="6">
        <v>14</v>
      </c>
      <c r="B666" s="6">
        <v>41</v>
      </c>
      <c r="C666" s="6">
        <v>17</v>
      </c>
      <c r="D666" s="7">
        <v>29.129395240000001</v>
      </c>
      <c r="E666" s="8">
        <f t="shared" si="60"/>
        <v>29</v>
      </c>
      <c r="F666" s="7">
        <v>88.483125979999997</v>
      </c>
      <c r="G666" s="8">
        <f t="shared" si="61"/>
        <v>88</v>
      </c>
      <c r="H666" s="9">
        <v>7.0859823249999998</v>
      </c>
      <c r="I666" s="8">
        <f t="shared" si="62"/>
        <v>7</v>
      </c>
      <c r="J666" s="10">
        <v>36.450128239999998</v>
      </c>
      <c r="K666" s="8">
        <f t="shared" si="63"/>
        <v>36</v>
      </c>
      <c r="L666" s="5" t="s">
        <v>87</v>
      </c>
    </row>
    <row r="667" spans="1:12">
      <c r="A667" s="6">
        <v>35</v>
      </c>
      <c r="B667" s="6">
        <v>52</v>
      </c>
      <c r="C667" s="6">
        <v>19</v>
      </c>
      <c r="D667" s="7">
        <v>27.10606808</v>
      </c>
      <c r="E667" s="8">
        <f t="shared" si="60"/>
        <v>27</v>
      </c>
      <c r="F667" s="7">
        <v>89.895933279999994</v>
      </c>
      <c r="G667" s="8">
        <f t="shared" si="61"/>
        <v>90</v>
      </c>
      <c r="H667" s="9">
        <v>6.6985740849999997</v>
      </c>
      <c r="I667" s="8">
        <f t="shared" si="62"/>
        <v>7</v>
      </c>
      <c r="J667" s="10">
        <v>37.456806110000002</v>
      </c>
      <c r="K667" s="8">
        <f t="shared" si="63"/>
        <v>37</v>
      </c>
      <c r="L667" s="5" t="s">
        <v>87</v>
      </c>
    </row>
    <row r="668" spans="1:12">
      <c r="A668" s="6">
        <v>31</v>
      </c>
      <c r="B668" s="6">
        <v>48</v>
      </c>
      <c r="C668" s="6">
        <v>17</v>
      </c>
      <c r="D668" s="7">
        <v>28.880789450000002</v>
      </c>
      <c r="E668" s="8">
        <f t="shared" si="60"/>
        <v>29</v>
      </c>
      <c r="F668" s="7">
        <v>86.942068169999999</v>
      </c>
      <c r="G668" s="8">
        <f t="shared" si="61"/>
        <v>87</v>
      </c>
      <c r="H668" s="9">
        <v>6.5947394240000001</v>
      </c>
      <c r="I668" s="8">
        <f t="shared" si="62"/>
        <v>7</v>
      </c>
      <c r="J668" s="10">
        <v>53.797325450000002</v>
      </c>
      <c r="K668" s="8">
        <f t="shared" si="63"/>
        <v>54</v>
      </c>
      <c r="L668" s="5" t="s">
        <v>87</v>
      </c>
    </row>
    <row r="669" spans="1:12">
      <c r="A669" s="6">
        <v>4</v>
      </c>
      <c r="B669" s="6">
        <v>41</v>
      </c>
      <c r="C669" s="6">
        <v>20</v>
      </c>
      <c r="D669" s="7">
        <v>28.147208920000001</v>
      </c>
      <c r="E669" s="8">
        <f t="shared" si="60"/>
        <v>28</v>
      </c>
      <c r="F669" s="7">
        <v>83.800150900000006</v>
      </c>
      <c r="G669" s="8">
        <f t="shared" si="61"/>
        <v>84</v>
      </c>
      <c r="H669" s="9">
        <v>6.6479655080000004</v>
      </c>
      <c r="I669" s="8">
        <f t="shared" si="62"/>
        <v>7</v>
      </c>
      <c r="J669" s="10">
        <v>37.44800463</v>
      </c>
      <c r="K669" s="8">
        <f t="shared" si="63"/>
        <v>37</v>
      </c>
      <c r="L669" s="5" t="s">
        <v>87</v>
      </c>
    </row>
    <row r="670" spans="1:12">
      <c r="A670" s="6">
        <v>30</v>
      </c>
      <c r="B670" s="6">
        <v>37</v>
      </c>
      <c r="C670" s="6">
        <v>25</v>
      </c>
      <c r="D670" s="7">
        <v>29.89129144</v>
      </c>
      <c r="E670" s="8">
        <f t="shared" si="60"/>
        <v>30</v>
      </c>
      <c r="F670" s="7">
        <v>80.144871660000007</v>
      </c>
      <c r="G670" s="8">
        <f t="shared" si="61"/>
        <v>80</v>
      </c>
      <c r="H670" s="9">
        <v>7.1200324889999997</v>
      </c>
      <c r="I670" s="8">
        <f t="shared" si="62"/>
        <v>7</v>
      </c>
      <c r="J670" s="10">
        <v>54.796012699999999</v>
      </c>
      <c r="K670" s="8">
        <f t="shared" si="63"/>
        <v>55</v>
      </c>
      <c r="L670" s="5" t="s">
        <v>87</v>
      </c>
    </row>
    <row r="671" spans="1:12">
      <c r="A671" s="6">
        <v>9</v>
      </c>
      <c r="B671" s="6">
        <v>35</v>
      </c>
      <c r="C671" s="6">
        <v>20</v>
      </c>
      <c r="D671" s="7">
        <v>27.41503453</v>
      </c>
      <c r="E671" s="8">
        <f t="shared" si="60"/>
        <v>27</v>
      </c>
      <c r="F671" s="7">
        <v>80.980046610000002</v>
      </c>
      <c r="G671" s="8">
        <f t="shared" si="61"/>
        <v>81</v>
      </c>
      <c r="H671" s="9">
        <v>6.9138093200000004</v>
      </c>
      <c r="I671" s="8">
        <f t="shared" si="62"/>
        <v>7</v>
      </c>
      <c r="J671" s="10">
        <v>40.531732159999997</v>
      </c>
      <c r="K671" s="8">
        <f t="shared" si="63"/>
        <v>41</v>
      </c>
      <c r="L671" s="5" t="s">
        <v>87</v>
      </c>
    </row>
    <row r="672" spans="1:12">
      <c r="A672" s="6">
        <v>20</v>
      </c>
      <c r="B672" s="6">
        <v>41</v>
      </c>
      <c r="C672" s="6">
        <v>20</v>
      </c>
      <c r="D672" s="7">
        <v>29.27308605</v>
      </c>
      <c r="E672" s="8">
        <f t="shared" si="60"/>
        <v>29</v>
      </c>
      <c r="F672" s="7">
        <v>89.487502199999994</v>
      </c>
      <c r="G672" s="8">
        <f t="shared" si="61"/>
        <v>89</v>
      </c>
      <c r="H672" s="9">
        <v>7.0730482639999996</v>
      </c>
      <c r="I672" s="8">
        <f t="shared" si="62"/>
        <v>7</v>
      </c>
      <c r="J672" s="10">
        <v>50.924655399999999</v>
      </c>
      <c r="K672" s="8">
        <f t="shared" si="63"/>
        <v>51</v>
      </c>
      <c r="L672" s="5" t="s">
        <v>87</v>
      </c>
    </row>
    <row r="673" spans="1:12">
      <c r="A673" s="6">
        <v>37</v>
      </c>
      <c r="B673" s="6">
        <v>50</v>
      </c>
      <c r="C673" s="6">
        <v>23</v>
      </c>
      <c r="D673" s="7">
        <v>29.65296893</v>
      </c>
      <c r="E673" s="8">
        <f t="shared" si="60"/>
        <v>30</v>
      </c>
      <c r="F673" s="7">
        <v>88.485873859999998</v>
      </c>
      <c r="G673" s="8">
        <f t="shared" si="61"/>
        <v>88</v>
      </c>
      <c r="H673" s="9">
        <v>6.5304707000000004</v>
      </c>
      <c r="I673" s="8">
        <f t="shared" si="62"/>
        <v>7</v>
      </c>
      <c r="J673" s="10">
        <v>56.019131590000001</v>
      </c>
      <c r="K673" s="8">
        <f t="shared" si="63"/>
        <v>56</v>
      </c>
      <c r="L673" s="5" t="s">
        <v>87</v>
      </c>
    </row>
    <row r="674" spans="1:12">
      <c r="A674" s="6">
        <v>34</v>
      </c>
      <c r="B674" s="6">
        <v>35</v>
      </c>
      <c r="C674" s="6">
        <v>21</v>
      </c>
      <c r="D674" s="7">
        <v>28.445249910000001</v>
      </c>
      <c r="E674" s="8">
        <f t="shared" si="60"/>
        <v>28</v>
      </c>
      <c r="F674" s="7">
        <v>82.676395420000006</v>
      </c>
      <c r="G674" s="8">
        <f t="shared" si="61"/>
        <v>83</v>
      </c>
      <c r="H674" s="9">
        <v>6.6843813570000004</v>
      </c>
      <c r="I674" s="8">
        <f t="shared" si="62"/>
        <v>7</v>
      </c>
      <c r="J674" s="10">
        <v>58.187131620000002</v>
      </c>
      <c r="K674" s="8">
        <f t="shared" si="63"/>
        <v>58</v>
      </c>
      <c r="L674" s="5" t="s">
        <v>87</v>
      </c>
    </row>
    <row r="675" spans="1:12">
      <c r="A675" s="6">
        <v>14</v>
      </c>
      <c r="B675" s="6">
        <v>37</v>
      </c>
      <c r="C675" s="6">
        <v>15</v>
      </c>
      <c r="D675" s="7">
        <v>27.962356809999999</v>
      </c>
      <c r="E675" s="8">
        <f t="shared" si="60"/>
        <v>28</v>
      </c>
      <c r="F675" s="7">
        <v>83.975867969999996</v>
      </c>
      <c r="G675" s="8">
        <f t="shared" si="61"/>
        <v>84</v>
      </c>
      <c r="H675" s="9">
        <v>6.5813513739999996</v>
      </c>
      <c r="I675" s="8">
        <f t="shared" si="62"/>
        <v>7</v>
      </c>
      <c r="J675" s="10">
        <v>48.936695399999998</v>
      </c>
      <c r="K675" s="8">
        <f t="shared" si="63"/>
        <v>49</v>
      </c>
      <c r="L675" s="5" t="s">
        <v>87</v>
      </c>
    </row>
    <row r="676" spans="1:12">
      <c r="A676" s="6">
        <v>23</v>
      </c>
      <c r="B676" s="6">
        <v>39</v>
      </c>
      <c r="C676" s="6">
        <v>22</v>
      </c>
      <c r="D676" s="7">
        <v>29.256493209999999</v>
      </c>
      <c r="E676" s="8">
        <f t="shared" si="60"/>
        <v>29</v>
      </c>
      <c r="F676" s="7">
        <v>81.979522239999994</v>
      </c>
      <c r="G676" s="8">
        <f t="shared" si="61"/>
        <v>82</v>
      </c>
      <c r="H676" s="9">
        <v>6.8648391499999999</v>
      </c>
      <c r="I676" s="8">
        <f t="shared" si="62"/>
        <v>7</v>
      </c>
      <c r="J676" s="10">
        <v>42.024832770000003</v>
      </c>
      <c r="K676" s="8">
        <f t="shared" si="63"/>
        <v>42</v>
      </c>
      <c r="L676" s="5" t="s">
        <v>87</v>
      </c>
    </row>
    <row r="677" spans="1:12">
      <c r="A677" s="6">
        <v>5</v>
      </c>
      <c r="B677" s="6">
        <v>45</v>
      </c>
      <c r="C677" s="6">
        <v>21</v>
      </c>
      <c r="D677" s="7">
        <v>28.362913850000002</v>
      </c>
      <c r="E677" s="8">
        <f t="shared" si="60"/>
        <v>28</v>
      </c>
      <c r="F677" s="7">
        <v>88.009892669999999</v>
      </c>
      <c r="G677" s="8">
        <f t="shared" si="61"/>
        <v>88</v>
      </c>
      <c r="H677" s="9">
        <v>6.4871242169999999</v>
      </c>
      <c r="I677" s="8">
        <f t="shared" si="62"/>
        <v>6</v>
      </c>
      <c r="J677" s="10">
        <v>43.051300769999997</v>
      </c>
      <c r="K677" s="8">
        <f t="shared" si="63"/>
        <v>43</v>
      </c>
      <c r="L677" s="5" t="s">
        <v>87</v>
      </c>
    </row>
    <row r="678" spans="1:12">
      <c r="A678" s="6">
        <v>22</v>
      </c>
      <c r="B678" s="6">
        <v>37</v>
      </c>
      <c r="C678" s="6">
        <v>20</v>
      </c>
      <c r="D678" s="7">
        <v>27.62749466</v>
      </c>
      <c r="E678" s="8">
        <f t="shared" si="60"/>
        <v>28</v>
      </c>
      <c r="F678" s="7">
        <v>86.49366929</v>
      </c>
      <c r="G678" s="8">
        <f t="shared" si="61"/>
        <v>86</v>
      </c>
      <c r="H678" s="9">
        <v>6.6057330680000002</v>
      </c>
      <c r="I678" s="8">
        <f t="shared" si="62"/>
        <v>7</v>
      </c>
      <c r="J678" s="10">
        <v>39.261376419999998</v>
      </c>
      <c r="K678" s="8">
        <f t="shared" si="63"/>
        <v>39</v>
      </c>
      <c r="L678" s="5" t="s">
        <v>87</v>
      </c>
    </row>
    <row r="679" spans="1:12">
      <c r="A679" s="6">
        <v>40</v>
      </c>
      <c r="B679" s="6">
        <v>51</v>
      </c>
      <c r="C679" s="6">
        <v>17</v>
      </c>
      <c r="D679" s="7">
        <v>28.660863490000001</v>
      </c>
      <c r="E679" s="8">
        <f t="shared" si="60"/>
        <v>29</v>
      </c>
      <c r="F679" s="7">
        <v>86.121945679999996</v>
      </c>
      <c r="G679" s="8">
        <f t="shared" si="61"/>
        <v>86</v>
      </c>
      <c r="H679" s="9">
        <v>6.860602782</v>
      </c>
      <c r="I679" s="8">
        <f t="shared" si="62"/>
        <v>7</v>
      </c>
      <c r="J679" s="10">
        <v>50.015343170000001</v>
      </c>
      <c r="K679" s="8">
        <f t="shared" si="63"/>
        <v>50</v>
      </c>
      <c r="L679" s="5" t="s">
        <v>87</v>
      </c>
    </row>
    <row r="680" spans="1:12">
      <c r="A680" s="6">
        <v>27</v>
      </c>
      <c r="B680" s="6">
        <v>56</v>
      </c>
      <c r="C680" s="6">
        <v>20</v>
      </c>
      <c r="D680" s="7">
        <v>29.2114218</v>
      </c>
      <c r="E680" s="8">
        <f t="shared" si="60"/>
        <v>29</v>
      </c>
      <c r="F680" s="7">
        <v>87.114978050000005</v>
      </c>
      <c r="G680" s="8">
        <f t="shared" si="61"/>
        <v>87</v>
      </c>
      <c r="H680" s="9">
        <v>6.4187429900000001</v>
      </c>
      <c r="I680" s="8">
        <f t="shared" si="62"/>
        <v>6</v>
      </c>
      <c r="J680" s="10">
        <v>51.538482180000003</v>
      </c>
      <c r="K680" s="8">
        <f t="shared" si="63"/>
        <v>52</v>
      </c>
      <c r="L680" s="5" t="s">
        <v>87</v>
      </c>
    </row>
    <row r="681" spans="1:12">
      <c r="A681" s="6">
        <v>31</v>
      </c>
      <c r="B681" s="6">
        <v>40</v>
      </c>
      <c r="C681" s="6">
        <v>22</v>
      </c>
      <c r="D681" s="7">
        <v>29.408893849999998</v>
      </c>
      <c r="E681" s="8">
        <f t="shared" si="60"/>
        <v>29</v>
      </c>
      <c r="F681" s="7">
        <v>86.160634920000007</v>
      </c>
      <c r="G681" s="8">
        <f t="shared" si="61"/>
        <v>86</v>
      </c>
      <c r="H681" s="9">
        <v>6.365513634</v>
      </c>
      <c r="I681" s="8">
        <f t="shared" si="62"/>
        <v>6</v>
      </c>
      <c r="J681" s="10">
        <v>53.354869770000001</v>
      </c>
      <c r="K681" s="8">
        <f t="shared" si="63"/>
        <v>53</v>
      </c>
      <c r="L681" s="5" t="s">
        <v>87</v>
      </c>
    </row>
    <row r="682" spans="1:12">
      <c r="A682" s="6">
        <v>38</v>
      </c>
      <c r="B682" s="6">
        <v>36</v>
      </c>
      <c r="C682" s="6">
        <v>21</v>
      </c>
      <c r="D682" s="7">
        <v>28.029526229999998</v>
      </c>
      <c r="E682" s="8">
        <f t="shared" si="60"/>
        <v>28</v>
      </c>
      <c r="F682" s="7">
        <v>84.884573200000005</v>
      </c>
      <c r="G682" s="8">
        <f t="shared" si="61"/>
        <v>85</v>
      </c>
      <c r="H682" s="9">
        <v>6.5563729659999996</v>
      </c>
      <c r="I682" s="8">
        <f t="shared" si="62"/>
        <v>7</v>
      </c>
      <c r="J682" s="10">
        <v>36.120429270000002</v>
      </c>
      <c r="K682" s="8">
        <f t="shared" si="63"/>
        <v>36</v>
      </c>
      <c r="L682" s="5" t="s">
        <v>87</v>
      </c>
    </row>
    <row r="683" spans="1:12">
      <c r="A683" s="6">
        <v>6</v>
      </c>
      <c r="B683" s="6">
        <v>37</v>
      </c>
      <c r="C683" s="6">
        <v>17</v>
      </c>
      <c r="D683" s="7">
        <v>28.08657178</v>
      </c>
      <c r="E683" s="8">
        <f t="shared" si="60"/>
        <v>28</v>
      </c>
      <c r="F683" s="7">
        <v>80.350059270000003</v>
      </c>
      <c r="G683" s="8">
        <f t="shared" si="61"/>
        <v>80</v>
      </c>
      <c r="H683" s="9">
        <v>6.7606942280000002</v>
      </c>
      <c r="I683" s="8">
        <f t="shared" si="62"/>
        <v>7</v>
      </c>
      <c r="J683" s="10">
        <v>38.144767809999998</v>
      </c>
      <c r="K683" s="8">
        <f t="shared" si="63"/>
        <v>38</v>
      </c>
      <c r="L683" s="5" t="s">
        <v>87</v>
      </c>
    </row>
    <row r="684" spans="1:12">
      <c r="A684" s="6">
        <v>6</v>
      </c>
      <c r="B684" s="6">
        <v>47</v>
      </c>
      <c r="C684" s="6">
        <v>18</v>
      </c>
      <c r="D684" s="7">
        <v>29.16174608</v>
      </c>
      <c r="E684" s="8">
        <f t="shared" si="60"/>
        <v>29</v>
      </c>
      <c r="F684" s="7">
        <v>80.280381460000001</v>
      </c>
      <c r="G684" s="8">
        <f t="shared" si="61"/>
        <v>80</v>
      </c>
      <c r="H684" s="9">
        <v>6.715276663</v>
      </c>
      <c r="I684" s="8">
        <f t="shared" si="62"/>
        <v>7</v>
      </c>
      <c r="J684" s="10">
        <v>40.16545979</v>
      </c>
      <c r="K684" s="8">
        <f t="shared" si="63"/>
        <v>40</v>
      </c>
      <c r="L684" s="5" t="s">
        <v>87</v>
      </c>
    </row>
    <row r="685" spans="1:12">
      <c r="A685" s="6">
        <v>24</v>
      </c>
      <c r="B685" s="6">
        <v>44</v>
      </c>
      <c r="C685" s="6">
        <v>17</v>
      </c>
      <c r="D685" s="7">
        <v>29.8596912</v>
      </c>
      <c r="E685" s="8">
        <f t="shared" si="60"/>
        <v>30</v>
      </c>
      <c r="F685" s="7">
        <v>80.034996480000004</v>
      </c>
      <c r="G685" s="8">
        <f t="shared" si="61"/>
        <v>80</v>
      </c>
      <c r="H685" s="9">
        <v>6.6663805119999999</v>
      </c>
      <c r="I685" s="8">
        <f t="shared" si="62"/>
        <v>7</v>
      </c>
      <c r="J685" s="10">
        <v>50.664875019999997</v>
      </c>
      <c r="K685" s="8">
        <f t="shared" si="63"/>
        <v>51</v>
      </c>
      <c r="L685" s="5" t="s">
        <v>87</v>
      </c>
    </row>
    <row r="686" spans="1:12">
      <c r="A686" s="6">
        <v>25</v>
      </c>
      <c r="B686" s="6">
        <v>59</v>
      </c>
      <c r="C686" s="6">
        <v>19</v>
      </c>
      <c r="D686" s="7">
        <v>29.066314940000002</v>
      </c>
      <c r="E686" s="8">
        <f t="shared" si="60"/>
        <v>29</v>
      </c>
      <c r="F686" s="7">
        <v>83.686920299999997</v>
      </c>
      <c r="G686" s="8">
        <f t="shared" si="61"/>
        <v>84</v>
      </c>
      <c r="H686" s="9">
        <v>6.6266297979999997</v>
      </c>
      <c r="I686" s="8">
        <f t="shared" si="62"/>
        <v>7</v>
      </c>
      <c r="J686" s="10">
        <v>43.951837259999998</v>
      </c>
      <c r="K686" s="8">
        <f t="shared" si="63"/>
        <v>44</v>
      </c>
      <c r="L686" s="5" t="s">
        <v>87</v>
      </c>
    </row>
    <row r="687" spans="1:12">
      <c r="A687" s="6">
        <v>32</v>
      </c>
      <c r="B687" s="6">
        <v>56</v>
      </c>
      <c r="C687" s="6">
        <v>21</v>
      </c>
      <c r="D687" s="7">
        <v>27.385389969999999</v>
      </c>
      <c r="E687" s="8">
        <f t="shared" si="60"/>
        <v>27</v>
      </c>
      <c r="F687" s="7">
        <v>88.666639529999998</v>
      </c>
      <c r="G687" s="8">
        <f t="shared" si="61"/>
        <v>89</v>
      </c>
      <c r="H687" s="9">
        <v>6.7027724649999998</v>
      </c>
      <c r="I687" s="8">
        <f t="shared" si="62"/>
        <v>7</v>
      </c>
      <c r="J687" s="10">
        <v>58.299330730000001</v>
      </c>
      <c r="K687" s="8">
        <f t="shared" si="63"/>
        <v>58</v>
      </c>
      <c r="L687" s="5" t="s">
        <v>87</v>
      </c>
    </row>
    <row r="688" spans="1:12">
      <c r="A688" s="6">
        <v>8</v>
      </c>
      <c r="B688" s="6">
        <v>45</v>
      </c>
      <c r="C688" s="6">
        <v>18</v>
      </c>
      <c r="D688" s="7">
        <v>27.930349410000002</v>
      </c>
      <c r="E688" s="8">
        <f t="shared" si="60"/>
        <v>28</v>
      </c>
      <c r="F688" s="7">
        <v>85.420587150000003</v>
      </c>
      <c r="G688" s="8">
        <f t="shared" si="61"/>
        <v>85</v>
      </c>
      <c r="H688" s="9">
        <v>7.0110305149999999</v>
      </c>
      <c r="I688" s="8">
        <f t="shared" si="62"/>
        <v>7</v>
      </c>
      <c r="J688" s="10">
        <v>43.250956080000002</v>
      </c>
      <c r="K688" s="8">
        <f t="shared" si="63"/>
        <v>43</v>
      </c>
      <c r="L688" s="5" t="s">
        <v>87</v>
      </c>
    </row>
    <row r="689" spans="1:12">
      <c r="A689" s="6">
        <v>19</v>
      </c>
      <c r="B689" s="6">
        <v>39</v>
      </c>
      <c r="C689" s="6">
        <v>17</v>
      </c>
      <c r="D689" s="7">
        <v>29.2808618</v>
      </c>
      <c r="E689" s="8">
        <f t="shared" si="60"/>
        <v>29</v>
      </c>
      <c r="F689" s="7">
        <v>81.8009244</v>
      </c>
      <c r="G689" s="8">
        <f t="shared" si="61"/>
        <v>82</v>
      </c>
      <c r="H689" s="9">
        <v>6.8901564950000003</v>
      </c>
      <c r="I689" s="8">
        <f t="shared" si="62"/>
        <v>7</v>
      </c>
      <c r="J689" s="10">
        <v>44.474274360000003</v>
      </c>
      <c r="K689" s="8">
        <f t="shared" si="63"/>
        <v>44</v>
      </c>
      <c r="L689" s="5" t="s">
        <v>87</v>
      </c>
    </row>
    <row r="690" spans="1:12">
      <c r="A690" s="6">
        <v>39</v>
      </c>
      <c r="B690" s="6">
        <v>37</v>
      </c>
      <c r="C690" s="6">
        <v>15</v>
      </c>
      <c r="D690" s="7">
        <v>28.997314500000002</v>
      </c>
      <c r="E690" s="8">
        <f t="shared" si="60"/>
        <v>29</v>
      </c>
      <c r="F690" s="7">
        <v>83.789115150000001</v>
      </c>
      <c r="G690" s="8">
        <f t="shared" si="61"/>
        <v>84</v>
      </c>
      <c r="H690" s="9">
        <v>6.8217470520000001</v>
      </c>
      <c r="I690" s="8">
        <f t="shared" si="62"/>
        <v>7</v>
      </c>
      <c r="J690" s="10">
        <v>59.844992079999997</v>
      </c>
      <c r="K690" s="8">
        <f t="shared" si="63"/>
        <v>60</v>
      </c>
      <c r="L690" s="5" t="s">
        <v>87</v>
      </c>
    </row>
    <row r="691" spans="1:12">
      <c r="A691" s="6">
        <v>33</v>
      </c>
      <c r="B691" s="6">
        <v>37</v>
      </c>
      <c r="C691" s="6">
        <v>19</v>
      </c>
      <c r="D691" s="7">
        <v>27.92678579</v>
      </c>
      <c r="E691" s="8">
        <f t="shared" si="60"/>
        <v>28</v>
      </c>
      <c r="F691" s="7">
        <v>86.554319599999999</v>
      </c>
      <c r="G691" s="8">
        <f t="shared" si="61"/>
        <v>87</v>
      </c>
      <c r="H691" s="9">
        <v>7.1831899220000004</v>
      </c>
      <c r="I691" s="8">
        <f t="shared" si="62"/>
        <v>7</v>
      </c>
      <c r="J691" s="10">
        <v>43.482619399999997</v>
      </c>
      <c r="K691" s="8">
        <f t="shared" si="63"/>
        <v>43</v>
      </c>
      <c r="L691" s="5" t="s">
        <v>87</v>
      </c>
    </row>
    <row r="692" spans="1:12">
      <c r="A692" s="6">
        <v>26</v>
      </c>
      <c r="B692" s="6">
        <v>54</v>
      </c>
      <c r="C692" s="6">
        <v>17</v>
      </c>
      <c r="D692" s="7">
        <v>28.547413500000001</v>
      </c>
      <c r="E692" s="8">
        <f t="shared" si="60"/>
        <v>29</v>
      </c>
      <c r="F692" s="7">
        <v>88.957045399999998</v>
      </c>
      <c r="G692" s="8">
        <f t="shared" si="61"/>
        <v>89</v>
      </c>
      <c r="H692" s="9">
        <v>6.2725882200000003</v>
      </c>
      <c r="I692" s="8">
        <f t="shared" si="62"/>
        <v>6</v>
      </c>
      <c r="J692" s="10">
        <v>49.489724500000001</v>
      </c>
      <c r="K692" s="8">
        <f t="shared" si="63"/>
        <v>49</v>
      </c>
      <c r="L692" s="5" t="s">
        <v>87</v>
      </c>
    </row>
    <row r="693" spans="1:12">
      <c r="A693" s="6">
        <v>21</v>
      </c>
      <c r="B693" s="6">
        <v>51</v>
      </c>
      <c r="C693" s="6">
        <v>15</v>
      </c>
      <c r="D693" s="7">
        <v>29.36488409</v>
      </c>
      <c r="E693" s="8">
        <f t="shared" si="60"/>
        <v>29</v>
      </c>
      <c r="F693" s="7">
        <v>89.1886954</v>
      </c>
      <c r="G693" s="8">
        <f t="shared" si="61"/>
        <v>89</v>
      </c>
      <c r="H693" s="9">
        <v>6.6791274820000002</v>
      </c>
      <c r="I693" s="8">
        <f t="shared" si="62"/>
        <v>7</v>
      </c>
      <c r="J693" s="10">
        <v>48.301593250000003</v>
      </c>
      <c r="K693" s="8">
        <f t="shared" si="63"/>
        <v>48</v>
      </c>
      <c r="L693" s="5" t="s">
        <v>87</v>
      </c>
    </row>
    <row r="694" spans="1:12">
      <c r="A694" s="6">
        <v>22</v>
      </c>
      <c r="B694" s="6">
        <v>54</v>
      </c>
      <c r="C694" s="6">
        <v>20</v>
      </c>
      <c r="D694" s="7">
        <v>28.561498050000001</v>
      </c>
      <c r="E694" s="8">
        <f t="shared" si="60"/>
        <v>29</v>
      </c>
      <c r="F694" s="7">
        <v>83.638021949999995</v>
      </c>
      <c r="G694" s="8">
        <f t="shared" si="61"/>
        <v>84</v>
      </c>
      <c r="H694" s="9">
        <v>6.6898251550000003</v>
      </c>
      <c r="I694" s="8">
        <f t="shared" si="62"/>
        <v>7</v>
      </c>
      <c r="J694" s="10">
        <v>41.013131999999999</v>
      </c>
      <c r="K694" s="8">
        <f t="shared" si="63"/>
        <v>41</v>
      </c>
      <c r="L694" s="5" t="s">
        <v>87</v>
      </c>
    </row>
    <row r="695" spans="1:12">
      <c r="A695" s="6">
        <v>29</v>
      </c>
      <c r="B695" s="6">
        <v>45</v>
      </c>
      <c r="C695" s="6">
        <v>16</v>
      </c>
      <c r="D695" s="7">
        <v>28.436834869999998</v>
      </c>
      <c r="E695" s="8">
        <f t="shared" si="60"/>
        <v>28</v>
      </c>
      <c r="F695" s="7">
        <v>87.913326819999995</v>
      </c>
      <c r="G695" s="8">
        <f t="shared" si="61"/>
        <v>88</v>
      </c>
      <c r="H695" s="9">
        <v>6.5833819389999997</v>
      </c>
      <c r="I695" s="8">
        <f t="shared" si="62"/>
        <v>7</v>
      </c>
      <c r="J695" s="10">
        <v>43.120632890000003</v>
      </c>
      <c r="K695" s="8">
        <f t="shared" si="63"/>
        <v>43</v>
      </c>
      <c r="L695" s="5" t="s">
        <v>87</v>
      </c>
    </row>
    <row r="696" spans="1:12">
      <c r="A696" s="6">
        <v>4</v>
      </c>
      <c r="B696" s="6">
        <v>40</v>
      </c>
      <c r="C696" s="6">
        <v>21</v>
      </c>
      <c r="D696" s="7">
        <v>28.797281470000001</v>
      </c>
      <c r="E696" s="8">
        <f t="shared" si="60"/>
        <v>29</v>
      </c>
      <c r="F696" s="7">
        <v>80.457444219999999</v>
      </c>
      <c r="G696" s="8">
        <f t="shared" si="61"/>
        <v>80</v>
      </c>
      <c r="H696" s="9">
        <v>6.7255510620000001</v>
      </c>
      <c r="I696" s="8">
        <f t="shared" si="62"/>
        <v>7</v>
      </c>
      <c r="J696" s="10">
        <v>44.300705170000001</v>
      </c>
      <c r="K696" s="8">
        <f t="shared" si="63"/>
        <v>44</v>
      </c>
      <c r="L696" s="5" t="s">
        <v>87</v>
      </c>
    </row>
    <row r="697" spans="1:12">
      <c r="A697" s="6">
        <v>10</v>
      </c>
      <c r="B697" s="6">
        <v>37</v>
      </c>
      <c r="C697" s="6">
        <v>22</v>
      </c>
      <c r="D697" s="7">
        <v>28.727526699999999</v>
      </c>
      <c r="E697" s="8">
        <f t="shared" si="60"/>
        <v>29</v>
      </c>
      <c r="F697" s="7">
        <v>89.127603590000007</v>
      </c>
      <c r="G697" s="8">
        <f t="shared" si="61"/>
        <v>89</v>
      </c>
      <c r="H697" s="9">
        <v>7.0697478140000003</v>
      </c>
      <c r="I697" s="8">
        <f t="shared" si="62"/>
        <v>7</v>
      </c>
      <c r="J697" s="10">
        <v>58.52974279</v>
      </c>
      <c r="K697" s="8">
        <f t="shared" si="63"/>
        <v>59</v>
      </c>
      <c r="L697" s="5" t="s">
        <v>87</v>
      </c>
    </row>
    <row r="698" spans="1:12">
      <c r="A698" s="6">
        <v>4</v>
      </c>
      <c r="B698" s="6">
        <v>44</v>
      </c>
      <c r="C698" s="6">
        <v>19</v>
      </c>
      <c r="D698" s="7">
        <v>27.95639663</v>
      </c>
      <c r="E698" s="8">
        <f t="shared" si="60"/>
        <v>28</v>
      </c>
      <c r="F698" s="7">
        <v>83.527060379999995</v>
      </c>
      <c r="G698" s="8">
        <f t="shared" si="61"/>
        <v>84</v>
      </c>
      <c r="H698" s="9">
        <v>6.9219938780000003</v>
      </c>
      <c r="I698" s="8">
        <f t="shared" si="62"/>
        <v>7</v>
      </c>
      <c r="J698" s="10">
        <v>43.257267519999999</v>
      </c>
      <c r="K698" s="8">
        <f t="shared" si="63"/>
        <v>43</v>
      </c>
      <c r="L698" s="5" t="s">
        <v>87</v>
      </c>
    </row>
    <row r="699" spans="1:12">
      <c r="A699" s="6">
        <v>20</v>
      </c>
      <c r="B699" s="6">
        <v>45</v>
      </c>
      <c r="C699" s="6">
        <v>17</v>
      </c>
      <c r="D699" s="7">
        <v>28.174586619999999</v>
      </c>
      <c r="E699" s="8">
        <f t="shared" si="60"/>
        <v>28</v>
      </c>
      <c r="F699" s="7">
        <v>83.696593179999994</v>
      </c>
      <c r="G699" s="8">
        <f t="shared" si="61"/>
        <v>84</v>
      </c>
      <c r="H699" s="9">
        <v>6.7709553170000003</v>
      </c>
      <c r="I699" s="8">
        <f t="shared" si="62"/>
        <v>7</v>
      </c>
      <c r="J699" s="10">
        <v>37.246465499999999</v>
      </c>
      <c r="K699" s="8">
        <f t="shared" si="63"/>
        <v>37</v>
      </c>
      <c r="L699" s="5" t="s">
        <v>87</v>
      </c>
    </row>
    <row r="700" spans="1:12">
      <c r="A700" s="6">
        <v>23</v>
      </c>
      <c r="B700" s="6">
        <v>45</v>
      </c>
      <c r="C700" s="6">
        <v>23</v>
      </c>
      <c r="D700" s="7">
        <v>28.776535190000001</v>
      </c>
      <c r="E700" s="8">
        <f t="shared" si="60"/>
        <v>29</v>
      </c>
      <c r="F700" s="7">
        <v>86.691339790000001</v>
      </c>
      <c r="G700" s="8">
        <f t="shared" si="61"/>
        <v>87</v>
      </c>
      <c r="H700" s="9">
        <v>6.9831304660000004</v>
      </c>
      <c r="I700" s="8">
        <f t="shared" si="62"/>
        <v>7</v>
      </c>
      <c r="J700" s="10">
        <v>56.124432059999997</v>
      </c>
      <c r="K700" s="8">
        <f t="shared" si="63"/>
        <v>56</v>
      </c>
      <c r="L700" s="5" t="s">
        <v>87</v>
      </c>
    </row>
    <row r="701" spans="1:12">
      <c r="A701" s="6">
        <v>25</v>
      </c>
      <c r="B701" s="6">
        <v>48</v>
      </c>
      <c r="C701" s="6">
        <v>21</v>
      </c>
      <c r="D701" s="7">
        <v>28.438096999999999</v>
      </c>
      <c r="E701" s="8">
        <f t="shared" si="60"/>
        <v>28</v>
      </c>
      <c r="F701" s="7">
        <v>83.489913680000001</v>
      </c>
      <c r="G701" s="8">
        <f t="shared" si="61"/>
        <v>83</v>
      </c>
      <c r="H701" s="9">
        <v>6.2676843279999996</v>
      </c>
      <c r="I701" s="8">
        <f t="shared" si="62"/>
        <v>6</v>
      </c>
      <c r="J701" s="10">
        <v>52.554699759999998</v>
      </c>
      <c r="K701" s="8">
        <f t="shared" si="63"/>
        <v>53</v>
      </c>
      <c r="L701" s="5" t="s">
        <v>87</v>
      </c>
    </row>
    <row r="702" spans="1:12">
      <c r="A702" s="6">
        <v>56</v>
      </c>
      <c r="B702" s="6">
        <v>79</v>
      </c>
      <c r="C702" s="6">
        <v>15</v>
      </c>
      <c r="D702" s="7">
        <v>29.484399920000001</v>
      </c>
      <c r="E702" s="8">
        <f t="shared" si="60"/>
        <v>29</v>
      </c>
      <c r="F702" s="7">
        <v>63.199153250000002</v>
      </c>
      <c r="G702" s="8">
        <f t="shared" si="61"/>
        <v>63</v>
      </c>
      <c r="H702" s="9">
        <v>7.4545321370000002</v>
      </c>
      <c r="I702" s="8">
        <f t="shared" si="62"/>
        <v>7</v>
      </c>
      <c r="J702" s="10">
        <v>71.890907479999996</v>
      </c>
      <c r="K702" s="8">
        <f t="shared" si="63"/>
        <v>72</v>
      </c>
      <c r="L702" s="5" t="s">
        <v>98</v>
      </c>
    </row>
    <row r="703" spans="1:12">
      <c r="A703" s="6">
        <v>25</v>
      </c>
      <c r="B703" s="6">
        <v>62</v>
      </c>
      <c r="C703" s="6">
        <v>21</v>
      </c>
      <c r="D703" s="7">
        <v>26.734339649999999</v>
      </c>
      <c r="E703" s="8">
        <f t="shared" si="60"/>
        <v>27</v>
      </c>
      <c r="F703" s="7">
        <v>68.139997210000004</v>
      </c>
      <c r="G703" s="8">
        <f t="shared" si="61"/>
        <v>68</v>
      </c>
      <c r="H703" s="9">
        <v>7.0400560939999997</v>
      </c>
      <c r="I703" s="8">
        <f t="shared" si="62"/>
        <v>7</v>
      </c>
      <c r="J703" s="10">
        <v>67.150963759999996</v>
      </c>
      <c r="K703" s="8">
        <f t="shared" si="63"/>
        <v>67</v>
      </c>
      <c r="L703" s="5" t="s">
        <v>98</v>
      </c>
    </row>
    <row r="704" spans="1:12">
      <c r="A704" s="6">
        <v>42</v>
      </c>
      <c r="B704" s="6">
        <v>61</v>
      </c>
      <c r="C704" s="6">
        <v>22</v>
      </c>
      <c r="D704" s="7">
        <v>26.272744070000002</v>
      </c>
      <c r="E704" s="8">
        <f t="shared" si="60"/>
        <v>26</v>
      </c>
      <c r="F704" s="7">
        <v>62.288148569999997</v>
      </c>
      <c r="G704" s="8">
        <f t="shared" si="61"/>
        <v>62</v>
      </c>
      <c r="H704" s="9">
        <v>7.4186506679999997</v>
      </c>
      <c r="I704" s="8">
        <f t="shared" si="62"/>
        <v>7</v>
      </c>
      <c r="J704" s="10">
        <v>70.232075570000006</v>
      </c>
      <c r="K704" s="8">
        <f t="shared" si="63"/>
        <v>70</v>
      </c>
      <c r="L704" s="5" t="s">
        <v>98</v>
      </c>
    </row>
    <row r="705" spans="1:12">
      <c r="A705" s="6">
        <v>42</v>
      </c>
      <c r="B705" s="6">
        <v>73</v>
      </c>
      <c r="C705" s="6">
        <v>25</v>
      </c>
      <c r="D705" s="7">
        <v>34.036791839999999</v>
      </c>
      <c r="E705" s="8">
        <f t="shared" si="60"/>
        <v>34</v>
      </c>
      <c r="F705" s="7">
        <v>67.211138439999999</v>
      </c>
      <c r="G705" s="8">
        <f t="shared" si="61"/>
        <v>67</v>
      </c>
      <c r="H705" s="9">
        <v>6.5018693140000003</v>
      </c>
      <c r="I705" s="8">
        <f t="shared" si="62"/>
        <v>7</v>
      </c>
      <c r="J705" s="10">
        <v>73.235736009999997</v>
      </c>
      <c r="K705" s="8">
        <f t="shared" si="63"/>
        <v>73</v>
      </c>
      <c r="L705" s="5" t="s">
        <v>98</v>
      </c>
    </row>
    <row r="706" spans="1:12">
      <c r="A706" s="6">
        <v>44</v>
      </c>
      <c r="B706" s="6">
        <v>58</v>
      </c>
      <c r="C706" s="6">
        <v>18</v>
      </c>
      <c r="D706" s="7">
        <v>28.036440509999998</v>
      </c>
      <c r="E706" s="8">
        <f t="shared" si="60"/>
        <v>28</v>
      </c>
      <c r="F706" s="7">
        <v>65.066016640000001</v>
      </c>
      <c r="G706" s="8">
        <f t="shared" si="61"/>
        <v>65</v>
      </c>
      <c r="H706" s="9">
        <v>6.814410928</v>
      </c>
      <c r="I706" s="8">
        <f t="shared" si="62"/>
        <v>7</v>
      </c>
      <c r="J706" s="10">
        <v>72.495077409999993</v>
      </c>
      <c r="K706" s="8">
        <f t="shared" si="63"/>
        <v>72</v>
      </c>
      <c r="L706" s="5" t="s">
        <v>98</v>
      </c>
    </row>
    <row r="707" spans="1:12">
      <c r="A707" s="6">
        <v>50</v>
      </c>
      <c r="B707" s="6">
        <v>55</v>
      </c>
      <c r="C707" s="6">
        <v>16</v>
      </c>
      <c r="D707" s="7">
        <v>28.814607160000001</v>
      </c>
      <c r="E707" s="8">
        <f t="shared" ref="E707:E770" si="64">ROUND(D707, 0)</f>
        <v>29</v>
      </c>
      <c r="F707" s="7">
        <v>65.335381119999994</v>
      </c>
      <c r="G707" s="8">
        <f t="shared" ref="G707:G770" si="65">ROUND(F707, 0)</f>
        <v>65</v>
      </c>
      <c r="H707" s="9">
        <v>7.5814428879999998</v>
      </c>
      <c r="I707" s="8">
        <f t="shared" ref="I707:I770" si="66">ROUND(H707, 0)</f>
        <v>8</v>
      </c>
      <c r="J707" s="10">
        <v>62.262425329999999</v>
      </c>
      <c r="K707" s="8">
        <f t="shared" ref="K707:K770" si="67">ROUND(J707, 0)</f>
        <v>62</v>
      </c>
      <c r="L707" s="5" t="s">
        <v>98</v>
      </c>
    </row>
    <row r="708" spans="1:12">
      <c r="A708" s="6">
        <v>35</v>
      </c>
      <c r="B708" s="6">
        <v>72</v>
      </c>
      <c r="C708" s="6">
        <v>21</v>
      </c>
      <c r="D708" s="7">
        <v>34.036194940000001</v>
      </c>
      <c r="E708" s="8">
        <f t="shared" si="64"/>
        <v>34</v>
      </c>
      <c r="F708" s="7">
        <v>64.287913880000005</v>
      </c>
      <c r="G708" s="8">
        <f t="shared" si="65"/>
        <v>64</v>
      </c>
      <c r="H708" s="9">
        <v>7.7414187720000003</v>
      </c>
      <c r="I708" s="8">
        <f t="shared" si="66"/>
        <v>8</v>
      </c>
      <c r="J708" s="10">
        <v>66.855108680000001</v>
      </c>
      <c r="K708" s="8">
        <f t="shared" si="67"/>
        <v>67</v>
      </c>
      <c r="L708" s="5" t="s">
        <v>98</v>
      </c>
    </row>
    <row r="709" spans="1:12">
      <c r="A709" s="6">
        <v>30</v>
      </c>
      <c r="B709" s="6">
        <v>64</v>
      </c>
      <c r="C709" s="6">
        <v>20</v>
      </c>
      <c r="D709" s="7">
        <v>33.864293500000002</v>
      </c>
      <c r="E709" s="8">
        <f t="shared" si="64"/>
        <v>34</v>
      </c>
      <c r="F709" s="7">
        <v>61.570724980000001</v>
      </c>
      <c r="G709" s="8">
        <f t="shared" si="65"/>
        <v>62</v>
      </c>
      <c r="H709" s="9">
        <v>6.5735316140000002</v>
      </c>
      <c r="I709" s="8">
        <f t="shared" si="66"/>
        <v>7</v>
      </c>
      <c r="J709" s="10">
        <v>68.021998249999996</v>
      </c>
      <c r="K709" s="8">
        <f t="shared" si="67"/>
        <v>68</v>
      </c>
      <c r="L709" s="5" t="s">
        <v>98</v>
      </c>
    </row>
    <row r="710" spans="1:12">
      <c r="A710" s="6">
        <v>27</v>
      </c>
      <c r="B710" s="6">
        <v>64</v>
      </c>
      <c r="C710" s="6">
        <v>21</v>
      </c>
      <c r="D710" s="7">
        <v>32.84213012</v>
      </c>
      <c r="E710" s="8">
        <f t="shared" si="64"/>
        <v>33</v>
      </c>
      <c r="F710" s="7">
        <v>68.684014919999996</v>
      </c>
      <c r="G710" s="8">
        <f t="shared" si="65"/>
        <v>69</v>
      </c>
      <c r="H710" s="9">
        <v>7.5438042230000004</v>
      </c>
      <c r="I710" s="8">
        <f t="shared" si="66"/>
        <v>8</v>
      </c>
      <c r="J710" s="10">
        <v>73.671661819999997</v>
      </c>
      <c r="K710" s="8">
        <f t="shared" si="67"/>
        <v>74</v>
      </c>
      <c r="L710" s="5" t="s">
        <v>98</v>
      </c>
    </row>
    <row r="711" spans="1:12">
      <c r="A711" s="6">
        <v>50</v>
      </c>
      <c r="B711" s="6">
        <v>74</v>
      </c>
      <c r="C711" s="6">
        <v>17</v>
      </c>
      <c r="D711" s="7">
        <v>27.100532680000001</v>
      </c>
      <c r="E711" s="8">
        <f t="shared" si="64"/>
        <v>27</v>
      </c>
      <c r="F711" s="7">
        <v>63.36085585</v>
      </c>
      <c r="G711" s="8">
        <f t="shared" si="65"/>
        <v>63</v>
      </c>
      <c r="H711" s="9">
        <v>6.5408207999999997</v>
      </c>
      <c r="I711" s="8">
        <f t="shared" si="66"/>
        <v>7</v>
      </c>
      <c r="J711" s="10">
        <v>73.84949872</v>
      </c>
      <c r="K711" s="8">
        <f t="shared" si="67"/>
        <v>74</v>
      </c>
      <c r="L711" s="5" t="s">
        <v>98</v>
      </c>
    </row>
    <row r="712" spans="1:12">
      <c r="A712" s="6">
        <v>39</v>
      </c>
      <c r="B712" s="6">
        <v>73</v>
      </c>
      <c r="C712" s="6">
        <v>24</v>
      </c>
      <c r="D712" s="7">
        <v>25.658425319999999</v>
      </c>
      <c r="E712" s="8">
        <f t="shared" si="64"/>
        <v>26</v>
      </c>
      <c r="F712" s="7">
        <v>61.18235808</v>
      </c>
      <c r="G712" s="8">
        <f t="shared" si="65"/>
        <v>61</v>
      </c>
      <c r="H712" s="9">
        <v>7.2240591700000003</v>
      </c>
      <c r="I712" s="8">
        <f t="shared" si="66"/>
        <v>7</v>
      </c>
      <c r="J712" s="10">
        <v>69.286078279999998</v>
      </c>
      <c r="K712" s="8">
        <f t="shared" si="67"/>
        <v>69</v>
      </c>
      <c r="L712" s="5" t="s">
        <v>98</v>
      </c>
    </row>
    <row r="713" spans="1:12">
      <c r="A713" s="6">
        <v>57</v>
      </c>
      <c r="B713" s="6">
        <v>67</v>
      </c>
      <c r="C713" s="6">
        <v>25</v>
      </c>
      <c r="D713" s="7">
        <v>32.347440089999999</v>
      </c>
      <c r="E713" s="8">
        <f t="shared" si="64"/>
        <v>32</v>
      </c>
      <c r="F713" s="7">
        <v>66.614528120000003</v>
      </c>
      <c r="G713" s="8">
        <f t="shared" si="65"/>
        <v>67</v>
      </c>
      <c r="H713" s="9">
        <v>7.5513643190000002</v>
      </c>
      <c r="I713" s="8">
        <f t="shared" si="66"/>
        <v>8</v>
      </c>
      <c r="J713" s="10">
        <v>64.558822539999994</v>
      </c>
      <c r="K713" s="8">
        <f t="shared" si="67"/>
        <v>65</v>
      </c>
      <c r="L713" s="5" t="s">
        <v>98</v>
      </c>
    </row>
    <row r="714" spans="1:12">
      <c r="A714" s="6">
        <v>52</v>
      </c>
      <c r="B714" s="6">
        <v>63</v>
      </c>
      <c r="C714" s="6">
        <v>19</v>
      </c>
      <c r="D714" s="7">
        <v>29.589490309999999</v>
      </c>
      <c r="E714" s="8">
        <f t="shared" si="64"/>
        <v>30</v>
      </c>
      <c r="F714" s="7">
        <v>68.321767690000001</v>
      </c>
      <c r="G714" s="8">
        <f t="shared" si="65"/>
        <v>68</v>
      </c>
      <c r="H714" s="9">
        <v>6.9288986589999997</v>
      </c>
      <c r="I714" s="8">
        <f t="shared" si="66"/>
        <v>7</v>
      </c>
      <c r="J714" s="10">
        <v>67.530212129999995</v>
      </c>
      <c r="K714" s="8">
        <f t="shared" si="67"/>
        <v>68</v>
      </c>
      <c r="L714" s="5" t="s">
        <v>98</v>
      </c>
    </row>
    <row r="715" spans="1:12">
      <c r="A715" s="6">
        <v>55</v>
      </c>
      <c r="B715" s="6">
        <v>66</v>
      </c>
      <c r="C715" s="6">
        <v>22</v>
      </c>
      <c r="D715" s="7">
        <v>30.912194589999999</v>
      </c>
      <c r="E715" s="8">
        <f t="shared" si="64"/>
        <v>31</v>
      </c>
      <c r="F715" s="7">
        <v>68.794273880000006</v>
      </c>
      <c r="G715" s="8">
        <f t="shared" si="65"/>
        <v>69</v>
      </c>
      <c r="H715" s="9">
        <v>7.7477752630000003</v>
      </c>
      <c r="I715" s="8">
        <f t="shared" si="66"/>
        <v>8</v>
      </c>
      <c r="J715" s="10">
        <v>66.638306369999995</v>
      </c>
      <c r="K715" s="8">
        <f t="shared" si="67"/>
        <v>67</v>
      </c>
      <c r="L715" s="5" t="s">
        <v>98</v>
      </c>
    </row>
    <row r="716" spans="1:12">
      <c r="A716" s="6">
        <v>51</v>
      </c>
      <c r="B716" s="6">
        <v>56</v>
      </c>
      <c r="C716" s="6">
        <v>18</v>
      </c>
      <c r="D716" s="7">
        <v>28.127878379999999</v>
      </c>
      <c r="E716" s="8">
        <f t="shared" si="64"/>
        <v>28</v>
      </c>
      <c r="F716" s="7">
        <v>64.209776500000004</v>
      </c>
      <c r="G716" s="8">
        <f t="shared" si="65"/>
        <v>64</v>
      </c>
      <c r="H716" s="9">
        <v>6.7065059150000002</v>
      </c>
      <c r="I716" s="8">
        <f t="shared" si="66"/>
        <v>7</v>
      </c>
      <c r="J716" s="10">
        <v>70.863407550000005</v>
      </c>
      <c r="K716" s="8">
        <f t="shared" si="67"/>
        <v>71</v>
      </c>
      <c r="L716" s="5" t="s">
        <v>98</v>
      </c>
    </row>
    <row r="717" spans="1:12">
      <c r="A717" s="6">
        <v>36</v>
      </c>
      <c r="B717" s="6">
        <v>66</v>
      </c>
      <c r="C717" s="6">
        <v>15</v>
      </c>
      <c r="D717" s="7">
        <v>30.085453640000001</v>
      </c>
      <c r="E717" s="8">
        <f t="shared" si="64"/>
        <v>30</v>
      </c>
      <c r="F717" s="7">
        <v>69.348119879999999</v>
      </c>
      <c r="G717" s="8">
        <f t="shared" si="65"/>
        <v>69</v>
      </c>
      <c r="H717" s="9">
        <v>6.6682385560000004</v>
      </c>
      <c r="I717" s="8">
        <f t="shared" si="66"/>
        <v>7</v>
      </c>
      <c r="J717" s="10">
        <v>67.136744300000004</v>
      </c>
      <c r="K717" s="8">
        <f t="shared" si="67"/>
        <v>67</v>
      </c>
      <c r="L717" s="5" t="s">
        <v>98</v>
      </c>
    </row>
    <row r="718" spans="1:12">
      <c r="A718" s="6">
        <v>59</v>
      </c>
      <c r="B718" s="6">
        <v>55</v>
      </c>
      <c r="C718" s="6">
        <v>19</v>
      </c>
      <c r="D718" s="7">
        <v>31.743794869999999</v>
      </c>
      <c r="E718" s="8">
        <f t="shared" si="64"/>
        <v>32</v>
      </c>
      <c r="F718" s="7">
        <v>62.510076869999999</v>
      </c>
      <c r="G718" s="8">
        <f t="shared" si="65"/>
        <v>63</v>
      </c>
      <c r="H718" s="9">
        <v>7.3323751379999997</v>
      </c>
      <c r="I718" s="8">
        <f t="shared" si="66"/>
        <v>7</v>
      </c>
      <c r="J718" s="10">
        <v>68.970975379999999</v>
      </c>
      <c r="K718" s="8">
        <f t="shared" si="67"/>
        <v>69</v>
      </c>
      <c r="L718" s="5" t="s">
        <v>98</v>
      </c>
    </row>
    <row r="719" spans="1:12">
      <c r="A719" s="6">
        <v>50</v>
      </c>
      <c r="B719" s="6">
        <v>58</v>
      </c>
      <c r="C719" s="6">
        <v>23</v>
      </c>
      <c r="D719" s="7">
        <v>27.813268520000001</v>
      </c>
      <c r="E719" s="8">
        <f t="shared" si="64"/>
        <v>28</v>
      </c>
      <c r="F719" s="7">
        <v>62.504604639999997</v>
      </c>
      <c r="G719" s="8">
        <f t="shared" si="65"/>
        <v>63</v>
      </c>
      <c r="H719" s="9">
        <v>7.5968020249999997</v>
      </c>
      <c r="I719" s="8">
        <f t="shared" si="66"/>
        <v>8</v>
      </c>
      <c r="J719" s="10">
        <v>69.755555409999999</v>
      </c>
      <c r="K719" s="8">
        <f t="shared" si="67"/>
        <v>70</v>
      </c>
      <c r="L719" s="5" t="s">
        <v>98</v>
      </c>
    </row>
    <row r="720" spans="1:12">
      <c r="A720" s="6">
        <v>30</v>
      </c>
      <c r="B720" s="6">
        <v>65</v>
      </c>
      <c r="C720" s="6">
        <v>25</v>
      </c>
      <c r="D720" s="7">
        <v>32.887338489999998</v>
      </c>
      <c r="E720" s="8">
        <f t="shared" si="64"/>
        <v>33</v>
      </c>
      <c r="F720" s="7">
        <v>64.594574089999995</v>
      </c>
      <c r="G720" s="8">
        <f t="shared" si="65"/>
        <v>65</v>
      </c>
      <c r="H720" s="9">
        <v>7.7065089499999999</v>
      </c>
      <c r="I720" s="8">
        <f t="shared" si="66"/>
        <v>8</v>
      </c>
      <c r="J720" s="10">
        <v>71.505694559999995</v>
      </c>
      <c r="K720" s="8">
        <f t="shared" si="67"/>
        <v>72</v>
      </c>
      <c r="L720" s="5" t="s">
        <v>98</v>
      </c>
    </row>
    <row r="721" spans="1:12">
      <c r="A721" s="6">
        <v>20</v>
      </c>
      <c r="B721" s="6">
        <v>62</v>
      </c>
      <c r="C721" s="6">
        <v>18</v>
      </c>
      <c r="D721" s="7">
        <v>29.363587209999999</v>
      </c>
      <c r="E721" s="8">
        <f t="shared" si="64"/>
        <v>29</v>
      </c>
      <c r="F721" s="7">
        <v>64.987429469999995</v>
      </c>
      <c r="G721" s="8">
        <f t="shared" si="65"/>
        <v>65</v>
      </c>
      <c r="H721" s="9">
        <v>7.3665426470000002</v>
      </c>
      <c r="I721" s="8">
        <f t="shared" si="66"/>
        <v>7</v>
      </c>
      <c r="J721" s="10">
        <v>61.912087069999998</v>
      </c>
      <c r="K721" s="8">
        <f t="shared" si="67"/>
        <v>62</v>
      </c>
      <c r="L721" s="5" t="s">
        <v>98</v>
      </c>
    </row>
    <row r="722" spans="1:12">
      <c r="A722" s="6">
        <v>58</v>
      </c>
      <c r="B722" s="6">
        <v>71</v>
      </c>
      <c r="C722" s="6">
        <v>15</v>
      </c>
      <c r="D722" s="7">
        <v>27.82592799</v>
      </c>
      <c r="E722" s="8">
        <f t="shared" si="64"/>
        <v>28</v>
      </c>
      <c r="F722" s="7">
        <v>67.586188300000003</v>
      </c>
      <c r="G722" s="8">
        <f t="shared" si="65"/>
        <v>68</v>
      </c>
      <c r="H722" s="9">
        <v>6.9192437020000002</v>
      </c>
      <c r="I722" s="8">
        <f t="shared" si="66"/>
        <v>7</v>
      </c>
      <c r="J722" s="10">
        <v>74.012297070000002</v>
      </c>
      <c r="K722" s="8">
        <f t="shared" si="67"/>
        <v>74</v>
      </c>
      <c r="L722" s="5" t="s">
        <v>98</v>
      </c>
    </row>
    <row r="723" spans="1:12">
      <c r="A723" s="6">
        <v>25</v>
      </c>
      <c r="B723" s="6">
        <v>71</v>
      </c>
      <c r="C723" s="6">
        <v>24</v>
      </c>
      <c r="D723" s="7">
        <v>28.495387350000001</v>
      </c>
      <c r="E723" s="8">
        <f t="shared" si="64"/>
        <v>28</v>
      </c>
      <c r="F723" s="7">
        <v>60.448484069999999</v>
      </c>
      <c r="G723" s="8">
        <f t="shared" si="65"/>
        <v>60</v>
      </c>
      <c r="H723" s="9">
        <v>7.187721818</v>
      </c>
      <c r="I723" s="8">
        <f t="shared" si="66"/>
        <v>7</v>
      </c>
      <c r="J723" s="10">
        <v>74.915595139999994</v>
      </c>
      <c r="K723" s="8">
        <f t="shared" si="67"/>
        <v>75</v>
      </c>
      <c r="L723" s="5" t="s">
        <v>98</v>
      </c>
    </row>
    <row r="724" spans="1:12">
      <c r="A724" s="6">
        <v>52</v>
      </c>
      <c r="B724" s="6">
        <v>71</v>
      </c>
      <c r="C724" s="6">
        <v>16</v>
      </c>
      <c r="D724" s="7">
        <v>27.742747609999999</v>
      </c>
      <c r="E724" s="8">
        <f t="shared" si="64"/>
        <v>28</v>
      </c>
      <c r="F724" s="7">
        <v>68.539971440000002</v>
      </c>
      <c r="G724" s="8">
        <f t="shared" si="65"/>
        <v>69</v>
      </c>
      <c r="H724" s="9">
        <v>7.0758864719999996</v>
      </c>
      <c r="I724" s="8">
        <f t="shared" si="66"/>
        <v>7</v>
      </c>
      <c r="J724" s="10">
        <v>71.786153279999994</v>
      </c>
      <c r="K724" s="8">
        <f t="shared" si="67"/>
        <v>72</v>
      </c>
      <c r="L724" s="5" t="s">
        <v>98</v>
      </c>
    </row>
    <row r="725" spans="1:12">
      <c r="A725" s="6">
        <v>40</v>
      </c>
      <c r="B725" s="6">
        <v>63</v>
      </c>
      <c r="C725" s="6">
        <v>18</v>
      </c>
      <c r="D725" s="7">
        <v>30.41588462</v>
      </c>
      <c r="E725" s="8">
        <f t="shared" si="64"/>
        <v>30</v>
      </c>
      <c r="F725" s="7">
        <v>67.663238039999996</v>
      </c>
      <c r="G725" s="8">
        <f t="shared" si="65"/>
        <v>68</v>
      </c>
      <c r="H725" s="9">
        <v>6.7444116799999998</v>
      </c>
      <c r="I725" s="8">
        <f t="shared" si="66"/>
        <v>7</v>
      </c>
      <c r="J725" s="10">
        <v>63.024731850000002</v>
      </c>
      <c r="K725" s="8">
        <f t="shared" si="67"/>
        <v>63</v>
      </c>
      <c r="L725" s="5" t="s">
        <v>98</v>
      </c>
    </row>
    <row r="726" spans="1:12">
      <c r="A726" s="6">
        <v>20</v>
      </c>
      <c r="B726" s="6">
        <v>60</v>
      </c>
      <c r="C726" s="6">
        <v>25</v>
      </c>
      <c r="D726" s="7">
        <v>27.325420900000001</v>
      </c>
      <c r="E726" s="8">
        <f t="shared" si="64"/>
        <v>27</v>
      </c>
      <c r="F726" s="7">
        <v>69.090478090000005</v>
      </c>
      <c r="G726" s="8">
        <f t="shared" si="65"/>
        <v>69</v>
      </c>
      <c r="H726" s="9">
        <v>6.726469088</v>
      </c>
      <c r="I726" s="8">
        <f t="shared" si="66"/>
        <v>7</v>
      </c>
      <c r="J726" s="10">
        <v>61.192508590000003</v>
      </c>
      <c r="K726" s="8">
        <f t="shared" si="67"/>
        <v>61</v>
      </c>
      <c r="L726" s="5" t="s">
        <v>98</v>
      </c>
    </row>
    <row r="727" spans="1:12">
      <c r="A727" s="6">
        <v>48</v>
      </c>
      <c r="B727" s="6">
        <v>61</v>
      </c>
      <c r="C727" s="6">
        <v>21</v>
      </c>
      <c r="D727" s="7">
        <v>30.284966189999999</v>
      </c>
      <c r="E727" s="8">
        <f t="shared" si="64"/>
        <v>30</v>
      </c>
      <c r="F727" s="7">
        <v>61.692951270000002</v>
      </c>
      <c r="G727" s="8">
        <f t="shared" si="65"/>
        <v>62</v>
      </c>
      <c r="H727" s="9">
        <v>6.6282648829999999</v>
      </c>
      <c r="I727" s="8">
        <f t="shared" si="66"/>
        <v>7</v>
      </c>
      <c r="J727" s="10">
        <v>65.628595259999997</v>
      </c>
      <c r="K727" s="8">
        <f t="shared" si="67"/>
        <v>66</v>
      </c>
      <c r="L727" s="5" t="s">
        <v>98</v>
      </c>
    </row>
    <row r="728" spans="1:12">
      <c r="A728" s="6">
        <v>49</v>
      </c>
      <c r="B728" s="6">
        <v>68</v>
      </c>
      <c r="C728" s="6">
        <v>22</v>
      </c>
      <c r="D728" s="7">
        <v>28.56840626</v>
      </c>
      <c r="E728" s="8">
        <f t="shared" si="64"/>
        <v>29</v>
      </c>
      <c r="F728" s="7">
        <v>61.532786219999998</v>
      </c>
      <c r="G728" s="8">
        <f t="shared" si="65"/>
        <v>62</v>
      </c>
      <c r="H728" s="9">
        <v>7.1270642070000001</v>
      </c>
      <c r="I728" s="8">
        <f t="shared" si="66"/>
        <v>7</v>
      </c>
      <c r="J728" s="10">
        <v>63.497263310000001</v>
      </c>
      <c r="K728" s="8">
        <f t="shared" si="67"/>
        <v>63</v>
      </c>
      <c r="L728" s="5" t="s">
        <v>98</v>
      </c>
    </row>
    <row r="729" spans="1:12">
      <c r="A729" s="6">
        <v>48</v>
      </c>
      <c r="B729" s="6">
        <v>62</v>
      </c>
      <c r="C729" s="6">
        <v>15</v>
      </c>
      <c r="D729" s="7">
        <v>25.36586097</v>
      </c>
      <c r="E729" s="8">
        <f t="shared" si="64"/>
        <v>25</v>
      </c>
      <c r="F729" s="7">
        <v>66.637972399999995</v>
      </c>
      <c r="G729" s="8">
        <f t="shared" si="65"/>
        <v>67</v>
      </c>
      <c r="H729" s="9">
        <v>7.5386314619999997</v>
      </c>
      <c r="I729" s="8">
        <f t="shared" si="66"/>
        <v>8</v>
      </c>
      <c r="J729" s="10">
        <v>65.816558920000006</v>
      </c>
      <c r="K729" s="8">
        <f t="shared" si="67"/>
        <v>66</v>
      </c>
      <c r="L729" s="5" t="s">
        <v>98</v>
      </c>
    </row>
    <row r="730" spans="1:12">
      <c r="A730" s="6">
        <v>32</v>
      </c>
      <c r="B730" s="6">
        <v>66</v>
      </c>
      <c r="C730" s="6">
        <v>17</v>
      </c>
      <c r="D730" s="7">
        <v>34.9466155</v>
      </c>
      <c r="E730" s="8">
        <f t="shared" si="64"/>
        <v>35</v>
      </c>
      <c r="F730" s="7">
        <v>65.267740110000005</v>
      </c>
      <c r="G730" s="8">
        <f t="shared" si="65"/>
        <v>65</v>
      </c>
      <c r="H730" s="9">
        <v>7.1623576409999998</v>
      </c>
      <c r="I730" s="8">
        <f t="shared" si="66"/>
        <v>7</v>
      </c>
      <c r="J730" s="10">
        <v>70.141513900000007</v>
      </c>
      <c r="K730" s="8">
        <f t="shared" si="67"/>
        <v>70</v>
      </c>
      <c r="L730" s="5" t="s">
        <v>98</v>
      </c>
    </row>
    <row r="731" spans="1:12">
      <c r="A731" s="6">
        <v>21</v>
      </c>
      <c r="B731" s="6">
        <v>63</v>
      </c>
      <c r="C731" s="6">
        <v>22</v>
      </c>
      <c r="D731" s="7">
        <v>25.097373910000002</v>
      </c>
      <c r="E731" s="8">
        <f t="shared" si="64"/>
        <v>25</v>
      </c>
      <c r="F731" s="7">
        <v>67.72837887</v>
      </c>
      <c r="G731" s="8">
        <f t="shared" si="65"/>
        <v>68</v>
      </c>
      <c r="H731" s="9">
        <v>6.8594094869999997</v>
      </c>
      <c r="I731" s="8">
        <f t="shared" si="66"/>
        <v>7</v>
      </c>
      <c r="J731" s="10">
        <v>74.616498879999995</v>
      </c>
      <c r="K731" s="8">
        <f t="shared" si="67"/>
        <v>75</v>
      </c>
      <c r="L731" s="5" t="s">
        <v>98</v>
      </c>
    </row>
    <row r="732" spans="1:12">
      <c r="A732" s="6">
        <v>20</v>
      </c>
      <c r="B732" s="6">
        <v>72</v>
      </c>
      <c r="C732" s="6">
        <v>19</v>
      </c>
      <c r="D732" s="7">
        <v>32.476483010000003</v>
      </c>
      <c r="E732" s="8">
        <f t="shared" si="64"/>
        <v>32</v>
      </c>
      <c r="F732" s="7">
        <v>64.348487349999999</v>
      </c>
      <c r="G732" s="8">
        <f t="shared" si="65"/>
        <v>64</v>
      </c>
      <c r="H732" s="9">
        <v>7.3971908439999998</v>
      </c>
      <c r="I732" s="8">
        <f t="shared" si="66"/>
        <v>7</v>
      </c>
      <c r="J732" s="10">
        <v>65.820457000000005</v>
      </c>
      <c r="K732" s="8">
        <f t="shared" si="67"/>
        <v>66</v>
      </c>
      <c r="L732" s="5" t="s">
        <v>98</v>
      </c>
    </row>
    <row r="733" spans="1:12">
      <c r="A733" s="6">
        <v>25</v>
      </c>
      <c r="B733" s="6">
        <v>65</v>
      </c>
      <c r="C733" s="6">
        <v>21</v>
      </c>
      <c r="D733" s="7">
        <v>33.863511719999998</v>
      </c>
      <c r="E733" s="8">
        <f t="shared" si="64"/>
        <v>34</v>
      </c>
      <c r="F733" s="7">
        <v>68.592322890000005</v>
      </c>
      <c r="G733" s="8">
        <f t="shared" si="65"/>
        <v>69</v>
      </c>
      <c r="H733" s="9">
        <v>6.8802457889999999</v>
      </c>
      <c r="I733" s="8">
        <f t="shared" si="66"/>
        <v>7</v>
      </c>
      <c r="J733" s="10">
        <v>69.244640959999998</v>
      </c>
      <c r="K733" s="8">
        <f t="shared" si="67"/>
        <v>69</v>
      </c>
      <c r="L733" s="5" t="s">
        <v>98</v>
      </c>
    </row>
    <row r="734" spans="1:12">
      <c r="A734" s="6">
        <v>41</v>
      </c>
      <c r="B734" s="6">
        <v>78</v>
      </c>
      <c r="C734" s="6">
        <v>21</v>
      </c>
      <c r="D734" s="7">
        <v>25.19857725</v>
      </c>
      <c r="E734" s="8">
        <f t="shared" si="64"/>
        <v>25</v>
      </c>
      <c r="F734" s="7">
        <v>60.37332688</v>
      </c>
      <c r="G734" s="8">
        <f t="shared" si="65"/>
        <v>60</v>
      </c>
      <c r="H734" s="9">
        <v>6.5813131370000004</v>
      </c>
      <c r="I734" s="8">
        <f t="shared" si="66"/>
        <v>7</v>
      </c>
      <c r="J734" s="10">
        <v>70.88787207</v>
      </c>
      <c r="K734" s="8">
        <f t="shared" si="67"/>
        <v>71</v>
      </c>
      <c r="L734" s="5" t="s">
        <v>98</v>
      </c>
    </row>
    <row r="735" spans="1:12">
      <c r="A735" s="6">
        <v>53</v>
      </c>
      <c r="B735" s="6">
        <v>67</v>
      </c>
      <c r="C735" s="6">
        <v>17</v>
      </c>
      <c r="D735" s="7">
        <v>31.776816820000001</v>
      </c>
      <c r="E735" s="8">
        <f t="shared" si="64"/>
        <v>32</v>
      </c>
      <c r="F735" s="7">
        <v>69.018528939999996</v>
      </c>
      <c r="G735" s="8">
        <f t="shared" si="65"/>
        <v>69</v>
      </c>
      <c r="H735" s="9">
        <v>7.2969721610000002</v>
      </c>
      <c r="I735" s="8">
        <f t="shared" si="66"/>
        <v>7</v>
      </c>
      <c r="J735" s="10">
        <v>61.468928730000002</v>
      </c>
      <c r="K735" s="8">
        <f t="shared" si="67"/>
        <v>61</v>
      </c>
      <c r="L735" s="5" t="s">
        <v>98</v>
      </c>
    </row>
    <row r="736" spans="1:12">
      <c r="A736" s="6">
        <v>39</v>
      </c>
      <c r="B736" s="6">
        <v>60</v>
      </c>
      <c r="C736" s="6">
        <v>21</v>
      </c>
      <c r="D736" s="7">
        <v>34.898149459999999</v>
      </c>
      <c r="E736" s="8">
        <f t="shared" si="64"/>
        <v>35</v>
      </c>
      <c r="F736" s="7">
        <v>63.599485569999999</v>
      </c>
      <c r="G736" s="8">
        <f t="shared" si="65"/>
        <v>64</v>
      </c>
      <c r="H736" s="9">
        <v>6.9729765600000002</v>
      </c>
      <c r="I736" s="8">
        <f t="shared" si="66"/>
        <v>7</v>
      </c>
      <c r="J736" s="10">
        <v>64.727971429999997</v>
      </c>
      <c r="K736" s="8">
        <f t="shared" si="67"/>
        <v>65</v>
      </c>
      <c r="L736" s="5" t="s">
        <v>98</v>
      </c>
    </row>
    <row r="737" spans="1:12">
      <c r="A737" s="6">
        <v>25</v>
      </c>
      <c r="B737" s="6">
        <v>76</v>
      </c>
      <c r="C737" s="6">
        <v>17</v>
      </c>
      <c r="D737" s="7">
        <v>31.741054089999999</v>
      </c>
      <c r="E737" s="8">
        <f t="shared" si="64"/>
        <v>32</v>
      </c>
      <c r="F737" s="7">
        <v>68.635254279999998</v>
      </c>
      <c r="G737" s="8">
        <f t="shared" si="65"/>
        <v>69</v>
      </c>
      <c r="H737" s="9">
        <v>7.2411485070000001</v>
      </c>
      <c r="I737" s="8">
        <f t="shared" si="66"/>
        <v>7</v>
      </c>
      <c r="J737" s="10">
        <v>62.3061735</v>
      </c>
      <c r="K737" s="8">
        <f t="shared" si="67"/>
        <v>62</v>
      </c>
      <c r="L737" s="5" t="s">
        <v>98</v>
      </c>
    </row>
    <row r="738" spans="1:12">
      <c r="A738" s="6">
        <v>21</v>
      </c>
      <c r="B738" s="6">
        <v>78</v>
      </c>
      <c r="C738" s="6">
        <v>19</v>
      </c>
      <c r="D738" s="7">
        <v>27.161590759999999</v>
      </c>
      <c r="E738" s="8">
        <f t="shared" si="64"/>
        <v>27</v>
      </c>
      <c r="F738" s="7">
        <v>66.760172389999994</v>
      </c>
      <c r="G738" s="8">
        <f t="shared" si="65"/>
        <v>67</v>
      </c>
      <c r="H738" s="9">
        <v>6.9200904799999998</v>
      </c>
      <c r="I738" s="8">
        <f t="shared" si="66"/>
        <v>7</v>
      </c>
      <c r="J738" s="10">
        <v>69.851122649999994</v>
      </c>
      <c r="K738" s="8">
        <f t="shared" si="67"/>
        <v>70</v>
      </c>
      <c r="L738" s="5" t="s">
        <v>98</v>
      </c>
    </row>
    <row r="739" spans="1:12">
      <c r="A739" s="6">
        <v>57</v>
      </c>
      <c r="B739" s="6">
        <v>60</v>
      </c>
      <c r="C739" s="6">
        <v>17</v>
      </c>
      <c r="D739" s="7">
        <v>26.237731289999999</v>
      </c>
      <c r="E739" s="8">
        <f t="shared" si="64"/>
        <v>26</v>
      </c>
      <c r="F739" s="7">
        <v>67.885213960000002</v>
      </c>
      <c r="G739" s="8">
        <f t="shared" si="65"/>
        <v>68</v>
      </c>
      <c r="H739" s="9">
        <v>7.504608385</v>
      </c>
      <c r="I739" s="8">
        <f t="shared" si="66"/>
        <v>8</v>
      </c>
      <c r="J739" s="10">
        <v>73.586639680000005</v>
      </c>
      <c r="K739" s="8">
        <f t="shared" si="67"/>
        <v>74</v>
      </c>
      <c r="L739" s="5" t="s">
        <v>98</v>
      </c>
    </row>
    <row r="740" spans="1:12">
      <c r="A740" s="6">
        <v>56</v>
      </c>
      <c r="B740" s="6">
        <v>75</v>
      </c>
      <c r="C740" s="6">
        <v>15</v>
      </c>
      <c r="D740" s="7">
        <v>30.20157245</v>
      </c>
      <c r="E740" s="8">
        <f t="shared" si="64"/>
        <v>30</v>
      </c>
      <c r="F740" s="7">
        <v>60.065348589999999</v>
      </c>
      <c r="G740" s="8">
        <f t="shared" si="65"/>
        <v>60</v>
      </c>
      <c r="H740" s="9">
        <v>7.1522722559999998</v>
      </c>
      <c r="I740" s="8">
        <f t="shared" si="66"/>
        <v>7</v>
      </c>
      <c r="J740" s="10">
        <v>66.371711790000006</v>
      </c>
      <c r="K740" s="8">
        <f t="shared" si="67"/>
        <v>66</v>
      </c>
      <c r="L740" s="5" t="s">
        <v>98</v>
      </c>
    </row>
    <row r="741" spans="1:12">
      <c r="A741" s="6">
        <v>49</v>
      </c>
      <c r="B741" s="6">
        <v>72</v>
      </c>
      <c r="C741" s="6">
        <v>15</v>
      </c>
      <c r="D741" s="7">
        <v>31.55846339</v>
      </c>
      <c r="E741" s="8">
        <f t="shared" si="64"/>
        <v>32</v>
      </c>
      <c r="F741" s="7">
        <v>67.835637649999995</v>
      </c>
      <c r="G741" s="8">
        <f t="shared" si="65"/>
        <v>68</v>
      </c>
      <c r="H741" s="9">
        <v>7.1370047489999999</v>
      </c>
      <c r="I741" s="8">
        <f t="shared" si="66"/>
        <v>7</v>
      </c>
      <c r="J741" s="10">
        <v>74.869608310000004</v>
      </c>
      <c r="K741" s="8">
        <f t="shared" si="67"/>
        <v>75</v>
      </c>
      <c r="L741" s="5" t="s">
        <v>98</v>
      </c>
    </row>
    <row r="742" spans="1:12">
      <c r="A742" s="6">
        <v>24</v>
      </c>
      <c r="B742" s="6">
        <v>80</v>
      </c>
      <c r="C742" s="6">
        <v>19</v>
      </c>
      <c r="D742" s="7">
        <v>29.67892453</v>
      </c>
      <c r="E742" s="8">
        <f t="shared" si="64"/>
        <v>30</v>
      </c>
      <c r="F742" s="7">
        <v>69.085455400000001</v>
      </c>
      <c r="G742" s="8">
        <f t="shared" si="65"/>
        <v>69</v>
      </c>
      <c r="H742" s="9">
        <v>6.8080417219999996</v>
      </c>
      <c r="I742" s="8">
        <f t="shared" si="66"/>
        <v>7</v>
      </c>
      <c r="J742" s="10">
        <v>65.664365649999993</v>
      </c>
      <c r="K742" s="8">
        <f t="shared" si="67"/>
        <v>66</v>
      </c>
      <c r="L742" s="5" t="s">
        <v>98</v>
      </c>
    </row>
    <row r="743" spans="1:12">
      <c r="A743" s="6">
        <v>49</v>
      </c>
      <c r="B743" s="6">
        <v>76</v>
      </c>
      <c r="C743" s="6">
        <v>18</v>
      </c>
      <c r="D743" s="7">
        <v>27.05365239</v>
      </c>
      <c r="E743" s="8">
        <f t="shared" si="64"/>
        <v>27</v>
      </c>
      <c r="F743" s="7">
        <v>67.7017527</v>
      </c>
      <c r="G743" s="8">
        <f t="shared" si="65"/>
        <v>68</v>
      </c>
      <c r="H743" s="9">
        <v>7.3936318679999999</v>
      </c>
      <c r="I743" s="8">
        <f t="shared" si="66"/>
        <v>7</v>
      </c>
      <c r="J743" s="10">
        <v>60.469383499999999</v>
      </c>
      <c r="K743" s="8">
        <f t="shared" si="67"/>
        <v>60</v>
      </c>
      <c r="L743" s="5" t="s">
        <v>98</v>
      </c>
    </row>
    <row r="744" spans="1:12">
      <c r="A744" s="6">
        <v>28</v>
      </c>
      <c r="B744" s="6">
        <v>68</v>
      </c>
      <c r="C744" s="6">
        <v>19</v>
      </c>
      <c r="D744" s="7">
        <v>34.63880966</v>
      </c>
      <c r="E744" s="8">
        <f t="shared" si="64"/>
        <v>35</v>
      </c>
      <c r="F744" s="7">
        <v>61.385978680000001</v>
      </c>
      <c r="G744" s="8">
        <f t="shared" si="65"/>
        <v>61</v>
      </c>
      <c r="H744" s="9">
        <v>7.6995069799999998</v>
      </c>
      <c r="I744" s="8">
        <f t="shared" si="66"/>
        <v>8</v>
      </c>
      <c r="J744" s="10">
        <v>72.431691150000006</v>
      </c>
      <c r="K744" s="8">
        <f t="shared" si="67"/>
        <v>72</v>
      </c>
      <c r="L744" s="5" t="s">
        <v>98</v>
      </c>
    </row>
    <row r="745" spans="1:12">
      <c r="A745" s="6">
        <v>55</v>
      </c>
      <c r="B745" s="6">
        <v>78</v>
      </c>
      <c r="C745" s="6">
        <v>21</v>
      </c>
      <c r="D745" s="7">
        <v>33.394387520000002</v>
      </c>
      <c r="E745" s="8">
        <f t="shared" si="64"/>
        <v>33</v>
      </c>
      <c r="F745" s="7">
        <v>62.936928860000002</v>
      </c>
      <c r="G745" s="8">
        <f t="shared" si="65"/>
        <v>63</v>
      </c>
      <c r="H745" s="9">
        <v>6.6028882490000003</v>
      </c>
      <c r="I745" s="8">
        <f t="shared" si="66"/>
        <v>7</v>
      </c>
      <c r="J745" s="10">
        <v>63.57445989</v>
      </c>
      <c r="K745" s="8">
        <f t="shared" si="67"/>
        <v>64</v>
      </c>
      <c r="L745" s="5" t="s">
        <v>98</v>
      </c>
    </row>
    <row r="746" spans="1:12">
      <c r="A746" s="6">
        <v>50</v>
      </c>
      <c r="B746" s="6">
        <v>64</v>
      </c>
      <c r="C746" s="6">
        <v>25</v>
      </c>
      <c r="D746" s="7">
        <v>28.840791549999999</v>
      </c>
      <c r="E746" s="8">
        <f t="shared" si="64"/>
        <v>29</v>
      </c>
      <c r="F746" s="7">
        <v>63.372306760000001</v>
      </c>
      <c r="G746" s="8">
        <f t="shared" si="65"/>
        <v>63</v>
      </c>
      <c r="H746" s="9">
        <v>6.7344474249999999</v>
      </c>
      <c r="I746" s="8">
        <f t="shared" si="66"/>
        <v>7</v>
      </c>
      <c r="J746" s="10">
        <v>70.254967489999999</v>
      </c>
      <c r="K746" s="8">
        <f t="shared" si="67"/>
        <v>70</v>
      </c>
      <c r="L746" s="5" t="s">
        <v>98</v>
      </c>
    </row>
    <row r="747" spans="1:12">
      <c r="A747" s="6">
        <v>34</v>
      </c>
      <c r="B747" s="6">
        <v>80</v>
      </c>
      <c r="C747" s="6">
        <v>19</v>
      </c>
      <c r="D747" s="7">
        <v>31.493383089999998</v>
      </c>
      <c r="E747" s="8">
        <f t="shared" si="64"/>
        <v>31</v>
      </c>
      <c r="F747" s="7">
        <v>63.056364500000001</v>
      </c>
      <c r="G747" s="8">
        <f t="shared" si="65"/>
        <v>63</v>
      </c>
      <c r="H747" s="9">
        <v>6.5212179629999998</v>
      </c>
      <c r="I747" s="8">
        <f t="shared" si="66"/>
        <v>7</v>
      </c>
      <c r="J747" s="10">
        <v>71.483270079999997</v>
      </c>
      <c r="K747" s="8">
        <f t="shared" si="67"/>
        <v>71</v>
      </c>
      <c r="L747" s="5" t="s">
        <v>98</v>
      </c>
    </row>
    <row r="748" spans="1:12">
      <c r="A748" s="6">
        <v>20</v>
      </c>
      <c r="B748" s="6">
        <v>68</v>
      </c>
      <c r="C748" s="6">
        <v>23</v>
      </c>
      <c r="D748" s="7">
        <v>25.54960633</v>
      </c>
      <c r="E748" s="8">
        <f t="shared" si="64"/>
        <v>26</v>
      </c>
      <c r="F748" s="7">
        <v>63.954255340000003</v>
      </c>
      <c r="G748" s="8">
        <f t="shared" si="65"/>
        <v>64</v>
      </c>
      <c r="H748" s="9">
        <v>7.7073324840000002</v>
      </c>
      <c r="I748" s="8">
        <f t="shared" si="66"/>
        <v>8</v>
      </c>
      <c r="J748" s="10">
        <v>63.1830529</v>
      </c>
      <c r="K748" s="8">
        <f t="shared" si="67"/>
        <v>63</v>
      </c>
      <c r="L748" s="5" t="s">
        <v>98</v>
      </c>
    </row>
    <row r="749" spans="1:12">
      <c r="A749" s="6">
        <v>55</v>
      </c>
      <c r="B749" s="6">
        <v>67</v>
      </c>
      <c r="C749" s="6">
        <v>16</v>
      </c>
      <c r="D749" s="7">
        <v>34.373291119999998</v>
      </c>
      <c r="E749" s="8">
        <f t="shared" si="64"/>
        <v>34</v>
      </c>
      <c r="F749" s="7">
        <v>69.693664260000006</v>
      </c>
      <c r="G749" s="8">
        <f t="shared" si="65"/>
        <v>70</v>
      </c>
      <c r="H749" s="9">
        <v>6.5967190149999997</v>
      </c>
      <c r="I749" s="8">
        <f t="shared" si="66"/>
        <v>7</v>
      </c>
      <c r="J749" s="10">
        <v>70.271847480000005</v>
      </c>
      <c r="K749" s="8">
        <f t="shared" si="67"/>
        <v>70</v>
      </c>
      <c r="L749" s="5" t="s">
        <v>98</v>
      </c>
    </row>
    <row r="750" spans="1:12">
      <c r="A750" s="6">
        <v>23</v>
      </c>
      <c r="B750" s="6">
        <v>70</v>
      </c>
      <c r="C750" s="6">
        <v>15</v>
      </c>
      <c r="D750" s="7">
        <v>34.600824699999997</v>
      </c>
      <c r="E750" s="8">
        <f t="shared" si="64"/>
        <v>35</v>
      </c>
      <c r="F750" s="7">
        <v>63.112967789999999</v>
      </c>
      <c r="G750" s="8">
        <f t="shared" si="65"/>
        <v>63</v>
      </c>
      <c r="H750" s="9">
        <v>7.4036233549999997</v>
      </c>
      <c r="I750" s="8">
        <f t="shared" si="66"/>
        <v>7</v>
      </c>
      <c r="J750" s="10">
        <v>60.417902529999999</v>
      </c>
      <c r="K750" s="8">
        <f t="shared" si="67"/>
        <v>60</v>
      </c>
      <c r="L750" s="5" t="s">
        <v>98</v>
      </c>
    </row>
    <row r="751" spans="1:12">
      <c r="A751" s="6">
        <v>53</v>
      </c>
      <c r="B751" s="6">
        <v>74</v>
      </c>
      <c r="C751" s="6">
        <v>15</v>
      </c>
      <c r="D751" s="7">
        <v>29.434638079999999</v>
      </c>
      <c r="E751" s="8">
        <f t="shared" si="64"/>
        <v>29</v>
      </c>
      <c r="F751" s="7">
        <v>64.943293560000001</v>
      </c>
      <c r="G751" s="8">
        <f t="shared" si="65"/>
        <v>65</v>
      </c>
      <c r="H751" s="9">
        <v>7.5170969999999997</v>
      </c>
      <c r="I751" s="8">
        <f t="shared" si="66"/>
        <v>8</v>
      </c>
      <c r="J751" s="10">
        <v>72.178181570000007</v>
      </c>
      <c r="K751" s="8">
        <f t="shared" si="67"/>
        <v>72</v>
      </c>
      <c r="L751" s="5" t="s">
        <v>98</v>
      </c>
    </row>
    <row r="752" spans="1:12">
      <c r="A752" s="6">
        <v>26</v>
      </c>
      <c r="B752" s="6">
        <v>67</v>
      </c>
      <c r="C752" s="6">
        <v>16</v>
      </c>
      <c r="D752" s="7">
        <v>29.107130919999999</v>
      </c>
      <c r="E752" s="8">
        <f t="shared" si="64"/>
        <v>29</v>
      </c>
      <c r="F752" s="7">
        <v>67.905773749999994</v>
      </c>
      <c r="G752" s="8">
        <f t="shared" si="65"/>
        <v>68</v>
      </c>
      <c r="H752" s="9">
        <v>7.1762082300000003</v>
      </c>
      <c r="I752" s="8">
        <f t="shared" si="66"/>
        <v>7</v>
      </c>
      <c r="J752" s="10">
        <v>67.833459329999997</v>
      </c>
      <c r="K752" s="8">
        <f t="shared" si="67"/>
        <v>68</v>
      </c>
      <c r="L752" s="5" t="s">
        <v>98</v>
      </c>
    </row>
    <row r="753" spans="1:12">
      <c r="A753" s="6">
        <v>33</v>
      </c>
      <c r="B753" s="6">
        <v>80</v>
      </c>
      <c r="C753" s="6">
        <v>22</v>
      </c>
      <c r="D753" s="7">
        <v>28.570061110000001</v>
      </c>
      <c r="E753" s="8">
        <f t="shared" si="64"/>
        <v>29</v>
      </c>
      <c r="F753" s="7">
        <v>65.717657810000006</v>
      </c>
      <c r="G753" s="8">
        <f t="shared" si="65"/>
        <v>66</v>
      </c>
      <c r="H753" s="9">
        <v>6.5939617610000001</v>
      </c>
      <c r="I753" s="8">
        <f t="shared" si="66"/>
        <v>7</v>
      </c>
      <c r="J753" s="10">
        <v>70.0866434</v>
      </c>
      <c r="K753" s="8">
        <f t="shared" si="67"/>
        <v>70</v>
      </c>
      <c r="L753" s="5" t="s">
        <v>98</v>
      </c>
    </row>
    <row r="754" spans="1:12">
      <c r="A754" s="6">
        <v>37</v>
      </c>
      <c r="B754" s="6">
        <v>79</v>
      </c>
      <c r="C754" s="6">
        <v>19</v>
      </c>
      <c r="D754" s="7">
        <v>27.543848350000001</v>
      </c>
      <c r="E754" s="8">
        <f t="shared" si="64"/>
        <v>28</v>
      </c>
      <c r="F754" s="7">
        <v>69.347863099999998</v>
      </c>
      <c r="G754" s="8">
        <f t="shared" si="65"/>
        <v>69</v>
      </c>
      <c r="H754" s="9">
        <v>7.1439427579999997</v>
      </c>
      <c r="I754" s="8">
        <f t="shared" si="66"/>
        <v>7</v>
      </c>
      <c r="J754" s="10">
        <v>69.408781980000001</v>
      </c>
      <c r="K754" s="8">
        <f t="shared" si="67"/>
        <v>69</v>
      </c>
      <c r="L754" s="5" t="s">
        <v>98</v>
      </c>
    </row>
    <row r="755" spans="1:12">
      <c r="A755" s="6">
        <v>33</v>
      </c>
      <c r="B755" s="6">
        <v>75</v>
      </c>
      <c r="C755" s="6">
        <v>21</v>
      </c>
      <c r="D755" s="7">
        <v>33.046879680000004</v>
      </c>
      <c r="E755" s="8">
        <f t="shared" si="64"/>
        <v>33</v>
      </c>
      <c r="F755" s="7">
        <v>68.938756310000002</v>
      </c>
      <c r="G755" s="8">
        <f t="shared" si="65"/>
        <v>69</v>
      </c>
      <c r="H755" s="9">
        <v>6.6906550449999997</v>
      </c>
      <c r="I755" s="8">
        <f t="shared" si="66"/>
        <v>7</v>
      </c>
      <c r="J755" s="10">
        <v>62.302782739999998</v>
      </c>
      <c r="K755" s="8">
        <f t="shared" si="67"/>
        <v>62</v>
      </c>
      <c r="L755" s="5" t="s">
        <v>98</v>
      </c>
    </row>
    <row r="756" spans="1:12">
      <c r="A756" s="6">
        <v>22</v>
      </c>
      <c r="B756" s="6">
        <v>55</v>
      </c>
      <c r="C756" s="6">
        <v>20</v>
      </c>
      <c r="D756" s="7">
        <v>33.953091309999998</v>
      </c>
      <c r="E756" s="8">
        <f t="shared" si="64"/>
        <v>34</v>
      </c>
      <c r="F756" s="7">
        <v>69.961000279999993</v>
      </c>
      <c r="G756" s="8">
        <f t="shared" si="65"/>
        <v>70</v>
      </c>
      <c r="H756" s="9">
        <v>7.4235303510000001</v>
      </c>
      <c r="I756" s="8">
        <f t="shared" si="66"/>
        <v>7</v>
      </c>
      <c r="J756" s="10">
        <v>61.163504629999998</v>
      </c>
      <c r="K756" s="8">
        <f t="shared" si="67"/>
        <v>61</v>
      </c>
      <c r="L756" s="5" t="s">
        <v>98</v>
      </c>
    </row>
    <row r="757" spans="1:12">
      <c r="A757" s="6">
        <v>20</v>
      </c>
      <c r="B757" s="6">
        <v>68</v>
      </c>
      <c r="C757" s="6">
        <v>17</v>
      </c>
      <c r="D757" s="7">
        <v>30.118730029999998</v>
      </c>
      <c r="E757" s="8">
        <f t="shared" si="64"/>
        <v>30</v>
      </c>
      <c r="F757" s="7">
        <v>60.116808149999997</v>
      </c>
      <c r="G757" s="8">
        <f t="shared" si="65"/>
        <v>60</v>
      </c>
      <c r="H757" s="9">
        <v>6.5787148430000002</v>
      </c>
      <c r="I757" s="8">
        <f t="shared" si="66"/>
        <v>7</v>
      </c>
      <c r="J757" s="10">
        <v>71.729803750000002</v>
      </c>
      <c r="K757" s="8">
        <f t="shared" si="67"/>
        <v>72</v>
      </c>
      <c r="L757" s="5" t="s">
        <v>98</v>
      </c>
    </row>
    <row r="758" spans="1:12">
      <c r="A758" s="6">
        <v>43</v>
      </c>
      <c r="B758" s="6">
        <v>68</v>
      </c>
      <c r="C758" s="6">
        <v>20</v>
      </c>
      <c r="D758" s="7">
        <v>29.578127120000001</v>
      </c>
      <c r="E758" s="8">
        <f t="shared" si="64"/>
        <v>30</v>
      </c>
      <c r="F758" s="7">
        <v>66.175876680000002</v>
      </c>
      <c r="G758" s="8">
        <f t="shared" si="65"/>
        <v>66</v>
      </c>
      <c r="H758" s="9">
        <v>7.4974692559999996</v>
      </c>
      <c r="I758" s="8">
        <f t="shared" si="66"/>
        <v>7</v>
      </c>
      <c r="J758" s="10">
        <v>69.438954910000007</v>
      </c>
      <c r="K758" s="8">
        <f t="shared" si="67"/>
        <v>69</v>
      </c>
      <c r="L758" s="5" t="s">
        <v>98</v>
      </c>
    </row>
    <row r="759" spans="1:12">
      <c r="A759" s="6">
        <v>44</v>
      </c>
      <c r="B759" s="6">
        <v>76</v>
      </c>
      <c r="C759" s="6">
        <v>22</v>
      </c>
      <c r="D759" s="7">
        <v>27.264589470000001</v>
      </c>
      <c r="E759" s="8">
        <f t="shared" si="64"/>
        <v>27</v>
      </c>
      <c r="F759" s="7">
        <v>68.012329370000003</v>
      </c>
      <c r="G759" s="8">
        <f t="shared" si="65"/>
        <v>68</v>
      </c>
      <c r="H759" s="9">
        <v>7.7753062719999999</v>
      </c>
      <c r="I759" s="8">
        <f t="shared" si="66"/>
        <v>8</v>
      </c>
      <c r="J759" s="10">
        <v>68.917543589999994</v>
      </c>
      <c r="K759" s="8">
        <f t="shared" si="67"/>
        <v>69</v>
      </c>
      <c r="L759" s="5" t="s">
        <v>98</v>
      </c>
    </row>
    <row r="760" spans="1:12">
      <c r="A760" s="6">
        <v>34</v>
      </c>
      <c r="B760" s="6">
        <v>60</v>
      </c>
      <c r="C760" s="6">
        <v>16</v>
      </c>
      <c r="D760" s="7">
        <v>31.357307909999999</v>
      </c>
      <c r="E760" s="8">
        <f t="shared" si="64"/>
        <v>31</v>
      </c>
      <c r="F760" s="7">
        <v>64.249921060000005</v>
      </c>
      <c r="G760" s="8">
        <f t="shared" si="65"/>
        <v>64</v>
      </c>
      <c r="H760" s="9">
        <v>7.3225552230000002</v>
      </c>
      <c r="I760" s="8">
        <f t="shared" si="66"/>
        <v>7</v>
      </c>
      <c r="J760" s="10">
        <v>63.85668948</v>
      </c>
      <c r="K760" s="8">
        <f t="shared" si="67"/>
        <v>64</v>
      </c>
      <c r="L760" s="5" t="s">
        <v>98</v>
      </c>
    </row>
    <row r="761" spans="1:12">
      <c r="A761" s="6">
        <v>21</v>
      </c>
      <c r="B761" s="6">
        <v>72</v>
      </c>
      <c r="C761" s="6">
        <v>17</v>
      </c>
      <c r="D761" s="7">
        <v>31.521047320000001</v>
      </c>
      <c r="E761" s="8">
        <f t="shared" si="64"/>
        <v>32</v>
      </c>
      <c r="F761" s="7">
        <v>66.557236770000003</v>
      </c>
      <c r="G761" s="8">
        <f t="shared" si="65"/>
        <v>67</v>
      </c>
      <c r="H761" s="9">
        <v>7.5805273389999996</v>
      </c>
      <c r="I761" s="8">
        <f t="shared" si="66"/>
        <v>8</v>
      </c>
      <c r="J761" s="10">
        <v>61.711114479999999</v>
      </c>
      <c r="K761" s="8">
        <f t="shared" si="67"/>
        <v>62</v>
      </c>
      <c r="L761" s="5" t="s">
        <v>98</v>
      </c>
    </row>
    <row r="762" spans="1:12">
      <c r="A762" s="6">
        <v>25</v>
      </c>
      <c r="B762" s="6">
        <v>68</v>
      </c>
      <c r="C762" s="6">
        <v>19</v>
      </c>
      <c r="D762" s="7">
        <v>29.39982732</v>
      </c>
      <c r="E762" s="8">
        <f t="shared" si="64"/>
        <v>29</v>
      </c>
      <c r="F762" s="7">
        <v>64.255107190000004</v>
      </c>
      <c r="G762" s="8">
        <f t="shared" si="65"/>
        <v>64</v>
      </c>
      <c r="H762" s="9">
        <v>7.1084501209999997</v>
      </c>
      <c r="I762" s="8">
        <f t="shared" si="66"/>
        <v>7</v>
      </c>
      <c r="J762" s="10">
        <v>67.476772949999997</v>
      </c>
      <c r="K762" s="8">
        <f t="shared" si="67"/>
        <v>67</v>
      </c>
      <c r="L762" s="5" t="s">
        <v>98</v>
      </c>
    </row>
    <row r="763" spans="1:12">
      <c r="A763" s="6">
        <v>41</v>
      </c>
      <c r="B763" s="6">
        <v>62</v>
      </c>
      <c r="C763" s="6">
        <v>15</v>
      </c>
      <c r="D763" s="7">
        <v>29.384002590000001</v>
      </c>
      <c r="E763" s="8">
        <f t="shared" si="64"/>
        <v>29</v>
      </c>
      <c r="F763" s="7">
        <v>64.149284850000001</v>
      </c>
      <c r="G763" s="8">
        <f t="shared" si="65"/>
        <v>64</v>
      </c>
      <c r="H763" s="9">
        <v>7.3589745410000003</v>
      </c>
      <c r="I763" s="8">
        <f t="shared" si="66"/>
        <v>7</v>
      </c>
      <c r="J763" s="10">
        <v>65.241943610000007</v>
      </c>
      <c r="K763" s="8">
        <f t="shared" si="67"/>
        <v>65</v>
      </c>
      <c r="L763" s="5" t="s">
        <v>98</v>
      </c>
    </row>
    <row r="764" spans="1:12">
      <c r="A764" s="6">
        <v>28</v>
      </c>
      <c r="B764" s="6">
        <v>65</v>
      </c>
      <c r="C764" s="6">
        <v>23</v>
      </c>
      <c r="D764" s="7">
        <v>28.38686534</v>
      </c>
      <c r="E764" s="8">
        <f t="shared" si="64"/>
        <v>28</v>
      </c>
      <c r="F764" s="7">
        <v>61.888711270000002</v>
      </c>
      <c r="G764" s="8">
        <f t="shared" si="65"/>
        <v>62</v>
      </c>
      <c r="H764" s="9">
        <v>7.4051761379999999</v>
      </c>
      <c r="I764" s="8">
        <f t="shared" si="66"/>
        <v>7</v>
      </c>
      <c r="J764" s="10">
        <v>74.244591220000004</v>
      </c>
      <c r="K764" s="8">
        <f t="shared" si="67"/>
        <v>74</v>
      </c>
      <c r="L764" s="5" t="s">
        <v>98</v>
      </c>
    </row>
    <row r="765" spans="1:12">
      <c r="A765" s="6">
        <v>35</v>
      </c>
      <c r="B765" s="6">
        <v>64</v>
      </c>
      <c r="C765" s="6">
        <v>15</v>
      </c>
      <c r="D765" s="7">
        <v>28.474422759999999</v>
      </c>
      <c r="E765" s="8">
        <f t="shared" si="64"/>
        <v>28</v>
      </c>
      <c r="F765" s="7">
        <v>63.536044529999998</v>
      </c>
      <c r="G765" s="8">
        <f t="shared" si="65"/>
        <v>64</v>
      </c>
      <c r="H765" s="9">
        <v>6.5001449620000002</v>
      </c>
      <c r="I765" s="8">
        <f t="shared" si="66"/>
        <v>7</v>
      </c>
      <c r="J765" s="10">
        <v>69.5274407</v>
      </c>
      <c r="K765" s="8">
        <f t="shared" si="67"/>
        <v>70</v>
      </c>
      <c r="L765" s="5" t="s">
        <v>98</v>
      </c>
    </row>
    <row r="766" spans="1:12">
      <c r="A766" s="6">
        <v>52</v>
      </c>
      <c r="B766" s="6">
        <v>58</v>
      </c>
      <c r="C766" s="6">
        <v>16</v>
      </c>
      <c r="D766" s="7">
        <v>30.64095781</v>
      </c>
      <c r="E766" s="8">
        <f t="shared" si="64"/>
        <v>31</v>
      </c>
      <c r="F766" s="7">
        <v>61.14508627</v>
      </c>
      <c r="G766" s="8">
        <f t="shared" si="65"/>
        <v>61</v>
      </c>
      <c r="H766" s="9">
        <v>7.167435834</v>
      </c>
      <c r="I766" s="8">
        <f t="shared" si="66"/>
        <v>7</v>
      </c>
      <c r="J766" s="10">
        <v>71.369475249999994</v>
      </c>
      <c r="K766" s="8">
        <f t="shared" si="67"/>
        <v>71</v>
      </c>
      <c r="L766" s="5" t="s">
        <v>98</v>
      </c>
    </row>
    <row r="767" spans="1:12">
      <c r="A767" s="6">
        <v>58</v>
      </c>
      <c r="B767" s="6">
        <v>75</v>
      </c>
      <c r="C767" s="6">
        <v>25</v>
      </c>
      <c r="D767" s="7">
        <v>25.255962390000001</v>
      </c>
      <c r="E767" s="8">
        <f t="shared" si="64"/>
        <v>25</v>
      </c>
      <c r="F767" s="7">
        <v>61.366696619999999</v>
      </c>
      <c r="G767" s="8">
        <f t="shared" si="65"/>
        <v>61</v>
      </c>
      <c r="H767" s="9">
        <v>7.2617917529999998</v>
      </c>
      <c r="I767" s="8">
        <f t="shared" si="66"/>
        <v>7</v>
      </c>
      <c r="J767" s="10">
        <v>68.646850689999994</v>
      </c>
      <c r="K767" s="8">
        <f t="shared" si="67"/>
        <v>69</v>
      </c>
      <c r="L767" s="5" t="s">
        <v>98</v>
      </c>
    </row>
    <row r="768" spans="1:12">
      <c r="A768" s="6">
        <v>34</v>
      </c>
      <c r="B768" s="6">
        <v>66</v>
      </c>
      <c r="C768" s="6">
        <v>19</v>
      </c>
      <c r="D768" s="7">
        <v>32.970305109999998</v>
      </c>
      <c r="E768" s="8">
        <f t="shared" si="64"/>
        <v>33</v>
      </c>
      <c r="F768" s="7">
        <v>60.181220779999997</v>
      </c>
      <c r="G768" s="8">
        <f t="shared" si="65"/>
        <v>60</v>
      </c>
      <c r="H768" s="9">
        <v>7.5866421009999998</v>
      </c>
      <c r="I768" s="8">
        <f t="shared" si="66"/>
        <v>8</v>
      </c>
      <c r="J768" s="10">
        <v>73.446786779999996</v>
      </c>
      <c r="K768" s="8">
        <f t="shared" si="67"/>
        <v>73</v>
      </c>
      <c r="L768" s="5" t="s">
        <v>98</v>
      </c>
    </row>
    <row r="769" spans="1:12">
      <c r="A769" s="6">
        <v>52</v>
      </c>
      <c r="B769" s="6">
        <v>70</v>
      </c>
      <c r="C769" s="6">
        <v>16</v>
      </c>
      <c r="D769" s="7">
        <v>33.668553940000002</v>
      </c>
      <c r="E769" s="8">
        <f t="shared" si="64"/>
        <v>34</v>
      </c>
      <c r="F769" s="7">
        <v>66.604168670000007</v>
      </c>
      <c r="G769" s="8">
        <f t="shared" si="65"/>
        <v>67</v>
      </c>
      <c r="H769" s="9">
        <v>7.534811833</v>
      </c>
      <c r="I769" s="8">
        <f t="shared" si="66"/>
        <v>8</v>
      </c>
      <c r="J769" s="10">
        <v>67.325205510000004</v>
      </c>
      <c r="K769" s="8">
        <f t="shared" si="67"/>
        <v>67</v>
      </c>
      <c r="L769" s="5" t="s">
        <v>98</v>
      </c>
    </row>
    <row r="770" spans="1:12">
      <c r="A770" s="6">
        <v>23</v>
      </c>
      <c r="B770" s="6">
        <v>57</v>
      </c>
      <c r="C770" s="6">
        <v>19</v>
      </c>
      <c r="D770" s="7">
        <v>32.839637570000001</v>
      </c>
      <c r="E770" s="8">
        <f t="shared" si="64"/>
        <v>33</v>
      </c>
      <c r="F770" s="7">
        <v>67.998035729999998</v>
      </c>
      <c r="G770" s="8">
        <f t="shared" si="65"/>
        <v>68</v>
      </c>
      <c r="H770" s="9">
        <v>7.2510007889999999</v>
      </c>
      <c r="I770" s="8">
        <f t="shared" si="66"/>
        <v>7</v>
      </c>
      <c r="J770" s="10">
        <v>73.404527160000001</v>
      </c>
      <c r="K770" s="8">
        <f t="shared" si="67"/>
        <v>73</v>
      </c>
      <c r="L770" s="5" t="s">
        <v>98</v>
      </c>
    </row>
    <row r="771" spans="1:12">
      <c r="A771" s="6">
        <v>42</v>
      </c>
      <c r="B771" s="6">
        <v>58</v>
      </c>
      <c r="C771" s="6">
        <v>25</v>
      </c>
      <c r="D771" s="7">
        <v>27.45853567</v>
      </c>
      <c r="E771" s="8">
        <f t="shared" ref="E771:E834" si="68">ROUND(D771, 0)</f>
        <v>27</v>
      </c>
      <c r="F771" s="7">
        <v>62.900209769999996</v>
      </c>
      <c r="G771" s="8">
        <f t="shared" ref="G771:G834" si="69">ROUND(F771, 0)</f>
        <v>63</v>
      </c>
      <c r="H771" s="9">
        <v>6.513620918</v>
      </c>
      <c r="I771" s="8">
        <f t="shared" ref="I771:I834" si="70">ROUND(H771, 0)</f>
        <v>7</v>
      </c>
      <c r="J771" s="10">
        <v>69.460209269999993</v>
      </c>
      <c r="K771" s="8">
        <f t="shared" ref="K771:K834" si="71">ROUND(J771, 0)</f>
        <v>69</v>
      </c>
      <c r="L771" s="5" t="s">
        <v>98</v>
      </c>
    </row>
    <row r="772" spans="1:12">
      <c r="A772" s="6">
        <v>37</v>
      </c>
      <c r="B772" s="6">
        <v>62</v>
      </c>
      <c r="C772" s="6">
        <v>17</v>
      </c>
      <c r="D772" s="7">
        <v>25.685767040000002</v>
      </c>
      <c r="E772" s="8">
        <f t="shared" si="68"/>
        <v>26</v>
      </c>
      <c r="F772" s="7">
        <v>69.843540279999999</v>
      </c>
      <c r="G772" s="8">
        <f t="shared" si="69"/>
        <v>70</v>
      </c>
      <c r="H772" s="9">
        <v>7.1212549279999999</v>
      </c>
      <c r="I772" s="8">
        <f t="shared" si="70"/>
        <v>7</v>
      </c>
      <c r="J772" s="10">
        <v>74.620687480000001</v>
      </c>
      <c r="K772" s="8">
        <f t="shared" si="71"/>
        <v>75</v>
      </c>
      <c r="L772" s="5" t="s">
        <v>98</v>
      </c>
    </row>
    <row r="773" spans="1:12">
      <c r="A773" s="6">
        <v>44</v>
      </c>
      <c r="B773" s="6">
        <v>75</v>
      </c>
      <c r="C773" s="6">
        <v>22</v>
      </c>
      <c r="D773" s="7">
        <v>30.0328403</v>
      </c>
      <c r="E773" s="8">
        <f t="shared" si="68"/>
        <v>30</v>
      </c>
      <c r="F773" s="7">
        <v>64.148005370000007</v>
      </c>
      <c r="G773" s="8">
        <f t="shared" si="69"/>
        <v>64</v>
      </c>
      <c r="H773" s="9">
        <v>7.5745615470000001</v>
      </c>
      <c r="I773" s="8">
        <f t="shared" si="70"/>
        <v>8</v>
      </c>
      <c r="J773" s="10">
        <v>71.210068680000006</v>
      </c>
      <c r="K773" s="8">
        <f t="shared" si="71"/>
        <v>71</v>
      </c>
      <c r="L773" s="5" t="s">
        <v>98</v>
      </c>
    </row>
    <row r="774" spans="1:12">
      <c r="A774" s="6">
        <v>21</v>
      </c>
      <c r="B774" s="6">
        <v>80</v>
      </c>
      <c r="C774" s="6">
        <v>20</v>
      </c>
      <c r="D774" s="7">
        <v>28.206672640000001</v>
      </c>
      <c r="E774" s="8">
        <f t="shared" si="68"/>
        <v>28</v>
      </c>
      <c r="F774" s="7">
        <v>68.270852450000007</v>
      </c>
      <c r="G774" s="8">
        <f t="shared" si="69"/>
        <v>68</v>
      </c>
      <c r="H774" s="9">
        <v>7.3508697920000001</v>
      </c>
      <c r="I774" s="8">
        <f t="shared" si="70"/>
        <v>7</v>
      </c>
      <c r="J774" s="10">
        <v>64.328871419999999</v>
      </c>
      <c r="K774" s="8">
        <f t="shared" si="71"/>
        <v>64</v>
      </c>
      <c r="L774" s="5" t="s">
        <v>98</v>
      </c>
    </row>
    <row r="775" spans="1:12">
      <c r="A775" s="6">
        <v>56</v>
      </c>
      <c r="B775" s="6">
        <v>76</v>
      </c>
      <c r="C775" s="6">
        <v>16</v>
      </c>
      <c r="D775" s="7">
        <v>28.272658580000002</v>
      </c>
      <c r="E775" s="8">
        <f t="shared" si="68"/>
        <v>28</v>
      </c>
      <c r="F775" s="7">
        <v>61.189561609999998</v>
      </c>
      <c r="G775" s="8">
        <f t="shared" si="69"/>
        <v>61</v>
      </c>
      <c r="H775" s="9">
        <v>7.5131510759999998</v>
      </c>
      <c r="I775" s="8">
        <f t="shared" si="70"/>
        <v>8</v>
      </c>
      <c r="J775" s="10">
        <v>63.299007850000002</v>
      </c>
      <c r="K775" s="8">
        <f t="shared" si="71"/>
        <v>63</v>
      </c>
      <c r="L775" s="5" t="s">
        <v>98</v>
      </c>
    </row>
    <row r="776" spans="1:12">
      <c r="A776" s="6">
        <v>29</v>
      </c>
      <c r="B776" s="6">
        <v>76</v>
      </c>
      <c r="C776" s="6">
        <v>15</v>
      </c>
      <c r="D776" s="7">
        <v>28.541723600000001</v>
      </c>
      <c r="E776" s="8">
        <f t="shared" si="68"/>
        <v>29</v>
      </c>
      <c r="F776" s="7">
        <v>64.202015399999993</v>
      </c>
      <c r="G776" s="8">
        <f t="shared" si="69"/>
        <v>64</v>
      </c>
      <c r="H776" s="9">
        <v>7.0256077059999997</v>
      </c>
      <c r="I776" s="8">
        <f t="shared" si="70"/>
        <v>7</v>
      </c>
      <c r="J776" s="10">
        <v>69.688623059999998</v>
      </c>
      <c r="K776" s="8">
        <f t="shared" si="71"/>
        <v>70</v>
      </c>
      <c r="L776" s="5" t="s">
        <v>98</v>
      </c>
    </row>
    <row r="777" spans="1:12">
      <c r="A777" s="6">
        <v>43</v>
      </c>
      <c r="B777" s="6">
        <v>61</v>
      </c>
      <c r="C777" s="6">
        <v>20</v>
      </c>
      <c r="D777" s="7">
        <v>26.871870359999999</v>
      </c>
      <c r="E777" s="8">
        <f t="shared" si="68"/>
        <v>27</v>
      </c>
      <c r="F777" s="7">
        <v>61.613672639999997</v>
      </c>
      <c r="G777" s="8">
        <f t="shared" si="69"/>
        <v>62</v>
      </c>
      <c r="H777" s="9">
        <v>6.8042538659999998</v>
      </c>
      <c r="I777" s="8">
        <f t="shared" si="70"/>
        <v>7</v>
      </c>
      <c r="J777" s="10">
        <v>63.518220450000001</v>
      </c>
      <c r="K777" s="8">
        <f t="shared" si="71"/>
        <v>64</v>
      </c>
      <c r="L777" s="5" t="s">
        <v>98</v>
      </c>
    </row>
    <row r="778" spans="1:12">
      <c r="A778" s="6">
        <v>55</v>
      </c>
      <c r="B778" s="6">
        <v>60</v>
      </c>
      <c r="C778" s="6">
        <v>15</v>
      </c>
      <c r="D778" s="7">
        <v>32.797667509999997</v>
      </c>
      <c r="E778" s="8">
        <f t="shared" si="68"/>
        <v>33</v>
      </c>
      <c r="F778" s="7">
        <v>68.779940740000001</v>
      </c>
      <c r="G778" s="8">
        <f t="shared" si="69"/>
        <v>69</v>
      </c>
      <c r="H778" s="9">
        <v>7.1630438720000003</v>
      </c>
      <c r="I778" s="8">
        <f t="shared" si="70"/>
        <v>7</v>
      </c>
      <c r="J778" s="10">
        <v>64.114110690000004</v>
      </c>
      <c r="K778" s="8">
        <f t="shared" si="71"/>
        <v>64</v>
      </c>
      <c r="L778" s="5" t="s">
        <v>98</v>
      </c>
    </row>
    <row r="779" spans="1:12">
      <c r="A779" s="6">
        <v>44</v>
      </c>
      <c r="B779" s="6">
        <v>63</v>
      </c>
      <c r="C779" s="6">
        <v>15</v>
      </c>
      <c r="D779" s="7">
        <v>26.423330180000001</v>
      </c>
      <c r="E779" s="8">
        <f t="shared" si="68"/>
        <v>26</v>
      </c>
      <c r="F779" s="7">
        <v>64.511368450000006</v>
      </c>
      <c r="G779" s="8">
        <f t="shared" si="69"/>
        <v>65</v>
      </c>
      <c r="H779" s="9">
        <v>7.3389295560000001</v>
      </c>
      <c r="I779" s="8">
        <f t="shared" si="70"/>
        <v>7</v>
      </c>
      <c r="J779" s="10">
        <v>63.465464869999998</v>
      </c>
      <c r="K779" s="8">
        <f t="shared" si="71"/>
        <v>63</v>
      </c>
      <c r="L779" s="5" t="s">
        <v>98</v>
      </c>
    </row>
    <row r="780" spans="1:12">
      <c r="A780" s="6">
        <v>29</v>
      </c>
      <c r="B780" s="6">
        <v>67</v>
      </c>
      <c r="C780" s="6">
        <v>21</v>
      </c>
      <c r="D780" s="7">
        <v>29.791811070000001</v>
      </c>
      <c r="E780" s="8">
        <f t="shared" si="68"/>
        <v>30</v>
      </c>
      <c r="F780" s="7">
        <v>63.387892280000003</v>
      </c>
      <c r="G780" s="8">
        <f t="shared" si="69"/>
        <v>63</v>
      </c>
      <c r="H780" s="9">
        <v>6.6213236120000003</v>
      </c>
      <c r="I780" s="8">
        <f t="shared" si="70"/>
        <v>7</v>
      </c>
      <c r="J780" s="10">
        <v>63.021699089999998</v>
      </c>
      <c r="K780" s="8">
        <f t="shared" si="71"/>
        <v>63</v>
      </c>
      <c r="L780" s="5" t="s">
        <v>98</v>
      </c>
    </row>
    <row r="781" spans="1:12">
      <c r="A781" s="6">
        <v>47</v>
      </c>
      <c r="B781" s="6">
        <v>63</v>
      </c>
      <c r="C781" s="6">
        <v>16</v>
      </c>
      <c r="D781" s="7">
        <v>27.44003279</v>
      </c>
      <c r="E781" s="8">
        <f t="shared" si="68"/>
        <v>27</v>
      </c>
      <c r="F781" s="7">
        <v>67.104643690000003</v>
      </c>
      <c r="G781" s="8">
        <f t="shared" si="69"/>
        <v>67</v>
      </c>
      <c r="H781" s="9">
        <v>6.6618709989999996</v>
      </c>
      <c r="I781" s="8">
        <f t="shared" si="70"/>
        <v>7</v>
      </c>
      <c r="J781" s="10">
        <v>72.506697680000002</v>
      </c>
      <c r="K781" s="8">
        <f t="shared" si="71"/>
        <v>73</v>
      </c>
      <c r="L781" s="5" t="s">
        <v>98</v>
      </c>
    </row>
    <row r="782" spans="1:12">
      <c r="A782" s="6">
        <v>40</v>
      </c>
      <c r="B782" s="6">
        <v>68</v>
      </c>
      <c r="C782" s="6">
        <v>17</v>
      </c>
      <c r="D782" s="7">
        <v>34.126297899999997</v>
      </c>
      <c r="E782" s="8">
        <f t="shared" si="68"/>
        <v>34</v>
      </c>
      <c r="F782" s="7">
        <v>65.148774610000004</v>
      </c>
      <c r="G782" s="8">
        <f t="shared" si="69"/>
        <v>65</v>
      </c>
      <c r="H782" s="9">
        <v>7.7331495539999997</v>
      </c>
      <c r="I782" s="8">
        <f t="shared" si="70"/>
        <v>8</v>
      </c>
      <c r="J782" s="10">
        <v>70.407950069999998</v>
      </c>
      <c r="K782" s="8">
        <f t="shared" si="71"/>
        <v>70</v>
      </c>
      <c r="L782" s="5" t="s">
        <v>98</v>
      </c>
    </row>
    <row r="783" spans="1:12">
      <c r="A783" s="6">
        <v>58</v>
      </c>
      <c r="B783" s="6">
        <v>61</v>
      </c>
      <c r="C783" s="6">
        <v>15</v>
      </c>
      <c r="D783" s="7">
        <v>30.949081889999999</v>
      </c>
      <c r="E783" s="8">
        <f t="shared" si="68"/>
        <v>31</v>
      </c>
      <c r="F783" s="7">
        <v>64.233641120000001</v>
      </c>
      <c r="G783" s="8">
        <f t="shared" si="69"/>
        <v>64</v>
      </c>
      <c r="H783" s="9">
        <v>7.4028916660000004</v>
      </c>
      <c r="I783" s="8">
        <f t="shared" si="70"/>
        <v>7</v>
      </c>
      <c r="J783" s="10">
        <v>62.787309069999999</v>
      </c>
      <c r="K783" s="8">
        <f t="shared" si="71"/>
        <v>63</v>
      </c>
      <c r="L783" s="5" t="s">
        <v>98</v>
      </c>
    </row>
    <row r="784" spans="1:12">
      <c r="A784" s="6">
        <v>41</v>
      </c>
      <c r="B784" s="6">
        <v>74</v>
      </c>
      <c r="C784" s="6">
        <v>18</v>
      </c>
      <c r="D784" s="7">
        <v>28.757517830000001</v>
      </c>
      <c r="E784" s="8">
        <f t="shared" si="68"/>
        <v>29</v>
      </c>
      <c r="F784" s="7">
        <v>61.02701476</v>
      </c>
      <c r="G784" s="8">
        <f t="shared" si="69"/>
        <v>61</v>
      </c>
      <c r="H784" s="9">
        <v>6.5991472980000001</v>
      </c>
      <c r="I784" s="8">
        <f t="shared" si="70"/>
        <v>7</v>
      </c>
      <c r="J784" s="10">
        <v>73.376868310000006</v>
      </c>
      <c r="K784" s="8">
        <f t="shared" si="71"/>
        <v>73</v>
      </c>
      <c r="L784" s="5" t="s">
        <v>98</v>
      </c>
    </row>
    <row r="785" spans="1:12">
      <c r="A785" s="6">
        <v>58</v>
      </c>
      <c r="B785" s="6">
        <v>79</v>
      </c>
      <c r="C785" s="6">
        <v>17</v>
      </c>
      <c r="D785" s="7">
        <v>27.247664910000001</v>
      </c>
      <c r="E785" s="8">
        <f t="shared" si="68"/>
        <v>27</v>
      </c>
      <c r="F785" s="7">
        <v>66.101230830000006</v>
      </c>
      <c r="G785" s="8">
        <f t="shared" si="69"/>
        <v>66</v>
      </c>
      <c r="H785" s="9">
        <v>7.0417412400000003</v>
      </c>
      <c r="I785" s="8">
        <f t="shared" si="70"/>
        <v>7</v>
      </c>
      <c r="J785" s="10">
        <v>62.318420570000001</v>
      </c>
      <c r="K785" s="8">
        <f t="shared" si="71"/>
        <v>62</v>
      </c>
      <c r="L785" s="5" t="s">
        <v>98</v>
      </c>
    </row>
    <row r="786" spans="1:12">
      <c r="A786" s="6">
        <v>27</v>
      </c>
      <c r="B786" s="6">
        <v>62</v>
      </c>
      <c r="C786" s="6">
        <v>24</v>
      </c>
      <c r="D786" s="7">
        <v>28.630054770000001</v>
      </c>
      <c r="E786" s="8">
        <f t="shared" si="68"/>
        <v>29</v>
      </c>
      <c r="F786" s="7">
        <v>66.770943000000003</v>
      </c>
      <c r="G786" s="8">
        <f t="shared" si="69"/>
        <v>67</v>
      </c>
      <c r="H786" s="9">
        <v>7.3538767539999998</v>
      </c>
      <c r="I786" s="8">
        <f t="shared" si="70"/>
        <v>7</v>
      </c>
      <c r="J786" s="10">
        <v>62.273734500000003</v>
      </c>
      <c r="K786" s="8">
        <f t="shared" si="71"/>
        <v>62</v>
      </c>
      <c r="L786" s="5" t="s">
        <v>98</v>
      </c>
    </row>
    <row r="787" spans="1:12">
      <c r="A787" s="6">
        <v>27</v>
      </c>
      <c r="B787" s="6">
        <v>60</v>
      </c>
      <c r="C787" s="6">
        <v>17</v>
      </c>
      <c r="D787" s="7">
        <v>26.41768321</v>
      </c>
      <c r="E787" s="8">
        <f t="shared" si="68"/>
        <v>26</v>
      </c>
      <c r="F787" s="7">
        <v>63.64698302</v>
      </c>
      <c r="G787" s="8">
        <f t="shared" si="69"/>
        <v>64</v>
      </c>
      <c r="H787" s="9">
        <v>7.0267953590000003</v>
      </c>
      <c r="I787" s="8">
        <f t="shared" si="70"/>
        <v>7</v>
      </c>
      <c r="J787" s="10">
        <v>64.421771269999994</v>
      </c>
      <c r="K787" s="8">
        <f t="shared" si="71"/>
        <v>64</v>
      </c>
      <c r="L787" s="5" t="s">
        <v>98</v>
      </c>
    </row>
    <row r="788" spans="1:12">
      <c r="A788" s="6">
        <v>52</v>
      </c>
      <c r="B788" s="6">
        <v>65</v>
      </c>
      <c r="C788" s="6">
        <v>20</v>
      </c>
      <c r="D788" s="7">
        <v>32.817052160000003</v>
      </c>
      <c r="E788" s="8">
        <f t="shared" si="68"/>
        <v>33</v>
      </c>
      <c r="F788" s="7">
        <v>66.156651370000006</v>
      </c>
      <c r="G788" s="8">
        <f t="shared" si="69"/>
        <v>66</v>
      </c>
      <c r="H788" s="9">
        <v>6.8143010329999996</v>
      </c>
      <c r="I788" s="8">
        <f t="shared" si="70"/>
        <v>7</v>
      </c>
      <c r="J788" s="10">
        <v>68.839248819999995</v>
      </c>
      <c r="K788" s="8">
        <f t="shared" si="71"/>
        <v>69</v>
      </c>
      <c r="L788" s="5" t="s">
        <v>98</v>
      </c>
    </row>
    <row r="789" spans="1:12">
      <c r="A789" s="6">
        <v>44</v>
      </c>
      <c r="B789" s="6">
        <v>55</v>
      </c>
      <c r="C789" s="6">
        <v>25</v>
      </c>
      <c r="D789" s="7">
        <v>29.632105200000002</v>
      </c>
      <c r="E789" s="8">
        <f t="shared" si="68"/>
        <v>30</v>
      </c>
      <c r="F789" s="7">
        <v>65.913599540000007</v>
      </c>
      <c r="G789" s="8">
        <f t="shared" si="69"/>
        <v>66</v>
      </c>
      <c r="H789" s="9">
        <v>7.4216083199999998</v>
      </c>
      <c r="I789" s="8">
        <f t="shared" si="70"/>
        <v>7</v>
      </c>
      <c r="J789" s="10">
        <v>71.163319749999999</v>
      </c>
      <c r="K789" s="8">
        <f t="shared" si="71"/>
        <v>71</v>
      </c>
      <c r="L789" s="5" t="s">
        <v>98</v>
      </c>
    </row>
    <row r="790" spans="1:12">
      <c r="A790" s="6">
        <v>21</v>
      </c>
      <c r="B790" s="6">
        <v>62</v>
      </c>
      <c r="C790" s="6">
        <v>24</v>
      </c>
      <c r="D790" s="7">
        <v>33.490770650000002</v>
      </c>
      <c r="E790" s="8">
        <f t="shared" si="68"/>
        <v>33</v>
      </c>
      <c r="F790" s="7">
        <v>62.733172039999999</v>
      </c>
      <c r="G790" s="8">
        <f t="shared" si="69"/>
        <v>63</v>
      </c>
      <c r="H790" s="9">
        <v>6.8473828909999996</v>
      </c>
      <c r="I790" s="8">
        <f t="shared" si="70"/>
        <v>7</v>
      </c>
      <c r="J790" s="10">
        <v>65.453284629999999</v>
      </c>
      <c r="K790" s="8">
        <f t="shared" si="71"/>
        <v>65</v>
      </c>
      <c r="L790" s="5" t="s">
        <v>98</v>
      </c>
    </row>
    <row r="791" spans="1:12">
      <c r="A791" s="6">
        <v>60</v>
      </c>
      <c r="B791" s="6">
        <v>59</v>
      </c>
      <c r="C791" s="6">
        <v>22</v>
      </c>
      <c r="D791" s="7">
        <v>31.868472860000001</v>
      </c>
      <c r="E791" s="8">
        <f t="shared" si="68"/>
        <v>32</v>
      </c>
      <c r="F791" s="7">
        <v>66.742174640000002</v>
      </c>
      <c r="G791" s="8">
        <f t="shared" si="69"/>
        <v>67</v>
      </c>
      <c r="H791" s="9">
        <v>7.191522601</v>
      </c>
      <c r="I791" s="8">
        <f t="shared" si="70"/>
        <v>7</v>
      </c>
      <c r="J791" s="10">
        <v>74.222385829999993</v>
      </c>
      <c r="K791" s="8">
        <f t="shared" si="71"/>
        <v>74</v>
      </c>
      <c r="L791" s="5" t="s">
        <v>98</v>
      </c>
    </row>
    <row r="792" spans="1:12">
      <c r="A792" s="6">
        <v>33</v>
      </c>
      <c r="B792" s="6">
        <v>77</v>
      </c>
      <c r="C792" s="6">
        <v>21</v>
      </c>
      <c r="D792" s="7">
        <v>30.329922270000001</v>
      </c>
      <c r="E792" s="8">
        <f t="shared" si="68"/>
        <v>30</v>
      </c>
      <c r="F792" s="7">
        <v>65.629718580000002</v>
      </c>
      <c r="G792" s="8">
        <f t="shared" si="69"/>
        <v>66</v>
      </c>
      <c r="H792" s="9">
        <v>7.0128552900000001</v>
      </c>
      <c r="I792" s="8">
        <f t="shared" si="70"/>
        <v>7</v>
      </c>
      <c r="J792" s="10">
        <v>71.646312809999998</v>
      </c>
      <c r="K792" s="8">
        <f t="shared" si="71"/>
        <v>72</v>
      </c>
      <c r="L792" s="5" t="s">
        <v>98</v>
      </c>
    </row>
    <row r="793" spans="1:12">
      <c r="A793" s="6">
        <v>59</v>
      </c>
      <c r="B793" s="6">
        <v>58</v>
      </c>
      <c r="C793" s="6">
        <v>17</v>
      </c>
      <c r="D793" s="7">
        <v>28.546223999999999</v>
      </c>
      <c r="E793" s="8">
        <f t="shared" si="68"/>
        <v>29</v>
      </c>
      <c r="F793" s="7">
        <v>66.313940979999998</v>
      </c>
      <c r="G793" s="8">
        <f t="shared" si="69"/>
        <v>66</v>
      </c>
      <c r="H793" s="9">
        <v>7.3683188089999998</v>
      </c>
      <c r="I793" s="8">
        <f t="shared" si="70"/>
        <v>7</v>
      </c>
      <c r="J793" s="10">
        <v>62.834698510000003</v>
      </c>
      <c r="K793" s="8">
        <f t="shared" si="71"/>
        <v>63</v>
      </c>
      <c r="L793" s="5" t="s">
        <v>98</v>
      </c>
    </row>
    <row r="794" spans="1:12">
      <c r="A794" s="6">
        <v>29</v>
      </c>
      <c r="B794" s="6">
        <v>63</v>
      </c>
      <c r="C794" s="6">
        <v>17</v>
      </c>
      <c r="D794" s="7">
        <v>30.026299080000001</v>
      </c>
      <c r="E794" s="8">
        <f t="shared" si="68"/>
        <v>30</v>
      </c>
      <c r="F794" s="7">
        <v>67.888116370000006</v>
      </c>
      <c r="G794" s="8">
        <f t="shared" si="69"/>
        <v>68</v>
      </c>
      <c r="H794" s="9">
        <v>7.2615432899999997</v>
      </c>
      <c r="I794" s="8">
        <f t="shared" si="70"/>
        <v>7</v>
      </c>
      <c r="J794" s="10">
        <v>66.472646359999999</v>
      </c>
      <c r="K794" s="8">
        <f t="shared" si="71"/>
        <v>66</v>
      </c>
      <c r="L794" s="5" t="s">
        <v>98</v>
      </c>
    </row>
    <row r="795" spans="1:12">
      <c r="A795" s="6">
        <v>59</v>
      </c>
      <c r="B795" s="6">
        <v>63</v>
      </c>
      <c r="C795" s="6">
        <v>18</v>
      </c>
      <c r="D795" s="7">
        <v>31.655311749999999</v>
      </c>
      <c r="E795" s="8">
        <f t="shared" si="68"/>
        <v>32</v>
      </c>
      <c r="F795" s="7">
        <v>60.132637129999999</v>
      </c>
      <c r="G795" s="8">
        <f t="shared" si="69"/>
        <v>60</v>
      </c>
      <c r="H795" s="9">
        <v>6.5266915799999996</v>
      </c>
      <c r="I795" s="8">
        <f t="shared" si="70"/>
        <v>7</v>
      </c>
      <c r="J795" s="10">
        <v>66.690967509999993</v>
      </c>
      <c r="K795" s="8">
        <f t="shared" si="71"/>
        <v>67</v>
      </c>
      <c r="L795" s="5" t="s">
        <v>98</v>
      </c>
    </row>
    <row r="796" spans="1:12">
      <c r="A796" s="6">
        <v>29</v>
      </c>
      <c r="B796" s="6">
        <v>70</v>
      </c>
      <c r="C796" s="6">
        <v>15</v>
      </c>
      <c r="D796" s="7">
        <v>30.334996740000001</v>
      </c>
      <c r="E796" s="8">
        <f t="shared" si="68"/>
        <v>30</v>
      </c>
      <c r="F796" s="7">
        <v>63.54718862</v>
      </c>
      <c r="G796" s="8">
        <f t="shared" si="69"/>
        <v>64</v>
      </c>
      <c r="H796" s="9">
        <v>6.8725944610000003</v>
      </c>
      <c r="I796" s="8">
        <f t="shared" si="70"/>
        <v>7</v>
      </c>
      <c r="J796" s="10">
        <v>74.166991190000005</v>
      </c>
      <c r="K796" s="8">
        <f t="shared" si="71"/>
        <v>74</v>
      </c>
      <c r="L796" s="5" t="s">
        <v>98</v>
      </c>
    </row>
    <row r="797" spans="1:12">
      <c r="A797" s="6">
        <v>58</v>
      </c>
      <c r="B797" s="6">
        <v>73</v>
      </c>
      <c r="C797" s="6">
        <v>16</v>
      </c>
      <c r="D797" s="7">
        <v>33.369843950000003</v>
      </c>
      <c r="E797" s="8">
        <f t="shared" si="68"/>
        <v>33</v>
      </c>
      <c r="F797" s="7">
        <v>65.677181630000007</v>
      </c>
      <c r="G797" s="8">
        <f t="shared" si="69"/>
        <v>66</v>
      </c>
      <c r="H797" s="9">
        <v>6.8741421750000002</v>
      </c>
      <c r="I797" s="8">
        <f t="shared" si="70"/>
        <v>7</v>
      </c>
      <c r="J797" s="10">
        <v>64.895174879999999</v>
      </c>
      <c r="K797" s="8">
        <f t="shared" si="71"/>
        <v>65</v>
      </c>
      <c r="L797" s="5" t="s">
        <v>98</v>
      </c>
    </row>
    <row r="798" spans="1:12">
      <c r="A798" s="6">
        <v>55</v>
      </c>
      <c r="B798" s="6">
        <v>77</v>
      </c>
      <c r="C798" s="6">
        <v>22</v>
      </c>
      <c r="D798" s="7">
        <v>31.434505900000001</v>
      </c>
      <c r="E798" s="8">
        <f t="shared" si="68"/>
        <v>31</v>
      </c>
      <c r="F798" s="7">
        <v>62.993034710000003</v>
      </c>
      <c r="G798" s="8">
        <f t="shared" si="69"/>
        <v>63</v>
      </c>
      <c r="H798" s="9">
        <v>7.7606183099999999</v>
      </c>
      <c r="I798" s="8">
        <f t="shared" si="70"/>
        <v>8</v>
      </c>
      <c r="J798" s="10">
        <v>64.776514689999999</v>
      </c>
      <c r="K798" s="8">
        <f t="shared" si="71"/>
        <v>65</v>
      </c>
      <c r="L798" s="5" t="s">
        <v>98</v>
      </c>
    </row>
    <row r="799" spans="1:12">
      <c r="A799" s="6">
        <v>42</v>
      </c>
      <c r="B799" s="6">
        <v>79</v>
      </c>
      <c r="C799" s="6">
        <v>23</v>
      </c>
      <c r="D799" s="7">
        <v>27.716782729999998</v>
      </c>
      <c r="E799" s="8">
        <f t="shared" si="68"/>
        <v>28</v>
      </c>
      <c r="F799" s="7">
        <v>63.29103387</v>
      </c>
      <c r="G799" s="8">
        <f t="shared" si="69"/>
        <v>63</v>
      </c>
      <c r="H799" s="9">
        <v>6.7818419839999997</v>
      </c>
      <c r="I799" s="8">
        <f t="shared" si="70"/>
        <v>7</v>
      </c>
      <c r="J799" s="10">
        <v>68.565079780000005</v>
      </c>
      <c r="K799" s="8">
        <f t="shared" si="71"/>
        <v>69</v>
      </c>
      <c r="L799" s="5" t="s">
        <v>98</v>
      </c>
    </row>
    <row r="800" spans="1:12">
      <c r="A800" s="6">
        <v>44</v>
      </c>
      <c r="B800" s="6">
        <v>77</v>
      </c>
      <c r="C800" s="6">
        <v>21</v>
      </c>
      <c r="D800" s="7">
        <v>32.639186680000002</v>
      </c>
      <c r="E800" s="8">
        <f t="shared" si="68"/>
        <v>33</v>
      </c>
      <c r="F800" s="7">
        <v>61.300905100000001</v>
      </c>
      <c r="G800" s="8">
        <f t="shared" si="69"/>
        <v>61</v>
      </c>
      <c r="H800" s="9">
        <v>7.3269804540000001</v>
      </c>
      <c r="I800" s="8">
        <f t="shared" si="70"/>
        <v>7</v>
      </c>
      <c r="J800" s="10">
        <v>61.838761460000001</v>
      </c>
      <c r="K800" s="8">
        <f t="shared" si="71"/>
        <v>62</v>
      </c>
      <c r="L800" s="5" t="s">
        <v>98</v>
      </c>
    </row>
    <row r="801" spans="1:12">
      <c r="A801" s="6">
        <v>38</v>
      </c>
      <c r="B801" s="6">
        <v>62</v>
      </c>
      <c r="C801" s="6">
        <v>25</v>
      </c>
      <c r="D801" s="7">
        <v>32.747739299999999</v>
      </c>
      <c r="E801" s="8">
        <f t="shared" si="68"/>
        <v>33</v>
      </c>
      <c r="F801" s="7">
        <v>67.779545839999997</v>
      </c>
      <c r="G801" s="8">
        <f t="shared" si="69"/>
        <v>68</v>
      </c>
      <c r="H801" s="9">
        <v>7.4539754079999998</v>
      </c>
      <c r="I801" s="8">
        <f t="shared" si="70"/>
        <v>7</v>
      </c>
      <c r="J801" s="10">
        <v>63.377844430000003</v>
      </c>
      <c r="K801" s="8">
        <f t="shared" si="71"/>
        <v>63</v>
      </c>
      <c r="L801" s="5" t="s">
        <v>98</v>
      </c>
    </row>
    <row r="802" spans="1:12">
      <c r="A802" s="6">
        <v>32</v>
      </c>
      <c r="B802" s="6">
        <v>76</v>
      </c>
      <c r="C802" s="6">
        <v>15</v>
      </c>
      <c r="D802" s="7">
        <v>28.05153602</v>
      </c>
      <c r="E802" s="8">
        <f t="shared" si="68"/>
        <v>28</v>
      </c>
      <c r="F802" s="7">
        <v>63.498021889999997</v>
      </c>
      <c r="G802" s="8">
        <f t="shared" si="69"/>
        <v>63</v>
      </c>
      <c r="H802" s="9">
        <v>7.6041101769999999</v>
      </c>
      <c r="I802" s="8">
        <f t="shared" si="70"/>
        <v>8</v>
      </c>
      <c r="J802" s="10">
        <v>43.357953770000002</v>
      </c>
      <c r="K802" s="8">
        <f t="shared" si="71"/>
        <v>43</v>
      </c>
      <c r="L802" s="5" t="s">
        <v>109</v>
      </c>
    </row>
    <row r="803" spans="1:12">
      <c r="A803" s="6">
        <v>13</v>
      </c>
      <c r="B803" s="6">
        <v>61</v>
      </c>
      <c r="C803" s="6">
        <v>22</v>
      </c>
      <c r="D803" s="7">
        <v>19.440843260000001</v>
      </c>
      <c r="E803" s="8">
        <f t="shared" si="68"/>
        <v>19</v>
      </c>
      <c r="F803" s="7">
        <v>63.277714609999997</v>
      </c>
      <c r="G803" s="8">
        <f t="shared" si="69"/>
        <v>63</v>
      </c>
      <c r="H803" s="9">
        <v>7.7288324240000001</v>
      </c>
      <c r="I803" s="8">
        <f t="shared" si="70"/>
        <v>8</v>
      </c>
      <c r="J803" s="10">
        <v>46.831301189999998</v>
      </c>
      <c r="K803" s="8">
        <f t="shared" si="71"/>
        <v>47</v>
      </c>
      <c r="L803" s="5" t="s">
        <v>109</v>
      </c>
    </row>
    <row r="804" spans="1:12">
      <c r="A804" s="6">
        <v>38</v>
      </c>
      <c r="B804" s="6">
        <v>60</v>
      </c>
      <c r="C804" s="6">
        <v>20</v>
      </c>
      <c r="D804" s="7">
        <v>29.84823072</v>
      </c>
      <c r="E804" s="8">
        <f t="shared" si="68"/>
        <v>30</v>
      </c>
      <c r="F804" s="7">
        <v>60.638726130000002</v>
      </c>
      <c r="G804" s="8">
        <f t="shared" si="69"/>
        <v>61</v>
      </c>
      <c r="H804" s="9">
        <v>7.4912171020000002</v>
      </c>
      <c r="I804" s="8">
        <f t="shared" si="70"/>
        <v>7</v>
      </c>
      <c r="J804" s="10">
        <v>46.804525949999999</v>
      </c>
      <c r="K804" s="8">
        <f t="shared" si="71"/>
        <v>47</v>
      </c>
      <c r="L804" s="5" t="s">
        <v>109</v>
      </c>
    </row>
    <row r="805" spans="1:12">
      <c r="A805" s="6">
        <v>11</v>
      </c>
      <c r="B805" s="6">
        <v>74</v>
      </c>
      <c r="C805" s="6">
        <v>17</v>
      </c>
      <c r="D805" s="7">
        <v>21.363837570000001</v>
      </c>
      <c r="E805" s="8">
        <f t="shared" si="68"/>
        <v>21</v>
      </c>
      <c r="F805" s="7">
        <v>69.923758910000004</v>
      </c>
      <c r="G805" s="8">
        <f t="shared" si="69"/>
        <v>70</v>
      </c>
      <c r="H805" s="9">
        <v>6.6338645820000002</v>
      </c>
      <c r="I805" s="8">
        <f t="shared" si="70"/>
        <v>7</v>
      </c>
      <c r="J805" s="10">
        <v>46.635286499999999</v>
      </c>
      <c r="K805" s="8">
        <f t="shared" si="71"/>
        <v>47</v>
      </c>
      <c r="L805" s="5" t="s">
        <v>109</v>
      </c>
    </row>
    <row r="806" spans="1:12">
      <c r="A806" s="6">
        <v>37</v>
      </c>
      <c r="B806" s="6">
        <v>71</v>
      </c>
      <c r="C806" s="6">
        <v>16</v>
      </c>
      <c r="D806" s="7">
        <v>26.286639310000002</v>
      </c>
      <c r="E806" s="8">
        <f t="shared" si="68"/>
        <v>26</v>
      </c>
      <c r="F806" s="7">
        <v>68.519667290000001</v>
      </c>
      <c r="G806" s="8">
        <f t="shared" si="69"/>
        <v>69</v>
      </c>
      <c r="H806" s="9">
        <v>7.3248634810000004</v>
      </c>
      <c r="I806" s="8">
        <f t="shared" si="70"/>
        <v>7</v>
      </c>
      <c r="J806" s="10">
        <v>46.138330070000002</v>
      </c>
      <c r="K806" s="8">
        <f t="shared" si="71"/>
        <v>46</v>
      </c>
      <c r="L806" s="5" t="s">
        <v>109</v>
      </c>
    </row>
    <row r="807" spans="1:12">
      <c r="A807" s="6">
        <v>29</v>
      </c>
      <c r="B807" s="6">
        <v>71</v>
      </c>
      <c r="C807" s="6">
        <v>18</v>
      </c>
      <c r="D807" s="7">
        <v>22.174999629999999</v>
      </c>
      <c r="E807" s="8">
        <f t="shared" si="68"/>
        <v>22</v>
      </c>
      <c r="F807" s="7">
        <v>62.138738250000003</v>
      </c>
      <c r="G807" s="8">
        <f t="shared" si="69"/>
        <v>62</v>
      </c>
      <c r="H807" s="9">
        <v>6.4104414759999999</v>
      </c>
      <c r="I807" s="8">
        <f t="shared" si="70"/>
        <v>6</v>
      </c>
      <c r="J807" s="10">
        <v>53.46622584</v>
      </c>
      <c r="K807" s="8">
        <f t="shared" si="71"/>
        <v>53</v>
      </c>
      <c r="L807" s="5" t="s">
        <v>109</v>
      </c>
    </row>
    <row r="808" spans="1:12">
      <c r="A808" s="6">
        <v>2</v>
      </c>
      <c r="B808" s="6">
        <v>72</v>
      </c>
      <c r="C808" s="6">
        <v>18</v>
      </c>
      <c r="D808" s="7">
        <v>26.575975459999999</v>
      </c>
      <c r="E808" s="8">
        <f t="shared" si="68"/>
        <v>27</v>
      </c>
      <c r="F808" s="7">
        <v>60.978765989999999</v>
      </c>
      <c r="G808" s="8">
        <f t="shared" si="69"/>
        <v>61</v>
      </c>
      <c r="H808" s="9">
        <v>7.836719564</v>
      </c>
      <c r="I808" s="8">
        <f t="shared" si="70"/>
        <v>8</v>
      </c>
      <c r="J808" s="10">
        <v>50.891107259999998</v>
      </c>
      <c r="K808" s="8">
        <f t="shared" si="71"/>
        <v>51</v>
      </c>
      <c r="L808" s="5" t="s">
        <v>109</v>
      </c>
    </row>
    <row r="809" spans="1:12">
      <c r="A809" s="6">
        <v>6</v>
      </c>
      <c r="B809" s="6">
        <v>59</v>
      </c>
      <c r="C809" s="6">
        <v>21</v>
      </c>
      <c r="D809" s="7">
        <v>26.589725170000001</v>
      </c>
      <c r="E809" s="8">
        <f t="shared" si="68"/>
        <v>27</v>
      </c>
      <c r="F809" s="7">
        <v>66.140076739999998</v>
      </c>
      <c r="G809" s="8">
        <f t="shared" si="69"/>
        <v>66</v>
      </c>
      <c r="H809" s="9">
        <v>6.139215944</v>
      </c>
      <c r="I809" s="8">
        <f t="shared" si="70"/>
        <v>6</v>
      </c>
      <c r="J809" s="10">
        <v>50.909944629999998</v>
      </c>
      <c r="K809" s="8">
        <f t="shared" si="71"/>
        <v>51</v>
      </c>
      <c r="L809" s="5" t="s">
        <v>109</v>
      </c>
    </row>
    <row r="810" spans="1:12">
      <c r="A810" s="6">
        <v>13</v>
      </c>
      <c r="B810" s="6">
        <v>64</v>
      </c>
      <c r="C810" s="6">
        <v>20</v>
      </c>
      <c r="D810" s="7">
        <v>19.134577100000001</v>
      </c>
      <c r="E810" s="8">
        <f t="shared" si="68"/>
        <v>19</v>
      </c>
      <c r="F810" s="7">
        <v>62.575268950000002</v>
      </c>
      <c r="G810" s="8">
        <f t="shared" si="69"/>
        <v>63</v>
      </c>
      <c r="H810" s="9">
        <v>6.5905710879999999</v>
      </c>
      <c r="I810" s="8">
        <f t="shared" si="70"/>
        <v>7</v>
      </c>
      <c r="J810" s="10">
        <v>36.469469709999998</v>
      </c>
      <c r="K810" s="8">
        <f t="shared" si="71"/>
        <v>36</v>
      </c>
      <c r="L810" s="5" t="s">
        <v>109</v>
      </c>
    </row>
    <row r="811" spans="1:12">
      <c r="A811" s="6">
        <v>8</v>
      </c>
      <c r="B811" s="6">
        <v>58</v>
      </c>
      <c r="C811" s="6">
        <v>17</v>
      </c>
      <c r="D811" s="7">
        <v>28.752731180000001</v>
      </c>
      <c r="E811" s="8">
        <f t="shared" si="68"/>
        <v>29</v>
      </c>
      <c r="F811" s="7">
        <v>69.156401489999993</v>
      </c>
      <c r="G811" s="8">
        <f t="shared" si="69"/>
        <v>69</v>
      </c>
      <c r="H811" s="9">
        <v>7.2860499780000003</v>
      </c>
      <c r="I811" s="8">
        <f t="shared" si="70"/>
        <v>7</v>
      </c>
      <c r="J811" s="10">
        <v>35.15426171</v>
      </c>
      <c r="K811" s="8">
        <f t="shared" si="71"/>
        <v>35</v>
      </c>
      <c r="L811" s="5" t="s">
        <v>109</v>
      </c>
    </row>
    <row r="812" spans="1:12">
      <c r="A812" s="6">
        <v>6</v>
      </c>
      <c r="B812" s="6">
        <v>77</v>
      </c>
      <c r="C812" s="6">
        <v>20</v>
      </c>
      <c r="D812" s="7">
        <v>25.787462680000001</v>
      </c>
      <c r="E812" s="8">
        <f t="shared" si="68"/>
        <v>26</v>
      </c>
      <c r="F812" s="7">
        <v>60.281629799999997</v>
      </c>
      <c r="G812" s="8">
        <f t="shared" si="69"/>
        <v>60</v>
      </c>
      <c r="H812" s="9">
        <v>6.058306161</v>
      </c>
      <c r="I812" s="8">
        <f t="shared" si="70"/>
        <v>6</v>
      </c>
      <c r="J812" s="10">
        <v>49.143371770000002</v>
      </c>
      <c r="K812" s="8">
        <f t="shared" si="71"/>
        <v>49</v>
      </c>
      <c r="L812" s="5" t="s">
        <v>109</v>
      </c>
    </row>
    <row r="813" spans="1:12">
      <c r="A813" s="6">
        <v>2</v>
      </c>
      <c r="B813" s="6">
        <v>75</v>
      </c>
      <c r="C813" s="6">
        <v>22</v>
      </c>
      <c r="D813" s="7">
        <v>23.89271875</v>
      </c>
      <c r="E813" s="8">
        <f t="shared" si="68"/>
        <v>24</v>
      </c>
      <c r="F813" s="7">
        <v>61.787794130000002</v>
      </c>
      <c r="G813" s="8">
        <f t="shared" si="69"/>
        <v>62</v>
      </c>
      <c r="H813" s="9">
        <v>6.6586053620000003</v>
      </c>
      <c r="I813" s="8">
        <f t="shared" si="70"/>
        <v>7</v>
      </c>
      <c r="J813" s="10">
        <v>52.557301119999998</v>
      </c>
      <c r="K813" s="8">
        <f t="shared" si="71"/>
        <v>53</v>
      </c>
      <c r="L813" s="5" t="s">
        <v>109</v>
      </c>
    </row>
    <row r="814" spans="1:12">
      <c r="A814" s="6">
        <v>3</v>
      </c>
      <c r="B814" s="6">
        <v>69</v>
      </c>
      <c r="C814" s="6">
        <v>23</v>
      </c>
      <c r="D814" s="7">
        <v>28.674087740000001</v>
      </c>
      <c r="E814" s="8">
        <f t="shared" si="68"/>
        <v>29</v>
      </c>
      <c r="F814" s="7">
        <v>63.188329760000002</v>
      </c>
      <c r="G814" s="8">
        <f t="shared" si="69"/>
        <v>63</v>
      </c>
      <c r="H814" s="9">
        <v>7.2993607669999996</v>
      </c>
      <c r="I814" s="8">
        <f t="shared" si="70"/>
        <v>7</v>
      </c>
      <c r="J814" s="10">
        <v>42.960186270000001</v>
      </c>
      <c r="K814" s="8">
        <f t="shared" si="71"/>
        <v>43</v>
      </c>
      <c r="L814" s="5" t="s">
        <v>109</v>
      </c>
    </row>
    <row r="815" spans="1:12">
      <c r="A815" s="6">
        <v>27</v>
      </c>
      <c r="B815" s="6">
        <v>80</v>
      </c>
      <c r="C815" s="6">
        <v>24</v>
      </c>
      <c r="D815" s="7">
        <v>28.42062847</v>
      </c>
      <c r="E815" s="8">
        <f t="shared" si="68"/>
        <v>28</v>
      </c>
      <c r="F815" s="7">
        <v>61.773363430000003</v>
      </c>
      <c r="G815" s="8">
        <f t="shared" si="69"/>
        <v>62</v>
      </c>
      <c r="H815" s="9">
        <v>7.8152106610000001</v>
      </c>
      <c r="I815" s="8">
        <f t="shared" si="70"/>
        <v>8</v>
      </c>
      <c r="J815" s="10">
        <v>49.023668030000003</v>
      </c>
      <c r="K815" s="8">
        <f t="shared" si="71"/>
        <v>49</v>
      </c>
      <c r="L815" s="5" t="s">
        <v>109</v>
      </c>
    </row>
    <row r="816" spans="1:12">
      <c r="A816" s="6">
        <v>39</v>
      </c>
      <c r="B816" s="6">
        <v>78</v>
      </c>
      <c r="C816" s="6">
        <v>15</v>
      </c>
      <c r="D816" s="7">
        <v>21.354994560000002</v>
      </c>
      <c r="E816" s="8">
        <f t="shared" si="68"/>
        <v>21</v>
      </c>
      <c r="F816" s="7">
        <v>62.601363229999997</v>
      </c>
      <c r="G816" s="8">
        <f t="shared" si="69"/>
        <v>63</v>
      </c>
      <c r="H816" s="9">
        <v>5.9253917950000004</v>
      </c>
      <c r="I816" s="8">
        <f t="shared" si="70"/>
        <v>6</v>
      </c>
      <c r="J816" s="10">
        <v>41.782198340000001</v>
      </c>
      <c r="K816" s="8">
        <f t="shared" si="71"/>
        <v>42</v>
      </c>
      <c r="L816" s="5" t="s">
        <v>109</v>
      </c>
    </row>
    <row r="817" spans="1:12">
      <c r="A817" s="6">
        <v>40</v>
      </c>
      <c r="B817" s="6">
        <v>79</v>
      </c>
      <c r="C817" s="6">
        <v>17</v>
      </c>
      <c r="D817" s="7">
        <v>21.126955859999999</v>
      </c>
      <c r="E817" s="8">
        <f t="shared" si="68"/>
        <v>21</v>
      </c>
      <c r="F817" s="7">
        <v>63.187385319999997</v>
      </c>
      <c r="G817" s="8">
        <f t="shared" si="69"/>
        <v>63</v>
      </c>
      <c r="H817" s="9">
        <v>6.4036836189999997</v>
      </c>
      <c r="I817" s="8">
        <f t="shared" si="70"/>
        <v>6</v>
      </c>
      <c r="J817" s="10">
        <v>38.718344639999998</v>
      </c>
      <c r="K817" s="8">
        <f t="shared" si="71"/>
        <v>39</v>
      </c>
      <c r="L817" s="5" t="s">
        <v>109</v>
      </c>
    </row>
    <row r="818" spans="1:12">
      <c r="A818" s="6">
        <v>37</v>
      </c>
      <c r="B818" s="6">
        <v>62</v>
      </c>
      <c r="C818" s="6">
        <v>22</v>
      </c>
      <c r="D818" s="7">
        <v>24.02037872</v>
      </c>
      <c r="E818" s="8">
        <f t="shared" si="68"/>
        <v>24</v>
      </c>
      <c r="F818" s="7">
        <v>61.623133449999997</v>
      </c>
      <c r="G818" s="8">
        <f t="shared" si="69"/>
        <v>62</v>
      </c>
      <c r="H818" s="9">
        <v>7.3975462710000004</v>
      </c>
      <c r="I818" s="8">
        <f t="shared" si="70"/>
        <v>7</v>
      </c>
      <c r="J818" s="10">
        <v>49.78102578</v>
      </c>
      <c r="K818" s="8">
        <f t="shared" si="71"/>
        <v>50</v>
      </c>
      <c r="L818" s="5" t="s">
        <v>109</v>
      </c>
    </row>
    <row r="819" spans="1:12">
      <c r="A819" s="6">
        <v>31</v>
      </c>
      <c r="B819" s="6">
        <v>60</v>
      </c>
      <c r="C819" s="6">
        <v>24</v>
      </c>
      <c r="D819" s="7">
        <v>25.40474421</v>
      </c>
      <c r="E819" s="8">
        <f t="shared" si="68"/>
        <v>25</v>
      </c>
      <c r="F819" s="7">
        <v>65.856753900000001</v>
      </c>
      <c r="G819" s="8">
        <f t="shared" si="69"/>
        <v>66</v>
      </c>
      <c r="H819" s="9">
        <v>7.7223359919999996</v>
      </c>
      <c r="I819" s="8">
        <f t="shared" si="70"/>
        <v>8</v>
      </c>
      <c r="J819" s="10">
        <v>51.920572669999999</v>
      </c>
      <c r="K819" s="8">
        <f t="shared" si="71"/>
        <v>52</v>
      </c>
      <c r="L819" s="5" t="s">
        <v>109</v>
      </c>
    </row>
    <row r="820" spans="1:12">
      <c r="A820" s="6">
        <v>22</v>
      </c>
      <c r="B820" s="6">
        <v>67</v>
      </c>
      <c r="C820" s="6">
        <v>22</v>
      </c>
      <c r="D820" s="7">
        <v>29.030175610000001</v>
      </c>
      <c r="E820" s="8">
        <f t="shared" si="68"/>
        <v>29</v>
      </c>
      <c r="F820" s="7">
        <v>64.491665659999995</v>
      </c>
      <c r="G820" s="8">
        <f t="shared" si="69"/>
        <v>64</v>
      </c>
      <c r="H820" s="9">
        <v>7.4759266450000004</v>
      </c>
      <c r="I820" s="8">
        <f t="shared" si="70"/>
        <v>7</v>
      </c>
      <c r="J820" s="10">
        <v>54.939377100000002</v>
      </c>
      <c r="K820" s="8">
        <f t="shared" si="71"/>
        <v>55</v>
      </c>
      <c r="L820" s="5" t="s">
        <v>109</v>
      </c>
    </row>
    <row r="821" spans="1:12">
      <c r="A821" s="6">
        <v>3</v>
      </c>
      <c r="B821" s="6">
        <v>78</v>
      </c>
      <c r="C821" s="6">
        <v>18</v>
      </c>
      <c r="D821" s="7">
        <v>20.21368219</v>
      </c>
      <c r="E821" s="8">
        <f t="shared" si="68"/>
        <v>20</v>
      </c>
      <c r="F821" s="7">
        <v>68.652576850000003</v>
      </c>
      <c r="G821" s="8">
        <f t="shared" si="69"/>
        <v>69</v>
      </c>
      <c r="H821" s="9">
        <v>6.8871300529999999</v>
      </c>
      <c r="I821" s="8">
        <f t="shared" si="70"/>
        <v>7</v>
      </c>
      <c r="J821" s="10">
        <v>50.897329890000002</v>
      </c>
      <c r="K821" s="8">
        <f t="shared" si="71"/>
        <v>51</v>
      </c>
      <c r="L821" s="5" t="s">
        <v>109</v>
      </c>
    </row>
    <row r="822" spans="1:12">
      <c r="A822" s="6">
        <v>4</v>
      </c>
      <c r="B822" s="6">
        <v>80</v>
      </c>
      <c r="C822" s="6">
        <v>16</v>
      </c>
      <c r="D822" s="7">
        <v>29.195855479999999</v>
      </c>
      <c r="E822" s="8">
        <f t="shared" si="68"/>
        <v>29</v>
      </c>
      <c r="F822" s="7">
        <v>68.019657280000004</v>
      </c>
      <c r="G822" s="8">
        <f t="shared" si="69"/>
        <v>68</v>
      </c>
      <c r="H822" s="9">
        <v>7.4419768250000002</v>
      </c>
      <c r="I822" s="8">
        <f t="shared" si="70"/>
        <v>7</v>
      </c>
      <c r="J822" s="10">
        <v>44.932619109999997</v>
      </c>
      <c r="K822" s="8">
        <f t="shared" si="71"/>
        <v>45</v>
      </c>
      <c r="L822" s="5" t="s">
        <v>109</v>
      </c>
    </row>
    <row r="823" spans="1:12">
      <c r="A823" s="6">
        <v>13</v>
      </c>
      <c r="B823" s="6">
        <v>61</v>
      </c>
      <c r="C823" s="6">
        <v>24</v>
      </c>
      <c r="D823" s="7">
        <v>18.297835970000001</v>
      </c>
      <c r="E823" s="8">
        <f t="shared" si="68"/>
        <v>18</v>
      </c>
      <c r="F823" s="7">
        <v>69.689761500000003</v>
      </c>
      <c r="G823" s="8">
        <f t="shared" si="69"/>
        <v>70</v>
      </c>
      <c r="H823" s="9">
        <v>7.6299102530000003</v>
      </c>
      <c r="I823" s="8">
        <f t="shared" si="70"/>
        <v>8</v>
      </c>
      <c r="J823" s="10">
        <v>49.391114790000003</v>
      </c>
      <c r="K823" s="8">
        <f t="shared" si="71"/>
        <v>49</v>
      </c>
      <c r="L823" s="5" t="s">
        <v>109</v>
      </c>
    </row>
    <row r="824" spans="1:12">
      <c r="A824" s="6">
        <v>12</v>
      </c>
      <c r="B824" s="6">
        <v>66</v>
      </c>
      <c r="C824" s="6">
        <v>20</v>
      </c>
      <c r="D824" s="7">
        <v>27.414349869999999</v>
      </c>
      <c r="E824" s="8">
        <f t="shared" si="68"/>
        <v>27</v>
      </c>
      <c r="F824" s="7">
        <v>63.417859819999997</v>
      </c>
      <c r="G824" s="8">
        <f t="shared" si="69"/>
        <v>63</v>
      </c>
      <c r="H824" s="9">
        <v>7.3361172210000003</v>
      </c>
      <c r="I824" s="8">
        <f t="shared" si="70"/>
        <v>7</v>
      </c>
      <c r="J824" s="10">
        <v>44.431775430000002</v>
      </c>
      <c r="K824" s="8">
        <f t="shared" si="71"/>
        <v>44</v>
      </c>
      <c r="L824" s="5" t="s">
        <v>109</v>
      </c>
    </row>
    <row r="825" spans="1:12">
      <c r="A825" s="6">
        <v>4</v>
      </c>
      <c r="B825" s="6">
        <v>61</v>
      </c>
      <c r="C825" s="6">
        <v>21</v>
      </c>
      <c r="D825" s="7">
        <v>24.840639979999999</v>
      </c>
      <c r="E825" s="8">
        <f t="shared" si="68"/>
        <v>25</v>
      </c>
      <c r="F825" s="7">
        <v>60.091166260000001</v>
      </c>
      <c r="G825" s="8">
        <f t="shared" si="69"/>
        <v>60</v>
      </c>
      <c r="H825" s="9">
        <v>6.7502052900000002</v>
      </c>
      <c r="I825" s="8">
        <f t="shared" si="70"/>
        <v>7</v>
      </c>
      <c r="J825" s="10">
        <v>48.777903709999997</v>
      </c>
      <c r="K825" s="8">
        <f t="shared" si="71"/>
        <v>49</v>
      </c>
      <c r="L825" s="5" t="s">
        <v>109</v>
      </c>
    </row>
    <row r="826" spans="1:12">
      <c r="A826" s="6">
        <v>9</v>
      </c>
      <c r="B826" s="6">
        <v>60</v>
      </c>
      <c r="C826" s="6">
        <v>21</v>
      </c>
      <c r="D826" s="7">
        <v>29.94413861</v>
      </c>
      <c r="E826" s="8">
        <f t="shared" si="68"/>
        <v>30</v>
      </c>
      <c r="F826" s="7">
        <v>67.313230840000003</v>
      </c>
      <c r="G826" s="8">
        <f t="shared" si="69"/>
        <v>67</v>
      </c>
      <c r="H826" s="9">
        <v>7.5217802699999998</v>
      </c>
      <c r="I826" s="8">
        <f t="shared" si="70"/>
        <v>8</v>
      </c>
      <c r="J826" s="10">
        <v>40.37113729</v>
      </c>
      <c r="K826" s="8">
        <f t="shared" si="71"/>
        <v>40</v>
      </c>
      <c r="L826" s="5" t="s">
        <v>109</v>
      </c>
    </row>
    <row r="827" spans="1:12">
      <c r="A827" s="6">
        <v>18</v>
      </c>
      <c r="B827" s="6">
        <v>66</v>
      </c>
      <c r="C827" s="6">
        <v>22</v>
      </c>
      <c r="D827" s="7">
        <v>25.879902869999999</v>
      </c>
      <c r="E827" s="8">
        <f t="shared" si="68"/>
        <v>26</v>
      </c>
      <c r="F827" s="7">
        <v>67.551090239999994</v>
      </c>
      <c r="G827" s="8">
        <f t="shared" si="69"/>
        <v>68</v>
      </c>
      <c r="H827" s="9">
        <v>6.3473791850000003</v>
      </c>
      <c r="I827" s="8">
        <f t="shared" si="70"/>
        <v>6</v>
      </c>
      <c r="J827" s="10">
        <v>47.896452240000002</v>
      </c>
      <c r="K827" s="8">
        <f t="shared" si="71"/>
        <v>48</v>
      </c>
      <c r="L827" s="5" t="s">
        <v>109</v>
      </c>
    </row>
    <row r="828" spans="1:12">
      <c r="A828" s="6">
        <v>32</v>
      </c>
      <c r="B828" s="6">
        <v>56</v>
      </c>
      <c r="C828" s="6">
        <v>18</v>
      </c>
      <c r="D828" s="7">
        <v>20.046771100000001</v>
      </c>
      <c r="E828" s="8">
        <f t="shared" si="68"/>
        <v>20</v>
      </c>
      <c r="F828" s="7">
        <v>65.843953189999993</v>
      </c>
      <c r="G828" s="8">
        <f t="shared" si="69"/>
        <v>66</v>
      </c>
      <c r="H828" s="9">
        <v>7.1352515319999998</v>
      </c>
      <c r="I828" s="8">
        <f t="shared" si="70"/>
        <v>7</v>
      </c>
      <c r="J828" s="10">
        <v>46.053331239999999</v>
      </c>
      <c r="K828" s="8">
        <f t="shared" si="71"/>
        <v>46</v>
      </c>
      <c r="L828" s="5" t="s">
        <v>109</v>
      </c>
    </row>
    <row r="829" spans="1:12">
      <c r="A829" s="6">
        <v>6</v>
      </c>
      <c r="B829" s="6">
        <v>72</v>
      </c>
      <c r="C829" s="6">
        <v>15</v>
      </c>
      <c r="D829" s="7">
        <v>22.994519990000001</v>
      </c>
      <c r="E829" s="8">
        <f t="shared" si="68"/>
        <v>23</v>
      </c>
      <c r="F829" s="7">
        <v>66.708972369999998</v>
      </c>
      <c r="G829" s="8">
        <f t="shared" si="69"/>
        <v>67</v>
      </c>
      <c r="H829" s="9">
        <v>7.670178119</v>
      </c>
      <c r="I829" s="8">
        <f t="shared" si="70"/>
        <v>8</v>
      </c>
      <c r="J829" s="10">
        <v>54.490441539999999</v>
      </c>
      <c r="K829" s="8">
        <f t="shared" si="71"/>
        <v>54</v>
      </c>
      <c r="L829" s="5" t="s">
        <v>109</v>
      </c>
    </row>
    <row r="830" spans="1:12">
      <c r="A830" s="6">
        <v>15</v>
      </c>
      <c r="B830" s="6">
        <v>77</v>
      </c>
      <c r="C830" s="6">
        <v>20</v>
      </c>
      <c r="D830" s="7">
        <v>25.131636189999998</v>
      </c>
      <c r="E830" s="8">
        <f t="shared" si="68"/>
        <v>25</v>
      </c>
      <c r="F830" s="7">
        <v>66.926423619999994</v>
      </c>
      <c r="G830" s="8">
        <f t="shared" si="69"/>
        <v>67</v>
      </c>
      <c r="H830" s="9">
        <v>7.399749291</v>
      </c>
      <c r="I830" s="8">
        <f t="shared" si="70"/>
        <v>7</v>
      </c>
      <c r="J830" s="10">
        <v>49.040155579999997</v>
      </c>
      <c r="K830" s="8">
        <f t="shared" si="71"/>
        <v>49</v>
      </c>
      <c r="L830" s="5" t="s">
        <v>109</v>
      </c>
    </row>
    <row r="831" spans="1:12">
      <c r="A831" s="6">
        <v>0</v>
      </c>
      <c r="B831" s="6">
        <v>65</v>
      </c>
      <c r="C831" s="6">
        <v>24</v>
      </c>
      <c r="D831" s="7">
        <v>28.495843950000001</v>
      </c>
      <c r="E831" s="8">
        <f t="shared" si="68"/>
        <v>28</v>
      </c>
      <c r="F831" s="7">
        <v>62.446162190000003</v>
      </c>
      <c r="G831" s="8">
        <f t="shared" si="69"/>
        <v>62</v>
      </c>
      <c r="H831" s="9">
        <v>7.841496029</v>
      </c>
      <c r="I831" s="8">
        <f t="shared" si="70"/>
        <v>8</v>
      </c>
      <c r="J831" s="10">
        <v>53.14531023</v>
      </c>
      <c r="K831" s="8">
        <f t="shared" si="71"/>
        <v>53</v>
      </c>
      <c r="L831" s="5" t="s">
        <v>109</v>
      </c>
    </row>
    <row r="832" spans="1:12">
      <c r="A832" s="6">
        <v>30</v>
      </c>
      <c r="B832" s="6">
        <v>79</v>
      </c>
      <c r="C832" s="6">
        <v>22</v>
      </c>
      <c r="D832" s="7">
        <v>18.287661239999998</v>
      </c>
      <c r="E832" s="8">
        <f t="shared" si="68"/>
        <v>18</v>
      </c>
      <c r="F832" s="7">
        <v>69.485150559999994</v>
      </c>
      <c r="G832" s="8">
        <f t="shared" si="69"/>
        <v>69</v>
      </c>
      <c r="H832" s="9">
        <v>6.2542166110000004</v>
      </c>
      <c r="I832" s="8">
        <f t="shared" si="70"/>
        <v>6</v>
      </c>
      <c r="J832" s="10">
        <v>48.604494379999998</v>
      </c>
      <c r="K832" s="8">
        <f t="shared" si="71"/>
        <v>49</v>
      </c>
      <c r="L832" s="5" t="s">
        <v>109</v>
      </c>
    </row>
    <row r="833" spans="1:12">
      <c r="A833" s="6">
        <v>3</v>
      </c>
      <c r="B833" s="6">
        <v>63</v>
      </c>
      <c r="C833" s="6">
        <v>16</v>
      </c>
      <c r="D833" s="7">
        <v>24.38041875</v>
      </c>
      <c r="E833" s="8">
        <f t="shared" si="68"/>
        <v>24</v>
      </c>
      <c r="F833" s="7">
        <v>61.184582239999997</v>
      </c>
      <c r="G833" s="8">
        <f t="shared" si="69"/>
        <v>61</v>
      </c>
      <c r="H833" s="9">
        <v>6.868881708</v>
      </c>
      <c r="I833" s="8">
        <f t="shared" si="70"/>
        <v>7</v>
      </c>
      <c r="J833" s="10">
        <v>53.139466949999999</v>
      </c>
      <c r="K833" s="8">
        <f t="shared" si="71"/>
        <v>53</v>
      </c>
      <c r="L833" s="5" t="s">
        <v>109</v>
      </c>
    </row>
    <row r="834" spans="1:12">
      <c r="A834" s="6">
        <v>2</v>
      </c>
      <c r="B834" s="6">
        <v>78</v>
      </c>
      <c r="C834" s="6">
        <v>23</v>
      </c>
      <c r="D834" s="7">
        <v>21.318521480000001</v>
      </c>
      <c r="E834" s="8">
        <f t="shared" si="68"/>
        <v>21</v>
      </c>
      <c r="F834" s="7">
        <v>66.439345930000002</v>
      </c>
      <c r="G834" s="8">
        <f t="shared" si="69"/>
        <v>66</v>
      </c>
      <c r="H834" s="9">
        <v>7.3205147210000003</v>
      </c>
      <c r="I834" s="8">
        <f t="shared" si="70"/>
        <v>7</v>
      </c>
      <c r="J834" s="10">
        <v>45.426168019999999</v>
      </c>
      <c r="K834" s="8">
        <f t="shared" si="71"/>
        <v>45</v>
      </c>
      <c r="L834" s="5" t="s">
        <v>109</v>
      </c>
    </row>
    <row r="835" spans="1:12">
      <c r="A835" s="6">
        <v>10</v>
      </c>
      <c r="B835" s="6">
        <v>78</v>
      </c>
      <c r="C835" s="6">
        <v>18</v>
      </c>
      <c r="D835" s="7">
        <v>18.54141834</v>
      </c>
      <c r="E835" s="8">
        <f t="shared" ref="E835:E898" si="72">ROUND(D835, 0)</f>
        <v>19</v>
      </c>
      <c r="F835" s="7">
        <v>62.706375780000002</v>
      </c>
      <c r="G835" s="8">
        <f t="shared" ref="G835:G898" si="73">ROUND(F835, 0)</f>
        <v>63</v>
      </c>
      <c r="H835" s="9">
        <v>6.296976913</v>
      </c>
      <c r="I835" s="8">
        <f t="shared" ref="I835:I898" si="74">ROUND(H835, 0)</f>
        <v>6</v>
      </c>
      <c r="J835" s="10">
        <v>44.078197430000003</v>
      </c>
      <c r="K835" s="8">
        <f t="shared" ref="K835:K898" si="75">ROUND(J835, 0)</f>
        <v>44</v>
      </c>
      <c r="L835" s="5" t="s">
        <v>109</v>
      </c>
    </row>
    <row r="836" spans="1:12">
      <c r="A836" s="6">
        <v>14</v>
      </c>
      <c r="B836" s="6">
        <v>67</v>
      </c>
      <c r="C836" s="6">
        <v>25</v>
      </c>
      <c r="D836" s="7">
        <v>25.287106009999999</v>
      </c>
      <c r="E836" s="8">
        <f t="shared" si="72"/>
        <v>25</v>
      </c>
      <c r="F836" s="7">
        <v>60.859935329999999</v>
      </c>
      <c r="G836" s="8">
        <f t="shared" si="73"/>
        <v>61</v>
      </c>
      <c r="H836" s="9">
        <v>7.2411519359999996</v>
      </c>
      <c r="I836" s="8">
        <f t="shared" si="74"/>
        <v>7</v>
      </c>
      <c r="J836" s="10">
        <v>49.373699819999999</v>
      </c>
      <c r="K836" s="8">
        <f t="shared" si="75"/>
        <v>49</v>
      </c>
      <c r="L836" s="5" t="s">
        <v>109</v>
      </c>
    </row>
    <row r="837" spans="1:12">
      <c r="A837" s="6">
        <v>39</v>
      </c>
      <c r="B837" s="6">
        <v>65</v>
      </c>
      <c r="C837" s="6">
        <v>23</v>
      </c>
      <c r="D837" s="7">
        <v>25.43459777</v>
      </c>
      <c r="E837" s="8">
        <f t="shared" si="72"/>
        <v>25</v>
      </c>
      <c r="F837" s="7">
        <v>69.126133760000002</v>
      </c>
      <c r="G837" s="8">
        <f t="shared" si="73"/>
        <v>69</v>
      </c>
      <c r="H837" s="9">
        <v>7.6859593049999999</v>
      </c>
      <c r="I837" s="8">
        <f t="shared" si="74"/>
        <v>8</v>
      </c>
      <c r="J837" s="10">
        <v>41.026829249999999</v>
      </c>
      <c r="K837" s="8">
        <f t="shared" si="75"/>
        <v>41</v>
      </c>
      <c r="L837" s="5" t="s">
        <v>109</v>
      </c>
    </row>
    <row r="838" spans="1:12">
      <c r="A838" s="6">
        <v>19</v>
      </c>
      <c r="B838" s="6">
        <v>72</v>
      </c>
      <c r="C838" s="6">
        <v>15</v>
      </c>
      <c r="D838" s="7">
        <v>28.836009619999999</v>
      </c>
      <c r="E838" s="8">
        <f t="shared" si="72"/>
        <v>29</v>
      </c>
      <c r="F838" s="7">
        <v>69.761129210000007</v>
      </c>
      <c r="G838" s="8">
        <f t="shared" si="73"/>
        <v>70</v>
      </c>
      <c r="H838" s="9">
        <v>6.8907601239999998</v>
      </c>
      <c r="I838" s="8">
        <f t="shared" si="74"/>
        <v>7</v>
      </c>
      <c r="J838" s="10">
        <v>44.085625460000003</v>
      </c>
      <c r="K838" s="8">
        <f t="shared" si="75"/>
        <v>44</v>
      </c>
      <c r="L838" s="5" t="s">
        <v>109</v>
      </c>
    </row>
    <row r="839" spans="1:12">
      <c r="A839" s="6">
        <v>18</v>
      </c>
      <c r="B839" s="6">
        <v>57</v>
      </c>
      <c r="C839" s="6">
        <v>21</v>
      </c>
      <c r="D839" s="7">
        <v>27.376596429999999</v>
      </c>
      <c r="E839" s="8">
        <f t="shared" si="72"/>
        <v>27</v>
      </c>
      <c r="F839" s="7">
        <v>63.93927841</v>
      </c>
      <c r="G839" s="8">
        <f t="shared" si="73"/>
        <v>64</v>
      </c>
      <c r="H839" s="9">
        <v>6.1559159750000001</v>
      </c>
      <c r="I839" s="8">
        <f t="shared" si="74"/>
        <v>6</v>
      </c>
      <c r="J839" s="10">
        <v>49.473717729999997</v>
      </c>
      <c r="K839" s="8">
        <f t="shared" si="75"/>
        <v>49</v>
      </c>
      <c r="L839" s="5" t="s">
        <v>109</v>
      </c>
    </row>
    <row r="840" spans="1:12">
      <c r="A840" s="6">
        <v>31</v>
      </c>
      <c r="B840" s="6">
        <v>58</v>
      </c>
      <c r="C840" s="6">
        <v>15</v>
      </c>
      <c r="D840" s="7">
        <v>28.318868630000001</v>
      </c>
      <c r="E840" s="8">
        <f t="shared" si="72"/>
        <v>28</v>
      </c>
      <c r="F840" s="7">
        <v>60.194613990000001</v>
      </c>
      <c r="G840" s="8">
        <f t="shared" si="73"/>
        <v>60</v>
      </c>
      <c r="H840" s="9">
        <v>6.1678553819999999</v>
      </c>
      <c r="I840" s="8">
        <f t="shared" si="74"/>
        <v>6</v>
      </c>
      <c r="J840" s="10">
        <v>45.365212509999999</v>
      </c>
      <c r="K840" s="8">
        <f t="shared" si="75"/>
        <v>45</v>
      </c>
      <c r="L840" s="5" t="s">
        <v>109</v>
      </c>
    </row>
    <row r="841" spans="1:12">
      <c r="A841" s="6">
        <v>28</v>
      </c>
      <c r="B841" s="6">
        <v>58</v>
      </c>
      <c r="C841" s="6">
        <v>25</v>
      </c>
      <c r="D841" s="7">
        <v>27.481864900000001</v>
      </c>
      <c r="E841" s="8">
        <f t="shared" si="72"/>
        <v>27</v>
      </c>
      <c r="F841" s="7">
        <v>62.048149510000002</v>
      </c>
      <c r="G841" s="8">
        <f t="shared" si="73"/>
        <v>62</v>
      </c>
      <c r="H841" s="9">
        <v>6.8616400359999998</v>
      </c>
      <c r="I841" s="8">
        <f t="shared" si="74"/>
        <v>7</v>
      </c>
      <c r="J841" s="10">
        <v>37.811239739999998</v>
      </c>
      <c r="K841" s="8">
        <f t="shared" si="75"/>
        <v>38</v>
      </c>
      <c r="L841" s="5" t="s">
        <v>109</v>
      </c>
    </row>
    <row r="842" spans="1:12">
      <c r="A842" s="6">
        <v>5</v>
      </c>
      <c r="B842" s="6">
        <v>65</v>
      </c>
      <c r="C842" s="6">
        <v>19</v>
      </c>
      <c r="D842" s="7">
        <v>18.28072173</v>
      </c>
      <c r="E842" s="8">
        <f t="shared" si="72"/>
        <v>18</v>
      </c>
      <c r="F842" s="7">
        <v>68.103653870000002</v>
      </c>
      <c r="G842" s="8">
        <f t="shared" si="73"/>
        <v>68</v>
      </c>
      <c r="H842" s="9">
        <v>6.9783616889999998</v>
      </c>
      <c r="I842" s="8">
        <f t="shared" si="74"/>
        <v>7</v>
      </c>
      <c r="J842" s="10">
        <v>48.802532849999999</v>
      </c>
      <c r="K842" s="8">
        <f t="shared" si="75"/>
        <v>49</v>
      </c>
      <c r="L842" s="5" t="s">
        <v>109</v>
      </c>
    </row>
    <row r="843" spans="1:12">
      <c r="A843" s="6">
        <v>16</v>
      </c>
      <c r="B843" s="6">
        <v>65</v>
      </c>
      <c r="C843" s="6">
        <v>19</v>
      </c>
      <c r="D843" s="7">
        <v>27.612049970000001</v>
      </c>
      <c r="E843" s="8">
        <f t="shared" si="72"/>
        <v>28</v>
      </c>
      <c r="F843" s="7">
        <v>69.297862440000003</v>
      </c>
      <c r="G843" s="8">
        <f t="shared" si="73"/>
        <v>69</v>
      </c>
      <c r="H843" s="9">
        <v>7.0431602409999998</v>
      </c>
      <c r="I843" s="8">
        <f t="shared" si="74"/>
        <v>7</v>
      </c>
      <c r="J843" s="10">
        <v>42.72374404</v>
      </c>
      <c r="K843" s="8">
        <f t="shared" si="75"/>
        <v>43</v>
      </c>
      <c r="L843" s="5" t="s">
        <v>109</v>
      </c>
    </row>
    <row r="844" spans="1:12">
      <c r="A844" s="6">
        <v>34</v>
      </c>
      <c r="B844" s="6">
        <v>65</v>
      </c>
      <c r="C844" s="6">
        <v>19</v>
      </c>
      <c r="D844" s="7">
        <v>23.439746530000001</v>
      </c>
      <c r="E844" s="8">
        <f t="shared" si="72"/>
        <v>23</v>
      </c>
      <c r="F844" s="7">
        <v>63.220117260000002</v>
      </c>
      <c r="G844" s="8">
        <f t="shared" si="73"/>
        <v>63</v>
      </c>
      <c r="H844" s="9">
        <v>5.9423922200000003</v>
      </c>
      <c r="I844" s="8">
        <f t="shared" si="74"/>
        <v>6</v>
      </c>
      <c r="J844" s="10">
        <v>45.402772970000001</v>
      </c>
      <c r="K844" s="8">
        <f t="shared" si="75"/>
        <v>45</v>
      </c>
      <c r="L844" s="5" t="s">
        <v>109</v>
      </c>
    </row>
    <row r="845" spans="1:12">
      <c r="A845" s="6">
        <v>14</v>
      </c>
      <c r="B845" s="6">
        <v>69</v>
      </c>
      <c r="C845" s="6">
        <v>19</v>
      </c>
      <c r="D845" s="7">
        <v>20.95628486</v>
      </c>
      <c r="E845" s="8">
        <f t="shared" si="72"/>
        <v>21</v>
      </c>
      <c r="F845" s="7">
        <v>63.681288410000001</v>
      </c>
      <c r="G845" s="8">
        <f t="shared" si="73"/>
        <v>64</v>
      </c>
      <c r="H845" s="9">
        <v>7.2394551470000001</v>
      </c>
      <c r="I845" s="8">
        <f t="shared" si="74"/>
        <v>7</v>
      </c>
      <c r="J845" s="10">
        <v>52.39881209</v>
      </c>
      <c r="K845" s="8">
        <f t="shared" si="75"/>
        <v>52</v>
      </c>
      <c r="L845" s="5" t="s">
        <v>109</v>
      </c>
    </row>
    <row r="846" spans="1:12">
      <c r="A846" s="6">
        <v>22</v>
      </c>
      <c r="B846" s="6">
        <v>55</v>
      </c>
      <c r="C846" s="6">
        <v>16</v>
      </c>
      <c r="D846" s="7">
        <v>23.793715299999999</v>
      </c>
      <c r="E846" s="8">
        <f t="shared" si="72"/>
        <v>24</v>
      </c>
      <c r="F846" s="7">
        <v>68.032091829999999</v>
      </c>
      <c r="G846" s="8">
        <f t="shared" si="73"/>
        <v>68</v>
      </c>
      <c r="H846" s="9">
        <v>6.5163175610000001</v>
      </c>
      <c r="I846" s="8">
        <f t="shared" si="74"/>
        <v>7</v>
      </c>
      <c r="J846" s="10">
        <v>49.739220969999998</v>
      </c>
      <c r="K846" s="8">
        <f t="shared" si="75"/>
        <v>50</v>
      </c>
      <c r="L846" s="5" t="s">
        <v>109</v>
      </c>
    </row>
    <row r="847" spans="1:12">
      <c r="A847" s="6">
        <v>24</v>
      </c>
      <c r="B847" s="6">
        <v>61</v>
      </c>
      <c r="C847" s="6">
        <v>17</v>
      </c>
      <c r="D847" s="7">
        <v>22.637142399999998</v>
      </c>
      <c r="E847" s="8">
        <f t="shared" si="72"/>
        <v>23</v>
      </c>
      <c r="F847" s="7">
        <v>65.445448589999998</v>
      </c>
      <c r="G847" s="8">
        <f t="shared" si="73"/>
        <v>65</v>
      </c>
      <c r="H847" s="9">
        <v>6.2332690450000001</v>
      </c>
      <c r="I847" s="8">
        <f t="shared" si="74"/>
        <v>6</v>
      </c>
      <c r="J847" s="10">
        <v>38.304110770000001</v>
      </c>
      <c r="K847" s="8">
        <f t="shared" si="75"/>
        <v>38</v>
      </c>
      <c r="L847" s="5" t="s">
        <v>109</v>
      </c>
    </row>
    <row r="848" spans="1:12">
      <c r="A848" s="6">
        <v>2</v>
      </c>
      <c r="B848" s="6">
        <v>79</v>
      </c>
      <c r="C848" s="6">
        <v>15</v>
      </c>
      <c r="D848" s="7">
        <v>21.535778830000002</v>
      </c>
      <c r="E848" s="8">
        <f t="shared" si="72"/>
        <v>22</v>
      </c>
      <c r="F848" s="7">
        <v>65.472277039999994</v>
      </c>
      <c r="G848" s="8">
        <f t="shared" si="73"/>
        <v>65</v>
      </c>
      <c r="H848" s="9">
        <v>7.5052836149999997</v>
      </c>
      <c r="I848" s="8">
        <f t="shared" si="74"/>
        <v>8</v>
      </c>
      <c r="J848" s="10">
        <v>35.751075919999998</v>
      </c>
      <c r="K848" s="8">
        <f t="shared" si="75"/>
        <v>36</v>
      </c>
      <c r="L848" s="5" t="s">
        <v>109</v>
      </c>
    </row>
    <row r="849" spans="1:12">
      <c r="A849" s="6">
        <v>26</v>
      </c>
      <c r="B849" s="6">
        <v>63</v>
      </c>
      <c r="C849" s="6">
        <v>17</v>
      </c>
      <c r="D849" s="7">
        <v>29.878545880000001</v>
      </c>
      <c r="E849" s="8">
        <f t="shared" si="72"/>
        <v>30</v>
      </c>
      <c r="F849" s="7">
        <v>65.730852060000004</v>
      </c>
      <c r="G849" s="8">
        <f t="shared" si="73"/>
        <v>66</v>
      </c>
      <c r="H849" s="9">
        <v>6.9503006860000003</v>
      </c>
      <c r="I849" s="8">
        <f t="shared" si="74"/>
        <v>7</v>
      </c>
      <c r="J849" s="10">
        <v>44.956547819999997</v>
      </c>
      <c r="K849" s="8">
        <f t="shared" si="75"/>
        <v>45</v>
      </c>
      <c r="L849" s="5" t="s">
        <v>109</v>
      </c>
    </row>
    <row r="850" spans="1:12">
      <c r="A850" s="6">
        <v>27</v>
      </c>
      <c r="B850" s="6">
        <v>61</v>
      </c>
      <c r="C850" s="6">
        <v>15</v>
      </c>
      <c r="D850" s="7">
        <v>25.265329099999999</v>
      </c>
      <c r="E850" s="8">
        <f t="shared" si="72"/>
        <v>25</v>
      </c>
      <c r="F850" s="7">
        <v>67.100045769999994</v>
      </c>
      <c r="G850" s="8">
        <f t="shared" si="73"/>
        <v>67</v>
      </c>
      <c r="H850" s="9">
        <v>6.9580548389999999</v>
      </c>
      <c r="I850" s="8">
        <f t="shared" si="74"/>
        <v>7</v>
      </c>
      <c r="J850" s="10">
        <v>48.33941188</v>
      </c>
      <c r="K850" s="8">
        <f t="shared" si="75"/>
        <v>48</v>
      </c>
      <c r="L850" s="5" t="s">
        <v>109</v>
      </c>
    </row>
    <row r="851" spans="1:12">
      <c r="A851" s="6">
        <v>24</v>
      </c>
      <c r="B851" s="6">
        <v>70</v>
      </c>
      <c r="C851" s="6">
        <v>16</v>
      </c>
      <c r="D851" s="7">
        <v>25.178853159999999</v>
      </c>
      <c r="E851" s="8">
        <f t="shared" si="72"/>
        <v>25</v>
      </c>
      <c r="F851" s="7">
        <v>68.933073050000004</v>
      </c>
      <c r="G851" s="8">
        <f t="shared" si="73"/>
        <v>69</v>
      </c>
      <c r="H851" s="9">
        <v>6.5480346899999997</v>
      </c>
      <c r="I851" s="8">
        <f t="shared" si="74"/>
        <v>7</v>
      </c>
      <c r="J851" s="10">
        <v>35.034848119999999</v>
      </c>
      <c r="K851" s="8">
        <f t="shared" si="75"/>
        <v>35</v>
      </c>
      <c r="L851" s="5" t="s">
        <v>109</v>
      </c>
    </row>
    <row r="852" spans="1:12">
      <c r="A852" s="6">
        <v>13</v>
      </c>
      <c r="B852" s="6">
        <v>74</v>
      </c>
      <c r="C852" s="6">
        <v>25</v>
      </c>
      <c r="D852" s="7">
        <v>24.121926080000001</v>
      </c>
      <c r="E852" s="8">
        <f t="shared" si="72"/>
        <v>24</v>
      </c>
      <c r="F852" s="7">
        <v>61.09533545</v>
      </c>
      <c r="G852" s="8">
        <f t="shared" si="73"/>
        <v>61</v>
      </c>
      <c r="H852" s="9">
        <v>6.4616185770000003</v>
      </c>
      <c r="I852" s="8">
        <f t="shared" si="74"/>
        <v>6</v>
      </c>
      <c r="J852" s="10">
        <v>44.236292849999998</v>
      </c>
      <c r="K852" s="8">
        <f t="shared" si="75"/>
        <v>44</v>
      </c>
      <c r="L852" s="5" t="s">
        <v>109</v>
      </c>
    </row>
    <row r="853" spans="1:12">
      <c r="A853" s="6">
        <v>6</v>
      </c>
      <c r="B853" s="6">
        <v>64</v>
      </c>
      <c r="C853" s="6">
        <v>23</v>
      </c>
      <c r="D853" s="7">
        <v>23.335652209999999</v>
      </c>
      <c r="E853" s="8">
        <f t="shared" si="72"/>
        <v>23</v>
      </c>
      <c r="F853" s="7">
        <v>67.404607040000002</v>
      </c>
      <c r="G853" s="8">
        <f t="shared" si="73"/>
        <v>67</v>
      </c>
      <c r="H853" s="9">
        <v>7.0652640729999998</v>
      </c>
      <c r="I853" s="8">
        <f t="shared" si="74"/>
        <v>7</v>
      </c>
      <c r="J853" s="10">
        <v>36.186787209999999</v>
      </c>
      <c r="K853" s="8">
        <f t="shared" si="75"/>
        <v>36</v>
      </c>
      <c r="L853" s="5" t="s">
        <v>109</v>
      </c>
    </row>
    <row r="854" spans="1:12">
      <c r="A854" s="6">
        <v>12</v>
      </c>
      <c r="B854" s="6">
        <v>58</v>
      </c>
      <c r="C854" s="6">
        <v>23</v>
      </c>
      <c r="D854" s="7">
        <v>21.746000810000002</v>
      </c>
      <c r="E854" s="8">
        <f t="shared" si="72"/>
        <v>22</v>
      </c>
      <c r="F854" s="7">
        <v>63.395031840000001</v>
      </c>
      <c r="G854" s="8">
        <f t="shared" si="73"/>
        <v>63</v>
      </c>
      <c r="H854" s="9">
        <v>6.765091462</v>
      </c>
      <c r="I854" s="8">
        <f t="shared" si="74"/>
        <v>7</v>
      </c>
      <c r="J854" s="10">
        <v>50.433060849999997</v>
      </c>
      <c r="K854" s="8">
        <f t="shared" si="75"/>
        <v>50</v>
      </c>
      <c r="L854" s="5" t="s">
        <v>109</v>
      </c>
    </row>
    <row r="855" spans="1:12">
      <c r="A855" s="6">
        <v>32</v>
      </c>
      <c r="B855" s="6">
        <v>79</v>
      </c>
      <c r="C855" s="6">
        <v>22</v>
      </c>
      <c r="D855" s="7">
        <v>27.60195453</v>
      </c>
      <c r="E855" s="8">
        <f t="shared" si="72"/>
        <v>28</v>
      </c>
      <c r="F855" s="7">
        <v>63.461706739999997</v>
      </c>
      <c r="G855" s="8">
        <f t="shared" si="73"/>
        <v>63</v>
      </c>
      <c r="H855" s="9">
        <v>5.9164537900000003</v>
      </c>
      <c r="I855" s="8">
        <f t="shared" si="74"/>
        <v>6</v>
      </c>
      <c r="J855" s="10">
        <v>54.378141990000003</v>
      </c>
      <c r="K855" s="8">
        <f t="shared" si="75"/>
        <v>54</v>
      </c>
      <c r="L855" s="5" t="s">
        <v>109</v>
      </c>
    </row>
    <row r="856" spans="1:12">
      <c r="A856" s="6">
        <v>6</v>
      </c>
      <c r="B856" s="6">
        <v>68</v>
      </c>
      <c r="C856" s="6">
        <v>18</v>
      </c>
      <c r="D856" s="7">
        <v>24.388717</v>
      </c>
      <c r="E856" s="8">
        <f t="shared" si="72"/>
        <v>24</v>
      </c>
      <c r="F856" s="7">
        <v>62.504530619999997</v>
      </c>
      <c r="G856" s="8">
        <f t="shared" si="73"/>
        <v>63</v>
      </c>
      <c r="H856" s="9">
        <v>6.7113411469999997</v>
      </c>
      <c r="I856" s="8">
        <f t="shared" si="74"/>
        <v>7</v>
      </c>
      <c r="J856" s="10">
        <v>47.260524940000003</v>
      </c>
      <c r="K856" s="8">
        <f t="shared" si="75"/>
        <v>47</v>
      </c>
      <c r="L856" s="5" t="s">
        <v>109</v>
      </c>
    </row>
    <row r="857" spans="1:12">
      <c r="A857" s="6">
        <v>10</v>
      </c>
      <c r="B857" s="6">
        <v>79</v>
      </c>
      <c r="C857" s="6">
        <v>20</v>
      </c>
      <c r="D857" s="7">
        <v>24.98287462</v>
      </c>
      <c r="E857" s="8">
        <f t="shared" si="72"/>
        <v>25</v>
      </c>
      <c r="F857" s="7">
        <v>66.895409000000001</v>
      </c>
      <c r="G857" s="8">
        <f t="shared" si="73"/>
        <v>67</v>
      </c>
      <c r="H857" s="9">
        <v>6.3798814420000003</v>
      </c>
      <c r="I857" s="8">
        <f t="shared" si="74"/>
        <v>6</v>
      </c>
      <c r="J857" s="10">
        <v>38.213705679999997</v>
      </c>
      <c r="K857" s="8">
        <f t="shared" si="75"/>
        <v>38</v>
      </c>
      <c r="L857" s="5" t="s">
        <v>109</v>
      </c>
    </row>
    <row r="858" spans="1:12">
      <c r="A858" s="6">
        <v>38</v>
      </c>
      <c r="B858" s="6">
        <v>77</v>
      </c>
      <c r="C858" s="6">
        <v>22</v>
      </c>
      <c r="D858" s="7">
        <v>28.234829000000001</v>
      </c>
      <c r="E858" s="8">
        <f t="shared" si="72"/>
        <v>28</v>
      </c>
      <c r="F858" s="7">
        <v>69.315996499999997</v>
      </c>
      <c r="G858" s="8">
        <f t="shared" si="73"/>
        <v>69</v>
      </c>
      <c r="H858" s="9">
        <v>6.3132842680000003</v>
      </c>
      <c r="I858" s="8">
        <f t="shared" si="74"/>
        <v>6</v>
      </c>
      <c r="J858" s="10">
        <v>35.368314230000003</v>
      </c>
      <c r="K858" s="8">
        <f t="shared" si="75"/>
        <v>35</v>
      </c>
      <c r="L858" s="5" t="s">
        <v>109</v>
      </c>
    </row>
    <row r="859" spans="1:12">
      <c r="A859" s="6">
        <v>17</v>
      </c>
      <c r="B859" s="6">
        <v>74</v>
      </c>
      <c r="C859" s="6">
        <v>17</v>
      </c>
      <c r="D859" s="7">
        <v>26.03026959</v>
      </c>
      <c r="E859" s="8">
        <f t="shared" si="72"/>
        <v>26</v>
      </c>
      <c r="F859" s="7">
        <v>69.558631449999993</v>
      </c>
      <c r="G859" s="8">
        <f t="shared" si="73"/>
        <v>70</v>
      </c>
      <c r="H859" s="9">
        <v>7.3932108479999998</v>
      </c>
      <c r="I859" s="8">
        <f t="shared" si="74"/>
        <v>7</v>
      </c>
      <c r="J859" s="10">
        <v>37.113958009999998</v>
      </c>
      <c r="K859" s="8">
        <f t="shared" si="75"/>
        <v>37</v>
      </c>
      <c r="L859" s="5" t="s">
        <v>109</v>
      </c>
    </row>
    <row r="860" spans="1:12">
      <c r="A860" s="6">
        <v>26</v>
      </c>
      <c r="B860" s="6">
        <v>68</v>
      </c>
      <c r="C860" s="6">
        <v>24</v>
      </c>
      <c r="D860" s="7">
        <v>28.048495939999999</v>
      </c>
      <c r="E860" s="8">
        <f t="shared" si="72"/>
        <v>28</v>
      </c>
      <c r="F860" s="7">
        <v>64.076919419999996</v>
      </c>
      <c r="G860" s="8">
        <f t="shared" si="73"/>
        <v>64</v>
      </c>
      <c r="H860" s="9">
        <v>7.5049309729999996</v>
      </c>
      <c r="I860" s="8">
        <f t="shared" si="74"/>
        <v>8</v>
      </c>
      <c r="J860" s="10">
        <v>37.158249660000003</v>
      </c>
      <c r="K860" s="8">
        <f t="shared" si="75"/>
        <v>37</v>
      </c>
      <c r="L860" s="5" t="s">
        <v>109</v>
      </c>
    </row>
    <row r="861" spans="1:12">
      <c r="A861" s="6">
        <v>23</v>
      </c>
      <c r="B861" s="6">
        <v>75</v>
      </c>
      <c r="C861" s="6">
        <v>17</v>
      </c>
      <c r="D861" s="7">
        <v>24.874255049999999</v>
      </c>
      <c r="E861" s="8">
        <f t="shared" si="72"/>
        <v>25</v>
      </c>
      <c r="F861" s="7">
        <v>64.002139290000002</v>
      </c>
      <c r="G861" s="8">
        <f t="shared" si="73"/>
        <v>64</v>
      </c>
      <c r="H861" s="9">
        <v>7.198076286</v>
      </c>
      <c r="I861" s="8">
        <f t="shared" si="74"/>
        <v>7</v>
      </c>
      <c r="J861" s="10">
        <v>48.281374820000003</v>
      </c>
      <c r="K861" s="8">
        <f t="shared" si="75"/>
        <v>48</v>
      </c>
      <c r="L861" s="5" t="s">
        <v>109</v>
      </c>
    </row>
    <row r="862" spans="1:12">
      <c r="A862" s="6">
        <v>32</v>
      </c>
      <c r="B862" s="6">
        <v>78</v>
      </c>
      <c r="C862" s="6">
        <v>22</v>
      </c>
      <c r="D862" s="7">
        <v>23.97081395</v>
      </c>
      <c r="E862" s="8">
        <f t="shared" si="72"/>
        <v>24</v>
      </c>
      <c r="F862" s="7">
        <v>62.355575530000003</v>
      </c>
      <c r="G862" s="8">
        <f t="shared" si="73"/>
        <v>62</v>
      </c>
      <c r="H862" s="9">
        <v>7.0070375150000004</v>
      </c>
      <c r="I862" s="8">
        <f t="shared" si="74"/>
        <v>7</v>
      </c>
      <c r="J862" s="10">
        <v>53.409060480000001</v>
      </c>
      <c r="K862" s="8">
        <f t="shared" si="75"/>
        <v>53</v>
      </c>
      <c r="L862" s="5" t="s">
        <v>109</v>
      </c>
    </row>
    <row r="863" spans="1:12">
      <c r="A863" s="6">
        <v>19</v>
      </c>
      <c r="B863" s="6">
        <v>79</v>
      </c>
      <c r="C863" s="6">
        <v>19</v>
      </c>
      <c r="D863" s="7">
        <v>20.060039849999999</v>
      </c>
      <c r="E863" s="8">
        <f t="shared" si="72"/>
        <v>20</v>
      </c>
      <c r="F863" s="7">
        <v>67.762525830000001</v>
      </c>
      <c r="G863" s="8">
        <f t="shared" si="73"/>
        <v>68</v>
      </c>
      <c r="H863" s="9">
        <v>6.6772625620000001</v>
      </c>
      <c r="I863" s="8">
        <f t="shared" si="74"/>
        <v>7</v>
      </c>
      <c r="J863" s="10">
        <v>42.895090570000001</v>
      </c>
      <c r="K863" s="8">
        <f t="shared" si="75"/>
        <v>43</v>
      </c>
      <c r="L863" s="5" t="s">
        <v>109</v>
      </c>
    </row>
    <row r="864" spans="1:12">
      <c r="A864" s="6">
        <v>22</v>
      </c>
      <c r="B864" s="6">
        <v>60</v>
      </c>
      <c r="C864" s="6">
        <v>18</v>
      </c>
      <c r="D864" s="7">
        <v>19.592210470000001</v>
      </c>
      <c r="E864" s="8">
        <f t="shared" si="72"/>
        <v>20</v>
      </c>
      <c r="F864" s="7">
        <v>61.286334050000001</v>
      </c>
      <c r="G864" s="8">
        <f t="shared" si="73"/>
        <v>61</v>
      </c>
      <c r="H864" s="9">
        <v>6.7439803500000002</v>
      </c>
      <c r="I864" s="8">
        <f t="shared" si="74"/>
        <v>7</v>
      </c>
      <c r="J864" s="10">
        <v>41.770489300000001</v>
      </c>
      <c r="K864" s="8">
        <f t="shared" si="75"/>
        <v>42</v>
      </c>
      <c r="L864" s="5" t="s">
        <v>109</v>
      </c>
    </row>
    <row r="865" spans="1:12">
      <c r="A865" s="6">
        <v>28</v>
      </c>
      <c r="B865" s="6">
        <v>69</v>
      </c>
      <c r="C865" s="6">
        <v>16</v>
      </c>
      <c r="D865" s="7">
        <v>29.77013109</v>
      </c>
      <c r="E865" s="8">
        <f t="shared" si="72"/>
        <v>30</v>
      </c>
      <c r="F865" s="7">
        <v>66.293270120000003</v>
      </c>
      <c r="G865" s="8">
        <f t="shared" si="73"/>
        <v>66</v>
      </c>
      <c r="H865" s="9">
        <v>6.547361618</v>
      </c>
      <c r="I865" s="8">
        <f t="shared" si="74"/>
        <v>7</v>
      </c>
      <c r="J865" s="10">
        <v>35.696741379999999</v>
      </c>
      <c r="K865" s="8">
        <f t="shared" si="75"/>
        <v>36</v>
      </c>
      <c r="L865" s="5" t="s">
        <v>109</v>
      </c>
    </row>
    <row r="866" spans="1:12">
      <c r="A866" s="6">
        <v>1</v>
      </c>
      <c r="B866" s="6">
        <v>67</v>
      </c>
      <c r="C866" s="6">
        <v>21</v>
      </c>
      <c r="D866" s="7">
        <v>27.521353649999998</v>
      </c>
      <c r="E866" s="8">
        <f t="shared" si="72"/>
        <v>28</v>
      </c>
      <c r="F866" s="7">
        <v>60.536576840000002</v>
      </c>
      <c r="G866" s="8">
        <f t="shared" si="73"/>
        <v>61</v>
      </c>
      <c r="H866" s="9">
        <v>6.5515775979999997</v>
      </c>
      <c r="I866" s="8">
        <f t="shared" si="74"/>
        <v>7</v>
      </c>
      <c r="J866" s="10">
        <v>48.064913070000003</v>
      </c>
      <c r="K866" s="8">
        <f t="shared" si="75"/>
        <v>48</v>
      </c>
      <c r="L866" s="5" t="s">
        <v>109</v>
      </c>
    </row>
    <row r="867" spans="1:12">
      <c r="A867" s="6">
        <v>12</v>
      </c>
      <c r="B867" s="6">
        <v>67</v>
      </c>
      <c r="C867" s="6">
        <v>23</v>
      </c>
      <c r="D867" s="7">
        <v>25.628962130000001</v>
      </c>
      <c r="E867" s="8">
        <f t="shared" si="72"/>
        <v>26</v>
      </c>
      <c r="F867" s="7">
        <v>63.14909763</v>
      </c>
      <c r="G867" s="8">
        <f t="shared" si="73"/>
        <v>63</v>
      </c>
      <c r="H867" s="9">
        <v>6.5850203030000003</v>
      </c>
      <c r="I867" s="8">
        <f t="shared" si="74"/>
        <v>7</v>
      </c>
      <c r="J867" s="10">
        <v>45.496839909999998</v>
      </c>
      <c r="K867" s="8">
        <f t="shared" si="75"/>
        <v>45</v>
      </c>
      <c r="L867" s="5" t="s">
        <v>109</v>
      </c>
    </row>
    <row r="868" spans="1:12">
      <c r="A868" s="6">
        <v>36</v>
      </c>
      <c r="B868" s="6">
        <v>67</v>
      </c>
      <c r="C868" s="6">
        <v>20</v>
      </c>
      <c r="D868" s="7">
        <v>20.390783119999998</v>
      </c>
      <c r="E868" s="8">
        <f t="shared" si="72"/>
        <v>20</v>
      </c>
      <c r="F868" s="7">
        <v>60.475289310000001</v>
      </c>
      <c r="G868" s="8">
        <f t="shared" si="73"/>
        <v>60</v>
      </c>
      <c r="H868" s="9">
        <v>6.9240423719999997</v>
      </c>
      <c r="I868" s="8">
        <f t="shared" si="74"/>
        <v>7</v>
      </c>
      <c r="J868" s="10">
        <v>53.315085719999999</v>
      </c>
      <c r="K868" s="8">
        <f t="shared" si="75"/>
        <v>53</v>
      </c>
      <c r="L868" s="5" t="s">
        <v>109</v>
      </c>
    </row>
    <row r="869" spans="1:12">
      <c r="A869" s="6">
        <v>28</v>
      </c>
      <c r="B869" s="6">
        <v>70</v>
      </c>
      <c r="C869" s="6">
        <v>21</v>
      </c>
      <c r="D869" s="7">
        <v>25.390383960000001</v>
      </c>
      <c r="E869" s="8">
        <f t="shared" si="72"/>
        <v>25</v>
      </c>
      <c r="F869" s="7">
        <v>60.498965900000002</v>
      </c>
      <c r="G869" s="8">
        <f t="shared" si="73"/>
        <v>60</v>
      </c>
      <c r="H869" s="9">
        <v>7.437373666</v>
      </c>
      <c r="I869" s="8">
        <f t="shared" si="74"/>
        <v>7</v>
      </c>
      <c r="J869" s="10">
        <v>39.183745049999999</v>
      </c>
      <c r="K869" s="8">
        <f t="shared" si="75"/>
        <v>39</v>
      </c>
      <c r="L869" s="5" t="s">
        <v>109</v>
      </c>
    </row>
    <row r="870" spans="1:12">
      <c r="A870" s="6">
        <v>12</v>
      </c>
      <c r="B870" s="6">
        <v>71</v>
      </c>
      <c r="C870" s="6">
        <v>19</v>
      </c>
      <c r="D870" s="7">
        <v>24.910796380000001</v>
      </c>
      <c r="E870" s="8">
        <f t="shared" si="72"/>
        <v>25</v>
      </c>
      <c r="F870" s="7">
        <v>60.713674269999999</v>
      </c>
      <c r="G870" s="8">
        <f t="shared" si="73"/>
        <v>61</v>
      </c>
      <c r="H870" s="9">
        <v>7.1426110559999998</v>
      </c>
      <c r="I870" s="8">
        <f t="shared" si="74"/>
        <v>7</v>
      </c>
      <c r="J870" s="10">
        <v>42.197403970000003</v>
      </c>
      <c r="K870" s="8">
        <f t="shared" si="75"/>
        <v>42</v>
      </c>
      <c r="L870" s="5" t="s">
        <v>109</v>
      </c>
    </row>
    <row r="871" spans="1:12">
      <c r="A871" s="6">
        <v>22</v>
      </c>
      <c r="B871" s="6">
        <v>68</v>
      </c>
      <c r="C871" s="6">
        <v>16</v>
      </c>
      <c r="D871" s="7">
        <v>27.704968050000002</v>
      </c>
      <c r="E871" s="8">
        <f t="shared" si="72"/>
        <v>28</v>
      </c>
      <c r="F871" s="7">
        <v>63.209150340000001</v>
      </c>
      <c r="G871" s="8">
        <f t="shared" si="73"/>
        <v>63</v>
      </c>
      <c r="H871" s="9">
        <v>7.7467237600000001</v>
      </c>
      <c r="I871" s="8">
        <f t="shared" si="74"/>
        <v>8</v>
      </c>
      <c r="J871" s="10">
        <v>37.461607270000002</v>
      </c>
      <c r="K871" s="8">
        <f t="shared" si="75"/>
        <v>37</v>
      </c>
      <c r="L871" s="5" t="s">
        <v>109</v>
      </c>
    </row>
    <row r="872" spans="1:12">
      <c r="A872" s="6">
        <v>26</v>
      </c>
      <c r="B872" s="6">
        <v>66</v>
      </c>
      <c r="C872" s="6">
        <v>22</v>
      </c>
      <c r="D872" s="7">
        <v>18.064861010000001</v>
      </c>
      <c r="E872" s="8">
        <f t="shared" si="72"/>
        <v>18</v>
      </c>
      <c r="F872" s="7">
        <v>65.103435399999995</v>
      </c>
      <c r="G872" s="8">
        <f t="shared" si="73"/>
        <v>65</v>
      </c>
      <c r="H872" s="9">
        <v>6.3004794139999998</v>
      </c>
      <c r="I872" s="8">
        <f t="shared" si="74"/>
        <v>6</v>
      </c>
      <c r="J872" s="10">
        <v>51.549228249999999</v>
      </c>
      <c r="K872" s="8">
        <f t="shared" si="75"/>
        <v>52</v>
      </c>
      <c r="L872" s="5" t="s">
        <v>109</v>
      </c>
    </row>
    <row r="873" spans="1:12">
      <c r="A873" s="6">
        <v>16</v>
      </c>
      <c r="B873" s="6">
        <v>65</v>
      </c>
      <c r="C873" s="6">
        <v>16</v>
      </c>
      <c r="D873" s="7">
        <v>18.130277970000002</v>
      </c>
      <c r="E873" s="8">
        <f t="shared" si="72"/>
        <v>18</v>
      </c>
      <c r="F873" s="7">
        <v>62.458516119999999</v>
      </c>
      <c r="G873" s="8">
        <f t="shared" si="73"/>
        <v>62</v>
      </c>
      <c r="H873" s="9">
        <v>6.0787241070000002</v>
      </c>
      <c r="I873" s="8">
        <f t="shared" si="74"/>
        <v>6</v>
      </c>
      <c r="J873" s="10">
        <v>50.612852099999998</v>
      </c>
      <c r="K873" s="8">
        <f t="shared" si="75"/>
        <v>51</v>
      </c>
      <c r="L873" s="5" t="s">
        <v>109</v>
      </c>
    </row>
    <row r="874" spans="1:12">
      <c r="A874" s="6">
        <v>14</v>
      </c>
      <c r="B874" s="6">
        <v>59</v>
      </c>
      <c r="C874" s="6">
        <v>22</v>
      </c>
      <c r="D874" s="7">
        <v>23.82723528</v>
      </c>
      <c r="E874" s="8">
        <f t="shared" si="72"/>
        <v>24</v>
      </c>
      <c r="F874" s="7">
        <v>67.898152620000005</v>
      </c>
      <c r="G874" s="8">
        <f t="shared" si="73"/>
        <v>68</v>
      </c>
      <c r="H874" s="9">
        <v>6.7666066799999998</v>
      </c>
      <c r="I874" s="8">
        <f t="shared" si="74"/>
        <v>7</v>
      </c>
      <c r="J874" s="10">
        <v>46.907250769999997</v>
      </c>
      <c r="K874" s="8">
        <f t="shared" si="75"/>
        <v>47</v>
      </c>
      <c r="L874" s="5" t="s">
        <v>109</v>
      </c>
    </row>
    <row r="875" spans="1:12">
      <c r="A875" s="6">
        <v>33</v>
      </c>
      <c r="B875" s="6">
        <v>59</v>
      </c>
      <c r="C875" s="6">
        <v>19</v>
      </c>
      <c r="D875" s="7">
        <v>23.193053330000001</v>
      </c>
      <c r="E875" s="8">
        <f t="shared" si="72"/>
        <v>23</v>
      </c>
      <c r="F875" s="7">
        <v>62.747107730000003</v>
      </c>
      <c r="G875" s="8">
        <f t="shared" si="73"/>
        <v>63</v>
      </c>
      <c r="H875" s="9">
        <v>7.6410241770000003</v>
      </c>
      <c r="I875" s="8">
        <f t="shared" si="74"/>
        <v>8</v>
      </c>
      <c r="J875" s="10">
        <v>49.552133079999997</v>
      </c>
      <c r="K875" s="8">
        <f t="shared" si="75"/>
        <v>50</v>
      </c>
      <c r="L875" s="5" t="s">
        <v>109</v>
      </c>
    </row>
    <row r="876" spans="1:12">
      <c r="A876" s="6">
        <v>21</v>
      </c>
      <c r="B876" s="6">
        <v>63</v>
      </c>
      <c r="C876" s="6">
        <v>17</v>
      </c>
      <c r="D876" s="7">
        <v>25.089661289999999</v>
      </c>
      <c r="E876" s="8">
        <f t="shared" si="72"/>
        <v>25</v>
      </c>
      <c r="F876" s="7">
        <v>68.175431020000005</v>
      </c>
      <c r="G876" s="8">
        <f t="shared" si="73"/>
        <v>68</v>
      </c>
      <c r="H876" s="9">
        <v>6.5596818380000004</v>
      </c>
      <c r="I876" s="8">
        <f t="shared" si="74"/>
        <v>7</v>
      </c>
      <c r="J876" s="10">
        <v>41.454866189999997</v>
      </c>
      <c r="K876" s="8">
        <f t="shared" si="75"/>
        <v>41</v>
      </c>
      <c r="L876" s="5" t="s">
        <v>109</v>
      </c>
    </row>
    <row r="877" spans="1:12">
      <c r="A877" s="6">
        <v>0</v>
      </c>
      <c r="B877" s="6">
        <v>69</v>
      </c>
      <c r="C877" s="6">
        <v>21</v>
      </c>
      <c r="D877" s="7">
        <v>25.86928193</v>
      </c>
      <c r="E877" s="8">
        <f t="shared" si="72"/>
        <v>26</v>
      </c>
      <c r="F877" s="7">
        <v>61.883210720000001</v>
      </c>
      <c r="G877" s="8">
        <f t="shared" si="73"/>
        <v>62</v>
      </c>
      <c r="H877" s="9">
        <v>7.0729233059999999</v>
      </c>
      <c r="I877" s="8">
        <f t="shared" si="74"/>
        <v>7</v>
      </c>
      <c r="J877" s="10">
        <v>36.682840380000002</v>
      </c>
      <c r="K877" s="8">
        <f t="shared" si="75"/>
        <v>37</v>
      </c>
      <c r="L877" s="5" t="s">
        <v>109</v>
      </c>
    </row>
    <row r="878" spans="1:12">
      <c r="A878" s="6">
        <v>10</v>
      </c>
      <c r="B878" s="6">
        <v>75</v>
      </c>
      <c r="C878" s="6">
        <v>17</v>
      </c>
      <c r="D878" s="7">
        <v>18.439660369999999</v>
      </c>
      <c r="E878" s="8">
        <f t="shared" si="72"/>
        <v>18</v>
      </c>
      <c r="F878" s="7">
        <v>68.053949590000002</v>
      </c>
      <c r="G878" s="8">
        <f t="shared" si="73"/>
        <v>68</v>
      </c>
      <c r="H878" s="9">
        <v>7.7321947880000002</v>
      </c>
      <c r="I878" s="8">
        <f t="shared" si="74"/>
        <v>8</v>
      </c>
      <c r="J878" s="10">
        <v>39.009921370000001</v>
      </c>
      <c r="K878" s="8">
        <f t="shared" si="75"/>
        <v>39</v>
      </c>
      <c r="L878" s="5" t="s">
        <v>109</v>
      </c>
    </row>
    <row r="879" spans="1:12">
      <c r="A879" s="6">
        <v>30</v>
      </c>
      <c r="B879" s="6">
        <v>61</v>
      </c>
      <c r="C879" s="6">
        <v>18</v>
      </c>
      <c r="D879" s="7">
        <v>27.14911056</v>
      </c>
      <c r="E879" s="8">
        <f t="shared" si="72"/>
        <v>27</v>
      </c>
      <c r="F879" s="7">
        <v>67.026643370000002</v>
      </c>
      <c r="G879" s="8">
        <f t="shared" si="73"/>
        <v>67</v>
      </c>
      <c r="H879" s="9">
        <v>6.157782589</v>
      </c>
      <c r="I879" s="8">
        <f t="shared" si="74"/>
        <v>6</v>
      </c>
      <c r="J879" s="10">
        <v>52.508127010000003</v>
      </c>
      <c r="K879" s="8">
        <f t="shared" si="75"/>
        <v>53</v>
      </c>
      <c r="L879" s="5" t="s">
        <v>109</v>
      </c>
    </row>
    <row r="880" spans="1:12">
      <c r="A880" s="6">
        <v>0</v>
      </c>
      <c r="B880" s="6">
        <v>74</v>
      </c>
      <c r="C880" s="6">
        <v>17</v>
      </c>
      <c r="D880" s="7">
        <v>23.333758530000001</v>
      </c>
      <c r="E880" s="8">
        <f t="shared" si="72"/>
        <v>23</v>
      </c>
      <c r="F880" s="7">
        <v>64.505157760000003</v>
      </c>
      <c r="G880" s="8">
        <f t="shared" si="73"/>
        <v>65</v>
      </c>
      <c r="H880" s="9">
        <v>7.2409884010000001</v>
      </c>
      <c r="I880" s="8">
        <f t="shared" si="74"/>
        <v>7</v>
      </c>
      <c r="J880" s="10">
        <v>47.01510708</v>
      </c>
      <c r="K880" s="8">
        <f t="shared" si="75"/>
        <v>47</v>
      </c>
      <c r="L880" s="5" t="s">
        <v>109</v>
      </c>
    </row>
    <row r="881" spans="1:12">
      <c r="A881" s="6">
        <v>35</v>
      </c>
      <c r="B881" s="6">
        <v>74</v>
      </c>
      <c r="C881" s="6">
        <v>22</v>
      </c>
      <c r="D881" s="7">
        <v>26.723001400000001</v>
      </c>
      <c r="E881" s="8">
        <f t="shared" si="72"/>
        <v>27</v>
      </c>
      <c r="F881" s="7">
        <v>62.968418329999999</v>
      </c>
      <c r="G881" s="8">
        <f t="shared" si="73"/>
        <v>63</v>
      </c>
      <c r="H881" s="9">
        <v>6.8989057989999996</v>
      </c>
      <c r="I881" s="8">
        <f t="shared" si="74"/>
        <v>7</v>
      </c>
      <c r="J881" s="10">
        <v>42.872748970000004</v>
      </c>
      <c r="K881" s="8">
        <f t="shared" si="75"/>
        <v>43</v>
      </c>
      <c r="L881" s="5" t="s">
        <v>109</v>
      </c>
    </row>
    <row r="882" spans="1:12">
      <c r="A882" s="6">
        <v>7</v>
      </c>
      <c r="B882" s="6">
        <v>63</v>
      </c>
      <c r="C882" s="6">
        <v>24</v>
      </c>
      <c r="D882" s="7">
        <v>19.55750776</v>
      </c>
      <c r="E882" s="8">
        <f t="shared" si="72"/>
        <v>20</v>
      </c>
      <c r="F882" s="7">
        <v>64.452683089999994</v>
      </c>
      <c r="G882" s="8">
        <f t="shared" si="73"/>
        <v>64</v>
      </c>
      <c r="H882" s="9">
        <v>6.8186810859999998</v>
      </c>
      <c r="I882" s="8">
        <f t="shared" si="74"/>
        <v>7</v>
      </c>
      <c r="J882" s="10">
        <v>53.046694160000001</v>
      </c>
      <c r="K882" s="8">
        <f t="shared" si="75"/>
        <v>53</v>
      </c>
      <c r="L882" s="5" t="s">
        <v>109</v>
      </c>
    </row>
    <row r="883" spans="1:12">
      <c r="A883" s="6">
        <v>9</v>
      </c>
      <c r="B883" s="6">
        <v>56</v>
      </c>
      <c r="C883" s="6">
        <v>17</v>
      </c>
      <c r="D883" s="7">
        <v>26.13708256</v>
      </c>
      <c r="E883" s="8">
        <f t="shared" si="72"/>
        <v>26</v>
      </c>
      <c r="F883" s="7">
        <v>66.772920900000003</v>
      </c>
      <c r="G883" s="8">
        <f t="shared" si="73"/>
        <v>67</v>
      </c>
      <c r="H883" s="9">
        <v>6.2619378750000001</v>
      </c>
      <c r="I883" s="8">
        <f t="shared" si="74"/>
        <v>6</v>
      </c>
      <c r="J883" s="10">
        <v>46.48280681</v>
      </c>
      <c r="K883" s="8">
        <f t="shared" si="75"/>
        <v>46</v>
      </c>
      <c r="L883" s="5" t="s">
        <v>109</v>
      </c>
    </row>
    <row r="884" spans="1:12">
      <c r="A884" s="6">
        <v>14</v>
      </c>
      <c r="B884" s="6">
        <v>74</v>
      </c>
      <c r="C884" s="6">
        <v>15</v>
      </c>
      <c r="D884" s="7">
        <v>27.999903459999999</v>
      </c>
      <c r="E884" s="8">
        <f t="shared" si="72"/>
        <v>28</v>
      </c>
      <c r="F884" s="7">
        <v>65.576533729999994</v>
      </c>
      <c r="G884" s="8">
        <f t="shared" si="73"/>
        <v>66</v>
      </c>
      <c r="H884" s="9">
        <v>6.4930368679999999</v>
      </c>
      <c r="I884" s="8">
        <f t="shared" si="74"/>
        <v>6</v>
      </c>
      <c r="J884" s="10">
        <v>49.940430640000002</v>
      </c>
      <c r="K884" s="8">
        <f t="shared" si="75"/>
        <v>50</v>
      </c>
      <c r="L884" s="5" t="s">
        <v>109</v>
      </c>
    </row>
    <row r="885" spans="1:12">
      <c r="A885" s="6">
        <v>14</v>
      </c>
      <c r="B885" s="6">
        <v>76</v>
      </c>
      <c r="C885" s="6">
        <v>20</v>
      </c>
      <c r="D885" s="7">
        <v>29.059411619999999</v>
      </c>
      <c r="E885" s="8">
        <f t="shared" si="72"/>
        <v>29</v>
      </c>
      <c r="F885" s="7">
        <v>62.106523639999999</v>
      </c>
      <c r="G885" s="8">
        <f t="shared" si="73"/>
        <v>62</v>
      </c>
      <c r="H885" s="9">
        <v>7.0424746789999997</v>
      </c>
      <c r="I885" s="8">
        <f t="shared" si="74"/>
        <v>7</v>
      </c>
      <c r="J885" s="10">
        <v>36.501136600000002</v>
      </c>
      <c r="K885" s="8">
        <f t="shared" si="75"/>
        <v>37</v>
      </c>
      <c r="L885" s="5" t="s">
        <v>109</v>
      </c>
    </row>
    <row r="886" spans="1:12">
      <c r="A886" s="6">
        <v>36</v>
      </c>
      <c r="B886" s="6">
        <v>65</v>
      </c>
      <c r="C886" s="6">
        <v>16</v>
      </c>
      <c r="D886" s="7">
        <v>25.71269843</v>
      </c>
      <c r="E886" s="8">
        <f t="shared" si="72"/>
        <v>26</v>
      </c>
      <c r="F886" s="7">
        <v>64.112333300000003</v>
      </c>
      <c r="G886" s="8">
        <f t="shared" si="73"/>
        <v>64</v>
      </c>
      <c r="H886" s="9">
        <v>7.6920136570000004</v>
      </c>
      <c r="I886" s="8">
        <f t="shared" si="74"/>
        <v>8</v>
      </c>
      <c r="J886" s="10">
        <v>50.17067771</v>
      </c>
      <c r="K886" s="8">
        <f t="shared" si="75"/>
        <v>50</v>
      </c>
      <c r="L886" s="5" t="s">
        <v>109</v>
      </c>
    </row>
    <row r="887" spans="1:12">
      <c r="A887" s="6">
        <v>28</v>
      </c>
      <c r="B887" s="6">
        <v>67</v>
      </c>
      <c r="C887" s="6">
        <v>21</v>
      </c>
      <c r="D887" s="7">
        <v>21.797926489999998</v>
      </c>
      <c r="E887" s="8">
        <f t="shared" si="72"/>
        <v>22</v>
      </c>
      <c r="F887" s="7">
        <v>63.730860649999997</v>
      </c>
      <c r="G887" s="8">
        <f t="shared" si="73"/>
        <v>64</v>
      </c>
      <c r="H887" s="9">
        <v>6.2509942230000002</v>
      </c>
      <c r="I887" s="8">
        <f t="shared" si="74"/>
        <v>6</v>
      </c>
      <c r="J887" s="10">
        <v>46.623702219999998</v>
      </c>
      <c r="K887" s="8">
        <f t="shared" si="75"/>
        <v>47</v>
      </c>
      <c r="L887" s="5" t="s">
        <v>109</v>
      </c>
    </row>
    <row r="888" spans="1:12">
      <c r="A888" s="6">
        <v>28</v>
      </c>
      <c r="B888" s="6">
        <v>79</v>
      </c>
      <c r="C888" s="6">
        <v>16</v>
      </c>
      <c r="D888" s="7">
        <v>24.706264319999999</v>
      </c>
      <c r="E888" s="8">
        <f t="shared" si="72"/>
        <v>25</v>
      </c>
      <c r="F888" s="7">
        <v>60.268541829999997</v>
      </c>
      <c r="G888" s="8">
        <f t="shared" si="73"/>
        <v>60</v>
      </c>
      <c r="H888" s="9">
        <v>6.0521848809999996</v>
      </c>
      <c r="I888" s="8">
        <f t="shared" si="74"/>
        <v>6</v>
      </c>
      <c r="J888" s="10">
        <v>53.124429249999999</v>
      </c>
      <c r="K888" s="8">
        <f t="shared" si="75"/>
        <v>53</v>
      </c>
      <c r="L888" s="5" t="s">
        <v>109</v>
      </c>
    </row>
    <row r="889" spans="1:12">
      <c r="A889" s="6">
        <v>40</v>
      </c>
      <c r="B889" s="6">
        <v>61</v>
      </c>
      <c r="C889" s="6">
        <v>22</v>
      </c>
      <c r="D889" s="7">
        <v>20.94981756</v>
      </c>
      <c r="E889" s="8">
        <f t="shared" si="72"/>
        <v>21</v>
      </c>
      <c r="F889" s="7">
        <v>65.810875699999997</v>
      </c>
      <c r="G889" s="8">
        <f t="shared" si="73"/>
        <v>66</v>
      </c>
      <c r="H889" s="9">
        <v>7.0022160439999999</v>
      </c>
      <c r="I889" s="8">
        <f t="shared" si="74"/>
        <v>7</v>
      </c>
      <c r="J889" s="10">
        <v>44.239130119999999</v>
      </c>
      <c r="K889" s="8">
        <f t="shared" si="75"/>
        <v>44</v>
      </c>
      <c r="L889" s="5" t="s">
        <v>109</v>
      </c>
    </row>
    <row r="890" spans="1:12">
      <c r="A890" s="6">
        <v>10</v>
      </c>
      <c r="B890" s="6">
        <v>70</v>
      </c>
      <c r="C890" s="6">
        <v>19</v>
      </c>
      <c r="D890" s="7">
        <v>24.84918386</v>
      </c>
      <c r="E890" s="8">
        <f t="shared" si="72"/>
        <v>25</v>
      </c>
      <c r="F890" s="7">
        <v>68.98088448</v>
      </c>
      <c r="G890" s="8">
        <f t="shared" si="73"/>
        <v>69</v>
      </c>
      <c r="H890" s="9">
        <v>7.2724276379999999</v>
      </c>
      <c r="I890" s="8">
        <f t="shared" si="74"/>
        <v>7</v>
      </c>
      <c r="J890" s="10">
        <v>41.61080544</v>
      </c>
      <c r="K890" s="8">
        <f t="shared" si="75"/>
        <v>42</v>
      </c>
      <c r="L890" s="5" t="s">
        <v>109</v>
      </c>
    </row>
    <row r="891" spans="1:12">
      <c r="A891" s="6">
        <v>12</v>
      </c>
      <c r="B891" s="6">
        <v>80</v>
      </c>
      <c r="C891" s="6">
        <v>19</v>
      </c>
      <c r="D891" s="7">
        <v>21.910410450000001</v>
      </c>
      <c r="E891" s="8">
        <f t="shared" si="72"/>
        <v>22</v>
      </c>
      <c r="F891" s="7">
        <v>65.216624670000002</v>
      </c>
      <c r="G891" s="8">
        <f t="shared" si="73"/>
        <v>65</v>
      </c>
      <c r="H891" s="9">
        <v>5.962001484</v>
      </c>
      <c r="I891" s="8">
        <f t="shared" si="74"/>
        <v>6</v>
      </c>
      <c r="J891" s="10">
        <v>36.102113709999998</v>
      </c>
      <c r="K891" s="8">
        <f t="shared" si="75"/>
        <v>36</v>
      </c>
      <c r="L891" s="5" t="s">
        <v>109</v>
      </c>
    </row>
    <row r="892" spans="1:12">
      <c r="A892" s="6">
        <v>37</v>
      </c>
      <c r="B892" s="6">
        <v>77</v>
      </c>
      <c r="C892" s="6">
        <v>20</v>
      </c>
      <c r="D892" s="7">
        <v>25.933819639999999</v>
      </c>
      <c r="E892" s="8">
        <f t="shared" si="72"/>
        <v>26</v>
      </c>
      <c r="F892" s="7">
        <v>68.705330219999993</v>
      </c>
      <c r="G892" s="8">
        <f t="shared" si="73"/>
        <v>69</v>
      </c>
      <c r="H892" s="9">
        <v>7.0805060009999998</v>
      </c>
      <c r="I892" s="8">
        <f t="shared" si="74"/>
        <v>7</v>
      </c>
      <c r="J892" s="10">
        <v>51.023727729999997</v>
      </c>
      <c r="K892" s="8">
        <f t="shared" si="75"/>
        <v>51</v>
      </c>
      <c r="L892" s="5" t="s">
        <v>109</v>
      </c>
    </row>
    <row r="893" spans="1:12">
      <c r="A893" s="6">
        <v>0</v>
      </c>
      <c r="B893" s="6">
        <v>67</v>
      </c>
      <c r="C893" s="6">
        <v>22</v>
      </c>
      <c r="D893" s="7">
        <v>29.821121120000001</v>
      </c>
      <c r="E893" s="8">
        <f t="shared" si="72"/>
        <v>30</v>
      </c>
      <c r="F893" s="7">
        <v>69.407320900000002</v>
      </c>
      <c r="G893" s="8">
        <f t="shared" si="73"/>
        <v>69</v>
      </c>
      <c r="H893" s="9">
        <v>6.5937983869999997</v>
      </c>
      <c r="I893" s="8">
        <f t="shared" si="74"/>
        <v>7</v>
      </c>
      <c r="J893" s="10">
        <v>51.564610819999999</v>
      </c>
      <c r="K893" s="8">
        <f t="shared" si="75"/>
        <v>52</v>
      </c>
      <c r="L893" s="5" t="s">
        <v>109</v>
      </c>
    </row>
    <row r="894" spans="1:12">
      <c r="A894" s="6">
        <v>7</v>
      </c>
      <c r="B894" s="6">
        <v>73</v>
      </c>
      <c r="C894" s="6">
        <v>25</v>
      </c>
      <c r="D894" s="7">
        <v>27.521855909999999</v>
      </c>
      <c r="E894" s="8">
        <f t="shared" si="72"/>
        <v>28</v>
      </c>
      <c r="F894" s="7">
        <v>63.132152589999997</v>
      </c>
      <c r="G894" s="8">
        <f t="shared" si="73"/>
        <v>63</v>
      </c>
      <c r="H894" s="9">
        <v>7.2880566199999999</v>
      </c>
      <c r="I894" s="8">
        <f t="shared" si="74"/>
        <v>7</v>
      </c>
      <c r="J894" s="10">
        <v>45.208410710000003</v>
      </c>
      <c r="K894" s="8">
        <f t="shared" si="75"/>
        <v>45</v>
      </c>
      <c r="L894" s="5" t="s">
        <v>109</v>
      </c>
    </row>
    <row r="895" spans="1:12">
      <c r="A895" s="6">
        <v>10</v>
      </c>
      <c r="B895" s="6">
        <v>56</v>
      </c>
      <c r="C895" s="6">
        <v>18</v>
      </c>
      <c r="D895" s="7">
        <v>27.99627907</v>
      </c>
      <c r="E895" s="8">
        <f t="shared" si="72"/>
        <v>28</v>
      </c>
      <c r="F895" s="7">
        <v>68.642859299999998</v>
      </c>
      <c r="G895" s="8">
        <f t="shared" si="73"/>
        <v>69</v>
      </c>
      <c r="H895" s="9">
        <v>7.3271097200000002</v>
      </c>
      <c r="I895" s="8">
        <f t="shared" si="74"/>
        <v>7</v>
      </c>
      <c r="J895" s="10">
        <v>46.105851909999998</v>
      </c>
      <c r="K895" s="8">
        <f t="shared" si="75"/>
        <v>46</v>
      </c>
      <c r="L895" s="5" t="s">
        <v>109</v>
      </c>
    </row>
    <row r="896" spans="1:12">
      <c r="A896" s="6">
        <v>39</v>
      </c>
      <c r="B896" s="6">
        <v>70</v>
      </c>
      <c r="C896" s="6">
        <v>15</v>
      </c>
      <c r="D896" s="7">
        <v>20.767747830000001</v>
      </c>
      <c r="E896" s="8">
        <f t="shared" si="72"/>
        <v>21</v>
      </c>
      <c r="F896" s="7">
        <v>63.90164154</v>
      </c>
      <c r="G896" s="8">
        <f t="shared" si="73"/>
        <v>64</v>
      </c>
      <c r="H896" s="9">
        <v>6.3663557810000002</v>
      </c>
      <c r="I896" s="8">
        <f t="shared" si="74"/>
        <v>6</v>
      </c>
      <c r="J896" s="10">
        <v>47.927155200000001</v>
      </c>
      <c r="K896" s="8">
        <f t="shared" si="75"/>
        <v>48</v>
      </c>
      <c r="L896" s="5" t="s">
        <v>109</v>
      </c>
    </row>
    <row r="897" spans="1:12">
      <c r="A897" s="6">
        <v>26</v>
      </c>
      <c r="B897" s="6">
        <v>56</v>
      </c>
      <c r="C897" s="6">
        <v>22</v>
      </c>
      <c r="D897" s="7">
        <v>23.052764440000001</v>
      </c>
      <c r="E897" s="8">
        <f t="shared" si="72"/>
        <v>23</v>
      </c>
      <c r="F897" s="7">
        <v>60.424785999999997</v>
      </c>
      <c r="G897" s="8">
        <f t="shared" si="73"/>
        <v>60</v>
      </c>
      <c r="H897" s="9">
        <v>7.0111212160000003</v>
      </c>
      <c r="I897" s="8">
        <f t="shared" si="74"/>
        <v>7</v>
      </c>
      <c r="J897" s="10">
        <v>52.602852589999998</v>
      </c>
      <c r="K897" s="8">
        <f t="shared" si="75"/>
        <v>53</v>
      </c>
      <c r="L897" s="5" t="s">
        <v>109</v>
      </c>
    </row>
    <row r="898" spans="1:12">
      <c r="A898" s="6">
        <v>9</v>
      </c>
      <c r="B898" s="6">
        <v>77</v>
      </c>
      <c r="C898" s="6">
        <v>17</v>
      </c>
      <c r="D898" s="7">
        <v>21.658457769999998</v>
      </c>
      <c r="E898" s="8">
        <f t="shared" si="72"/>
        <v>22</v>
      </c>
      <c r="F898" s="7">
        <v>63.583371460000002</v>
      </c>
      <c r="G898" s="8">
        <f t="shared" si="73"/>
        <v>64</v>
      </c>
      <c r="H898" s="9">
        <v>6.2807255489999996</v>
      </c>
      <c r="I898" s="8">
        <f t="shared" si="74"/>
        <v>6</v>
      </c>
      <c r="J898" s="10">
        <v>38.076594139999997</v>
      </c>
      <c r="K898" s="8">
        <f t="shared" si="75"/>
        <v>38</v>
      </c>
      <c r="L898" s="5" t="s">
        <v>109</v>
      </c>
    </row>
    <row r="899" spans="1:12">
      <c r="A899" s="6">
        <v>4</v>
      </c>
      <c r="B899" s="6">
        <v>59</v>
      </c>
      <c r="C899" s="6">
        <v>19</v>
      </c>
      <c r="D899" s="7">
        <v>26.25070298</v>
      </c>
      <c r="E899" s="8">
        <f t="shared" ref="E899:E962" si="76">ROUND(D899, 0)</f>
        <v>26</v>
      </c>
      <c r="F899" s="7">
        <v>67.627796520000004</v>
      </c>
      <c r="G899" s="8">
        <f t="shared" ref="G899:G962" si="77">ROUND(F899, 0)</f>
        <v>68</v>
      </c>
      <c r="H899" s="9">
        <v>7.621494566</v>
      </c>
      <c r="I899" s="8">
        <f t="shared" ref="I899:I962" si="78">ROUND(H899, 0)</f>
        <v>8</v>
      </c>
      <c r="J899" s="10">
        <v>40.810629900000002</v>
      </c>
      <c r="K899" s="8">
        <f t="shared" ref="K899:K962" si="79">ROUND(J899, 0)</f>
        <v>41</v>
      </c>
      <c r="L899" s="5" t="s">
        <v>109</v>
      </c>
    </row>
    <row r="900" spans="1:12">
      <c r="A900" s="6">
        <v>34</v>
      </c>
      <c r="B900" s="6">
        <v>73</v>
      </c>
      <c r="C900" s="6">
        <v>15</v>
      </c>
      <c r="D900" s="7">
        <v>20.971952630000001</v>
      </c>
      <c r="E900" s="8">
        <f t="shared" si="76"/>
        <v>21</v>
      </c>
      <c r="F900" s="7">
        <v>63.831798890000002</v>
      </c>
      <c r="G900" s="8">
        <f t="shared" si="77"/>
        <v>64</v>
      </c>
      <c r="H900" s="9">
        <v>7.6304240830000003</v>
      </c>
      <c r="I900" s="8">
        <f t="shared" si="78"/>
        <v>8</v>
      </c>
      <c r="J900" s="10">
        <v>53.102078890000001</v>
      </c>
      <c r="K900" s="8">
        <f t="shared" si="79"/>
        <v>53</v>
      </c>
      <c r="L900" s="5" t="s">
        <v>109</v>
      </c>
    </row>
    <row r="901" spans="1:12">
      <c r="A901" s="6">
        <v>33</v>
      </c>
      <c r="B901" s="6">
        <v>77</v>
      </c>
      <c r="C901" s="6">
        <v>15</v>
      </c>
      <c r="D901" s="7">
        <v>23.897364060000001</v>
      </c>
      <c r="E901" s="8">
        <f t="shared" si="76"/>
        <v>24</v>
      </c>
      <c r="F901" s="7">
        <v>66.321020480000001</v>
      </c>
      <c r="G901" s="8">
        <f t="shared" si="77"/>
        <v>66</v>
      </c>
      <c r="H901" s="9">
        <v>7.8022124369999997</v>
      </c>
      <c r="I901" s="8">
        <f t="shared" si="78"/>
        <v>8</v>
      </c>
      <c r="J901" s="10">
        <v>40.745367569999999</v>
      </c>
      <c r="K901" s="8">
        <f t="shared" si="79"/>
        <v>41</v>
      </c>
      <c r="L901" s="5" t="s">
        <v>109</v>
      </c>
    </row>
    <row r="902" spans="1:12">
      <c r="A902" s="6">
        <v>2</v>
      </c>
      <c r="B902" s="6">
        <v>24</v>
      </c>
      <c r="C902" s="6">
        <v>38</v>
      </c>
      <c r="D902" s="7">
        <v>24.55981624</v>
      </c>
      <c r="E902" s="8">
        <f t="shared" si="76"/>
        <v>25</v>
      </c>
      <c r="F902" s="7">
        <v>91.635362360000002</v>
      </c>
      <c r="G902" s="8">
        <f t="shared" si="77"/>
        <v>92</v>
      </c>
      <c r="H902" s="9">
        <v>5.9229355129999997</v>
      </c>
      <c r="I902" s="8">
        <f t="shared" si="78"/>
        <v>6</v>
      </c>
      <c r="J902" s="10">
        <v>111.9684622</v>
      </c>
      <c r="K902" s="8">
        <f t="shared" si="79"/>
        <v>112</v>
      </c>
      <c r="L902" s="5" t="s">
        <v>120</v>
      </c>
    </row>
    <row r="903" spans="1:12">
      <c r="A903" s="6">
        <v>6</v>
      </c>
      <c r="B903" s="6">
        <v>18</v>
      </c>
      <c r="C903" s="6">
        <v>37</v>
      </c>
      <c r="D903" s="7">
        <v>19.65690085</v>
      </c>
      <c r="E903" s="8">
        <f t="shared" si="76"/>
        <v>20</v>
      </c>
      <c r="F903" s="7">
        <v>89.937010229999999</v>
      </c>
      <c r="G903" s="8">
        <f t="shared" si="77"/>
        <v>90</v>
      </c>
      <c r="H903" s="9">
        <v>5.9376495780000003</v>
      </c>
      <c r="I903" s="8">
        <f t="shared" si="78"/>
        <v>6</v>
      </c>
      <c r="J903" s="10">
        <v>108.0458926</v>
      </c>
      <c r="K903" s="8">
        <f t="shared" si="79"/>
        <v>108</v>
      </c>
      <c r="L903" s="5" t="s">
        <v>120</v>
      </c>
    </row>
    <row r="904" spans="1:12">
      <c r="A904" s="6">
        <v>8</v>
      </c>
      <c r="B904" s="6">
        <v>26</v>
      </c>
      <c r="C904" s="6">
        <v>36</v>
      </c>
      <c r="D904" s="7">
        <v>18.783596079999999</v>
      </c>
      <c r="E904" s="8">
        <f t="shared" si="76"/>
        <v>19</v>
      </c>
      <c r="F904" s="7">
        <v>87.402476699999994</v>
      </c>
      <c r="G904" s="8">
        <f t="shared" si="77"/>
        <v>87</v>
      </c>
      <c r="H904" s="9">
        <v>6.8047811060000001</v>
      </c>
      <c r="I904" s="8">
        <f t="shared" si="78"/>
        <v>7</v>
      </c>
      <c r="J904" s="10">
        <v>102.5184759</v>
      </c>
      <c r="K904" s="8">
        <f t="shared" si="79"/>
        <v>103</v>
      </c>
      <c r="L904" s="5" t="s">
        <v>120</v>
      </c>
    </row>
    <row r="905" spans="1:12">
      <c r="A905" s="6">
        <v>37</v>
      </c>
      <c r="B905" s="6">
        <v>18</v>
      </c>
      <c r="C905" s="6">
        <v>39</v>
      </c>
      <c r="D905" s="7">
        <v>24.146962800000001</v>
      </c>
      <c r="E905" s="8">
        <f t="shared" si="76"/>
        <v>24</v>
      </c>
      <c r="F905" s="7">
        <v>94.511066200000002</v>
      </c>
      <c r="G905" s="8">
        <f t="shared" si="77"/>
        <v>95</v>
      </c>
      <c r="H905" s="9">
        <v>6.4246706140000001</v>
      </c>
      <c r="I905" s="8">
        <f t="shared" si="78"/>
        <v>6</v>
      </c>
      <c r="J905" s="10">
        <v>110.23166329999999</v>
      </c>
      <c r="K905" s="8">
        <f t="shared" si="79"/>
        <v>110</v>
      </c>
      <c r="L905" s="5" t="s">
        <v>120</v>
      </c>
    </row>
    <row r="906" spans="1:12">
      <c r="A906" s="6">
        <v>0</v>
      </c>
      <c r="B906" s="6">
        <v>27</v>
      </c>
      <c r="C906" s="6">
        <v>38</v>
      </c>
      <c r="D906" s="7">
        <v>22.445812660000001</v>
      </c>
      <c r="E906" s="8">
        <f t="shared" si="76"/>
        <v>22</v>
      </c>
      <c r="F906" s="7">
        <v>89.901470270000004</v>
      </c>
      <c r="G906" s="8">
        <f t="shared" si="77"/>
        <v>90</v>
      </c>
      <c r="H906" s="9">
        <v>6.7380162209999996</v>
      </c>
      <c r="I906" s="8">
        <f t="shared" si="78"/>
        <v>7</v>
      </c>
      <c r="J906" s="10">
        <v>109.3905998</v>
      </c>
      <c r="K906" s="8">
        <f t="shared" si="79"/>
        <v>109</v>
      </c>
      <c r="L906" s="5" t="s">
        <v>120</v>
      </c>
    </row>
    <row r="907" spans="1:12">
      <c r="A907" s="6">
        <v>31</v>
      </c>
      <c r="B907" s="6">
        <v>25</v>
      </c>
      <c r="C907" s="6">
        <v>38</v>
      </c>
      <c r="D907" s="7">
        <v>24.96273236</v>
      </c>
      <c r="E907" s="8">
        <f t="shared" si="76"/>
        <v>25</v>
      </c>
      <c r="F907" s="7">
        <v>92.405014230000006</v>
      </c>
      <c r="G907" s="8">
        <f t="shared" si="77"/>
        <v>92</v>
      </c>
      <c r="H907" s="9">
        <v>6.4973666769999996</v>
      </c>
      <c r="I907" s="8">
        <f t="shared" si="78"/>
        <v>6</v>
      </c>
      <c r="J907" s="10">
        <v>109.4169192</v>
      </c>
      <c r="K907" s="8">
        <f t="shared" si="79"/>
        <v>109</v>
      </c>
      <c r="L907" s="5" t="s">
        <v>120</v>
      </c>
    </row>
    <row r="908" spans="1:12">
      <c r="A908" s="6">
        <v>21</v>
      </c>
      <c r="B908" s="6">
        <v>21</v>
      </c>
      <c r="C908" s="6">
        <v>38</v>
      </c>
      <c r="D908" s="7">
        <v>22.5526059</v>
      </c>
      <c r="E908" s="8">
        <f t="shared" si="76"/>
        <v>23</v>
      </c>
      <c r="F908" s="7">
        <v>89.325948600000004</v>
      </c>
      <c r="G908" s="8">
        <f t="shared" si="77"/>
        <v>89</v>
      </c>
      <c r="H908" s="9">
        <v>6.3276737650000001</v>
      </c>
      <c r="I908" s="8">
        <f t="shared" si="78"/>
        <v>6</v>
      </c>
      <c r="J908" s="10">
        <v>104.8955643</v>
      </c>
      <c r="K908" s="8">
        <f t="shared" si="79"/>
        <v>105</v>
      </c>
      <c r="L908" s="5" t="s">
        <v>120</v>
      </c>
    </row>
    <row r="909" spans="1:12">
      <c r="A909" s="6">
        <v>6</v>
      </c>
      <c r="B909" s="6">
        <v>30</v>
      </c>
      <c r="C909" s="6">
        <v>40</v>
      </c>
      <c r="D909" s="7">
        <v>22.770356079999999</v>
      </c>
      <c r="E909" s="8">
        <f t="shared" si="76"/>
        <v>23</v>
      </c>
      <c r="F909" s="7">
        <v>91.454985269999995</v>
      </c>
      <c r="G909" s="8">
        <f t="shared" si="77"/>
        <v>91</v>
      </c>
      <c r="H909" s="9">
        <v>6.3613744600000004</v>
      </c>
      <c r="I909" s="8">
        <f t="shared" si="78"/>
        <v>6</v>
      </c>
      <c r="J909" s="10">
        <v>106.96592010000001</v>
      </c>
      <c r="K909" s="8">
        <f t="shared" si="79"/>
        <v>107</v>
      </c>
      <c r="L909" s="5" t="s">
        <v>120</v>
      </c>
    </row>
    <row r="910" spans="1:12">
      <c r="A910" s="6">
        <v>25</v>
      </c>
      <c r="B910" s="6">
        <v>27</v>
      </c>
      <c r="C910" s="6">
        <v>41</v>
      </c>
      <c r="D910" s="7">
        <v>19.200903780000001</v>
      </c>
      <c r="E910" s="8">
        <f t="shared" si="76"/>
        <v>19</v>
      </c>
      <c r="F910" s="7">
        <v>94.276595959999995</v>
      </c>
      <c r="G910" s="8">
        <f t="shared" si="77"/>
        <v>94</v>
      </c>
      <c r="H910" s="9">
        <v>6.9235093709999997</v>
      </c>
      <c r="I910" s="8">
        <f t="shared" si="78"/>
        <v>7</v>
      </c>
      <c r="J910" s="10">
        <v>108.0423555</v>
      </c>
      <c r="K910" s="8">
        <f t="shared" si="79"/>
        <v>108</v>
      </c>
      <c r="L910" s="5" t="s">
        <v>120</v>
      </c>
    </row>
    <row r="911" spans="1:12">
      <c r="A911" s="6">
        <v>15</v>
      </c>
      <c r="B911" s="6">
        <v>11</v>
      </c>
      <c r="C911" s="6">
        <v>38</v>
      </c>
      <c r="D911" s="7">
        <v>23.128082259999999</v>
      </c>
      <c r="E911" s="8">
        <f t="shared" si="76"/>
        <v>23</v>
      </c>
      <c r="F911" s="7">
        <v>92.683283579999994</v>
      </c>
      <c r="G911" s="8">
        <f t="shared" si="77"/>
        <v>93</v>
      </c>
      <c r="H911" s="9">
        <v>6.6306460830000002</v>
      </c>
      <c r="I911" s="8">
        <f t="shared" si="78"/>
        <v>7</v>
      </c>
      <c r="J911" s="10">
        <v>109.39301570000001</v>
      </c>
      <c r="K911" s="8">
        <f t="shared" si="79"/>
        <v>109</v>
      </c>
      <c r="L911" s="5" t="s">
        <v>120</v>
      </c>
    </row>
    <row r="912" spans="1:12">
      <c r="A912" s="6">
        <v>14</v>
      </c>
      <c r="B912" s="6">
        <v>5</v>
      </c>
      <c r="C912" s="6">
        <v>36</v>
      </c>
      <c r="D912" s="7">
        <v>24.926390649999998</v>
      </c>
      <c r="E912" s="8">
        <f t="shared" si="76"/>
        <v>25</v>
      </c>
      <c r="F912" s="7">
        <v>85.190980789999998</v>
      </c>
      <c r="G912" s="8">
        <f t="shared" si="77"/>
        <v>85</v>
      </c>
      <c r="H912" s="9">
        <v>5.8325258529999999</v>
      </c>
      <c r="I912" s="8">
        <f t="shared" si="78"/>
        <v>6</v>
      </c>
      <c r="J912" s="10">
        <v>104.7693804</v>
      </c>
      <c r="K912" s="8">
        <f t="shared" si="79"/>
        <v>105</v>
      </c>
      <c r="L912" s="5" t="s">
        <v>120</v>
      </c>
    </row>
    <row r="913" spans="1:12">
      <c r="A913" s="6">
        <v>16</v>
      </c>
      <c r="B913" s="6">
        <v>10</v>
      </c>
      <c r="C913" s="6">
        <v>41</v>
      </c>
      <c r="D913" s="7">
        <v>24.77464458</v>
      </c>
      <c r="E913" s="8">
        <f t="shared" si="76"/>
        <v>25</v>
      </c>
      <c r="F913" s="7">
        <v>85.636086879999993</v>
      </c>
      <c r="G913" s="8">
        <f t="shared" si="77"/>
        <v>86</v>
      </c>
      <c r="H913" s="9">
        <v>6.7389939539999997</v>
      </c>
      <c r="I913" s="8">
        <f t="shared" si="78"/>
        <v>7</v>
      </c>
      <c r="J913" s="10">
        <v>105.75958110000001</v>
      </c>
      <c r="K913" s="8">
        <f t="shared" si="79"/>
        <v>106</v>
      </c>
      <c r="L913" s="5" t="s">
        <v>120</v>
      </c>
    </row>
    <row r="914" spans="1:12">
      <c r="A914" s="6">
        <v>36</v>
      </c>
      <c r="B914" s="6">
        <v>7</v>
      </c>
      <c r="C914" s="6">
        <v>37</v>
      </c>
      <c r="D914" s="7">
        <v>19.867118399999999</v>
      </c>
      <c r="E914" s="8">
        <f t="shared" si="76"/>
        <v>20</v>
      </c>
      <c r="F914" s="7">
        <v>86.355902060000005</v>
      </c>
      <c r="G914" s="8">
        <f t="shared" si="77"/>
        <v>86</v>
      </c>
      <c r="H914" s="9">
        <v>5.7824355670000003</v>
      </c>
      <c r="I914" s="8">
        <f t="shared" si="78"/>
        <v>6</v>
      </c>
      <c r="J914" s="10">
        <v>108.31688579999999</v>
      </c>
      <c r="K914" s="8">
        <f t="shared" si="79"/>
        <v>108</v>
      </c>
      <c r="L914" s="5" t="s">
        <v>120</v>
      </c>
    </row>
    <row r="915" spans="1:12">
      <c r="A915" s="6">
        <v>4</v>
      </c>
      <c r="B915" s="6">
        <v>20</v>
      </c>
      <c r="C915" s="6">
        <v>41</v>
      </c>
      <c r="D915" s="7">
        <v>24.26601316</v>
      </c>
      <c r="E915" s="8">
        <f t="shared" si="76"/>
        <v>24</v>
      </c>
      <c r="F915" s="7">
        <v>93.797406100000003</v>
      </c>
      <c r="G915" s="8">
        <f t="shared" si="77"/>
        <v>94</v>
      </c>
      <c r="H915" s="9">
        <v>6.5370427170000003</v>
      </c>
      <c r="I915" s="8">
        <f t="shared" si="78"/>
        <v>7</v>
      </c>
      <c r="J915" s="10">
        <v>104.5375109</v>
      </c>
      <c r="K915" s="8">
        <f t="shared" si="79"/>
        <v>105</v>
      </c>
      <c r="L915" s="5" t="s">
        <v>120</v>
      </c>
    </row>
    <row r="916" spans="1:12">
      <c r="A916" s="6">
        <v>29</v>
      </c>
      <c r="B916" s="6">
        <v>22</v>
      </c>
      <c r="C916" s="6">
        <v>40</v>
      </c>
      <c r="D916" s="7">
        <v>23.62600218</v>
      </c>
      <c r="E916" s="8">
        <f t="shared" si="76"/>
        <v>24</v>
      </c>
      <c r="F916" s="7">
        <v>89.732666949999995</v>
      </c>
      <c r="G916" s="8">
        <f t="shared" si="77"/>
        <v>90</v>
      </c>
      <c r="H916" s="9">
        <v>6.1451044010000002</v>
      </c>
      <c r="I916" s="8">
        <f t="shared" si="78"/>
        <v>6</v>
      </c>
      <c r="J916" s="10">
        <v>107.6836871</v>
      </c>
      <c r="K916" s="8">
        <f t="shared" si="79"/>
        <v>108</v>
      </c>
      <c r="L916" s="5" t="s">
        <v>120</v>
      </c>
    </row>
    <row r="917" spans="1:12">
      <c r="A917" s="6">
        <v>16</v>
      </c>
      <c r="B917" s="6">
        <v>15</v>
      </c>
      <c r="C917" s="6">
        <v>42</v>
      </c>
      <c r="D917" s="7">
        <v>19.67832052</v>
      </c>
      <c r="E917" s="8">
        <f t="shared" si="76"/>
        <v>20</v>
      </c>
      <c r="F917" s="7">
        <v>89.089357019999994</v>
      </c>
      <c r="G917" s="8">
        <f t="shared" si="77"/>
        <v>89</v>
      </c>
      <c r="H917" s="9">
        <v>6.8907840450000002</v>
      </c>
      <c r="I917" s="8">
        <f t="shared" si="78"/>
        <v>7</v>
      </c>
      <c r="J917" s="10">
        <v>108.5468633</v>
      </c>
      <c r="K917" s="8">
        <f t="shared" si="79"/>
        <v>109</v>
      </c>
      <c r="L917" s="5" t="s">
        <v>120</v>
      </c>
    </row>
    <row r="918" spans="1:12">
      <c r="A918" s="6">
        <v>18</v>
      </c>
      <c r="B918" s="6">
        <v>27</v>
      </c>
      <c r="C918" s="6">
        <v>41</v>
      </c>
      <c r="D918" s="7">
        <v>22.365093949999999</v>
      </c>
      <c r="E918" s="8">
        <f t="shared" si="76"/>
        <v>22</v>
      </c>
      <c r="F918" s="7">
        <v>92.308823910000001</v>
      </c>
      <c r="G918" s="8">
        <f t="shared" si="77"/>
        <v>92</v>
      </c>
      <c r="H918" s="9">
        <v>7.1753443280000004</v>
      </c>
      <c r="I918" s="8">
        <f t="shared" si="78"/>
        <v>7</v>
      </c>
      <c r="J918" s="10">
        <v>104.8216333</v>
      </c>
      <c r="K918" s="8">
        <f t="shared" si="79"/>
        <v>105</v>
      </c>
      <c r="L918" s="5" t="s">
        <v>120</v>
      </c>
    </row>
    <row r="919" spans="1:12">
      <c r="A919" s="6">
        <v>11</v>
      </c>
      <c r="B919" s="6">
        <v>18</v>
      </c>
      <c r="C919" s="6">
        <v>42</v>
      </c>
      <c r="D919" s="7">
        <v>21.57936934</v>
      </c>
      <c r="E919" s="8">
        <f t="shared" si="76"/>
        <v>22</v>
      </c>
      <c r="F919" s="7">
        <v>94.882677279999996</v>
      </c>
      <c r="G919" s="8">
        <f t="shared" si="77"/>
        <v>95</v>
      </c>
      <c r="H919" s="9">
        <v>5.9385287440000001</v>
      </c>
      <c r="I919" s="8">
        <f t="shared" si="78"/>
        <v>6</v>
      </c>
      <c r="J919" s="10">
        <v>102.8593382</v>
      </c>
      <c r="K919" s="8">
        <f t="shared" si="79"/>
        <v>103</v>
      </c>
      <c r="L919" s="5" t="s">
        <v>120</v>
      </c>
    </row>
    <row r="920" spans="1:12">
      <c r="A920" s="6">
        <v>5</v>
      </c>
      <c r="B920" s="6">
        <v>15</v>
      </c>
      <c r="C920" s="6">
        <v>38</v>
      </c>
      <c r="D920" s="7">
        <v>18.26233221</v>
      </c>
      <c r="E920" s="8">
        <f t="shared" si="76"/>
        <v>18</v>
      </c>
      <c r="F920" s="7">
        <v>88.167791289999997</v>
      </c>
      <c r="G920" s="8">
        <f t="shared" si="77"/>
        <v>88</v>
      </c>
      <c r="H920" s="9">
        <v>5.7093804720000003</v>
      </c>
      <c r="I920" s="8">
        <f t="shared" si="78"/>
        <v>6</v>
      </c>
      <c r="J920" s="10">
        <v>108.0756727</v>
      </c>
      <c r="K920" s="8">
        <f t="shared" si="79"/>
        <v>108</v>
      </c>
      <c r="L920" s="5" t="s">
        <v>120</v>
      </c>
    </row>
    <row r="921" spans="1:12">
      <c r="A921" s="6">
        <v>18</v>
      </c>
      <c r="B921" s="6">
        <v>23</v>
      </c>
      <c r="C921" s="6">
        <v>44</v>
      </c>
      <c r="D921" s="7">
        <v>23.71028128</v>
      </c>
      <c r="E921" s="8">
        <f t="shared" si="76"/>
        <v>24</v>
      </c>
      <c r="F921" s="7">
        <v>89.617941650000006</v>
      </c>
      <c r="G921" s="8">
        <f t="shared" si="77"/>
        <v>90</v>
      </c>
      <c r="H921" s="9">
        <v>6.184400085</v>
      </c>
      <c r="I921" s="8">
        <f t="shared" si="78"/>
        <v>6</v>
      </c>
      <c r="J921" s="10">
        <v>105.6499907</v>
      </c>
      <c r="K921" s="8">
        <f t="shared" si="79"/>
        <v>106</v>
      </c>
      <c r="L921" s="5" t="s">
        <v>120</v>
      </c>
    </row>
    <row r="922" spans="1:12">
      <c r="A922" s="6">
        <v>9</v>
      </c>
      <c r="B922" s="6">
        <v>8</v>
      </c>
      <c r="C922" s="6">
        <v>40</v>
      </c>
      <c r="D922" s="7">
        <v>22.48720144</v>
      </c>
      <c r="E922" s="8">
        <f t="shared" si="76"/>
        <v>22</v>
      </c>
      <c r="F922" s="7">
        <v>89.922488299999998</v>
      </c>
      <c r="G922" s="8">
        <f t="shared" si="77"/>
        <v>90</v>
      </c>
      <c r="H922" s="9">
        <v>6.5535096729999998</v>
      </c>
      <c r="I922" s="8">
        <f t="shared" si="78"/>
        <v>7</v>
      </c>
      <c r="J922" s="10">
        <v>111.6631582</v>
      </c>
      <c r="K922" s="8">
        <f t="shared" si="79"/>
        <v>112</v>
      </c>
      <c r="L922" s="5" t="s">
        <v>120</v>
      </c>
    </row>
    <row r="923" spans="1:12">
      <c r="A923" s="6">
        <v>40</v>
      </c>
      <c r="B923" s="6">
        <v>27</v>
      </c>
      <c r="C923" s="6">
        <v>45</v>
      </c>
      <c r="D923" s="7">
        <v>21.660249799999999</v>
      </c>
      <c r="E923" s="8">
        <f t="shared" si="76"/>
        <v>22</v>
      </c>
      <c r="F923" s="7">
        <v>94.79397419</v>
      </c>
      <c r="G923" s="8">
        <f t="shared" si="77"/>
        <v>95</v>
      </c>
      <c r="H923" s="9">
        <v>5.8856381850000004</v>
      </c>
      <c r="I923" s="8">
        <f t="shared" si="78"/>
        <v>6</v>
      </c>
      <c r="J923" s="10">
        <v>112.4349689</v>
      </c>
      <c r="K923" s="8">
        <f t="shared" si="79"/>
        <v>112</v>
      </c>
      <c r="L923" s="5" t="s">
        <v>120</v>
      </c>
    </row>
    <row r="924" spans="1:12">
      <c r="A924" s="6">
        <v>22</v>
      </c>
      <c r="B924" s="6">
        <v>23</v>
      </c>
      <c r="C924" s="6">
        <v>44</v>
      </c>
      <c r="D924" s="7">
        <v>20.130371749999998</v>
      </c>
      <c r="E924" s="8">
        <f t="shared" si="76"/>
        <v>20</v>
      </c>
      <c r="F924" s="7">
        <v>89.315051370000006</v>
      </c>
      <c r="G924" s="8">
        <f t="shared" si="77"/>
        <v>89</v>
      </c>
      <c r="H924" s="9">
        <v>6.1438746909999997</v>
      </c>
      <c r="I924" s="8">
        <f t="shared" si="78"/>
        <v>6</v>
      </c>
      <c r="J924" s="10">
        <v>107.34169129999999</v>
      </c>
      <c r="K924" s="8">
        <f t="shared" si="79"/>
        <v>107</v>
      </c>
      <c r="L924" s="5" t="s">
        <v>120</v>
      </c>
    </row>
    <row r="925" spans="1:12">
      <c r="A925" s="6">
        <v>9</v>
      </c>
      <c r="B925" s="6">
        <v>16</v>
      </c>
      <c r="C925" s="6">
        <v>39</v>
      </c>
      <c r="D925" s="7">
        <v>18.41164435</v>
      </c>
      <c r="E925" s="8">
        <f t="shared" si="76"/>
        <v>18</v>
      </c>
      <c r="F925" s="7">
        <v>91.119272480000006</v>
      </c>
      <c r="G925" s="8">
        <f t="shared" si="77"/>
        <v>91</v>
      </c>
      <c r="H925" s="9">
        <v>6.1011989739999999</v>
      </c>
      <c r="I925" s="8">
        <f t="shared" si="78"/>
        <v>6</v>
      </c>
      <c r="J925" s="10">
        <v>105.1834976</v>
      </c>
      <c r="K925" s="8">
        <f t="shared" si="79"/>
        <v>105</v>
      </c>
      <c r="L925" s="5" t="s">
        <v>120</v>
      </c>
    </row>
    <row r="926" spans="1:12">
      <c r="A926" s="6">
        <v>12</v>
      </c>
      <c r="B926" s="6">
        <v>29</v>
      </c>
      <c r="C926" s="6">
        <v>40</v>
      </c>
      <c r="D926" s="7">
        <v>19.682911730000001</v>
      </c>
      <c r="E926" s="8">
        <f t="shared" si="76"/>
        <v>20</v>
      </c>
      <c r="F926" s="7">
        <v>89.752729990000006</v>
      </c>
      <c r="G926" s="8">
        <f t="shared" si="77"/>
        <v>90</v>
      </c>
      <c r="H926" s="9">
        <v>6.5940371349999998</v>
      </c>
      <c r="I926" s="8">
        <f t="shared" si="78"/>
        <v>7</v>
      </c>
      <c r="J926" s="10">
        <v>111.2818551</v>
      </c>
      <c r="K926" s="8">
        <f t="shared" si="79"/>
        <v>111</v>
      </c>
      <c r="L926" s="5" t="s">
        <v>120</v>
      </c>
    </row>
    <row r="927" spans="1:12">
      <c r="A927" s="6">
        <v>0</v>
      </c>
      <c r="B927" s="6">
        <v>17</v>
      </c>
      <c r="C927" s="6">
        <v>42</v>
      </c>
      <c r="D927" s="7">
        <v>23.202425860000002</v>
      </c>
      <c r="E927" s="8">
        <f t="shared" si="76"/>
        <v>23</v>
      </c>
      <c r="F927" s="7">
        <v>91.194426710000002</v>
      </c>
      <c r="G927" s="8">
        <f t="shared" si="77"/>
        <v>91</v>
      </c>
      <c r="H927" s="9">
        <v>6.8598408209999997</v>
      </c>
      <c r="I927" s="8">
        <f t="shared" si="78"/>
        <v>7</v>
      </c>
      <c r="J927" s="10">
        <v>109.0946323</v>
      </c>
      <c r="K927" s="8">
        <f t="shared" si="79"/>
        <v>109</v>
      </c>
      <c r="L927" s="5" t="s">
        <v>120</v>
      </c>
    </row>
    <row r="928" spans="1:12">
      <c r="A928" s="6">
        <v>2</v>
      </c>
      <c r="B928" s="6">
        <v>21</v>
      </c>
      <c r="C928" s="6">
        <v>44</v>
      </c>
      <c r="D928" s="7">
        <v>18.921571969999999</v>
      </c>
      <c r="E928" s="8">
        <f t="shared" si="76"/>
        <v>19</v>
      </c>
      <c r="F928" s="7">
        <v>87.312903419999998</v>
      </c>
      <c r="G928" s="8">
        <f t="shared" si="77"/>
        <v>87</v>
      </c>
      <c r="H928" s="9">
        <v>6.5689340600000001</v>
      </c>
      <c r="I928" s="8">
        <f t="shared" si="78"/>
        <v>7</v>
      </c>
      <c r="J928" s="10">
        <v>102.8013275</v>
      </c>
      <c r="K928" s="8">
        <f t="shared" si="79"/>
        <v>103</v>
      </c>
      <c r="L928" s="5" t="s">
        <v>120</v>
      </c>
    </row>
    <row r="929" spans="1:12">
      <c r="A929" s="6">
        <v>28</v>
      </c>
      <c r="B929" s="6">
        <v>6</v>
      </c>
      <c r="C929" s="6">
        <v>40</v>
      </c>
      <c r="D929" s="7">
        <v>22.106213870000001</v>
      </c>
      <c r="E929" s="8">
        <f t="shared" si="76"/>
        <v>22</v>
      </c>
      <c r="F929" s="7">
        <v>91.340396159999997</v>
      </c>
      <c r="G929" s="8">
        <f t="shared" si="77"/>
        <v>91</v>
      </c>
      <c r="H929" s="9">
        <v>6.7698556639999996</v>
      </c>
      <c r="I929" s="8">
        <f t="shared" si="78"/>
        <v>7</v>
      </c>
      <c r="J929" s="10">
        <v>106.8704803</v>
      </c>
      <c r="K929" s="8">
        <f t="shared" si="79"/>
        <v>107</v>
      </c>
      <c r="L929" s="5" t="s">
        <v>120</v>
      </c>
    </row>
    <row r="930" spans="1:12">
      <c r="A930" s="6">
        <v>8</v>
      </c>
      <c r="B930" s="6">
        <v>23</v>
      </c>
      <c r="C930" s="6">
        <v>44</v>
      </c>
      <c r="D930" s="7">
        <v>18.474124020000001</v>
      </c>
      <c r="E930" s="8">
        <f t="shared" si="76"/>
        <v>18</v>
      </c>
      <c r="F930" s="7">
        <v>89.689196640000006</v>
      </c>
      <c r="G930" s="8">
        <f t="shared" si="77"/>
        <v>90</v>
      </c>
      <c r="H930" s="9">
        <v>7.1308379310000003</v>
      </c>
      <c r="I930" s="8">
        <f t="shared" si="78"/>
        <v>7</v>
      </c>
      <c r="J930" s="10">
        <v>108.4758509</v>
      </c>
      <c r="K930" s="8">
        <f t="shared" si="79"/>
        <v>108</v>
      </c>
      <c r="L930" s="5" t="s">
        <v>120</v>
      </c>
    </row>
    <row r="931" spans="1:12">
      <c r="A931" s="6">
        <v>29</v>
      </c>
      <c r="B931" s="6">
        <v>16</v>
      </c>
      <c r="C931" s="6">
        <v>36</v>
      </c>
      <c r="D931" s="7">
        <v>19.810694470000001</v>
      </c>
      <c r="E931" s="8">
        <f t="shared" si="76"/>
        <v>20</v>
      </c>
      <c r="F931" s="7">
        <v>88.929442539999997</v>
      </c>
      <c r="G931" s="8">
        <f t="shared" si="77"/>
        <v>89</v>
      </c>
      <c r="H931" s="9">
        <v>5.7403380019999997</v>
      </c>
      <c r="I931" s="8">
        <f t="shared" si="78"/>
        <v>6</v>
      </c>
      <c r="J931" s="10">
        <v>102.860084</v>
      </c>
      <c r="K931" s="8">
        <f t="shared" si="79"/>
        <v>103</v>
      </c>
      <c r="L931" s="5" t="s">
        <v>120</v>
      </c>
    </row>
    <row r="932" spans="1:12">
      <c r="A932" s="6">
        <v>17</v>
      </c>
      <c r="B932" s="6">
        <v>18</v>
      </c>
      <c r="C932" s="6">
        <v>43</v>
      </c>
      <c r="D932" s="7">
        <v>24.488084400000002</v>
      </c>
      <c r="E932" s="8">
        <f t="shared" si="76"/>
        <v>24</v>
      </c>
      <c r="F932" s="7">
        <v>90.836872459999995</v>
      </c>
      <c r="G932" s="8">
        <f t="shared" si="77"/>
        <v>91</v>
      </c>
      <c r="H932" s="9">
        <v>5.8430054279999997</v>
      </c>
      <c r="I932" s="8">
        <f t="shared" si="78"/>
        <v>6</v>
      </c>
      <c r="J932" s="10">
        <v>103.19693409999999</v>
      </c>
      <c r="K932" s="8">
        <f t="shared" si="79"/>
        <v>103</v>
      </c>
      <c r="L932" s="5" t="s">
        <v>120</v>
      </c>
    </row>
    <row r="933" spans="1:12">
      <c r="A933" s="6">
        <v>34</v>
      </c>
      <c r="B933" s="6">
        <v>21</v>
      </c>
      <c r="C933" s="6">
        <v>42</v>
      </c>
      <c r="D933" s="7">
        <v>18.759276790000001</v>
      </c>
      <c r="E933" s="8">
        <f t="shared" si="76"/>
        <v>19</v>
      </c>
      <c r="F933" s="7">
        <v>89.934575969999997</v>
      </c>
      <c r="G933" s="8">
        <f t="shared" si="77"/>
        <v>90</v>
      </c>
      <c r="H933" s="9">
        <v>6.6486872740000003</v>
      </c>
      <c r="I933" s="8">
        <f t="shared" si="78"/>
        <v>7</v>
      </c>
      <c r="J933" s="10">
        <v>111.0196744</v>
      </c>
      <c r="K933" s="8">
        <f t="shared" si="79"/>
        <v>111</v>
      </c>
      <c r="L933" s="5" t="s">
        <v>120</v>
      </c>
    </row>
    <row r="934" spans="1:12">
      <c r="A934" s="6">
        <v>21</v>
      </c>
      <c r="B934" s="6">
        <v>23</v>
      </c>
      <c r="C934" s="6">
        <v>42</v>
      </c>
      <c r="D934" s="7">
        <v>19.541280629999999</v>
      </c>
      <c r="E934" s="8">
        <f t="shared" si="76"/>
        <v>20</v>
      </c>
      <c r="F934" s="7">
        <v>90.297517959999993</v>
      </c>
      <c r="G934" s="8">
        <f t="shared" si="77"/>
        <v>90</v>
      </c>
      <c r="H934" s="9">
        <v>6.902751061</v>
      </c>
      <c r="I934" s="8">
        <f t="shared" si="78"/>
        <v>7</v>
      </c>
      <c r="J934" s="10">
        <v>104.37398779999999</v>
      </c>
      <c r="K934" s="8">
        <f t="shared" si="79"/>
        <v>104</v>
      </c>
      <c r="L934" s="5" t="s">
        <v>120</v>
      </c>
    </row>
    <row r="935" spans="1:12">
      <c r="A935" s="6">
        <v>25</v>
      </c>
      <c r="B935" s="6">
        <v>17</v>
      </c>
      <c r="C935" s="6">
        <v>40</v>
      </c>
      <c r="D935" s="7">
        <v>18.912512450000001</v>
      </c>
      <c r="E935" s="8">
        <f t="shared" si="76"/>
        <v>19</v>
      </c>
      <c r="F935" s="7">
        <v>87.749385239999995</v>
      </c>
      <c r="G935" s="8">
        <f t="shared" si="77"/>
        <v>88</v>
      </c>
      <c r="H935" s="9">
        <v>6.6080238720000004</v>
      </c>
      <c r="I935" s="8">
        <f t="shared" si="78"/>
        <v>7</v>
      </c>
      <c r="J935" s="10">
        <v>111.28005159999999</v>
      </c>
      <c r="K935" s="8">
        <f t="shared" si="79"/>
        <v>111</v>
      </c>
      <c r="L935" s="5" t="s">
        <v>120</v>
      </c>
    </row>
    <row r="936" spans="1:12">
      <c r="A936" s="6">
        <v>8</v>
      </c>
      <c r="B936" s="6">
        <v>25</v>
      </c>
      <c r="C936" s="6">
        <v>36</v>
      </c>
      <c r="D936" s="7">
        <v>19.913305229999999</v>
      </c>
      <c r="E936" s="8">
        <f t="shared" si="76"/>
        <v>20</v>
      </c>
      <c r="F936" s="7">
        <v>94.950313679999994</v>
      </c>
      <c r="G936" s="8">
        <f t="shared" si="77"/>
        <v>95</v>
      </c>
      <c r="H936" s="9">
        <v>6.8285223750000004</v>
      </c>
      <c r="I936" s="8">
        <f t="shared" si="78"/>
        <v>7</v>
      </c>
      <c r="J936" s="10">
        <v>104.0277061</v>
      </c>
      <c r="K936" s="8">
        <f t="shared" si="79"/>
        <v>104</v>
      </c>
      <c r="L936" s="5" t="s">
        <v>120</v>
      </c>
    </row>
    <row r="937" spans="1:12">
      <c r="A937" s="6">
        <v>26</v>
      </c>
      <c r="B937" s="6">
        <v>18</v>
      </c>
      <c r="C937" s="6">
        <v>42</v>
      </c>
      <c r="D937" s="7">
        <v>19.72620525</v>
      </c>
      <c r="E937" s="8">
        <f t="shared" si="76"/>
        <v>20</v>
      </c>
      <c r="F937" s="7">
        <v>89.649341660000005</v>
      </c>
      <c r="G937" s="8">
        <f t="shared" si="77"/>
        <v>90</v>
      </c>
      <c r="H937" s="9">
        <v>6.9103749189999997</v>
      </c>
      <c r="I937" s="8">
        <f t="shared" si="78"/>
        <v>7</v>
      </c>
      <c r="J937" s="10">
        <v>108.2287276</v>
      </c>
      <c r="K937" s="8">
        <f t="shared" si="79"/>
        <v>108</v>
      </c>
      <c r="L937" s="5" t="s">
        <v>120</v>
      </c>
    </row>
    <row r="938" spans="1:12">
      <c r="A938" s="6">
        <v>4</v>
      </c>
      <c r="B938" s="6">
        <v>19</v>
      </c>
      <c r="C938" s="6">
        <v>42</v>
      </c>
      <c r="D938" s="7">
        <v>23.83185873</v>
      </c>
      <c r="E938" s="8">
        <f t="shared" si="76"/>
        <v>24</v>
      </c>
      <c r="F938" s="7">
        <v>87.84034604</v>
      </c>
      <c r="G938" s="8">
        <f t="shared" si="77"/>
        <v>88</v>
      </c>
      <c r="H938" s="9">
        <v>6.3066055280000004</v>
      </c>
      <c r="I938" s="8">
        <f t="shared" si="78"/>
        <v>6</v>
      </c>
      <c r="J938" s="10">
        <v>111.2232716</v>
      </c>
      <c r="K938" s="8">
        <f t="shared" si="79"/>
        <v>111</v>
      </c>
      <c r="L938" s="5" t="s">
        <v>120</v>
      </c>
    </row>
    <row r="939" spans="1:12">
      <c r="A939" s="6">
        <v>36</v>
      </c>
      <c r="B939" s="6">
        <v>24</v>
      </c>
      <c r="C939" s="6">
        <v>41</v>
      </c>
      <c r="D939" s="7">
        <v>24.944676319999999</v>
      </c>
      <c r="E939" s="8">
        <f t="shared" si="76"/>
        <v>25</v>
      </c>
      <c r="F939" s="7">
        <v>94.257026719999999</v>
      </c>
      <c r="G939" s="8">
        <f t="shared" si="77"/>
        <v>94</v>
      </c>
      <c r="H939" s="9">
        <v>7.0091803739999996</v>
      </c>
      <c r="I939" s="8">
        <f t="shared" si="78"/>
        <v>7</v>
      </c>
      <c r="J939" s="10">
        <v>103.87993470000001</v>
      </c>
      <c r="K939" s="8">
        <f t="shared" si="79"/>
        <v>104</v>
      </c>
      <c r="L939" s="5" t="s">
        <v>120</v>
      </c>
    </row>
    <row r="940" spans="1:12">
      <c r="A940" s="6">
        <v>5</v>
      </c>
      <c r="B940" s="6">
        <v>24</v>
      </c>
      <c r="C940" s="6">
        <v>40</v>
      </c>
      <c r="D940" s="7">
        <v>24.692257999999999</v>
      </c>
      <c r="E940" s="8">
        <f t="shared" si="76"/>
        <v>25</v>
      </c>
      <c r="F940" s="7">
        <v>93.870300880000002</v>
      </c>
      <c r="G940" s="8">
        <f t="shared" si="77"/>
        <v>94</v>
      </c>
      <c r="H940" s="9">
        <v>6.2979075790000003</v>
      </c>
      <c r="I940" s="8">
        <f t="shared" si="78"/>
        <v>6</v>
      </c>
      <c r="J940" s="10">
        <v>104.67354539999999</v>
      </c>
      <c r="K940" s="8">
        <f t="shared" si="79"/>
        <v>105</v>
      </c>
      <c r="L940" s="5" t="s">
        <v>120</v>
      </c>
    </row>
    <row r="941" spans="1:12">
      <c r="A941" s="6">
        <v>19</v>
      </c>
      <c r="B941" s="6">
        <v>17</v>
      </c>
      <c r="C941" s="6">
        <v>39</v>
      </c>
      <c r="D941" s="7">
        <v>24.724855770000001</v>
      </c>
      <c r="E941" s="8">
        <f t="shared" si="76"/>
        <v>25</v>
      </c>
      <c r="F941" s="7">
        <v>85.560831870000001</v>
      </c>
      <c r="G941" s="8">
        <f t="shared" si="77"/>
        <v>86</v>
      </c>
      <c r="H941" s="9">
        <v>6.728599215</v>
      </c>
      <c r="I941" s="8">
        <f t="shared" si="78"/>
        <v>7</v>
      </c>
      <c r="J941" s="10">
        <v>111.2787584</v>
      </c>
      <c r="K941" s="8">
        <f t="shared" si="79"/>
        <v>111</v>
      </c>
      <c r="L941" s="5" t="s">
        <v>120</v>
      </c>
    </row>
    <row r="942" spans="1:12">
      <c r="A942" s="6">
        <v>39</v>
      </c>
      <c r="B942" s="6">
        <v>30</v>
      </c>
      <c r="C942" s="6">
        <v>38</v>
      </c>
      <c r="D942" s="7">
        <v>20.126449210000001</v>
      </c>
      <c r="E942" s="8">
        <f t="shared" si="76"/>
        <v>20</v>
      </c>
      <c r="F942" s="7">
        <v>87.596296249999995</v>
      </c>
      <c r="G942" s="8">
        <f t="shared" si="77"/>
        <v>88</v>
      </c>
      <c r="H942" s="9">
        <v>6.9651567380000001</v>
      </c>
      <c r="I942" s="8">
        <f t="shared" si="78"/>
        <v>7</v>
      </c>
      <c r="J942" s="10">
        <v>108.065579</v>
      </c>
      <c r="K942" s="8">
        <f t="shared" si="79"/>
        <v>108</v>
      </c>
      <c r="L942" s="5" t="s">
        <v>120</v>
      </c>
    </row>
    <row r="943" spans="1:12">
      <c r="A943" s="6">
        <v>5</v>
      </c>
      <c r="B943" s="6">
        <v>29</v>
      </c>
      <c r="C943" s="6">
        <v>44</v>
      </c>
      <c r="D943" s="7">
        <v>21.024329430000002</v>
      </c>
      <c r="E943" s="8">
        <f t="shared" si="76"/>
        <v>21</v>
      </c>
      <c r="F943" s="7">
        <v>93.056950499999999</v>
      </c>
      <c r="G943" s="8">
        <f t="shared" si="77"/>
        <v>93</v>
      </c>
      <c r="H943" s="9">
        <v>5.5780957449999997</v>
      </c>
      <c r="I943" s="8">
        <f t="shared" si="78"/>
        <v>6</v>
      </c>
      <c r="J943" s="10">
        <v>104.78470059999999</v>
      </c>
      <c r="K943" s="8">
        <f t="shared" si="79"/>
        <v>105</v>
      </c>
      <c r="L943" s="5" t="s">
        <v>120</v>
      </c>
    </row>
    <row r="944" spans="1:12">
      <c r="A944" s="6">
        <v>4</v>
      </c>
      <c r="B944" s="6">
        <v>24</v>
      </c>
      <c r="C944" s="6">
        <v>43</v>
      </c>
      <c r="D944" s="7">
        <v>22.404235369999999</v>
      </c>
      <c r="E944" s="8">
        <f t="shared" si="76"/>
        <v>22</v>
      </c>
      <c r="F944" s="7">
        <v>88.1508343</v>
      </c>
      <c r="G944" s="8">
        <f t="shared" si="77"/>
        <v>88</v>
      </c>
      <c r="H944" s="9">
        <v>7.1995042729999996</v>
      </c>
      <c r="I944" s="8">
        <f t="shared" si="78"/>
        <v>7</v>
      </c>
      <c r="J944" s="10">
        <v>109.8695196</v>
      </c>
      <c r="K944" s="8">
        <f t="shared" si="79"/>
        <v>110</v>
      </c>
      <c r="L944" s="5" t="s">
        <v>120</v>
      </c>
    </row>
    <row r="945" spans="1:12">
      <c r="A945" s="6">
        <v>38</v>
      </c>
      <c r="B945" s="6">
        <v>21</v>
      </c>
      <c r="C945" s="6">
        <v>35</v>
      </c>
      <c r="D945" s="7">
        <v>20.33691147</v>
      </c>
      <c r="E945" s="8">
        <f t="shared" si="76"/>
        <v>20</v>
      </c>
      <c r="F945" s="7">
        <v>89.38003827</v>
      </c>
      <c r="G945" s="8">
        <f t="shared" si="77"/>
        <v>89</v>
      </c>
      <c r="H945" s="9">
        <v>5.8413671870000003</v>
      </c>
      <c r="I945" s="8">
        <f t="shared" si="78"/>
        <v>6</v>
      </c>
      <c r="J945" s="10">
        <v>110.9653137</v>
      </c>
      <c r="K945" s="8">
        <f t="shared" si="79"/>
        <v>111</v>
      </c>
      <c r="L945" s="5" t="s">
        <v>120</v>
      </c>
    </row>
    <row r="946" spans="1:12">
      <c r="A946" s="6">
        <v>37</v>
      </c>
      <c r="B946" s="6">
        <v>11</v>
      </c>
      <c r="C946" s="6">
        <v>36</v>
      </c>
      <c r="D946" s="7">
        <v>24.247796149999999</v>
      </c>
      <c r="E946" s="8">
        <f t="shared" si="76"/>
        <v>24</v>
      </c>
      <c r="F946" s="7">
        <v>85.560333119999996</v>
      </c>
      <c r="G946" s="8">
        <f t="shared" si="77"/>
        <v>86</v>
      </c>
      <c r="H946" s="9">
        <v>6.7101432660000002</v>
      </c>
      <c r="I946" s="8">
        <f t="shared" si="78"/>
        <v>7</v>
      </c>
      <c r="J946" s="10">
        <v>106.9216033</v>
      </c>
      <c r="K946" s="8">
        <f t="shared" si="79"/>
        <v>107</v>
      </c>
      <c r="L946" s="5" t="s">
        <v>120</v>
      </c>
    </row>
    <row r="947" spans="1:12">
      <c r="A947" s="6">
        <v>9</v>
      </c>
      <c r="B947" s="6">
        <v>25</v>
      </c>
      <c r="C947" s="6">
        <v>41</v>
      </c>
      <c r="D947" s="7">
        <v>24.815301439999999</v>
      </c>
      <c r="E947" s="8">
        <f t="shared" si="76"/>
        <v>25</v>
      </c>
      <c r="F947" s="7">
        <v>91.908429920000003</v>
      </c>
      <c r="G947" s="8">
        <f t="shared" si="77"/>
        <v>92</v>
      </c>
      <c r="H947" s="9">
        <v>5.9727148569999997</v>
      </c>
      <c r="I947" s="8">
        <f t="shared" si="78"/>
        <v>6</v>
      </c>
      <c r="J947" s="10">
        <v>109.2853418</v>
      </c>
      <c r="K947" s="8">
        <f t="shared" si="79"/>
        <v>109</v>
      </c>
      <c r="L947" s="5" t="s">
        <v>120</v>
      </c>
    </row>
    <row r="948" spans="1:12">
      <c r="A948" s="6">
        <v>29</v>
      </c>
      <c r="B948" s="6">
        <v>22</v>
      </c>
      <c r="C948" s="6">
        <v>43</v>
      </c>
      <c r="D948" s="7">
        <v>19.663297679999999</v>
      </c>
      <c r="E948" s="8">
        <f t="shared" si="76"/>
        <v>20</v>
      </c>
      <c r="F948" s="7">
        <v>87.951581289999993</v>
      </c>
      <c r="G948" s="8">
        <f t="shared" si="77"/>
        <v>88</v>
      </c>
      <c r="H948" s="9">
        <v>5.5618518310000002</v>
      </c>
      <c r="I948" s="8">
        <f t="shared" si="78"/>
        <v>6</v>
      </c>
      <c r="J948" s="10">
        <v>106.03808050000001</v>
      </c>
      <c r="K948" s="8">
        <f t="shared" si="79"/>
        <v>106</v>
      </c>
      <c r="L948" s="5" t="s">
        <v>120</v>
      </c>
    </row>
    <row r="949" spans="1:12">
      <c r="A949" s="6">
        <v>5</v>
      </c>
      <c r="B949" s="6">
        <v>21</v>
      </c>
      <c r="C949" s="6">
        <v>38</v>
      </c>
      <c r="D949" s="7">
        <v>22.433779909999998</v>
      </c>
      <c r="E949" s="8">
        <f t="shared" si="76"/>
        <v>22</v>
      </c>
      <c r="F949" s="7">
        <v>90.3396556</v>
      </c>
      <c r="G949" s="8">
        <f t="shared" si="77"/>
        <v>90</v>
      </c>
      <c r="H949" s="9">
        <v>6.107054808</v>
      </c>
      <c r="I949" s="8">
        <f t="shared" si="78"/>
        <v>6</v>
      </c>
      <c r="J949" s="10">
        <v>112.45969700000001</v>
      </c>
      <c r="K949" s="8">
        <f t="shared" si="79"/>
        <v>112</v>
      </c>
      <c r="L949" s="5" t="s">
        <v>120</v>
      </c>
    </row>
    <row r="950" spans="1:12">
      <c r="A950" s="6">
        <v>22</v>
      </c>
      <c r="B950" s="6">
        <v>26</v>
      </c>
      <c r="C950" s="6">
        <v>38</v>
      </c>
      <c r="D950" s="7">
        <v>22.920523070000002</v>
      </c>
      <c r="E950" s="8">
        <f t="shared" si="76"/>
        <v>23</v>
      </c>
      <c r="F950" s="7">
        <v>85.129121609999999</v>
      </c>
      <c r="G950" s="8">
        <f t="shared" si="77"/>
        <v>85</v>
      </c>
      <c r="H950" s="9">
        <v>6.9880353150000003</v>
      </c>
      <c r="I950" s="8">
        <f t="shared" si="78"/>
        <v>7</v>
      </c>
      <c r="J950" s="10">
        <v>110.2437841</v>
      </c>
      <c r="K950" s="8">
        <f t="shared" si="79"/>
        <v>110</v>
      </c>
      <c r="L950" s="5" t="s">
        <v>120</v>
      </c>
    </row>
    <row r="951" spans="1:12">
      <c r="A951" s="6">
        <v>4</v>
      </c>
      <c r="B951" s="6">
        <v>18</v>
      </c>
      <c r="C951" s="6">
        <v>37</v>
      </c>
      <c r="D951" s="7">
        <v>22.918431720000001</v>
      </c>
      <c r="E951" s="8">
        <f t="shared" si="76"/>
        <v>23</v>
      </c>
      <c r="F951" s="7">
        <v>85.406950440000003</v>
      </c>
      <c r="G951" s="8">
        <f t="shared" si="77"/>
        <v>85</v>
      </c>
      <c r="H951" s="9">
        <v>7.13147457</v>
      </c>
      <c r="I951" s="8">
        <f t="shared" si="78"/>
        <v>7</v>
      </c>
      <c r="J951" s="10">
        <v>106.2817706</v>
      </c>
      <c r="K951" s="8">
        <f t="shared" si="79"/>
        <v>106</v>
      </c>
      <c r="L951" s="5" t="s">
        <v>120</v>
      </c>
    </row>
    <row r="952" spans="1:12">
      <c r="A952" s="6">
        <v>21</v>
      </c>
      <c r="B952" s="6">
        <v>6</v>
      </c>
      <c r="C952" s="6">
        <v>41</v>
      </c>
      <c r="D952" s="7">
        <v>24.882444670000002</v>
      </c>
      <c r="E952" s="8">
        <f t="shared" si="76"/>
        <v>25</v>
      </c>
      <c r="F952" s="7">
        <v>89.396862189999993</v>
      </c>
      <c r="G952" s="8">
        <f t="shared" si="77"/>
        <v>89</v>
      </c>
      <c r="H952" s="9">
        <v>7.0869476870000003</v>
      </c>
      <c r="I952" s="8">
        <f t="shared" si="78"/>
        <v>7</v>
      </c>
      <c r="J952" s="10">
        <v>107.19517070000001</v>
      </c>
      <c r="K952" s="8">
        <f t="shared" si="79"/>
        <v>107</v>
      </c>
      <c r="L952" s="5" t="s">
        <v>120</v>
      </c>
    </row>
    <row r="953" spans="1:12">
      <c r="A953" s="6">
        <v>29</v>
      </c>
      <c r="B953" s="6">
        <v>21</v>
      </c>
      <c r="C953" s="6">
        <v>45</v>
      </c>
      <c r="D953" s="7">
        <v>23.409815389999999</v>
      </c>
      <c r="E953" s="8">
        <f t="shared" si="76"/>
        <v>23</v>
      </c>
      <c r="F953" s="7">
        <v>93.132769999999994</v>
      </c>
      <c r="G953" s="8">
        <f t="shared" si="77"/>
        <v>93</v>
      </c>
      <c r="H953" s="9">
        <v>6.749260456</v>
      </c>
      <c r="I953" s="8">
        <f t="shared" si="78"/>
        <v>7</v>
      </c>
      <c r="J953" s="10">
        <v>105.2240743</v>
      </c>
      <c r="K953" s="8">
        <f t="shared" si="79"/>
        <v>105</v>
      </c>
      <c r="L953" s="5" t="s">
        <v>120</v>
      </c>
    </row>
    <row r="954" spans="1:12">
      <c r="A954" s="6">
        <v>23</v>
      </c>
      <c r="B954" s="6">
        <v>5</v>
      </c>
      <c r="C954" s="6">
        <v>44</v>
      </c>
      <c r="D954" s="7">
        <v>21.20725375</v>
      </c>
      <c r="E954" s="8">
        <f t="shared" si="76"/>
        <v>21</v>
      </c>
      <c r="F954" s="7">
        <v>94.263047169999993</v>
      </c>
      <c r="G954" s="8">
        <f t="shared" si="77"/>
        <v>94</v>
      </c>
      <c r="H954" s="9">
        <v>7.1630046700000003</v>
      </c>
      <c r="I954" s="8">
        <f t="shared" si="78"/>
        <v>7</v>
      </c>
      <c r="J954" s="10">
        <v>107.5660804</v>
      </c>
      <c r="K954" s="8">
        <f t="shared" si="79"/>
        <v>108</v>
      </c>
      <c r="L954" s="5" t="s">
        <v>120</v>
      </c>
    </row>
    <row r="955" spans="1:12">
      <c r="A955" s="6">
        <v>13</v>
      </c>
      <c r="B955" s="6">
        <v>7</v>
      </c>
      <c r="C955" s="6">
        <v>43</v>
      </c>
      <c r="D955" s="7">
        <v>18.20230419</v>
      </c>
      <c r="E955" s="8">
        <f t="shared" si="76"/>
        <v>18</v>
      </c>
      <c r="F955" s="7">
        <v>91.122821619999996</v>
      </c>
      <c r="G955" s="8">
        <f t="shared" si="77"/>
        <v>91</v>
      </c>
      <c r="H955" s="9">
        <v>7.0134815149999996</v>
      </c>
      <c r="I955" s="8">
        <f t="shared" si="78"/>
        <v>7</v>
      </c>
      <c r="J955" s="10">
        <v>109.6623974</v>
      </c>
      <c r="K955" s="8">
        <f t="shared" si="79"/>
        <v>110</v>
      </c>
      <c r="L955" s="5" t="s">
        <v>120</v>
      </c>
    </row>
    <row r="956" spans="1:12">
      <c r="A956" s="6">
        <v>5</v>
      </c>
      <c r="B956" s="6">
        <v>13</v>
      </c>
      <c r="C956" s="6">
        <v>37</v>
      </c>
      <c r="D956" s="7">
        <v>22.34375696</v>
      </c>
      <c r="E956" s="8">
        <f t="shared" si="76"/>
        <v>22</v>
      </c>
      <c r="F956" s="7">
        <v>89.787034500000004</v>
      </c>
      <c r="G956" s="8">
        <f t="shared" si="77"/>
        <v>90</v>
      </c>
      <c r="H956" s="9">
        <v>5.6482436490000003</v>
      </c>
      <c r="I956" s="8">
        <f t="shared" si="78"/>
        <v>6</v>
      </c>
      <c r="J956" s="10">
        <v>103.31830739999999</v>
      </c>
      <c r="K956" s="8">
        <f t="shared" si="79"/>
        <v>103</v>
      </c>
      <c r="L956" s="5" t="s">
        <v>120</v>
      </c>
    </row>
    <row r="957" spans="1:12">
      <c r="A957" s="6">
        <v>27</v>
      </c>
      <c r="B957" s="6">
        <v>24</v>
      </c>
      <c r="C957" s="6">
        <v>41</v>
      </c>
      <c r="D957" s="7">
        <v>24.327701340000001</v>
      </c>
      <c r="E957" s="8">
        <f t="shared" si="76"/>
        <v>24</v>
      </c>
      <c r="F957" s="7">
        <v>90.88292835</v>
      </c>
      <c r="G957" s="8">
        <f t="shared" si="77"/>
        <v>91</v>
      </c>
      <c r="H957" s="9">
        <v>6.6102511860000002</v>
      </c>
      <c r="I957" s="8">
        <f t="shared" si="78"/>
        <v>7</v>
      </c>
      <c r="J957" s="10">
        <v>110.4606459</v>
      </c>
      <c r="K957" s="8">
        <f t="shared" si="79"/>
        <v>110</v>
      </c>
      <c r="L957" s="5" t="s">
        <v>120</v>
      </c>
    </row>
    <row r="958" spans="1:12">
      <c r="A958" s="6">
        <v>7</v>
      </c>
      <c r="B958" s="6">
        <v>23</v>
      </c>
      <c r="C958" s="6">
        <v>35</v>
      </c>
      <c r="D958" s="7">
        <v>19.75088482</v>
      </c>
      <c r="E958" s="8">
        <f t="shared" si="76"/>
        <v>20</v>
      </c>
      <c r="F958" s="7">
        <v>88.716911569999994</v>
      </c>
      <c r="G958" s="8">
        <f t="shared" si="77"/>
        <v>89</v>
      </c>
      <c r="H958" s="9">
        <v>7.0543138230000002</v>
      </c>
      <c r="I958" s="8">
        <f t="shared" si="78"/>
        <v>7</v>
      </c>
      <c r="J958" s="10">
        <v>102.5538035</v>
      </c>
      <c r="K958" s="8">
        <f t="shared" si="79"/>
        <v>103</v>
      </c>
      <c r="L958" s="5" t="s">
        <v>120</v>
      </c>
    </row>
    <row r="959" spans="1:12">
      <c r="A959" s="6">
        <v>12</v>
      </c>
      <c r="B959" s="6">
        <v>20</v>
      </c>
      <c r="C959" s="6">
        <v>39</v>
      </c>
      <c r="D959" s="7">
        <v>19.86173586</v>
      </c>
      <c r="E959" s="8">
        <f t="shared" si="76"/>
        <v>20</v>
      </c>
      <c r="F959" s="7">
        <v>86.19740917</v>
      </c>
      <c r="G959" s="8">
        <f t="shared" si="77"/>
        <v>86</v>
      </c>
      <c r="H959" s="9">
        <v>6.0269993260000003</v>
      </c>
      <c r="I959" s="8">
        <f t="shared" si="78"/>
        <v>6</v>
      </c>
      <c r="J959" s="10">
        <v>111.02179289999999</v>
      </c>
      <c r="K959" s="8">
        <f t="shared" si="79"/>
        <v>111</v>
      </c>
      <c r="L959" s="5" t="s">
        <v>120</v>
      </c>
    </row>
    <row r="960" spans="1:12">
      <c r="A960" s="6">
        <v>4</v>
      </c>
      <c r="B960" s="6">
        <v>19</v>
      </c>
      <c r="C960" s="6">
        <v>43</v>
      </c>
      <c r="D960" s="7">
        <v>18.071329630000001</v>
      </c>
      <c r="E960" s="8">
        <f t="shared" si="76"/>
        <v>18</v>
      </c>
      <c r="F960" s="7">
        <v>93.145548759999997</v>
      </c>
      <c r="G960" s="8">
        <f t="shared" si="77"/>
        <v>93</v>
      </c>
      <c r="H960" s="9">
        <v>5.7794274019999996</v>
      </c>
      <c r="I960" s="8">
        <f t="shared" si="78"/>
        <v>6</v>
      </c>
      <c r="J960" s="10">
        <v>106.3602023</v>
      </c>
      <c r="K960" s="8">
        <f t="shared" si="79"/>
        <v>106</v>
      </c>
      <c r="L960" s="5" t="s">
        <v>120</v>
      </c>
    </row>
    <row r="961" spans="1:12">
      <c r="A961" s="6">
        <v>3</v>
      </c>
      <c r="B961" s="6">
        <v>9</v>
      </c>
      <c r="C961" s="6">
        <v>45</v>
      </c>
      <c r="D961" s="7">
        <v>23.891625609999998</v>
      </c>
      <c r="E961" s="8">
        <f t="shared" si="76"/>
        <v>24</v>
      </c>
      <c r="F961" s="7">
        <v>89.618502030000002</v>
      </c>
      <c r="G961" s="8">
        <f t="shared" si="77"/>
        <v>90</v>
      </c>
      <c r="H961" s="9">
        <v>6.5352442509999999</v>
      </c>
      <c r="I961" s="8">
        <f t="shared" si="78"/>
        <v>7</v>
      </c>
      <c r="J961" s="10">
        <v>104.61752199999999</v>
      </c>
      <c r="K961" s="8">
        <f t="shared" si="79"/>
        <v>105</v>
      </c>
      <c r="L961" s="5" t="s">
        <v>120</v>
      </c>
    </row>
    <row r="962" spans="1:12">
      <c r="A962" s="6">
        <v>1</v>
      </c>
      <c r="B962" s="6">
        <v>27</v>
      </c>
      <c r="C962" s="6">
        <v>36</v>
      </c>
      <c r="D962" s="7">
        <v>23.985987560000002</v>
      </c>
      <c r="E962" s="8">
        <f t="shared" si="76"/>
        <v>24</v>
      </c>
      <c r="F962" s="7">
        <v>93.342365819999998</v>
      </c>
      <c r="G962" s="8">
        <f t="shared" si="77"/>
        <v>93</v>
      </c>
      <c r="H962" s="9">
        <v>5.6849952349999997</v>
      </c>
      <c r="I962" s="8">
        <f t="shared" si="78"/>
        <v>6</v>
      </c>
      <c r="J962" s="10">
        <v>104.991282</v>
      </c>
      <c r="K962" s="8">
        <f t="shared" si="79"/>
        <v>105</v>
      </c>
      <c r="L962" s="5" t="s">
        <v>120</v>
      </c>
    </row>
    <row r="963" spans="1:12">
      <c r="A963" s="6">
        <v>23</v>
      </c>
      <c r="B963" s="6">
        <v>30</v>
      </c>
      <c r="C963" s="6">
        <v>44</v>
      </c>
      <c r="D963" s="7">
        <v>20.938929160000001</v>
      </c>
      <c r="E963" s="8">
        <f t="shared" ref="E963:E1026" si="80">ROUND(D963, 0)</f>
        <v>21</v>
      </c>
      <c r="F963" s="7">
        <v>85.429128689999999</v>
      </c>
      <c r="G963" s="8">
        <f t="shared" ref="G963:G1026" si="81">ROUND(F963, 0)</f>
        <v>85</v>
      </c>
      <c r="H963" s="9">
        <v>6.1247610799999999</v>
      </c>
      <c r="I963" s="8">
        <f t="shared" ref="I963:I1026" si="82">ROUND(H963, 0)</f>
        <v>6</v>
      </c>
      <c r="J963" s="10">
        <v>103.0295938</v>
      </c>
      <c r="K963" s="8">
        <f t="shared" ref="K963:K1026" si="83">ROUND(J963, 0)</f>
        <v>103</v>
      </c>
      <c r="L963" s="5" t="s">
        <v>120</v>
      </c>
    </row>
    <row r="964" spans="1:12">
      <c r="A964" s="6">
        <v>24</v>
      </c>
      <c r="B964" s="6">
        <v>21</v>
      </c>
      <c r="C964" s="6">
        <v>42</v>
      </c>
      <c r="D964" s="7">
        <v>20.82210727</v>
      </c>
      <c r="E964" s="8">
        <f t="shared" si="80"/>
        <v>21</v>
      </c>
      <c r="F964" s="7">
        <v>87.228156819999995</v>
      </c>
      <c r="G964" s="8">
        <f t="shared" si="81"/>
        <v>87</v>
      </c>
      <c r="H964" s="9">
        <v>6.9990143790000001</v>
      </c>
      <c r="I964" s="8">
        <f t="shared" si="82"/>
        <v>7</v>
      </c>
      <c r="J964" s="10">
        <v>109.44299340000001</v>
      </c>
      <c r="K964" s="8">
        <f t="shared" si="83"/>
        <v>109</v>
      </c>
      <c r="L964" s="5" t="s">
        <v>120</v>
      </c>
    </row>
    <row r="965" spans="1:12">
      <c r="A965" s="6">
        <v>13</v>
      </c>
      <c r="B965" s="6">
        <v>30</v>
      </c>
      <c r="C965" s="6">
        <v>37</v>
      </c>
      <c r="D965" s="7">
        <v>20.864749440000001</v>
      </c>
      <c r="E965" s="8">
        <f t="shared" si="80"/>
        <v>21</v>
      </c>
      <c r="F965" s="7">
        <v>91.617936360000002</v>
      </c>
      <c r="G965" s="8">
        <f t="shared" si="81"/>
        <v>92</v>
      </c>
      <c r="H965" s="9">
        <v>6.2771487710000002</v>
      </c>
      <c r="I965" s="8">
        <f t="shared" si="82"/>
        <v>6</v>
      </c>
      <c r="J965" s="10">
        <v>106.8685636</v>
      </c>
      <c r="K965" s="8">
        <f t="shared" si="83"/>
        <v>107</v>
      </c>
      <c r="L965" s="5" t="s">
        <v>120</v>
      </c>
    </row>
    <row r="966" spans="1:12">
      <c r="A966" s="6">
        <v>40</v>
      </c>
      <c r="B966" s="6">
        <v>11</v>
      </c>
      <c r="C966" s="6">
        <v>44</v>
      </c>
      <c r="D966" s="7">
        <v>24.458400359999999</v>
      </c>
      <c r="E966" s="8">
        <f t="shared" si="80"/>
        <v>24</v>
      </c>
      <c r="F966" s="7">
        <v>86.108746139999994</v>
      </c>
      <c r="G966" s="8">
        <f t="shared" si="81"/>
        <v>86</v>
      </c>
      <c r="H966" s="9">
        <v>6.3223960269999999</v>
      </c>
      <c r="I966" s="8">
        <f t="shared" si="82"/>
        <v>6</v>
      </c>
      <c r="J966" s="10">
        <v>111.3779693</v>
      </c>
      <c r="K966" s="8">
        <f t="shared" si="83"/>
        <v>111</v>
      </c>
      <c r="L966" s="5" t="s">
        <v>120</v>
      </c>
    </row>
    <row r="967" spans="1:12">
      <c r="A967" s="6">
        <v>21</v>
      </c>
      <c r="B967" s="6">
        <v>9</v>
      </c>
      <c r="C967" s="6">
        <v>40</v>
      </c>
      <c r="D967" s="7">
        <v>24.51147697</v>
      </c>
      <c r="E967" s="8">
        <f t="shared" si="80"/>
        <v>25</v>
      </c>
      <c r="F967" s="7">
        <v>90.644987150000006</v>
      </c>
      <c r="G967" s="8">
        <f t="shared" si="81"/>
        <v>91</v>
      </c>
      <c r="H967" s="9">
        <v>5.9564018279999997</v>
      </c>
      <c r="I967" s="8">
        <f t="shared" si="82"/>
        <v>6</v>
      </c>
      <c r="J967" s="10">
        <v>105.6209954</v>
      </c>
      <c r="K967" s="8">
        <f t="shared" si="83"/>
        <v>106</v>
      </c>
      <c r="L967" s="5" t="s">
        <v>120</v>
      </c>
    </row>
    <row r="968" spans="1:12">
      <c r="A968" s="6">
        <v>3</v>
      </c>
      <c r="B968" s="6">
        <v>27</v>
      </c>
      <c r="C968" s="6">
        <v>44</v>
      </c>
      <c r="D968" s="7">
        <v>24.568112039999999</v>
      </c>
      <c r="E968" s="8">
        <f t="shared" si="80"/>
        <v>25</v>
      </c>
      <c r="F968" s="7">
        <v>92.03009222</v>
      </c>
      <c r="G968" s="8">
        <f t="shared" si="81"/>
        <v>92</v>
      </c>
      <c r="H968" s="9">
        <v>6.591302797</v>
      </c>
      <c r="I968" s="8">
        <f t="shared" si="82"/>
        <v>7</v>
      </c>
      <c r="J968" s="10">
        <v>110.9633894</v>
      </c>
      <c r="K968" s="8">
        <f t="shared" si="83"/>
        <v>111</v>
      </c>
      <c r="L968" s="5" t="s">
        <v>120</v>
      </c>
    </row>
    <row r="969" spans="1:12">
      <c r="A969" s="6">
        <v>40</v>
      </c>
      <c r="B969" s="6">
        <v>29</v>
      </c>
      <c r="C969" s="6">
        <v>42</v>
      </c>
      <c r="D969" s="7">
        <v>24.632287089999998</v>
      </c>
      <c r="E969" s="8">
        <f t="shared" si="80"/>
        <v>25</v>
      </c>
      <c r="F969" s="7">
        <v>89.015744549999994</v>
      </c>
      <c r="G969" s="8">
        <f t="shared" si="81"/>
        <v>89</v>
      </c>
      <c r="H969" s="9">
        <v>7.1040949290000004</v>
      </c>
      <c r="I969" s="8">
        <f t="shared" si="82"/>
        <v>7</v>
      </c>
      <c r="J969" s="10">
        <v>110.6956184</v>
      </c>
      <c r="K969" s="8">
        <f t="shared" si="83"/>
        <v>111</v>
      </c>
      <c r="L969" s="5" t="s">
        <v>120</v>
      </c>
    </row>
    <row r="970" spans="1:12">
      <c r="A970" s="6">
        <v>14</v>
      </c>
      <c r="B970" s="6">
        <v>25</v>
      </c>
      <c r="C970" s="6">
        <v>40</v>
      </c>
      <c r="D970" s="7">
        <v>20.073865470000001</v>
      </c>
      <c r="E970" s="8">
        <f t="shared" si="80"/>
        <v>20</v>
      </c>
      <c r="F970" s="7">
        <v>90.978197120000004</v>
      </c>
      <c r="G970" s="8">
        <f t="shared" si="81"/>
        <v>91</v>
      </c>
      <c r="H970" s="9">
        <v>6.407872061</v>
      </c>
      <c r="I970" s="8">
        <f t="shared" si="82"/>
        <v>6</v>
      </c>
      <c r="J970" s="10">
        <v>103.7084055</v>
      </c>
      <c r="K970" s="8">
        <f t="shared" si="83"/>
        <v>104</v>
      </c>
      <c r="L970" s="5" t="s">
        <v>120</v>
      </c>
    </row>
    <row r="971" spans="1:12">
      <c r="A971" s="6">
        <v>38</v>
      </c>
      <c r="B971" s="6">
        <v>14</v>
      </c>
      <c r="C971" s="6">
        <v>37</v>
      </c>
      <c r="D971" s="7">
        <v>21.805230510000001</v>
      </c>
      <c r="E971" s="8">
        <f t="shared" si="80"/>
        <v>22</v>
      </c>
      <c r="F971" s="7">
        <v>94.636128580000005</v>
      </c>
      <c r="G971" s="8">
        <f t="shared" si="81"/>
        <v>95</v>
      </c>
      <c r="H971" s="9">
        <v>6.658402594</v>
      </c>
      <c r="I971" s="8">
        <f t="shared" si="82"/>
        <v>7</v>
      </c>
      <c r="J971" s="10">
        <v>102.6488846</v>
      </c>
      <c r="K971" s="8">
        <f t="shared" si="83"/>
        <v>103</v>
      </c>
      <c r="L971" s="5" t="s">
        <v>120</v>
      </c>
    </row>
    <row r="972" spans="1:12">
      <c r="A972" s="6">
        <v>34</v>
      </c>
      <c r="B972" s="6">
        <v>9</v>
      </c>
      <c r="C972" s="6">
        <v>36</v>
      </c>
      <c r="D972" s="7">
        <v>22.812264500000001</v>
      </c>
      <c r="E972" s="8">
        <f t="shared" si="80"/>
        <v>23</v>
      </c>
      <c r="F972" s="7">
        <v>86.342337670000006</v>
      </c>
      <c r="G972" s="8">
        <f t="shared" si="81"/>
        <v>86</v>
      </c>
      <c r="H972" s="9">
        <v>6.2760389610000002</v>
      </c>
      <c r="I972" s="8">
        <f t="shared" si="82"/>
        <v>6</v>
      </c>
      <c r="J972" s="10">
        <v>110.4432293</v>
      </c>
      <c r="K972" s="8">
        <f t="shared" si="83"/>
        <v>110</v>
      </c>
      <c r="L972" s="5" t="s">
        <v>120</v>
      </c>
    </row>
    <row r="973" spans="1:12">
      <c r="A973" s="6">
        <v>32</v>
      </c>
      <c r="B973" s="6">
        <v>14</v>
      </c>
      <c r="C973" s="6">
        <v>37</v>
      </c>
      <c r="D973" s="7">
        <v>22.730312529999999</v>
      </c>
      <c r="E973" s="8">
        <f t="shared" si="80"/>
        <v>23</v>
      </c>
      <c r="F973" s="7">
        <v>88.485678559999997</v>
      </c>
      <c r="G973" s="8">
        <f t="shared" si="81"/>
        <v>88</v>
      </c>
      <c r="H973" s="9">
        <v>6.8252562360000004</v>
      </c>
      <c r="I973" s="8">
        <f t="shared" si="82"/>
        <v>7</v>
      </c>
      <c r="J973" s="10">
        <v>104.6843243</v>
      </c>
      <c r="K973" s="8">
        <f t="shared" si="83"/>
        <v>105</v>
      </c>
      <c r="L973" s="5" t="s">
        <v>120</v>
      </c>
    </row>
    <row r="974" spans="1:12">
      <c r="A974" s="6">
        <v>18</v>
      </c>
      <c r="B974" s="6">
        <v>21</v>
      </c>
      <c r="C974" s="6">
        <v>35</v>
      </c>
      <c r="D974" s="7">
        <v>23.2801227</v>
      </c>
      <c r="E974" s="8">
        <f t="shared" si="80"/>
        <v>23</v>
      </c>
      <c r="F974" s="7">
        <v>94.943304569999995</v>
      </c>
      <c r="G974" s="8">
        <f t="shared" si="81"/>
        <v>95</v>
      </c>
      <c r="H974" s="9">
        <v>6.3685605220000001</v>
      </c>
      <c r="I974" s="8">
        <f t="shared" si="82"/>
        <v>6</v>
      </c>
      <c r="J974" s="10">
        <v>111.1382096</v>
      </c>
      <c r="K974" s="8">
        <f t="shared" si="83"/>
        <v>111</v>
      </c>
      <c r="L974" s="5" t="s">
        <v>120</v>
      </c>
    </row>
    <row r="975" spans="1:12">
      <c r="A975" s="6">
        <v>8</v>
      </c>
      <c r="B975" s="6">
        <v>23</v>
      </c>
      <c r="C975" s="6">
        <v>38</v>
      </c>
      <c r="D975" s="7">
        <v>19.30106297</v>
      </c>
      <c r="E975" s="8">
        <f t="shared" si="80"/>
        <v>19</v>
      </c>
      <c r="F975" s="7">
        <v>87.177517199999997</v>
      </c>
      <c r="G975" s="8">
        <f t="shared" si="81"/>
        <v>87</v>
      </c>
      <c r="H975" s="9">
        <v>7.0054107339999998</v>
      </c>
      <c r="I975" s="8">
        <f t="shared" si="82"/>
        <v>7</v>
      </c>
      <c r="J975" s="10">
        <v>105.47665910000001</v>
      </c>
      <c r="K975" s="8">
        <f t="shared" si="83"/>
        <v>105</v>
      </c>
      <c r="L975" s="5" t="s">
        <v>120</v>
      </c>
    </row>
    <row r="976" spans="1:12">
      <c r="A976" s="6">
        <v>15</v>
      </c>
      <c r="B976" s="6">
        <v>6</v>
      </c>
      <c r="C976" s="6">
        <v>41</v>
      </c>
      <c r="D976" s="7">
        <v>19.008706700000001</v>
      </c>
      <c r="E976" s="8">
        <f t="shared" si="80"/>
        <v>19</v>
      </c>
      <c r="F976" s="7">
        <v>88.837681489999994</v>
      </c>
      <c r="G976" s="8">
        <f t="shared" si="81"/>
        <v>89</v>
      </c>
      <c r="H976" s="9">
        <v>6.8973684769999997</v>
      </c>
      <c r="I976" s="8">
        <f t="shared" si="82"/>
        <v>7</v>
      </c>
      <c r="J976" s="10">
        <v>108.6793978</v>
      </c>
      <c r="K976" s="8">
        <f t="shared" si="83"/>
        <v>109</v>
      </c>
      <c r="L976" s="5" t="s">
        <v>120</v>
      </c>
    </row>
    <row r="977" spans="1:12">
      <c r="A977" s="6">
        <v>0</v>
      </c>
      <c r="B977" s="6">
        <v>5</v>
      </c>
      <c r="C977" s="6">
        <v>36</v>
      </c>
      <c r="D977" s="7">
        <v>24.35193812</v>
      </c>
      <c r="E977" s="8">
        <f t="shared" si="80"/>
        <v>24</v>
      </c>
      <c r="F977" s="7">
        <v>90.88612388</v>
      </c>
      <c r="G977" s="8">
        <f t="shared" si="81"/>
        <v>91</v>
      </c>
      <c r="H977" s="9">
        <v>6.1529065020000004</v>
      </c>
      <c r="I977" s="8">
        <f t="shared" si="82"/>
        <v>6</v>
      </c>
      <c r="J977" s="10">
        <v>105.529185</v>
      </c>
      <c r="K977" s="8">
        <f t="shared" si="83"/>
        <v>106</v>
      </c>
      <c r="L977" s="5" t="s">
        <v>120</v>
      </c>
    </row>
    <row r="978" spans="1:12">
      <c r="A978" s="6">
        <v>22</v>
      </c>
      <c r="B978" s="6">
        <v>9</v>
      </c>
      <c r="C978" s="6">
        <v>44</v>
      </c>
      <c r="D978" s="7">
        <v>24.722355390000001</v>
      </c>
      <c r="E978" s="8">
        <f t="shared" si="80"/>
        <v>25</v>
      </c>
      <c r="F978" s="7">
        <v>88.876512950000006</v>
      </c>
      <c r="G978" s="8">
        <f t="shared" si="81"/>
        <v>89</v>
      </c>
      <c r="H978" s="9">
        <v>5.7443616019999997</v>
      </c>
      <c r="I978" s="8">
        <f t="shared" si="82"/>
        <v>6</v>
      </c>
      <c r="J978" s="10">
        <v>112.1926517</v>
      </c>
      <c r="K978" s="8">
        <f t="shared" si="83"/>
        <v>112</v>
      </c>
      <c r="L978" s="5" t="s">
        <v>120</v>
      </c>
    </row>
    <row r="979" spans="1:12">
      <c r="A979" s="6">
        <v>14</v>
      </c>
      <c r="B979" s="6">
        <v>8</v>
      </c>
      <c r="C979" s="6">
        <v>43</v>
      </c>
      <c r="D979" s="7">
        <v>21.92513945</v>
      </c>
      <c r="E979" s="8">
        <f t="shared" si="80"/>
        <v>22</v>
      </c>
      <c r="F979" s="7">
        <v>94.464853120000001</v>
      </c>
      <c r="G979" s="8">
        <f t="shared" si="81"/>
        <v>94</v>
      </c>
      <c r="H979" s="9">
        <v>7.0516549240000002</v>
      </c>
      <c r="I979" s="8">
        <f t="shared" si="82"/>
        <v>7</v>
      </c>
      <c r="J979" s="10">
        <v>111.71620160000001</v>
      </c>
      <c r="K979" s="8">
        <f t="shared" si="83"/>
        <v>112</v>
      </c>
      <c r="L979" s="5" t="s">
        <v>120</v>
      </c>
    </row>
    <row r="980" spans="1:12">
      <c r="A980" s="6">
        <v>31</v>
      </c>
      <c r="B980" s="6">
        <v>11</v>
      </c>
      <c r="C980" s="6">
        <v>45</v>
      </c>
      <c r="D980" s="7">
        <v>24.839544140000001</v>
      </c>
      <c r="E980" s="8">
        <f t="shared" si="80"/>
        <v>25</v>
      </c>
      <c r="F980" s="7">
        <v>86.887380759999999</v>
      </c>
      <c r="G980" s="8">
        <f t="shared" si="81"/>
        <v>87</v>
      </c>
      <c r="H980" s="9">
        <v>6.0346129279999996</v>
      </c>
      <c r="I980" s="8">
        <f t="shared" si="82"/>
        <v>6</v>
      </c>
      <c r="J980" s="10">
        <v>107.6435771</v>
      </c>
      <c r="K980" s="8">
        <f t="shared" si="83"/>
        <v>108</v>
      </c>
      <c r="L980" s="5" t="s">
        <v>120</v>
      </c>
    </row>
    <row r="981" spans="1:12">
      <c r="A981" s="6">
        <v>39</v>
      </c>
      <c r="B981" s="6">
        <v>17</v>
      </c>
      <c r="C981" s="6">
        <v>45</v>
      </c>
      <c r="D981" s="7">
        <v>18.09691127</v>
      </c>
      <c r="E981" s="8">
        <f t="shared" si="80"/>
        <v>18</v>
      </c>
      <c r="F981" s="7">
        <v>90.421773790000003</v>
      </c>
      <c r="G981" s="8">
        <f t="shared" si="81"/>
        <v>90</v>
      </c>
      <c r="H981" s="9">
        <v>6.9244907309999997</v>
      </c>
      <c r="I981" s="8">
        <f t="shared" si="82"/>
        <v>7</v>
      </c>
      <c r="J981" s="10">
        <v>104.88189</v>
      </c>
      <c r="K981" s="8">
        <f t="shared" si="83"/>
        <v>105</v>
      </c>
      <c r="L981" s="5" t="s">
        <v>120</v>
      </c>
    </row>
    <row r="982" spans="1:12">
      <c r="A982" s="6">
        <v>10</v>
      </c>
      <c r="B982" s="6">
        <v>5</v>
      </c>
      <c r="C982" s="6">
        <v>42</v>
      </c>
      <c r="D982" s="7">
        <v>20.24104904</v>
      </c>
      <c r="E982" s="8">
        <f t="shared" si="80"/>
        <v>20</v>
      </c>
      <c r="F982" s="7">
        <v>91.087068220000006</v>
      </c>
      <c r="G982" s="8">
        <f t="shared" si="81"/>
        <v>91</v>
      </c>
      <c r="H982" s="9">
        <v>6.8870059970000002</v>
      </c>
      <c r="I982" s="8">
        <f t="shared" si="82"/>
        <v>7</v>
      </c>
      <c r="J982" s="10">
        <v>109.2537734</v>
      </c>
      <c r="K982" s="8">
        <f t="shared" si="83"/>
        <v>109</v>
      </c>
      <c r="L982" s="5" t="s">
        <v>120</v>
      </c>
    </row>
    <row r="983" spans="1:12">
      <c r="A983" s="6">
        <v>8</v>
      </c>
      <c r="B983" s="6">
        <v>28</v>
      </c>
      <c r="C983" s="6">
        <v>38</v>
      </c>
      <c r="D983" s="7">
        <v>23.225940000000001</v>
      </c>
      <c r="E983" s="8">
        <f t="shared" si="80"/>
        <v>23</v>
      </c>
      <c r="F983" s="7">
        <v>94.429713620000001</v>
      </c>
      <c r="G983" s="8">
        <f t="shared" si="81"/>
        <v>94</v>
      </c>
      <c r="H983" s="9">
        <v>6.8444019000000003</v>
      </c>
      <c r="I983" s="8">
        <f t="shared" si="82"/>
        <v>7</v>
      </c>
      <c r="J983" s="10">
        <v>105.6917856</v>
      </c>
      <c r="K983" s="8">
        <f t="shared" si="83"/>
        <v>106</v>
      </c>
      <c r="L983" s="5" t="s">
        <v>120</v>
      </c>
    </row>
    <row r="984" spans="1:12">
      <c r="A984" s="6">
        <v>32</v>
      </c>
      <c r="B984" s="6">
        <v>13</v>
      </c>
      <c r="C984" s="6">
        <v>42</v>
      </c>
      <c r="D984" s="7">
        <v>23.50128217</v>
      </c>
      <c r="E984" s="8">
        <f t="shared" si="80"/>
        <v>24</v>
      </c>
      <c r="F984" s="7">
        <v>92.975275460000006</v>
      </c>
      <c r="G984" s="8">
        <f t="shared" si="81"/>
        <v>93</v>
      </c>
      <c r="H984" s="9">
        <v>5.7860580319999997</v>
      </c>
      <c r="I984" s="8">
        <f t="shared" si="82"/>
        <v>6</v>
      </c>
      <c r="J984" s="10">
        <v>106.61905</v>
      </c>
      <c r="K984" s="8">
        <f t="shared" si="83"/>
        <v>107</v>
      </c>
      <c r="L984" s="5" t="s">
        <v>120</v>
      </c>
    </row>
    <row r="985" spans="1:12">
      <c r="A985" s="6">
        <v>18</v>
      </c>
      <c r="B985" s="6">
        <v>9</v>
      </c>
      <c r="C985" s="6">
        <v>40</v>
      </c>
      <c r="D985" s="7">
        <v>19.446230849999999</v>
      </c>
      <c r="E985" s="8">
        <f t="shared" si="80"/>
        <v>19</v>
      </c>
      <c r="F985" s="7">
        <v>89.021270450000003</v>
      </c>
      <c r="G985" s="8">
        <f t="shared" si="81"/>
        <v>89</v>
      </c>
      <c r="H985" s="9">
        <v>5.627186257</v>
      </c>
      <c r="I985" s="8">
        <f t="shared" si="82"/>
        <v>6</v>
      </c>
      <c r="J985" s="10">
        <v>106.1606833</v>
      </c>
      <c r="K985" s="8">
        <f t="shared" si="83"/>
        <v>106</v>
      </c>
      <c r="L985" s="5" t="s">
        <v>120</v>
      </c>
    </row>
    <row r="986" spans="1:12">
      <c r="A986" s="6">
        <v>20</v>
      </c>
      <c r="B986" s="6">
        <v>27</v>
      </c>
      <c r="C986" s="6">
        <v>41</v>
      </c>
      <c r="D986" s="7">
        <v>20.513434839999999</v>
      </c>
      <c r="E986" s="8">
        <f t="shared" si="80"/>
        <v>21</v>
      </c>
      <c r="F986" s="7">
        <v>92.516759030000003</v>
      </c>
      <c r="G986" s="8">
        <f t="shared" si="81"/>
        <v>93</v>
      </c>
      <c r="H986" s="9">
        <v>5.7000886629999998</v>
      </c>
      <c r="I986" s="8">
        <f t="shared" si="82"/>
        <v>6</v>
      </c>
      <c r="J986" s="10">
        <v>110.5764023</v>
      </c>
      <c r="K986" s="8">
        <f t="shared" si="83"/>
        <v>111</v>
      </c>
      <c r="L986" s="5" t="s">
        <v>120</v>
      </c>
    </row>
    <row r="987" spans="1:12">
      <c r="A987" s="6">
        <v>39</v>
      </c>
      <c r="B987" s="6">
        <v>25</v>
      </c>
      <c r="C987" s="6">
        <v>36</v>
      </c>
      <c r="D987" s="7">
        <v>18.902230320000001</v>
      </c>
      <c r="E987" s="8">
        <f t="shared" si="80"/>
        <v>19</v>
      </c>
      <c r="F987" s="7">
        <v>94.998975369999997</v>
      </c>
      <c r="G987" s="8">
        <f t="shared" si="81"/>
        <v>95</v>
      </c>
      <c r="H987" s="9">
        <v>5.5678051850000001</v>
      </c>
      <c r="I987" s="8">
        <f t="shared" si="82"/>
        <v>6</v>
      </c>
      <c r="J987" s="10">
        <v>107.61032109999999</v>
      </c>
      <c r="K987" s="8">
        <f t="shared" si="83"/>
        <v>108</v>
      </c>
      <c r="L987" s="5" t="s">
        <v>120</v>
      </c>
    </row>
    <row r="988" spans="1:12">
      <c r="A988" s="6">
        <v>20</v>
      </c>
      <c r="B988" s="6">
        <v>7</v>
      </c>
      <c r="C988" s="6">
        <v>45</v>
      </c>
      <c r="D988" s="7">
        <v>18.905923189999999</v>
      </c>
      <c r="E988" s="8">
        <f t="shared" si="80"/>
        <v>19</v>
      </c>
      <c r="F988" s="7">
        <v>89.241268079999998</v>
      </c>
      <c r="G988" s="8">
        <f t="shared" si="81"/>
        <v>89</v>
      </c>
      <c r="H988" s="9">
        <v>6.0778860119999996</v>
      </c>
      <c r="I988" s="8">
        <f t="shared" si="82"/>
        <v>6</v>
      </c>
      <c r="J988" s="10">
        <v>112.47509410000001</v>
      </c>
      <c r="K988" s="8">
        <f t="shared" si="83"/>
        <v>112</v>
      </c>
      <c r="L988" s="5" t="s">
        <v>120</v>
      </c>
    </row>
    <row r="989" spans="1:12">
      <c r="A989" s="6">
        <v>11</v>
      </c>
      <c r="B989" s="6">
        <v>10</v>
      </c>
      <c r="C989" s="6">
        <v>45</v>
      </c>
      <c r="D989" s="7">
        <v>22.63045168</v>
      </c>
      <c r="E989" s="8">
        <f t="shared" si="80"/>
        <v>23</v>
      </c>
      <c r="F989" s="7">
        <v>88.455771580000004</v>
      </c>
      <c r="G989" s="8">
        <f t="shared" si="81"/>
        <v>88</v>
      </c>
      <c r="H989" s="9">
        <v>6.3979956089999996</v>
      </c>
      <c r="I989" s="8">
        <f t="shared" si="82"/>
        <v>6</v>
      </c>
      <c r="J989" s="10">
        <v>109.0357597</v>
      </c>
      <c r="K989" s="8">
        <f t="shared" si="83"/>
        <v>109</v>
      </c>
      <c r="L989" s="5" t="s">
        <v>120</v>
      </c>
    </row>
    <row r="990" spans="1:12">
      <c r="A990" s="6">
        <v>40</v>
      </c>
      <c r="B990" s="6">
        <v>18</v>
      </c>
      <c r="C990" s="6">
        <v>43</v>
      </c>
      <c r="D990" s="7">
        <v>19.386038150000001</v>
      </c>
      <c r="E990" s="8">
        <f t="shared" si="80"/>
        <v>19</v>
      </c>
      <c r="F990" s="7">
        <v>86.790584960000004</v>
      </c>
      <c r="G990" s="8">
        <f t="shared" si="81"/>
        <v>87</v>
      </c>
      <c r="H990" s="9">
        <v>5.7673725390000001</v>
      </c>
      <c r="I990" s="8">
        <f t="shared" si="82"/>
        <v>6</v>
      </c>
      <c r="J990" s="10">
        <v>109.9130984</v>
      </c>
      <c r="K990" s="8">
        <f t="shared" si="83"/>
        <v>110</v>
      </c>
      <c r="L990" s="5" t="s">
        <v>120</v>
      </c>
    </row>
    <row r="991" spans="1:12">
      <c r="A991" s="6">
        <v>3</v>
      </c>
      <c r="B991" s="6">
        <v>26</v>
      </c>
      <c r="C991" s="6">
        <v>39</v>
      </c>
      <c r="D991" s="7">
        <v>24.383189649999998</v>
      </c>
      <c r="E991" s="8">
        <f t="shared" si="80"/>
        <v>24</v>
      </c>
      <c r="F991" s="7">
        <v>91.194315549999999</v>
      </c>
      <c r="G991" s="8">
        <f t="shared" si="81"/>
        <v>91</v>
      </c>
      <c r="H991" s="9">
        <v>7.0799732410000003</v>
      </c>
      <c r="I991" s="8">
        <f t="shared" si="82"/>
        <v>7</v>
      </c>
      <c r="J991" s="10">
        <v>103.6012114</v>
      </c>
      <c r="K991" s="8">
        <f t="shared" si="83"/>
        <v>104</v>
      </c>
      <c r="L991" s="5" t="s">
        <v>120</v>
      </c>
    </row>
    <row r="992" spans="1:12">
      <c r="A992" s="6">
        <v>9</v>
      </c>
      <c r="B992" s="6">
        <v>16</v>
      </c>
      <c r="C992" s="6">
        <v>36</v>
      </c>
      <c r="D992" s="7">
        <v>23.779890259999998</v>
      </c>
      <c r="E992" s="8">
        <f t="shared" si="80"/>
        <v>24</v>
      </c>
      <c r="F992" s="7">
        <v>92.933869029999997</v>
      </c>
      <c r="G992" s="8">
        <f t="shared" si="81"/>
        <v>93</v>
      </c>
      <c r="H992" s="9">
        <v>5.8933323780000002</v>
      </c>
      <c r="I992" s="8">
        <f t="shared" si="82"/>
        <v>6</v>
      </c>
      <c r="J992" s="10">
        <v>106.977723</v>
      </c>
      <c r="K992" s="8">
        <f t="shared" si="83"/>
        <v>107</v>
      </c>
      <c r="L992" s="5" t="s">
        <v>120</v>
      </c>
    </row>
    <row r="993" spans="1:12">
      <c r="A993" s="6">
        <v>30</v>
      </c>
      <c r="B993" s="6">
        <v>20</v>
      </c>
      <c r="C993" s="6">
        <v>38</v>
      </c>
      <c r="D993" s="7">
        <v>22.598901739999999</v>
      </c>
      <c r="E993" s="8">
        <f t="shared" si="80"/>
        <v>23</v>
      </c>
      <c r="F993" s="7">
        <v>93.163439420000003</v>
      </c>
      <c r="G993" s="8">
        <f t="shared" si="81"/>
        <v>93</v>
      </c>
      <c r="H993" s="9">
        <v>7.0582225960000002</v>
      </c>
      <c r="I993" s="8">
        <f t="shared" si="82"/>
        <v>7</v>
      </c>
      <c r="J993" s="10">
        <v>110.0932899</v>
      </c>
      <c r="K993" s="8">
        <f t="shared" si="83"/>
        <v>110</v>
      </c>
      <c r="L993" s="5" t="s">
        <v>120</v>
      </c>
    </row>
    <row r="994" spans="1:12">
      <c r="A994" s="6">
        <v>40</v>
      </c>
      <c r="B994" s="6">
        <v>9</v>
      </c>
      <c r="C994" s="6">
        <v>41</v>
      </c>
      <c r="D994" s="7">
        <v>24.377667819999999</v>
      </c>
      <c r="E994" s="8">
        <f t="shared" si="80"/>
        <v>24</v>
      </c>
      <c r="F994" s="7">
        <v>85.401711800000001</v>
      </c>
      <c r="G994" s="8">
        <f t="shared" si="81"/>
        <v>85</v>
      </c>
      <c r="H994" s="9">
        <v>5.7827069499999997</v>
      </c>
      <c r="I994" s="8">
        <f t="shared" si="82"/>
        <v>6</v>
      </c>
      <c r="J994" s="10">
        <v>106.128338</v>
      </c>
      <c r="K994" s="8">
        <f t="shared" si="83"/>
        <v>106</v>
      </c>
      <c r="L994" s="5" t="s">
        <v>120</v>
      </c>
    </row>
    <row r="995" spans="1:12">
      <c r="A995" s="6">
        <v>40</v>
      </c>
      <c r="B995" s="6">
        <v>30</v>
      </c>
      <c r="C995" s="6">
        <v>35</v>
      </c>
      <c r="D995" s="7">
        <v>20.892732729999999</v>
      </c>
      <c r="E995" s="8">
        <f t="shared" si="80"/>
        <v>21</v>
      </c>
      <c r="F995" s="7">
        <v>91.077769770000003</v>
      </c>
      <c r="G995" s="8">
        <f t="shared" si="81"/>
        <v>91</v>
      </c>
      <c r="H995" s="9">
        <v>6.2696639630000002</v>
      </c>
      <c r="I995" s="8">
        <f t="shared" si="82"/>
        <v>6</v>
      </c>
      <c r="J995" s="10">
        <v>104.4407083</v>
      </c>
      <c r="K995" s="8">
        <f t="shared" si="83"/>
        <v>104</v>
      </c>
      <c r="L995" s="5" t="s">
        <v>120</v>
      </c>
    </row>
    <row r="996" spans="1:12">
      <c r="A996" s="6">
        <v>32</v>
      </c>
      <c r="B996" s="6">
        <v>25</v>
      </c>
      <c r="C996" s="6">
        <v>35</v>
      </c>
      <c r="D996" s="7">
        <v>18.09903225</v>
      </c>
      <c r="E996" s="8">
        <f t="shared" si="80"/>
        <v>18</v>
      </c>
      <c r="F996" s="7">
        <v>85.707862820000003</v>
      </c>
      <c r="G996" s="8">
        <f t="shared" si="81"/>
        <v>86</v>
      </c>
      <c r="H996" s="9">
        <v>5.892913826</v>
      </c>
      <c r="I996" s="8">
        <f t="shared" si="82"/>
        <v>6</v>
      </c>
      <c r="J996" s="10">
        <v>107.0050976</v>
      </c>
      <c r="K996" s="8">
        <f t="shared" si="83"/>
        <v>107</v>
      </c>
      <c r="L996" s="5" t="s">
        <v>120</v>
      </c>
    </row>
    <row r="997" spans="1:12">
      <c r="A997" s="6">
        <v>33</v>
      </c>
      <c r="B997" s="6">
        <v>23</v>
      </c>
      <c r="C997" s="6">
        <v>45</v>
      </c>
      <c r="D997" s="7">
        <v>20.002189869999999</v>
      </c>
      <c r="E997" s="8">
        <f t="shared" si="80"/>
        <v>20</v>
      </c>
      <c r="F997" s="7">
        <v>85.836181909999993</v>
      </c>
      <c r="G997" s="8">
        <f t="shared" si="81"/>
        <v>86</v>
      </c>
      <c r="H997" s="9">
        <v>7.1165388829999996</v>
      </c>
      <c r="I997" s="8">
        <f t="shared" si="82"/>
        <v>7</v>
      </c>
      <c r="J997" s="10">
        <v>112.337046</v>
      </c>
      <c r="K997" s="8">
        <f t="shared" si="83"/>
        <v>112</v>
      </c>
      <c r="L997" s="5" t="s">
        <v>120</v>
      </c>
    </row>
    <row r="998" spans="1:12">
      <c r="A998" s="6">
        <v>4</v>
      </c>
      <c r="B998" s="6">
        <v>14</v>
      </c>
      <c r="C998" s="6">
        <v>41</v>
      </c>
      <c r="D998" s="7">
        <v>19.851393259999998</v>
      </c>
      <c r="E998" s="8">
        <f t="shared" si="80"/>
        <v>20</v>
      </c>
      <c r="F998" s="7">
        <v>89.807323350000004</v>
      </c>
      <c r="G998" s="8">
        <f t="shared" si="81"/>
        <v>90</v>
      </c>
      <c r="H998" s="9">
        <v>6.4301634810000001</v>
      </c>
      <c r="I998" s="8">
        <f t="shared" si="82"/>
        <v>6</v>
      </c>
      <c r="J998" s="10">
        <v>102.8186358</v>
      </c>
      <c r="K998" s="8">
        <f t="shared" si="83"/>
        <v>103</v>
      </c>
      <c r="L998" s="5" t="s">
        <v>120</v>
      </c>
    </row>
    <row r="999" spans="1:12">
      <c r="A999" s="6">
        <v>13</v>
      </c>
      <c r="B999" s="6">
        <v>17</v>
      </c>
      <c r="C999" s="6">
        <v>45</v>
      </c>
      <c r="D999" s="7">
        <v>21.254336070000001</v>
      </c>
      <c r="E999" s="8">
        <f t="shared" si="80"/>
        <v>21</v>
      </c>
      <c r="F999" s="7">
        <v>92.650589359999998</v>
      </c>
      <c r="G999" s="8">
        <f t="shared" si="81"/>
        <v>93</v>
      </c>
      <c r="H999" s="9">
        <v>7.1595209789999998</v>
      </c>
      <c r="I999" s="8">
        <f t="shared" si="82"/>
        <v>7</v>
      </c>
      <c r="J999" s="10">
        <v>106.2784673</v>
      </c>
      <c r="K999" s="8">
        <f t="shared" si="83"/>
        <v>106</v>
      </c>
      <c r="L999" s="5" t="s">
        <v>120</v>
      </c>
    </row>
    <row r="1000" spans="1:12">
      <c r="A1000" s="6">
        <v>39</v>
      </c>
      <c r="B1000" s="6">
        <v>24</v>
      </c>
      <c r="C1000" s="6">
        <v>39</v>
      </c>
      <c r="D1000" s="7">
        <v>23.653741060000002</v>
      </c>
      <c r="E1000" s="8">
        <f t="shared" si="80"/>
        <v>24</v>
      </c>
      <c r="F1000" s="7">
        <v>93.326575039999994</v>
      </c>
      <c r="G1000" s="8">
        <f t="shared" si="81"/>
        <v>93</v>
      </c>
      <c r="H1000" s="9">
        <v>6.4312657370000004</v>
      </c>
      <c r="I1000" s="8">
        <f t="shared" si="82"/>
        <v>6</v>
      </c>
      <c r="J1000" s="10">
        <v>109.8076178</v>
      </c>
      <c r="K1000" s="8">
        <f t="shared" si="83"/>
        <v>110</v>
      </c>
      <c r="L1000" s="5" t="s">
        <v>120</v>
      </c>
    </row>
    <row r="1001" spans="1:12">
      <c r="A1001" s="6">
        <v>8</v>
      </c>
      <c r="B1001" s="6">
        <v>28</v>
      </c>
      <c r="C1001" s="6">
        <v>37</v>
      </c>
      <c r="D1001" s="7">
        <v>23.88404783</v>
      </c>
      <c r="E1001" s="8">
        <f t="shared" si="80"/>
        <v>24</v>
      </c>
      <c r="F1001" s="7">
        <v>86.206138420000002</v>
      </c>
      <c r="G1001" s="8">
        <f t="shared" si="81"/>
        <v>86</v>
      </c>
      <c r="H1001" s="9">
        <v>6.082571701</v>
      </c>
      <c r="I1001" s="8">
        <f t="shared" si="82"/>
        <v>6</v>
      </c>
      <c r="J1001" s="10">
        <v>108.31217890000001</v>
      </c>
      <c r="K1001" s="8">
        <f t="shared" si="83"/>
        <v>108</v>
      </c>
      <c r="L1001" s="5" t="s">
        <v>120</v>
      </c>
    </row>
    <row r="1002" spans="1:12">
      <c r="A1002" s="6">
        <v>91</v>
      </c>
      <c r="B1002" s="6">
        <v>94</v>
      </c>
      <c r="C1002" s="6">
        <v>46</v>
      </c>
      <c r="D1002" s="7">
        <v>29.367923659999999</v>
      </c>
      <c r="E1002" s="8">
        <f t="shared" si="80"/>
        <v>29</v>
      </c>
      <c r="F1002" s="7">
        <v>76.249001010000001</v>
      </c>
      <c r="G1002" s="8">
        <f t="shared" si="81"/>
        <v>76</v>
      </c>
      <c r="H1002" s="9">
        <v>6.1499340340000002</v>
      </c>
      <c r="I1002" s="8">
        <f t="shared" si="82"/>
        <v>6</v>
      </c>
      <c r="J1002" s="10">
        <v>92.828409109999996</v>
      </c>
      <c r="K1002" s="8">
        <f t="shared" si="83"/>
        <v>93</v>
      </c>
      <c r="L1002" s="5" t="s">
        <v>131</v>
      </c>
    </row>
    <row r="1003" spans="1:12">
      <c r="A1003" s="6">
        <v>105</v>
      </c>
      <c r="B1003" s="6">
        <v>95</v>
      </c>
      <c r="C1003" s="6">
        <v>50</v>
      </c>
      <c r="D1003" s="7">
        <v>27.333689939999999</v>
      </c>
      <c r="E1003" s="8">
        <f t="shared" si="80"/>
        <v>27</v>
      </c>
      <c r="F1003" s="7">
        <v>83.676751969999998</v>
      </c>
      <c r="G1003" s="8">
        <f t="shared" si="81"/>
        <v>84</v>
      </c>
      <c r="H1003" s="9">
        <v>5.8490760990000004</v>
      </c>
      <c r="I1003" s="8">
        <f t="shared" si="82"/>
        <v>6</v>
      </c>
      <c r="J1003" s="10">
        <v>101.0494791</v>
      </c>
      <c r="K1003" s="8">
        <f t="shared" si="83"/>
        <v>101</v>
      </c>
      <c r="L1003" s="5" t="s">
        <v>131</v>
      </c>
    </row>
    <row r="1004" spans="1:12">
      <c r="A1004" s="6">
        <v>108</v>
      </c>
      <c r="B1004" s="6">
        <v>92</v>
      </c>
      <c r="C1004" s="6">
        <v>53</v>
      </c>
      <c r="D1004" s="7">
        <v>27.40053601</v>
      </c>
      <c r="E1004" s="8">
        <f t="shared" si="80"/>
        <v>27</v>
      </c>
      <c r="F1004" s="7">
        <v>82.962213059999996</v>
      </c>
      <c r="G1004" s="8">
        <f t="shared" si="81"/>
        <v>83</v>
      </c>
      <c r="H1004" s="9">
        <v>6.2768003229999998</v>
      </c>
      <c r="I1004" s="8">
        <f t="shared" si="82"/>
        <v>6</v>
      </c>
      <c r="J1004" s="10">
        <v>104.9378</v>
      </c>
      <c r="K1004" s="8">
        <f t="shared" si="83"/>
        <v>105</v>
      </c>
      <c r="L1004" s="5" t="s">
        <v>131</v>
      </c>
    </row>
    <row r="1005" spans="1:12">
      <c r="A1005" s="6">
        <v>86</v>
      </c>
      <c r="B1005" s="6">
        <v>76</v>
      </c>
      <c r="C1005" s="6">
        <v>54</v>
      </c>
      <c r="D1005" s="7">
        <v>29.315907500000002</v>
      </c>
      <c r="E1005" s="8">
        <f t="shared" si="80"/>
        <v>29</v>
      </c>
      <c r="F1005" s="7">
        <v>80.115857050000002</v>
      </c>
      <c r="G1005" s="8">
        <f t="shared" si="81"/>
        <v>80</v>
      </c>
      <c r="H1005" s="9">
        <v>5.9268247540000001</v>
      </c>
      <c r="I1005" s="8">
        <f t="shared" si="82"/>
        <v>6</v>
      </c>
      <c r="J1005" s="10">
        <v>90.109781280000007</v>
      </c>
      <c r="K1005" s="8">
        <f t="shared" si="83"/>
        <v>90</v>
      </c>
      <c r="L1005" s="5" t="s">
        <v>131</v>
      </c>
    </row>
    <row r="1006" spans="1:12">
      <c r="A1006" s="6">
        <v>80</v>
      </c>
      <c r="B1006" s="6">
        <v>77</v>
      </c>
      <c r="C1006" s="6">
        <v>49</v>
      </c>
      <c r="D1006" s="7">
        <v>26.05433004</v>
      </c>
      <c r="E1006" s="8">
        <f t="shared" si="80"/>
        <v>26</v>
      </c>
      <c r="F1006" s="7">
        <v>79.396545309999993</v>
      </c>
      <c r="G1006" s="8">
        <f t="shared" si="81"/>
        <v>79</v>
      </c>
      <c r="H1006" s="9">
        <v>5.5190884230000004</v>
      </c>
      <c r="I1006" s="8">
        <f t="shared" si="82"/>
        <v>6</v>
      </c>
      <c r="J1006" s="10">
        <v>113.2297373</v>
      </c>
      <c r="K1006" s="8">
        <f t="shared" si="83"/>
        <v>113</v>
      </c>
      <c r="L1006" s="5" t="s">
        <v>131</v>
      </c>
    </row>
    <row r="1007" spans="1:12">
      <c r="A1007" s="6">
        <v>93</v>
      </c>
      <c r="B1007" s="6">
        <v>94</v>
      </c>
      <c r="C1007" s="6">
        <v>53</v>
      </c>
      <c r="D1007" s="7">
        <v>25.866324079999998</v>
      </c>
      <c r="E1007" s="8">
        <f t="shared" si="80"/>
        <v>26</v>
      </c>
      <c r="F1007" s="7">
        <v>84.423792689999999</v>
      </c>
      <c r="G1007" s="8">
        <f t="shared" si="81"/>
        <v>84</v>
      </c>
      <c r="H1007" s="9">
        <v>6.0791787880000001</v>
      </c>
      <c r="I1007" s="8">
        <f t="shared" si="82"/>
        <v>6</v>
      </c>
      <c r="J1007" s="10">
        <v>114.5357503</v>
      </c>
      <c r="K1007" s="8">
        <f t="shared" si="83"/>
        <v>115</v>
      </c>
      <c r="L1007" s="5" t="s">
        <v>131</v>
      </c>
    </row>
    <row r="1008" spans="1:12">
      <c r="A1008" s="6">
        <v>90</v>
      </c>
      <c r="B1008" s="6">
        <v>92</v>
      </c>
      <c r="C1008" s="6">
        <v>55</v>
      </c>
      <c r="D1008" s="7">
        <v>27.009320840000001</v>
      </c>
      <c r="E1008" s="8">
        <f t="shared" si="80"/>
        <v>27</v>
      </c>
      <c r="F1008" s="7">
        <v>80.185467979999999</v>
      </c>
      <c r="G1008" s="8">
        <f t="shared" si="81"/>
        <v>80</v>
      </c>
      <c r="H1008" s="9">
        <v>6.1346558800000004</v>
      </c>
      <c r="I1008" s="8">
        <f t="shared" si="82"/>
        <v>6</v>
      </c>
      <c r="J1008" s="10">
        <v>97.325317049999995</v>
      </c>
      <c r="K1008" s="8">
        <f t="shared" si="83"/>
        <v>97</v>
      </c>
      <c r="L1008" s="5" t="s">
        <v>131</v>
      </c>
    </row>
    <row r="1009" spans="1:12">
      <c r="A1009" s="6">
        <v>108</v>
      </c>
      <c r="B1009" s="6">
        <v>89</v>
      </c>
      <c r="C1009" s="6">
        <v>53</v>
      </c>
      <c r="D1009" s="7">
        <v>29.550548169999999</v>
      </c>
      <c r="E1009" s="8">
        <f t="shared" si="80"/>
        <v>30</v>
      </c>
      <c r="F1009" s="7">
        <v>78.067628459999995</v>
      </c>
      <c r="G1009" s="8">
        <f t="shared" si="81"/>
        <v>78</v>
      </c>
      <c r="H1009" s="9">
        <v>5.8084976040000003</v>
      </c>
      <c r="I1009" s="8">
        <f t="shared" si="82"/>
        <v>6</v>
      </c>
      <c r="J1009" s="10">
        <v>99.344822379999997</v>
      </c>
      <c r="K1009" s="8">
        <f t="shared" si="83"/>
        <v>99</v>
      </c>
      <c r="L1009" s="5" t="s">
        <v>131</v>
      </c>
    </row>
    <row r="1010" spans="1:12">
      <c r="A1010" s="6">
        <v>108</v>
      </c>
      <c r="B1010" s="6">
        <v>88</v>
      </c>
      <c r="C1010" s="6">
        <v>55</v>
      </c>
      <c r="D1010" s="7">
        <v>26.28845991</v>
      </c>
      <c r="E1010" s="8">
        <f t="shared" si="80"/>
        <v>26</v>
      </c>
      <c r="F1010" s="7">
        <v>83.390039000000002</v>
      </c>
      <c r="G1010" s="8">
        <f t="shared" si="81"/>
        <v>83</v>
      </c>
      <c r="H1010" s="9">
        <v>5.8914581070000001</v>
      </c>
      <c r="I1010" s="8">
        <f t="shared" si="82"/>
        <v>6</v>
      </c>
      <c r="J1010" s="10">
        <v>113.8729798</v>
      </c>
      <c r="K1010" s="8">
        <f t="shared" si="83"/>
        <v>114</v>
      </c>
      <c r="L1010" s="5" t="s">
        <v>131</v>
      </c>
    </row>
    <row r="1011" spans="1:12">
      <c r="A1011" s="6">
        <v>105</v>
      </c>
      <c r="B1011" s="6">
        <v>77</v>
      </c>
      <c r="C1011" s="6">
        <v>52</v>
      </c>
      <c r="D1011" s="7">
        <v>29.162265510000001</v>
      </c>
      <c r="E1011" s="8">
        <f t="shared" si="80"/>
        <v>29</v>
      </c>
      <c r="F1011" s="7">
        <v>76.161515620000003</v>
      </c>
      <c r="G1011" s="8">
        <f t="shared" si="81"/>
        <v>76</v>
      </c>
      <c r="H1011" s="9">
        <v>5.8166224790000003</v>
      </c>
      <c r="I1011" s="8">
        <f t="shared" si="82"/>
        <v>6</v>
      </c>
      <c r="J1011" s="10">
        <v>100.0075679</v>
      </c>
      <c r="K1011" s="8">
        <f t="shared" si="83"/>
        <v>100</v>
      </c>
      <c r="L1011" s="5" t="s">
        <v>131</v>
      </c>
    </row>
    <row r="1012" spans="1:12">
      <c r="A1012" s="6">
        <v>118</v>
      </c>
      <c r="B1012" s="6">
        <v>88</v>
      </c>
      <c r="C1012" s="6">
        <v>52</v>
      </c>
      <c r="D1012" s="7">
        <v>28.650039450000001</v>
      </c>
      <c r="E1012" s="8">
        <f t="shared" si="80"/>
        <v>29</v>
      </c>
      <c r="F1012" s="7">
        <v>82.68752542</v>
      </c>
      <c r="G1012" s="8">
        <f t="shared" si="81"/>
        <v>83</v>
      </c>
      <c r="H1012" s="9">
        <v>5.8431631609999997</v>
      </c>
      <c r="I1012" s="8">
        <f t="shared" si="82"/>
        <v>6</v>
      </c>
      <c r="J1012" s="10">
        <v>98.750843660000001</v>
      </c>
      <c r="K1012" s="8">
        <f t="shared" si="83"/>
        <v>99</v>
      </c>
      <c r="L1012" s="5" t="s">
        <v>131</v>
      </c>
    </row>
    <row r="1013" spans="1:12">
      <c r="A1013" s="6">
        <v>101</v>
      </c>
      <c r="B1013" s="6">
        <v>87</v>
      </c>
      <c r="C1013" s="6">
        <v>54</v>
      </c>
      <c r="D1013" s="7">
        <v>29.073111319999999</v>
      </c>
      <c r="E1013" s="8">
        <f t="shared" si="80"/>
        <v>29</v>
      </c>
      <c r="F1013" s="7">
        <v>76.500452210000006</v>
      </c>
      <c r="G1013" s="8">
        <f t="shared" si="81"/>
        <v>77</v>
      </c>
      <c r="H1013" s="9">
        <v>6.3767566330000003</v>
      </c>
      <c r="I1013" s="8">
        <f t="shared" si="82"/>
        <v>6</v>
      </c>
      <c r="J1013" s="10">
        <v>100.1692639</v>
      </c>
      <c r="K1013" s="8">
        <f t="shared" si="83"/>
        <v>100</v>
      </c>
      <c r="L1013" s="5" t="s">
        <v>131</v>
      </c>
    </row>
    <row r="1014" spans="1:12">
      <c r="A1014" s="6">
        <v>95</v>
      </c>
      <c r="B1014" s="6">
        <v>75</v>
      </c>
      <c r="C1014" s="6">
        <v>50</v>
      </c>
      <c r="D1014" s="7">
        <v>28.081660930000002</v>
      </c>
      <c r="E1014" s="8">
        <f t="shared" si="80"/>
        <v>28</v>
      </c>
      <c r="F1014" s="7">
        <v>75.264298210000007</v>
      </c>
      <c r="G1014" s="8">
        <f t="shared" si="81"/>
        <v>75</v>
      </c>
      <c r="H1014" s="9">
        <v>5.623615687</v>
      </c>
      <c r="I1014" s="8">
        <f t="shared" si="82"/>
        <v>6</v>
      </c>
      <c r="J1014" s="10">
        <v>118.27618940000001</v>
      </c>
      <c r="K1014" s="8">
        <f t="shared" si="83"/>
        <v>118</v>
      </c>
      <c r="L1014" s="5" t="s">
        <v>131</v>
      </c>
    </row>
    <row r="1015" spans="1:12">
      <c r="A1015" s="6">
        <v>106</v>
      </c>
      <c r="B1015" s="6">
        <v>85</v>
      </c>
      <c r="C1015" s="6">
        <v>53</v>
      </c>
      <c r="D1015" s="7">
        <v>27.199459699999998</v>
      </c>
      <c r="E1015" s="8">
        <f t="shared" si="80"/>
        <v>27</v>
      </c>
      <c r="F1015" s="7">
        <v>78.808606800000007</v>
      </c>
      <c r="G1015" s="8">
        <f t="shared" si="81"/>
        <v>79</v>
      </c>
      <c r="H1015" s="9">
        <v>5.9150550900000001</v>
      </c>
      <c r="I1015" s="8">
        <f t="shared" si="82"/>
        <v>6</v>
      </c>
      <c r="J1015" s="10">
        <v>99.724308350000001</v>
      </c>
      <c r="K1015" s="8">
        <f t="shared" si="83"/>
        <v>100</v>
      </c>
      <c r="L1015" s="5" t="s">
        <v>131</v>
      </c>
    </row>
    <row r="1016" spans="1:12">
      <c r="A1016" s="6">
        <v>86</v>
      </c>
      <c r="B1016" s="6">
        <v>95</v>
      </c>
      <c r="C1016" s="6">
        <v>49</v>
      </c>
      <c r="D1016" s="7">
        <v>28.054841459999999</v>
      </c>
      <c r="E1016" s="8">
        <f t="shared" si="80"/>
        <v>28</v>
      </c>
      <c r="F1016" s="7">
        <v>78.046028870000001</v>
      </c>
      <c r="G1016" s="8">
        <f t="shared" si="81"/>
        <v>78</v>
      </c>
      <c r="H1016" s="9">
        <v>6.4587148790000004</v>
      </c>
      <c r="I1016" s="8">
        <f t="shared" si="82"/>
        <v>6</v>
      </c>
      <c r="J1016" s="10">
        <v>108.39571789999999</v>
      </c>
      <c r="K1016" s="8">
        <f t="shared" si="83"/>
        <v>108</v>
      </c>
      <c r="L1016" s="5" t="s">
        <v>131</v>
      </c>
    </row>
    <row r="1017" spans="1:12">
      <c r="A1017" s="6">
        <v>83</v>
      </c>
      <c r="B1017" s="6">
        <v>79</v>
      </c>
      <c r="C1017" s="6">
        <v>55</v>
      </c>
      <c r="D1017" s="7">
        <v>25.147480059999999</v>
      </c>
      <c r="E1017" s="8">
        <f t="shared" si="80"/>
        <v>25</v>
      </c>
      <c r="F1017" s="7">
        <v>83.346881929999995</v>
      </c>
      <c r="G1017" s="8">
        <f t="shared" si="81"/>
        <v>83</v>
      </c>
      <c r="H1017" s="9">
        <v>5.565028635</v>
      </c>
      <c r="I1017" s="8">
        <f t="shared" si="82"/>
        <v>6</v>
      </c>
      <c r="J1017" s="10">
        <v>98.666794269999997</v>
      </c>
      <c r="K1017" s="8">
        <f t="shared" si="83"/>
        <v>99</v>
      </c>
      <c r="L1017" s="5" t="s">
        <v>131</v>
      </c>
    </row>
    <row r="1018" spans="1:12">
      <c r="A1018" s="6">
        <v>85</v>
      </c>
      <c r="B1018" s="6">
        <v>95</v>
      </c>
      <c r="C1018" s="6">
        <v>47</v>
      </c>
      <c r="D1018" s="7">
        <v>25.940190179999998</v>
      </c>
      <c r="E1018" s="8">
        <f t="shared" si="80"/>
        <v>26</v>
      </c>
      <c r="F1018" s="7">
        <v>78.342209800000006</v>
      </c>
      <c r="G1018" s="8">
        <f t="shared" si="81"/>
        <v>78</v>
      </c>
      <c r="H1018" s="9">
        <v>6.2118331610000004</v>
      </c>
      <c r="I1018" s="8">
        <f t="shared" si="82"/>
        <v>6</v>
      </c>
      <c r="J1018" s="10">
        <v>119.84797</v>
      </c>
      <c r="K1018" s="8">
        <f t="shared" si="83"/>
        <v>120</v>
      </c>
      <c r="L1018" s="5" t="s">
        <v>131</v>
      </c>
    </row>
    <row r="1019" spans="1:12">
      <c r="A1019" s="6">
        <v>109</v>
      </c>
      <c r="B1019" s="6">
        <v>79</v>
      </c>
      <c r="C1019" s="6">
        <v>45</v>
      </c>
      <c r="D1019" s="7">
        <v>27.66752761</v>
      </c>
      <c r="E1019" s="8">
        <f t="shared" si="80"/>
        <v>28</v>
      </c>
      <c r="F1019" s="7">
        <v>79.685427820000001</v>
      </c>
      <c r="G1019" s="8">
        <f t="shared" si="81"/>
        <v>80</v>
      </c>
      <c r="H1019" s="9">
        <v>6.4900744289999999</v>
      </c>
      <c r="I1019" s="8">
        <f t="shared" si="82"/>
        <v>6</v>
      </c>
      <c r="J1019" s="10">
        <v>108.66464000000001</v>
      </c>
      <c r="K1019" s="8">
        <f t="shared" si="83"/>
        <v>109</v>
      </c>
      <c r="L1019" s="5" t="s">
        <v>131</v>
      </c>
    </row>
    <row r="1020" spans="1:12">
      <c r="A1020" s="6">
        <v>100</v>
      </c>
      <c r="B1020" s="6">
        <v>76</v>
      </c>
      <c r="C1020" s="6">
        <v>45</v>
      </c>
      <c r="D1020" s="7">
        <v>25.567030119999998</v>
      </c>
      <c r="E1020" s="8">
        <f t="shared" si="80"/>
        <v>26</v>
      </c>
      <c r="F1020" s="7">
        <v>75.940676920000001</v>
      </c>
      <c r="G1020" s="8">
        <f t="shared" si="81"/>
        <v>76</v>
      </c>
      <c r="H1020" s="9">
        <v>5.5902360250000003</v>
      </c>
      <c r="I1020" s="8">
        <f t="shared" si="82"/>
        <v>6</v>
      </c>
      <c r="J1020" s="10">
        <v>102.7867717</v>
      </c>
      <c r="K1020" s="8">
        <f t="shared" si="83"/>
        <v>103</v>
      </c>
      <c r="L1020" s="5" t="s">
        <v>131</v>
      </c>
    </row>
    <row r="1021" spans="1:12">
      <c r="A1021" s="6">
        <v>117</v>
      </c>
      <c r="B1021" s="6">
        <v>86</v>
      </c>
      <c r="C1021" s="6">
        <v>48</v>
      </c>
      <c r="D1021" s="7">
        <v>28.695620099999999</v>
      </c>
      <c r="E1021" s="8">
        <f t="shared" si="80"/>
        <v>29</v>
      </c>
      <c r="F1021" s="7">
        <v>82.541958390000005</v>
      </c>
      <c r="G1021" s="8">
        <f t="shared" si="81"/>
        <v>83</v>
      </c>
      <c r="H1021" s="9">
        <v>6.2252252390000002</v>
      </c>
      <c r="I1021" s="8">
        <f t="shared" si="82"/>
        <v>6</v>
      </c>
      <c r="J1021" s="10">
        <v>116.1616839</v>
      </c>
      <c r="K1021" s="8">
        <f t="shared" si="83"/>
        <v>116</v>
      </c>
      <c r="L1021" s="5" t="s">
        <v>131</v>
      </c>
    </row>
    <row r="1022" spans="1:12">
      <c r="A1022" s="6">
        <v>114</v>
      </c>
      <c r="B1022" s="6">
        <v>94</v>
      </c>
      <c r="C1022" s="6">
        <v>53</v>
      </c>
      <c r="D1022" s="7">
        <v>26.335448530000001</v>
      </c>
      <c r="E1022" s="8">
        <f t="shared" si="80"/>
        <v>26</v>
      </c>
      <c r="F1022" s="7">
        <v>76.853200599999994</v>
      </c>
      <c r="G1022" s="8">
        <f t="shared" si="81"/>
        <v>77</v>
      </c>
      <c r="H1022" s="9">
        <v>6.1907574590000003</v>
      </c>
      <c r="I1022" s="8">
        <f t="shared" si="82"/>
        <v>6</v>
      </c>
      <c r="J1022" s="10">
        <v>118.6858263</v>
      </c>
      <c r="K1022" s="8">
        <f t="shared" si="83"/>
        <v>119</v>
      </c>
      <c r="L1022" s="5" t="s">
        <v>131</v>
      </c>
    </row>
    <row r="1023" spans="1:12">
      <c r="A1023" s="6">
        <v>110</v>
      </c>
      <c r="B1023" s="6">
        <v>78</v>
      </c>
      <c r="C1023" s="6">
        <v>50</v>
      </c>
      <c r="D1023" s="7">
        <v>25.937301860000002</v>
      </c>
      <c r="E1023" s="8">
        <f t="shared" si="80"/>
        <v>26</v>
      </c>
      <c r="F1023" s="7">
        <v>78.89864446</v>
      </c>
      <c r="G1023" s="8">
        <f t="shared" si="81"/>
        <v>79</v>
      </c>
      <c r="H1023" s="9">
        <v>5.9155689679999996</v>
      </c>
      <c r="I1023" s="8">
        <f t="shared" si="82"/>
        <v>6</v>
      </c>
      <c r="J1023" s="10">
        <v>98.217475280000002</v>
      </c>
      <c r="K1023" s="8">
        <f t="shared" si="83"/>
        <v>98</v>
      </c>
      <c r="L1023" s="5" t="s">
        <v>131</v>
      </c>
    </row>
    <row r="1024" spans="1:12">
      <c r="A1024" s="6">
        <v>94</v>
      </c>
      <c r="B1024" s="6">
        <v>70</v>
      </c>
      <c r="C1024" s="6">
        <v>48</v>
      </c>
      <c r="D1024" s="7">
        <v>25.136865190000002</v>
      </c>
      <c r="E1024" s="8">
        <f t="shared" si="80"/>
        <v>25</v>
      </c>
      <c r="F1024" s="7">
        <v>84.883944069999998</v>
      </c>
      <c r="G1024" s="8">
        <f t="shared" si="81"/>
        <v>85</v>
      </c>
      <c r="H1024" s="9">
        <v>6.1951524420000004</v>
      </c>
      <c r="I1024" s="8">
        <f t="shared" si="82"/>
        <v>6</v>
      </c>
      <c r="J1024" s="10">
        <v>91.464424910000005</v>
      </c>
      <c r="K1024" s="8">
        <f t="shared" si="83"/>
        <v>91</v>
      </c>
      <c r="L1024" s="5" t="s">
        <v>131</v>
      </c>
    </row>
    <row r="1025" spans="1:12">
      <c r="A1025" s="6">
        <v>80</v>
      </c>
      <c r="B1025" s="6">
        <v>71</v>
      </c>
      <c r="C1025" s="6">
        <v>47</v>
      </c>
      <c r="D1025" s="7">
        <v>27.505276510000002</v>
      </c>
      <c r="E1025" s="8">
        <f t="shared" si="80"/>
        <v>28</v>
      </c>
      <c r="F1025" s="7">
        <v>80.797839980000006</v>
      </c>
      <c r="G1025" s="8">
        <f t="shared" si="81"/>
        <v>81</v>
      </c>
      <c r="H1025" s="9">
        <v>6.1563734989999999</v>
      </c>
      <c r="I1025" s="8">
        <f t="shared" si="82"/>
        <v>6</v>
      </c>
      <c r="J1025" s="10">
        <v>105.0776992</v>
      </c>
      <c r="K1025" s="8">
        <f t="shared" si="83"/>
        <v>105</v>
      </c>
      <c r="L1025" s="5" t="s">
        <v>131</v>
      </c>
    </row>
    <row r="1026" spans="1:12">
      <c r="A1026" s="6">
        <v>114</v>
      </c>
      <c r="B1026" s="6">
        <v>79</v>
      </c>
      <c r="C1026" s="6">
        <v>51</v>
      </c>
      <c r="D1026" s="7">
        <v>26.210092459999998</v>
      </c>
      <c r="E1026" s="8">
        <f t="shared" si="80"/>
        <v>26</v>
      </c>
      <c r="F1026" s="7">
        <v>82.344294579999996</v>
      </c>
      <c r="G1026" s="8">
        <f t="shared" si="81"/>
        <v>82</v>
      </c>
      <c r="H1026" s="9">
        <v>6.3131972039999997</v>
      </c>
      <c r="I1026" s="8">
        <f t="shared" si="82"/>
        <v>6</v>
      </c>
      <c r="J1026" s="10">
        <v>112.0700033</v>
      </c>
      <c r="K1026" s="8">
        <f t="shared" si="83"/>
        <v>112</v>
      </c>
      <c r="L1026" s="5" t="s">
        <v>131</v>
      </c>
    </row>
    <row r="1027" spans="1:12">
      <c r="A1027" s="6">
        <v>88</v>
      </c>
      <c r="B1027" s="6">
        <v>78</v>
      </c>
      <c r="C1027" s="6">
        <v>45</v>
      </c>
      <c r="D1027" s="7">
        <v>29.104034550000002</v>
      </c>
      <c r="E1027" s="8">
        <f t="shared" ref="E1027:E1090" si="84">ROUND(D1027, 0)</f>
        <v>29</v>
      </c>
      <c r="F1027" s="7">
        <v>79.195886290000004</v>
      </c>
      <c r="G1027" s="8">
        <f t="shared" ref="G1027:G1090" si="85">ROUND(F1027, 0)</f>
        <v>79</v>
      </c>
      <c r="H1027" s="9">
        <v>6.3242700889999997</v>
      </c>
      <c r="I1027" s="8">
        <f t="shared" ref="I1027:I1090" si="86">ROUND(H1027, 0)</f>
        <v>6</v>
      </c>
      <c r="J1027" s="10">
        <v>92.078357609999998</v>
      </c>
      <c r="K1027" s="8">
        <f t="shared" ref="K1027:K1090" si="87">ROUND(J1027, 0)</f>
        <v>92</v>
      </c>
      <c r="L1027" s="5" t="s">
        <v>131</v>
      </c>
    </row>
    <row r="1028" spans="1:12">
      <c r="A1028" s="6">
        <v>112</v>
      </c>
      <c r="B1028" s="6">
        <v>73</v>
      </c>
      <c r="C1028" s="6">
        <v>48</v>
      </c>
      <c r="D1028" s="7">
        <v>29.244063799999999</v>
      </c>
      <c r="E1028" s="8">
        <f t="shared" si="84"/>
        <v>29</v>
      </c>
      <c r="F1028" s="7">
        <v>77.32017166</v>
      </c>
      <c r="G1028" s="8">
        <f t="shared" si="85"/>
        <v>77</v>
      </c>
      <c r="H1028" s="9">
        <v>5.7074889869999996</v>
      </c>
      <c r="I1028" s="8">
        <f t="shared" si="86"/>
        <v>6</v>
      </c>
      <c r="J1028" s="10">
        <v>90.667278679999995</v>
      </c>
      <c r="K1028" s="8">
        <f t="shared" si="87"/>
        <v>91</v>
      </c>
      <c r="L1028" s="5" t="s">
        <v>131</v>
      </c>
    </row>
    <row r="1029" spans="1:12">
      <c r="A1029" s="6">
        <v>117</v>
      </c>
      <c r="B1029" s="6">
        <v>76</v>
      </c>
      <c r="C1029" s="6">
        <v>47</v>
      </c>
      <c r="D1029" s="7">
        <v>25.562021730000001</v>
      </c>
      <c r="E1029" s="8">
        <f t="shared" si="84"/>
        <v>26</v>
      </c>
      <c r="F1029" s="7">
        <v>77.382290060000003</v>
      </c>
      <c r="G1029" s="8">
        <f t="shared" si="85"/>
        <v>77</v>
      </c>
      <c r="H1029" s="9">
        <v>6.1192160089999996</v>
      </c>
      <c r="I1029" s="8">
        <f t="shared" si="86"/>
        <v>6</v>
      </c>
      <c r="J1029" s="10">
        <v>93.102471829999999</v>
      </c>
      <c r="K1029" s="8">
        <f t="shared" si="87"/>
        <v>93</v>
      </c>
      <c r="L1029" s="5" t="s">
        <v>131</v>
      </c>
    </row>
    <row r="1030" spans="1:12">
      <c r="A1030" s="6">
        <v>111</v>
      </c>
      <c r="B1030" s="6">
        <v>87</v>
      </c>
      <c r="C1030" s="6">
        <v>48</v>
      </c>
      <c r="D1030" s="7">
        <v>26.3985515</v>
      </c>
      <c r="E1030" s="8">
        <f t="shared" si="84"/>
        <v>26</v>
      </c>
      <c r="F1030" s="7">
        <v>81.360289019999996</v>
      </c>
      <c r="G1030" s="8">
        <f t="shared" si="85"/>
        <v>81</v>
      </c>
      <c r="H1030" s="9">
        <v>5.5714011689999996</v>
      </c>
      <c r="I1030" s="8">
        <f t="shared" si="86"/>
        <v>6</v>
      </c>
      <c r="J1030" s="10">
        <v>98.167520010000004</v>
      </c>
      <c r="K1030" s="8">
        <f t="shared" si="87"/>
        <v>98</v>
      </c>
      <c r="L1030" s="5" t="s">
        <v>131</v>
      </c>
    </row>
    <row r="1031" spans="1:12">
      <c r="A1031" s="6">
        <v>89</v>
      </c>
      <c r="B1031" s="6">
        <v>83</v>
      </c>
      <c r="C1031" s="6">
        <v>47</v>
      </c>
      <c r="D1031" s="7">
        <v>28.095776430000001</v>
      </c>
      <c r="E1031" s="8">
        <f t="shared" si="84"/>
        <v>28</v>
      </c>
      <c r="F1031" s="7">
        <v>77.795867689999994</v>
      </c>
      <c r="G1031" s="8">
        <f t="shared" si="85"/>
        <v>78</v>
      </c>
      <c r="H1031" s="9">
        <v>5.6312716600000003</v>
      </c>
      <c r="I1031" s="8">
        <f t="shared" si="86"/>
        <v>6</v>
      </c>
      <c r="J1031" s="10">
        <v>109.5408614</v>
      </c>
      <c r="K1031" s="8">
        <f t="shared" si="87"/>
        <v>110</v>
      </c>
      <c r="L1031" s="5" t="s">
        <v>131</v>
      </c>
    </row>
    <row r="1032" spans="1:12">
      <c r="A1032" s="6">
        <v>93</v>
      </c>
      <c r="B1032" s="6">
        <v>91</v>
      </c>
      <c r="C1032" s="6">
        <v>47</v>
      </c>
      <c r="D1032" s="7">
        <v>27.84767901</v>
      </c>
      <c r="E1032" s="8">
        <f t="shared" si="84"/>
        <v>28</v>
      </c>
      <c r="F1032" s="7">
        <v>83.311107509999999</v>
      </c>
      <c r="G1032" s="8">
        <f t="shared" si="85"/>
        <v>83</v>
      </c>
      <c r="H1032" s="9">
        <v>6.1012415789999999</v>
      </c>
      <c r="I1032" s="8">
        <f t="shared" si="86"/>
        <v>6</v>
      </c>
      <c r="J1032" s="10">
        <v>117.2878912</v>
      </c>
      <c r="K1032" s="8">
        <f t="shared" si="87"/>
        <v>117</v>
      </c>
      <c r="L1032" s="5" t="s">
        <v>131</v>
      </c>
    </row>
    <row r="1033" spans="1:12">
      <c r="A1033" s="6">
        <v>92</v>
      </c>
      <c r="B1033" s="6">
        <v>81</v>
      </c>
      <c r="C1033" s="6">
        <v>52</v>
      </c>
      <c r="D1033" s="7">
        <v>27.393415539999999</v>
      </c>
      <c r="E1033" s="8">
        <f t="shared" si="84"/>
        <v>27</v>
      </c>
      <c r="F1033" s="7">
        <v>81.465483300000002</v>
      </c>
      <c r="G1033" s="8">
        <f t="shared" si="85"/>
        <v>81</v>
      </c>
      <c r="H1033" s="9">
        <v>6.4381372790000002</v>
      </c>
      <c r="I1033" s="8">
        <f t="shared" si="86"/>
        <v>6</v>
      </c>
      <c r="J1033" s="10">
        <v>94.311020569999997</v>
      </c>
      <c r="K1033" s="8">
        <f t="shared" si="87"/>
        <v>94</v>
      </c>
      <c r="L1033" s="5" t="s">
        <v>131</v>
      </c>
    </row>
    <row r="1034" spans="1:12">
      <c r="A1034" s="6">
        <v>105</v>
      </c>
      <c r="B1034" s="6">
        <v>74</v>
      </c>
      <c r="C1034" s="6">
        <v>45</v>
      </c>
      <c r="D1034" s="7">
        <v>25.14517635</v>
      </c>
      <c r="E1034" s="8">
        <f t="shared" si="84"/>
        <v>25</v>
      </c>
      <c r="F1034" s="7">
        <v>81.382041040000004</v>
      </c>
      <c r="G1034" s="8">
        <f t="shared" si="85"/>
        <v>81</v>
      </c>
      <c r="H1034" s="9">
        <v>6.0983691220000003</v>
      </c>
      <c r="I1034" s="8">
        <f t="shared" si="86"/>
        <v>6</v>
      </c>
      <c r="J1034" s="10">
        <v>119.218154</v>
      </c>
      <c r="K1034" s="8">
        <f t="shared" si="87"/>
        <v>119</v>
      </c>
      <c r="L1034" s="5" t="s">
        <v>131</v>
      </c>
    </row>
    <row r="1035" spans="1:12">
      <c r="A1035" s="6">
        <v>102</v>
      </c>
      <c r="B1035" s="6">
        <v>71</v>
      </c>
      <c r="C1035" s="6">
        <v>48</v>
      </c>
      <c r="D1035" s="7">
        <v>28.654562630000001</v>
      </c>
      <c r="E1035" s="8">
        <f t="shared" si="84"/>
        <v>29</v>
      </c>
      <c r="F1035" s="7">
        <v>79.286936870000005</v>
      </c>
      <c r="G1035" s="8">
        <f t="shared" si="85"/>
        <v>79</v>
      </c>
      <c r="H1035" s="9">
        <v>5.6952678219999999</v>
      </c>
      <c r="I1035" s="8">
        <f t="shared" si="86"/>
        <v>6</v>
      </c>
      <c r="J1035" s="10">
        <v>102.46337750000001</v>
      </c>
      <c r="K1035" s="8">
        <f t="shared" si="87"/>
        <v>102</v>
      </c>
      <c r="L1035" s="5" t="s">
        <v>131</v>
      </c>
    </row>
    <row r="1036" spans="1:12">
      <c r="A1036" s="6">
        <v>94</v>
      </c>
      <c r="B1036" s="6">
        <v>91</v>
      </c>
      <c r="C1036" s="6">
        <v>51</v>
      </c>
      <c r="D1036" s="7">
        <v>29.16093424</v>
      </c>
      <c r="E1036" s="8">
        <f t="shared" si="84"/>
        <v>29</v>
      </c>
      <c r="F1036" s="7">
        <v>76.674842330000004</v>
      </c>
      <c r="G1036" s="8">
        <f t="shared" si="85"/>
        <v>77</v>
      </c>
      <c r="H1036" s="9">
        <v>5.6180944459999997</v>
      </c>
      <c r="I1036" s="8">
        <f t="shared" si="86"/>
        <v>6</v>
      </c>
      <c r="J1036" s="10">
        <v>109.57594400000001</v>
      </c>
      <c r="K1036" s="8">
        <f t="shared" si="87"/>
        <v>110</v>
      </c>
      <c r="L1036" s="5" t="s">
        <v>131</v>
      </c>
    </row>
    <row r="1037" spans="1:12">
      <c r="A1037" s="6">
        <v>116</v>
      </c>
      <c r="B1037" s="6">
        <v>71</v>
      </c>
      <c r="C1037" s="6">
        <v>47</v>
      </c>
      <c r="D1037" s="7">
        <v>27.572780640000001</v>
      </c>
      <c r="E1037" s="8">
        <f t="shared" si="84"/>
        <v>28</v>
      </c>
      <c r="F1037" s="7">
        <v>82.063887800000003</v>
      </c>
      <c r="G1037" s="8">
        <f t="shared" si="85"/>
        <v>82</v>
      </c>
      <c r="H1037" s="9">
        <v>6.4357857989999996</v>
      </c>
      <c r="I1037" s="8">
        <f t="shared" si="86"/>
        <v>6</v>
      </c>
      <c r="J1037" s="10">
        <v>91.342765069999999</v>
      </c>
      <c r="K1037" s="8">
        <f t="shared" si="87"/>
        <v>91</v>
      </c>
      <c r="L1037" s="5" t="s">
        <v>131</v>
      </c>
    </row>
    <row r="1038" spans="1:12">
      <c r="A1038" s="6">
        <v>117</v>
      </c>
      <c r="B1038" s="6">
        <v>79</v>
      </c>
      <c r="C1038" s="6">
        <v>49</v>
      </c>
      <c r="D1038" s="7">
        <v>25.409098960000001</v>
      </c>
      <c r="E1038" s="8">
        <f t="shared" si="84"/>
        <v>25</v>
      </c>
      <c r="F1038" s="7">
        <v>82.362080969999994</v>
      </c>
      <c r="G1038" s="8">
        <f t="shared" si="85"/>
        <v>82</v>
      </c>
      <c r="H1038" s="9">
        <v>6.1766442279999998</v>
      </c>
      <c r="I1038" s="8">
        <f t="shared" si="86"/>
        <v>6</v>
      </c>
      <c r="J1038" s="10">
        <v>112.9794804</v>
      </c>
      <c r="K1038" s="8">
        <f t="shared" si="87"/>
        <v>113</v>
      </c>
      <c r="L1038" s="5" t="s">
        <v>131</v>
      </c>
    </row>
    <row r="1039" spans="1:12">
      <c r="A1039" s="6">
        <v>119</v>
      </c>
      <c r="B1039" s="6">
        <v>72</v>
      </c>
      <c r="C1039" s="6">
        <v>55</v>
      </c>
      <c r="D1039" s="7">
        <v>25.990695209999998</v>
      </c>
      <c r="E1039" s="8">
        <f t="shared" si="84"/>
        <v>26</v>
      </c>
      <c r="F1039" s="7">
        <v>83.339831160000003</v>
      </c>
      <c r="G1039" s="8">
        <f t="shared" si="85"/>
        <v>83</v>
      </c>
      <c r="H1039" s="9">
        <v>6.2206436710000004</v>
      </c>
      <c r="I1039" s="8">
        <f t="shared" si="86"/>
        <v>6</v>
      </c>
      <c r="J1039" s="10">
        <v>112.0777152</v>
      </c>
      <c r="K1039" s="8">
        <f t="shared" si="87"/>
        <v>112</v>
      </c>
      <c r="L1039" s="5" t="s">
        <v>131</v>
      </c>
    </row>
    <row r="1040" spans="1:12">
      <c r="A1040" s="6">
        <v>99</v>
      </c>
      <c r="B1040" s="6">
        <v>73</v>
      </c>
      <c r="C1040" s="6">
        <v>53</v>
      </c>
      <c r="D1040" s="7">
        <v>26.290390460000001</v>
      </c>
      <c r="E1040" s="8">
        <f t="shared" si="84"/>
        <v>26</v>
      </c>
      <c r="F1040" s="7">
        <v>81.060037780000002</v>
      </c>
      <c r="G1040" s="8">
        <f t="shared" si="85"/>
        <v>81</v>
      </c>
      <c r="H1040" s="9">
        <v>5.8717022109999997</v>
      </c>
      <c r="I1040" s="8">
        <f t="shared" si="86"/>
        <v>6</v>
      </c>
      <c r="J1040" s="10">
        <v>118.6730366</v>
      </c>
      <c r="K1040" s="8">
        <f t="shared" si="87"/>
        <v>119</v>
      </c>
      <c r="L1040" s="5" t="s">
        <v>131</v>
      </c>
    </row>
    <row r="1041" spans="1:12">
      <c r="A1041" s="6">
        <v>91</v>
      </c>
      <c r="B1041" s="6">
        <v>84</v>
      </c>
      <c r="C1041" s="6">
        <v>52</v>
      </c>
      <c r="D1041" s="7">
        <v>29.148272110000001</v>
      </c>
      <c r="E1041" s="8">
        <f t="shared" si="84"/>
        <v>29</v>
      </c>
      <c r="F1041" s="7">
        <v>78.710248359999994</v>
      </c>
      <c r="G1041" s="8">
        <f t="shared" si="85"/>
        <v>79</v>
      </c>
      <c r="H1041" s="9">
        <v>6.3907418360000001</v>
      </c>
      <c r="I1041" s="8">
        <f t="shared" si="86"/>
        <v>6</v>
      </c>
      <c r="J1041" s="10">
        <v>117.536781</v>
      </c>
      <c r="K1041" s="8">
        <f t="shared" si="87"/>
        <v>118</v>
      </c>
      <c r="L1041" s="5" t="s">
        <v>131</v>
      </c>
    </row>
    <row r="1042" spans="1:12">
      <c r="A1042" s="6">
        <v>80</v>
      </c>
      <c r="B1042" s="6">
        <v>90</v>
      </c>
      <c r="C1042" s="6">
        <v>47</v>
      </c>
      <c r="D1042" s="7">
        <v>26.597435950000001</v>
      </c>
      <c r="E1042" s="8">
        <f t="shared" si="84"/>
        <v>27</v>
      </c>
      <c r="F1042" s="7">
        <v>79.358989149999999</v>
      </c>
      <c r="G1042" s="8">
        <f t="shared" si="85"/>
        <v>79</v>
      </c>
      <c r="H1042" s="9">
        <v>6.2108447900000003</v>
      </c>
      <c r="I1042" s="8">
        <f t="shared" si="86"/>
        <v>6</v>
      </c>
      <c r="J1042" s="10">
        <v>107.3944717</v>
      </c>
      <c r="K1042" s="8">
        <f t="shared" si="87"/>
        <v>107</v>
      </c>
      <c r="L1042" s="5" t="s">
        <v>131</v>
      </c>
    </row>
    <row r="1043" spans="1:12">
      <c r="A1043" s="6">
        <v>101</v>
      </c>
      <c r="B1043" s="6">
        <v>70</v>
      </c>
      <c r="C1043" s="6">
        <v>48</v>
      </c>
      <c r="D1043" s="7">
        <v>25.360592369999999</v>
      </c>
      <c r="E1043" s="8">
        <f t="shared" si="84"/>
        <v>25</v>
      </c>
      <c r="F1043" s="7">
        <v>75.031932549999993</v>
      </c>
      <c r="G1043" s="8">
        <f t="shared" si="85"/>
        <v>75</v>
      </c>
      <c r="H1043" s="9">
        <v>6.0126966550000001</v>
      </c>
      <c r="I1043" s="8">
        <f t="shared" si="86"/>
        <v>6</v>
      </c>
      <c r="J1043" s="10">
        <v>116.5531455</v>
      </c>
      <c r="K1043" s="8">
        <f t="shared" si="87"/>
        <v>117</v>
      </c>
      <c r="L1043" s="5" t="s">
        <v>131</v>
      </c>
    </row>
    <row r="1044" spans="1:12">
      <c r="A1044" s="6">
        <v>108</v>
      </c>
      <c r="B1044" s="6">
        <v>89</v>
      </c>
      <c r="C1044" s="6">
        <v>53</v>
      </c>
      <c r="D1044" s="7">
        <v>29.120368890000002</v>
      </c>
      <c r="E1044" s="8">
        <f t="shared" si="84"/>
        <v>29</v>
      </c>
      <c r="F1044" s="7">
        <v>80.180807279999996</v>
      </c>
      <c r="G1044" s="8">
        <f t="shared" si="85"/>
        <v>80</v>
      </c>
      <c r="H1044" s="9">
        <v>5.9087700590000001</v>
      </c>
      <c r="I1044" s="8">
        <f t="shared" si="86"/>
        <v>6</v>
      </c>
      <c r="J1044" s="10">
        <v>112.3982055</v>
      </c>
      <c r="K1044" s="8">
        <f t="shared" si="87"/>
        <v>112</v>
      </c>
      <c r="L1044" s="5" t="s">
        <v>131</v>
      </c>
    </row>
    <row r="1045" spans="1:12">
      <c r="A1045" s="6">
        <v>100</v>
      </c>
      <c r="B1045" s="6">
        <v>80</v>
      </c>
      <c r="C1045" s="6">
        <v>52</v>
      </c>
      <c r="D1045" s="7">
        <v>27.539113539999999</v>
      </c>
      <c r="E1045" s="8">
        <f t="shared" si="84"/>
        <v>28</v>
      </c>
      <c r="F1045" s="7">
        <v>77.256298970000003</v>
      </c>
      <c r="G1045" s="8">
        <f t="shared" si="85"/>
        <v>77</v>
      </c>
      <c r="H1045" s="9">
        <v>6.0498017810000002</v>
      </c>
      <c r="I1045" s="8">
        <f t="shared" si="86"/>
        <v>6</v>
      </c>
      <c r="J1045" s="10">
        <v>110.32621229999999</v>
      </c>
      <c r="K1045" s="8">
        <f t="shared" si="87"/>
        <v>110</v>
      </c>
      <c r="L1045" s="5" t="s">
        <v>131</v>
      </c>
    </row>
    <row r="1046" spans="1:12">
      <c r="A1046" s="6">
        <v>109</v>
      </c>
      <c r="B1046" s="6">
        <v>91</v>
      </c>
      <c r="C1046" s="6">
        <v>53</v>
      </c>
      <c r="D1046" s="7">
        <v>29.66727337</v>
      </c>
      <c r="E1046" s="8">
        <f t="shared" si="84"/>
        <v>30</v>
      </c>
      <c r="F1046" s="7">
        <v>83.510141779999998</v>
      </c>
      <c r="G1046" s="8">
        <f t="shared" si="85"/>
        <v>84</v>
      </c>
      <c r="H1046" s="9">
        <v>6.0100958530000002</v>
      </c>
      <c r="I1046" s="8">
        <f t="shared" si="86"/>
        <v>6</v>
      </c>
      <c r="J1046" s="10">
        <v>110.2511102</v>
      </c>
      <c r="K1046" s="8">
        <f t="shared" si="87"/>
        <v>110</v>
      </c>
      <c r="L1046" s="5" t="s">
        <v>131</v>
      </c>
    </row>
    <row r="1047" spans="1:12">
      <c r="A1047" s="6">
        <v>82</v>
      </c>
      <c r="B1047" s="6">
        <v>78</v>
      </c>
      <c r="C1047" s="6">
        <v>46</v>
      </c>
      <c r="D1047" s="7">
        <v>25.058021929999999</v>
      </c>
      <c r="E1047" s="8">
        <f t="shared" si="84"/>
        <v>25</v>
      </c>
      <c r="F1047" s="7">
        <v>84.973237470000001</v>
      </c>
      <c r="G1047" s="8">
        <f t="shared" si="85"/>
        <v>85</v>
      </c>
      <c r="H1047" s="9">
        <v>5.7386788949999996</v>
      </c>
      <c r="I1047" s="8">
        <f t="shared" si="86"/>
        <v>6</v>
      </c>
      <c r="J1047" s="10">
        <v>110.4408803</v>
      </c>
      <c r="K1047" s="8">
        <f t="shared" si="87"/>
        <v>110</v>
      </c>
      <c r="L1047" s="5" t="s">
        <v>131</v>
      </c>
    </row>
    <row r="1048" spans="1:12">
      <c r="A1048" s="6">
        <v>106</v>
      </c>
      <c r="B1048" s="6">
        <v>70</v>
      </c>
      <c r="C1048" s="6">
        <v>55</v>
      </c>
      <c r="D1048" s="7">
        <v>25.86824781</v>
      </c>
      <c r="E1048" s="8">
        <f t="shared" si="84"/>
        <v>26</v>
      </c>
      <c r="F1048" s="7">
        <v>78.523999140000001</v>
      </c>
      <c r="G1048" s="8">
        <f t="shared" si="85"/>
        <v>79</v>
      </c>
      <c r="H1048" s="9">
        <v>5.7405554099999998</v>
      </c>
      <c r="I1048" s="8">
        <f t="shared" si="86"/>
        <v>6</v>
      </c>
      <c r="J1048" s="10">
        <v>116.30195550000001</v>
      </c>
      <c r="K1048" s="8">
        <f t="shared" si="87"/>
        <v>116</v>
      </c>
      <c r="L1048" s="5" t="s">
        <v>131</v>
      </c>
    </row>
    <row r="1049" spans="1:12">
      <c r="A1049" s="6">
        <v>90</v>
      </c>
      <c r="B1049" s="6">
        <v>86</v>
      </c>
      <c r="C1049" s="6">
        <v>52</v>
      </c>
      <c r="D1049" s="7">
        <v>25.850369879999999</v>
      </c>
      <c r="E1049" s="8">
        <f t="shared" si="84"/>
        <v>26</v>
      </c>
      <c r="F1049" s="7">
        <v>81.955804709999995</v>
      </c>
      <c r="G1049" s="8">
        <f t="shared" si="85"/>
        <v>82</v>
      </c>
      <c r="H1049" s="9">
        <v>5.7932602620000004</v>
      </c>
      <c r="I1049" s="8">
        <f t="shared" si="86"/>
        <v>6</v>
      </c>
      <c r="J1049" s="10">
        <v>119.08561709999999</v>
      </c>
      <c r="K1049" s="8">
        <f t="shared" si="87"/>
        <v>119</v>
      </c>
      <c r="L1049" s="5" t="s">
        <v>131</v>
      </c>
    </row>
    <row r="1050" spans="1:12">
      <c r="A1050" s="6">
        <v>83</v>
      </c>
      <c r="B1050" s="6">
        <v>95</v>
      </c>
      <c r="C1050" s="6">
        <v>50</v>
      </c>
      <c r="D1050" s="7">
        <v>26.516823370000001</v>
      </c>
      <c r="E1050" s="8">
        <f t="shared" si="84"/>
        <v>27</v>
      </c>
      <c r="F1050" s="7">
        <v>77.799135750000005</v>
      </c>
      <c r="G1050" s="8">
        <f t="shared" si="85"/>
        <v>78</v>
      </c>
      <c r="H1050" s="9">
        <v>5.5094706499999999</v>
      </c>
      <c r="I1050" s="8">
        <f t="shared" si="86"/>
        <v>6</v>
      </c>
      <c r="J1050" s="10">
        <v>108.85475080000001</v>
      </c>
      <c r="K1050" s="8">
        <f t="shared" si="87"/>
        <v>109</v>
      </c>
      <c r="L1050" s="5" t="s">
        <v>131</v>
      </c>
    </row>
    <row r="1051" spans="1:12">
      <c r="A1051" s="6">
        <v>119</v>
      </c>
      <c r="B1051" s="6">
        <v>90</v>
      </c>
      <c r="C1051" s="6">
        <v>48</v>
      </c>
      <c r="D1051" s="7">
        <v>28.667251360000002</v>
      </c>
      <c r="E1051" s="8">
        <f t="shared" si="84"/>
        <v>29</v>
      </c>
      <c r="F1051" s="7">
        <v>79.592425419999998</v>
      </c>
      <c r="G1051" s="8">
        <f t="shared" si="85"/>
        <v>80</v>
      </c>
      <c r="H1051" s="9">
        <v>5.9864423059999998</v>
      </c>
      <c r="I1051" s="8">
        <f t="shared" si="86"/>
        <v>6</v>
      </c>
      <c r="J1051" s="10">
        <v>118.2583441</v>
      </c>
      <c r="K1051" s="8">
        <f t="shared" si="87"/>
        <v>118</v>
      </c>
      <c r="L1051" s="5" t="s">
        <v>131</v>
      </c>
    </row>
    <row r="1052" spans="1:12">
      <c r="A1052" s="6">
        <v>107</v>
      </c>
      <c r="B1052" s="6">
        <v>72</v>
      </c>
      <c r="C1052" s="6">
        <v>45</v>
      </c>
      <c r="D1052" s="7">
        <v>28.14938935</v>
      </c>
      <c r="E1052" s="8">
        <f t="shared" si="84"/>
        <v>28</v>
      </c>
      <c r="F1052" s="7">
        <v>81.544488819999998</v>
      </c>
      <c r="G1052" s="8">
        <f t="shared" si="85"/>
        <v>82</v>
      </c>
      <c r="H1052" s="9">
        <v>5.7907680460000002</v>
      </c>
      <c r="I1052" s="8">
        <f t="shared" si="86"/>
        <v>6</v>
      </c>
      <c r="J1052" s="10">
        <v>91.40508414</v>
      </c>
      <c r="K1052" s="8">
        <f t="shared" si="87"/>
        <v>91</v>
      </c>
      <c r="L1052" s="5" t="s">
        <v>131</v>
      </c>
    </row>
    <row r="1053" spans="1:12">
      <c r="A1053" s="6">
        <v>116</v>
      </c>
      <c r="B1053" s="6">
        <v>81</v>
      </c>
      <c r="C1053" s="6">
        <v>55</v>
      </c>
      <c r="D1053" s="7">
        <v>26.42313317</v>
      </c>
      <c r="E1053" s="8">
        <f t="shared" si="84"/>
        <v>26</v>
      </c>
      <c r="F1053" s="7">
        <v>83.699504399999995</v>
      </c>
      <c r="G1053" s="8">
        <f t="shared" si="85"/>
        <v>84</v>
      </c>
      <c r="H1053" s="9">
        <v>5.9155464149999997</v>
      </c>
      <c r="I1053" s="8">
        <f t="shared" si="86"/>
        <v>6</v>
      </c>
      <c r="J1053" s="10">
        <v>95.123220619999998</v>
      </c>
      <c r="K1053" s="8">
        <f t="shared" si="87"/>
        <v>95</v>
      </c>
      <c r="L1053" s="5" t="s">
        <v>131</v>
      </c>
    </row>
    <row r="1054" spans="1:12">
      <c r="A1054" s="6">
        <v>101</v>
      </c>
      <c r="B1054" s="6">
        <v>75</v>
      </c>
      <c r="C1054" s="6">
        <v>50</v>
      </c>
      <c r="D1054" s="7">
        <v>26.59386409</v>
      </c>
      <c r="E1054" s="8">
        <f t="shared" si="84"/>
        <v>27</v>
      </c>
      <c r="F1054" s="7">
        <v>81.407403009999996</v>
      </c>
      <c r="G1054" s="8">
        <f t="shared" si="85"/>
        <v>81</v>
      </c>
      <c r="H1054" s="9">
        <v>6.242528278</v>
      </c>
      <c r="I1054" s="8">
        <f t="shared" si="86"/>
        <v>6</v>
      </c>
      <c r="J1054" s="10">
        <v>109.9825551</v>
      </c>
      <c r="K1054" s="8">
        <f t="shared" si="87"/>
        <v>110</v>
      </c>
      <c r="L1054" s="5" t="s">
        <v>131</v>
      </c>
    </row>
    <row r="1055" spans="1:12">
      <c r="A1055" s="6">
        <v>93</v>
      </c>
      <c r="B1055" s="6">
        <v>81</v>
      </c>
      <c r="C1055" s="6">
        <v>50</v>
      </c>
      <c r="D1055" s="7">
        <v>27.718224769999999</v>
      </c>
      <c r="E1055" s="8">
        <f t="shared" si="84"/>
        <v>28</v>
      </c>
      <c r="F1055" s="7">
        <v>76.578531889999994</v>
      </c>
      <c r="G1055" s="8">
        <f t="shared" si="85"/>
        <v>77</v>
      </c>
      <c r="H1055" s="9">
        <v>6.0360792659999998</v>
      </c>
      <c r="I1055" s="8">
        <f t="shared" si="86"/>
        <v>6</v>
      </c>
      <c r="J1055" s="10">
        <v>102.2099836</v>
      </c>
      <c r="K1055" s="8">
        <f t="shared" si="87"/>
        <v>102</v>
      </c>
      <c r="L1055" s="5" t="s">
        <v>131</v>
      </c>
    </row>
    <row r="1056" spans="1:12">
      <c r="A1056" s="6">
        <v>95</v>
      </c>
      <c r="B1056" s="6">
        <v>75</v>
      </c>
      <c r="C1056" s="6">
        <v>45</v>
      </c>
      <c r="D1056" s="7">
        <v>28.983334320000001</v>
      </c>
      <c r="E1056" s="8">
        <f t="shared" si="84"/>
        <v>29</v>
      </c>
      <c r="F1056" s="7">
        <v>82.959582440000005</v>
      </c>
      <c r="G1056" s="8">
        <f t="shared" si="85"/>
        <v>83</v>
      </c>
      <c r="H1056" s="9">
        <v>5.8298985019999998</v>
      </c>
      <c r="I1056" s="8">
        <f t="shared" si="86"/>
        <v>6</v>
      </c>
      <c r="J1056" s="10">
        <v>109.022564</v>
      </c>
      <c r="K1056" s="8">
        <f t="shared" si="87"/>
        <v>109</v>
      </c>
      <c r="L1056" s="5" t="s">
        <v>131</v>
      </c>
    </row>
    <row r="1057" spans="1:12">
      <c r="A1057" s="6">
        <v>107</v>
      </c>
      <c r="B1057" s="6">
        <v>71</v>
      </c>
      <c r="C1057" s="6">
        <v>55</v>
      </c>
      <c r="D1057" s="7">
        <v>29.420179189999999</v>
      </c>
      <c r="E1057" s="8">
        <f t="shared" si="84"/>
        <v>29</v>
      </c>
      <c r="F1057" s="7">
        <v>83.967544959999998</v>
      </c>
      <c r="G1057" s="8">
        <f t="shared" si="85"/>
        <v>84</v>
      </c>
      <c r="H1057" s="9">
        <v>6.0880644510000002</v>
      </c>
      <c r="I1057" s="8">
        <f t="shared" si="86"/>
        <v>6</v>
      </c>
      <c r="J1057" s="10">
        <v>117.229079</v>
      </c>
      <c r="K1057" s="8">
        <f t="shared" si="87"/>
        <v>117</v>
      </c>
      <c r="L1057" s="5" t="s">
        <v>131</v>
      </c>
    </row>
    <row r="1058" spans="1:12">
      <c r="A1058" s="6">
        <v>83</v>
      </c>
      <c r="B1058" s="6">
        <v>94</v>
      </c>
      <c r="C1058" s="6">
        <v>47</v>
      </c>
      <c r="D1058" s="7">
        <v>27.39872329</v>
      </c>
      <c r="E1058" s="8">
        <f t="shared" si="84"/>
        <v>27</v>
      </c>
      <c r="F1058" s="7">
        <v>81.105234019999997</v>
      </c>
      <c r="G1058" s="8">
        <f t="shared" si="85"/>
        <v>81</v>
      </c>
      <c r="H1058" s="9">
        <v>6.4693709540000004</v>
      </c>
      <c r="I1058" s="8">
        <f t="shared" si="86"/>
        <v>6</v>
      </c>
      <c r="J1058" s="10">
        <v>112.1355384</v>
      </c>
      <c r="K1058" s="8">
        <f t="shared" si="87"/>
        <v>112</v>
      </c>
      <c r="L1058" s="5" t="s">
        <v>131</v>
      </c>
    </row>
    <row r="1059" spans="1:12">
      <c r="A1059" s="6">
        <v>102</v>
      </c>
      <c r="B1059" s="6">
        <v>73</v>
      </c>
      <c r="C1059" s="6">
        <v>54</v>
      </c>
      <c r="D1059" s="7">
        <v>26.4020227</v>
      </c>
      <c r="E1059" s="8">
        <f t="shared" si="84"/>
        <v>26</v>
      </c>
      <c r="F1059" s="7">
        <v>84.410076140000001</v>
      </c>
      <c r="G1059" s="8">
        <f t="shared" si="85"/>
        <v>84</v>
      </c>
      <c r="H1059" s="9">
        <v>5.7207269060000003</v>
      </c>
      <c r="I1059" s="8">
        <f t="shared" si="86"/>
        <v>6</v>
      </c>
      <c r="J1059" s="10">
        <v>111.01622589999999</v>
      </c>
      <c r="K1059" s="8">
        <f t="shared" si="87"/>
        <v>111</v>
      </c>
      <c r="L1059" s="5" t="s">
        <v>131</v>
      </c>
    </row>
    <row r="1060" spans="1:12">
      <c r="A1060" s="6">
        <v>86</v>
      </c>
      <c r="B1060" s="6">
        <v>79</v>
      </c>
      <c r="C1060" s="6">
        <v>45</v>
      </c>
      <c r="D1060" s="7">
        <v>27.812514520000001</v>
      </c>
      <c r="E1060" s="8">
        <f t="shared" si="84"/>
        <v>28</v>
      </c>
      <c r="F1060" s="7">
        <v>82.692854190000006</v>
      </c>
      <c r="G1060" s="8">
        <f t="shared" si="85"/>
        <v>83</v>
      </c>
      <c r="H1060" s="9">
        <v>5.8076641699999998</v>
      </c>
      <c r="I1060" s="8">
        <f t="shared" si="86"/>
        <v>6</v>
      </c>
      <c r="J1060" s="10">
        <v>99.209615139999997</v>
      </c>
      <c r="K1060" s="8">
        <f t="shared" si="87"/>
        <v>99</v>
      </c>
      <c r="L1060" s="5" t="s">
        <v>131</v>
      </c>
    </row>
    <row r="1061" spans="1:12">
      <c r="A1061" s="6">
        <v>117</v>
      </c>
      <c r="B1061" s="6">
        <v>86</v>
      </c>
      <c r="C1061" s="6">
        <v>53</v>
      </c>
      <c r="D1061" s="7">
        <v>25.19640218</v>
      </c>
      <c r="E1061" s="8">
        <f t="shared" si="84"/>
        <v>25</v>
      </c>
      <c r="F1061" s="7">
        <v>83.558298739999998</v>
      </c>
      <c r="G1061" s="8">
        <f t="shared" si="85"/>
        <v>84</v>
      </c>
      <c r="H1061" s="9">
        <v>5.7033817280000001</v>
      </c>
      <c r="I1061" s="8">
        <f t="shared" si="86"/>
        <v>6</v>
      </c>
      <c r="J1061" s="10">
        <v>115.8586081</v>
      </c>
      <c r="K1061" s="8">
        <f t="shared" si="87"/>
        <v>116</v>
      </c>
      <c r="L1061" s="5" t="s">
        <v>131</v>
      </c>
    </row>
    <row r="1062" spans="1:12">
      <c r="A1062" s="6">
        <v>111</v>
      </c>
      <c r="B1062" s="6">
        <v>79</v>
      </c>
      <c r="C1062" s="6">
        <v>53</v>
      </c>
      <c r="D1062" s="7">
        <v>28.311933379999999</v>
      </c>
      <c r="E1062" s="8">
        <f t="shared" si="84"/>
        <v>28</v>
      </c>
      <c r="F1062" s="7">
        <v>75.773637719999996</v>
      </c>
      <c r="G1062" s="8">
        <f t="shared" si="85"/>
        <v>76</v>
      </c>
      <c r="H1062" s="9">
        <v>6.1650012780000001</v>
      </c>
      <c r="I1062" s="8">
        <f t="shared" si="86"/>
        <v>6</v>
      </c>
      <c r="J1062" s="10">
        <v>119.69576499999999</v>
      </c>
      <c r="K1062" s="8">
        <f t="shared" si="87"/>
        <v>120</v>
      </c>
      <c r="L1062" s="5" t="s">
        <v>131</v>
      </c>
    </row>
    <row r="1063" spans="1:12">
      <c r="A1063" s="6">
        <v>95</v>
      </c>
      <c r="B1063" s="6">
        <v>74</v>
      </c>
      <c r="C1063" s="6">
        <v>50</v>
      </c>
      <c r="D1063" s="7">
        <v>25.901131280000001</v>
      </c>
      <c r="E1063" s="8">
        <f t="shared" si="84"/>
        <v>26</v>
      </c>
      <c r="F1063" s="7">
        <v>80.471527370000004</v>
      </c>
      <c r="G1063" s="8">
        <f t="shared" si="85"/>
        <v>80</v>
      </c>
      <c r="H1063" s="9">
        <v>6.0024816049999998</v>
      </c>
      <c r="I1063" s="8">
        <f t="shared" si="86"/>
        <v>6</v>
      </c>
      <c r="J1063" s="10">
        <v>110.10323</v>
      </c>
      <c r="K1063" s="8">
        <f t="shared" si="87"/>
        <v>110</v>
      </c>
      <c r="L1063" s="5" t="s">
        <v>131</v>
      </c>
    </row>
    <row r="1064" spans="1:12">
      <c r="A1064" s="6">
        <v>91</v>
      </c>
      <c r="B1064" s="6">
        <v>75</v>
      </c>
      <c r="C1064" s="6">
        <v>55</v>
      </c>
      <c r="D1064" s="7">
        <v>27.486129829999999</v>
      </c>
      <c r="E1064" s="8">
        <f t="shared" si="84"/>
        <v>27</v>
      </c>
      <c r="F1064" s="7">
        <v>76.112398490000004</v>
      </c>
      <c r="G1064" s="8">
        <f t="shared" si="85"/>
        <v>76</v>
      </c>
      <c r="H1064" s="9">
        <v>6.2123693629999996</v>
      </c>
      <c r="I1064" s="8">
        <f t="shared" si="86"/>
        <v>6</v>
      </c>
      <c r="J1064" s="10">
        <v>109.2768851</v>
      </c>
      <c r="K1064" s="8">
        <f t="shared" si="87"/>
        <v>109</v>
      </c>
      <c r="L1064" s="5" t="s">
        <v>131</v>
      </c>
    </row>
    <row r="1065" spans="1:12">
      <c r="A1065" s="6">
        <v>93</v>
      </c>
      <c r="B1065" s="6">
        <v>83</v>
      </c>
      <c r="C1065" s="6">
        <v>46</v>
      </c>
      <c r="D1065" s="7">
        <v>29.382540120000002</v>
      </c>
      <c r="E1065" s="8">
        <f t="shared" si="84"/>
        <v>29</v>
      </c>
      <c r="F1065" s="7">
        <v>83.504237349999997</v>
      </c>
      <c r="G1065" s="8">
        <f t="shared" si="85"/>
        <v>84</v>
      </c>
      <c r="H1065" s="9">
        <v>5.765308943</v>
      </c>
      <c r="I1065" s="8">
        <f t="shared" si="86"/>
        <v>6</v>
      </c>
      <c r="J1065" s="10">
        <v>109.24866470000001</v>
      </c>
      <c r="K1065" s="8">
        <f t="shared" si="87"/>
        <v>109</v>
      </c>
      <c r="L1065" s="5" t="s">
        <v>131</v>
      </c>
    </row>
    <row r="1066" spans="1:12">
      <c r="A1066" s="6">
        <v>92</v>
      </c>
      <c r="B1066" s="6">
        <v>85</v>
      </c>
      <c r="C1066" s="6">
        <v>51</v>
      </c>
      <c r="D1066" s="7">
        <v>29.221186280000001</v>
      </c>
      <c r="E1066" s="8">
        <f t="shared" si="84"/>
        <v>29</v>
      </c>
      <c r="F1066" s="7">
        <v>81.081836350000003</v>
      </c>
      <c r="G1066" s="8">
        <f t="shared" si="85"/>
        <v>81</v>
      </c>
      <c r="H1066" s="9">
        <v>5.740764682</v>
      </c>
      <c r="I1066" s="8">
        <f t="shared" si="86"/>
        <v>6</v>
      </c>
      <c r="J1066" s="10">
        <v>108.8616474</v>
      </c>
      <c r="K1066" s="8">
        <f t="shared" si="87"/>
        <v>109</v>
      </c>
      <c r="L1066" s="5" t="s">
        <v>131</v>
      </c>
    </row>
    <row r="1067" spans="1:12">
      <c r="A1067" s="6">
        <v>104</v>
      </c>
      <c r="B1067" s="6">
        <v>80</v>
      </c>
      <c r="C1067" s="6">
        <v>54</v>
      </c>
      <c r="D1067" s="7">
        <v>27.090621639999998</v>
      </c>
      <c r="E1067" s="8">
        <f t="shared" si="84"/>
        <v>27</v>
      </c>
      <c r="F1067" s="7">
        <v>81.335069059999995</v>
      </c>
      <c r="G1067" s="8">
        <f t="shared" si="85"/>
        <v>81</v>
      </c>
      <c r="H1067" s="9">
        <v>5.8791194549999997</v>
      </c>
      <c r="I1067" s="8">
        <f t="shared" si="86"/>
        <v>6</v>
      </c>
      <c r="J1067" s="10">
        <v>110.1331182</v>
      </c>
      <c r="K1067" s="8">
        <f t="shared" si="87"/>
        <v>110</v>
      </c>
      <c r="L1067" s="5" t="s">
        <v>131</v>
      </c>
    </row>
    <row r="1068" spans="1:12">
      <c r="A1068" s="6">
        <v>103</v>
      </c>
      <c r="B1068" s="6">
        <v>72</v>
      </c>
      <c r="C1068" s="6">
        <v>51</v>
      </c>
      <c r="D1068" s="7">
        <v>26.12643374</v>
      </c>
      <c r="E1068" s="8">
        <f t="shared" si="84"/>
        <v>26</v>
      </c>
      <c r="F1068" s="7">
        <v>81.813650069999994</v>
      </c>
      <c r="G1068" s="8">
        <f t="shared" si="85"/>
        <v>82</v>
      </c>
      <c r="H1068" s="9">
        <v>6.0994787449999999</v>
      </c>
      <c r="I1068" s="8">
        <f t="shared" si="86"/>
        <v>6</v>
      </c>
      <c r="J1068" s="10">
        <v>104.48128579999999</v>
      </c>
      <c r="K1068" s="8">
        <f t="shared" si="87"/>
        <v>104</v>
      </c>
      <c r="L1068" s="5" t="s">
        <v>131</v>
      </c>
    </row>
    <row r="1069" spans="1:12">
      <c r="A1069" s="6">
        <v>92</v>
      </c>
      <c r="B1069" s="6">
        <v>75</v>
      </c>
      <c r="C1069" s="6">
        <v>45</v>
      </c>
      <c r="D1069" s="7">
        <v>29.012077430000001</v>
      </c>
      <c r="E1069" s="8">
        <f t="shared" si="84"/>
        <v>29</v>
      </c>
      <c r="F1069" s="7">
        <v>77.951925270000004</v>
      </c>
      <c r="G1069" s="8">
        <f t="shared" si="85"/>
        <v>78</v>
      </c>
      <c r="H1069" s="9">
        <v>5.6744033590000003</v>
      </c>
      <c r="I1069" s="8">
        <f t="shared" si="86"/>
        <v>6</v>
      </c>
      <c r="J1069" s="10">
        <v>90.434954430000005</v>
      </c>
      <c r="K1069" s="8">
        <f t="shared" si="87"/>
        <v>90</v>
      </c>
      <c r="L1069" s="5" t="s">
        <v>131</v>
      </c>
    </row>
    <row r="1070" spans="1:12">
      <c r="A1070" s="6">
        <v>93</v>
      </c>
      <c r="B1070" s="6">
        <v>85</v>
      </c>
      <c r="C1070" s="6">
        <v>49</v>
      </c>
      <c r="D1070" s="7">
        <v>27.967991189999999</v>
      </c>
      <c r="E1070" s="8">
        <f t="shared" si="84"/>
        <v>28</v>
      </c>
      <c r="F1070" s="7">
        <v>79.286257090000007</v>
      </c>
      <c r="G1070" s="8">
        <f t="shared" si="85"/>
        <v>79</v>
      </c>
      <c r="H1070" s="9">
        <v>5.6942438470000001</v>
      </c>
      <c r="I1070" s="8">
        <f t="shared" si="86"/>
        <v>6</v>
      </c>
      <c r="J1070" s="10">
        <v>119.47655570000001</v>
      </c>
      <c r="K1070" s="8">
        <f t="shared" si="87"/>
        <v>119</v>
      </c>
      <c r="L1070" s="5" t="s">
        <v>131</v>
      </c>
    </row>
    <row r="1071" spans="1:12">
      <c r="A1071" s="6">
        <v>120</v>
      </c>
      <c r="B1071" s="6">
        <v>87</v>
      </c>
      <c r="C1071" s="6">
        <v>52</v>
      </c>
      <c r="D1071" s="7">
        <v>28.076445499999998</v>
      </c>
      <c r="E1071" s="8">
        <f t="shared" si="84"/>
        <v>28</v>
      </c>
      <c r="F1071" s="7">
        <v>76.055221149999994</v>
      </c>
      <c r="G1071" s="8">
        <f t="shared" si="85"/>
        <v>76</v>
      </c>
      <c r="H1071" s="9">
        <v>5.9054947029999996</v>
      </c>
      <c r="I1071" s="8">
        <f t="shared" si="86"/>
        <v>6</v>
      </c>
      <c r="J1071" s="10">
        <v>118.99235729999999</v>
      </c>
      <c r="K1071" s="8">
        <f t="shared" si="87"/>
        <v>119</v>
      </c>
      <c r="L1071" s="5" t="s">
        <v>131</v>
      </c>
    </row>
    <row r="1072" spans="1:12">
      <c r="A1072" s="6">
        <v>108</v>
      </c>
      <c r="B1072" s="6">
        <v>72</v>
      </c>
      <c r="C1072" s="6">
        <v>46</v>
      </c>
      <c r="D1072" s="7">
        <v>25.162782369999999</v>
      </c>
      <c r="E1072" s="8">
        <f t="shared" si="84"/>
        <v>25</v>
      </c>
      <c r="F1072" s="7">
        <v>84.978492410000001</v>
      </c>
      <c r="G1072" s="8">
        <f t="shared" si="85"/>
        <v>85</v>
      </c>
      <c r="H1072" s="9">
        <v>6.1108447210000003</v>
      </c>
      <c r="I1072" s="8">
        <f t="shared" si="86"/>
        <v>6</v>
      </c>
      <c r="J1072" s="10">
        <v>90.945546179999994</v>
      </c>
      <c r="K1072" s="8">
        <f t="shared" si="87"/>
        <v>91</v>
      </c>
      <c r="L1072" s="5" t="s">
        <v>131</v>
      </c>
    </row>
    <row r="1073" spans="1:12">
      <c r="A1073" s="6">
        <v>105</v>
      </c>
      <c r="B1073" s="6">
        <v>88</v>
      </c>
      <c r="C1073" s="6">
        <v>54</v>
      </c>
      <c r="D1073" s="7">
        <v>25.787498079999999</v>
      </c>
      <c r="E1073" s="8">
        <f t="shared" si="84"/>
        <v>26</v>
      </c>
      <c r="F1073" s="7">
        <v>84.511942239999996</v>
      </c>
      <c r="G1073" s="8">
        <f t="shared" si="85"/>
        <v>85</v>
      </c>
      <c r="H1073" s="9">
        <v>6.0204453170000001</v>
      </c>
      <c r="I1073" s="8">
        <f t="shared" si="86"/>
        <v>6</v>
      </c>
      <c r="J1073" s="10">
        <v>114.2005455</v>
      </c>
      <c r="K1073" s="8">
        <f t="shared" si="87"/>
        <v>114</v>
      </c>
      <c r="L1073" s="5" t="s">
        <v>131</v>
      </c>
    </row>
    <row r="1074" spans="1:12">
      <c r="A1074" s="6">
        <v>98</v>
      </c>
      <c r="B1074" s="6">
        <v>79</v>
      </c>
      <c r="C1074" s="6">
        <v>50</v>
      </c>
      <c r="D1074" s="7">
        <v>25.341197739999998</v>
      </c>
      <c r="E1074" s="8">
        <f t="shared" si="84"/>
        <v>25</v>
      </c>
      <c r="F1074" s="7">
        <v>84.473213139999999</v>
      </c>
      <c r="G1074" s="8">
        <f t="shared" si="85"/>
        <v>84</v>
      </c>
      <c r="H1074" s="9">
        <v>6.4359173079999996</v>
      </c>
      <c r="I1074" s="8">
        <f t="shared" si="86"/>
        <v>6</v>
      </c>
      <c r="J1074" s="10">
        <v>91.064933530000005</v>
      </c>
      <c r="K1074" s="8">
        <f t="shared" si="87"/>
        <v>91</v>
      </c>
      <c r="L1074" s="5" t="s">
        <v>131</v>
      </c>
    </row>
    <row r="1075" spans="1:12">
      <c r="A1075" s="6">
        <v>111</v>
      </c>
      <c r="B1075" s="6">
        <v>88</v>
      </c>
      <c r="C1075" s="6">
        <v>55</v>
      </c>
      <c r="D1075" s="7">
        <v>29.447954029999998</v>
      </c>
      <c r="E1075" s="8">
        <f t="shared" si="84"/>
        <v>29</v>
      </c>
      <c r="F1075" s="7">
        <v>78.349715369999998</v>
      </c>
      <c r="G1075" s="8">
        <f t="shared" si="85"/>
        <v>78</v>
      </c>
      <c r="H1075" s="9">
        <v>5.5053938330000003</v>
      </c>
      <c r="I1075" s="8">
        <f t="shared" si="86"/>
        <v>6</v>
      </c>
      <c r="J1075" s="10">
        <v>96.450425850000002</v>
      </c>
      <c r="K1075" s="8">
        <f t="shared" si="87"/>
        <v>96</v>
      </c>
      <c r="L1075" s="5" t="s">
        <v>131</v>
      </c>
    </row>
    <row r="1076" spans="1:12">
      <c r="A1076" s="6">
        <v>97</v>
      </c>
      <c r="B1076" s="6">
        <v>74</v>
      </c>
      <c r="C1076" s="6">
        <v>45</v>
      </c>
      <c r="D1076" s="7">
        <v>26.475226330000002</v>
      </c>
      <c r="E1076" s="8">
        <f t="shared" si="84"/>
        <v>26</v>
      </c>
      <c r="F1076" s="7">
        <v>78.518337819999999</v>
      </c>
      <c r="G1076" s="8">
        <f t="shared" si="85"/>
        <v>79</v>
      </c>
      <c r="H1076" s="9">
        <v>5.6777199019999998</v>
      </c>
      <c r="I1076" s="8">
        <f t="shared" si="86"/>
        <v>6</v>
      </c>
      <c r="J1076" s="10">
        <v>113.11610949999999</v>
      </c>
      <c r="K1076" s="8">
        <f t="shared" si="87"/>
        <v>113</v>
      </c>
      <c r="L1076" s="5" t="s">
        <v>131</v>
      </c>
    </row>
    <row r="1077" spans="1:12">
      <c r="A1077" s="6">
        <v>95</v>
      </c>
      <c r="B1077" s="6">
        <v>82</v>
      </c>
      <c r="C1077" s="6">
        <v>48</v>
      </c>
      <c r="D1077" s="7">
        <v>27.39489579</v>
      </c>
      <c r="E1077" s="8">
        <f t="shared" si="84"/>
        <v>27</v>
      </c>
      <c r="F1077" s="7">
        <v>83.311720030000004</v>
      </c>
      <c r="G1077" s="8">
        <f t="shared" si="85"/>
        <v>83</v>
      </c>
      <c r="H1077" s="9">
        <v>5.7190149889999997</v>
      </c>
      <c r="I1077" s="8">
        <f t="shared" si="86"/>
        <v>6</v>
      </c>
      <c r="J1077" s="10">
        <v>92.781336170000003</v>
      </c>
      <c r="K1077" s="8">
        <f t="shared" si="87"/>
        <v>93</v>
      </c>
      <c r="L1077" s="5" t="s">
        <v>131</v>
      </c>
    </row>
    <row r="1078" spans="1:12">
      <c r="A1078" s="6">
        <v>89</v>
      </c>
      <c r="B1078" s="6">
        <v>91</v>
      </c>
      <c r="C1078" s="6">
        <v>55</v>
      </c>
      <c r="D1078" s="7">
        <v>25.083474450000001</v>
      </c>
      <c r="E1078" s="8">
        <f t="shared" si="84"/>
        <v>25</v>
      </c>
      <c r="F1078" s="7">
        <v>80.261730999999997</v>
      </c>
      <c r="G1078" s="8">
        <f t="shared" si="85"/>
        <v>80</v>
      </c>
      <c r="H1078" s="9">
        <v>6.2755722980000002</v>
      </c>
      <c r="I1078" s="8">
        <f t="shared" si="86"/>
        <v>6</v>
      </c>
      <c r="J1078" s="10">
        <v>94.329614559999996</v>
      </c>
      <c r="K1078" s="8">
        <f t="shared" si="87"/>
        <v>94</v>
      </c>
      <c r="L1078" s="5" t="s">
        <v>131</v>
      </c>
    </row>
    <row r="1079" spans="1:12">
      <c r="A1079" s="6">
        <v>89</v>
      </c>
      <c r="B1079" s="6">
        <v>85</v>
      </c>
      <c r="C1079" s="6">
        <v>55</v>
      </c>
      <c r="D1079" s="7">
        <v>26.6719835</v>
      </c>
      <c r="E1079" s="8">
        <f t="shared" si="84"/>
        <v>27</v>
      </c>
      <c r="F1079" s="7">
        <v>76.485416549999997</v>
      </c>
      <c r="G1079" s="8">
        <f t="shared" si="85"/>
        <v>76</v>
      </c>
      <c r="H1079" s="9">
        <v>6.2753846070000003</v>
      </c>
      <c r="I1079" s="8">
        <f t="shared" si="86"/>
        <v>6</v>
      </c>
      <c r="J1079" s="10">
        <v>91.733585689999998</v>
      </c>
      <c r="K1079" s="8">
        <f t="shared" si="87"/>
        <v>92</v>
      </c>
      <c r="L1079" s="5" t="s">
        <v>131</v>
      </c>
    </row>
    <row r="1080" spans="1:12">
      <c r="A1080" s="6">
        <v>118</v>
      </c>
      <c r="B1080" s="6">
        <v>88</v>
      </c>
      <c r="C1080" s="6">
        <v>51</v>
      </c>
      <c r="D1080" s="7">
        <v>25.44926208</v>
      </c>
      <c r="E1080" s="8">
        <f t="shared" si="84"/>
        <v>25</v>
      </c>
      <c r="F1080" s="7">
        <v>79.49221962</v>
      </c>
      <c r="G1080" s="8">
        <f t="shared" si="85"/>
        <v>79</v>
      </c>
      <c r="H1080" s="9">
        <v>6.2019116419999998</v>
      </c>
      <c r="I1080" s="8">
        <f t="shared" si="86"/>
        <v>6</v>
      </c>
      <c r="J1080" s="10">
        <v>100.6619171</v>
      </c>
      <c r="K1080" s="8">
        <f t="shared" si="87"/>
        <v>101</v>
      </c>
      <c r="L1080" s="5" t="s">
        <v>131</v>
      </c>
    </row>
    <row r="1081" spans="1:12">
      <c r="A1081" s="6">
        <v>101</v>
      </c>
      <c r="B1081" s="6">
        <v>92</v>
      </c>
      <c r="C1081" s="6">
        <v>45</v>
      </c>
      <c r="D1081" s="7">
        <v>28.227767050000001</v>
      </c>
      <c r="E1081" s="8">
        <f t="shared" si="84"/>
        <v>28</v>
      </c>
      <c r="F1081" s="7">
        <v>80.643038399999995</v>
      </c>
      <c r="G1081" s="8">
        <f t="shared" si="85"/>
        <v>81</v>
      </c>
      <c r="H1081" s="9">
        <v>5.7580542570000004</v>
      </c>
      <c r="I1081" s="8">
        <f t="shared" si="86"/>
        <v>6</v>
      </c>
      <c r="J1081" s="10">
        <v>98.004030159999999</v>
      </c>
      <c r="K1081" s="8">
        <f t="shared" si="87"/>
        <v>98</v>
      </c>
      <c r="L1081" s="5" t="s">
        <v>131</v>
      </c>
    </row>
    <row r="1082" spans="1:12">
      <c r="A1082" s="6">
        <v>99</v>
      </c>
      <c r="B1082" s="6">
        <v>92</v>
      </c>
      <c r="C1082" s="6">
        <v>47</v>
      </c>
      <c r="D1082" s="7">
        <v>28.127950899999998</v>
      </c>
      <c r="E1082" s="8">
        <f t="shared" si="84"/>
        <v>28</v>
      </c>
      <c r="F1082" s="7">
        <v>77.482470730000003</v>
      </c>
      <c r="G1082" s="8">
        <f t="shared" si="85"/>
        <v>77</v>
      </c>
      <c r="H1082" s="9">
        <v>6.3239336469999996</v>
      </c>
      <c r="I1082" s="8">
        <f t="shared" si="86"/>
        <v>6</v>
      </c>
      <c r="J1082" s="10">
        <v>103.50453950000001</v>
      </c>
      <c r="K1082" s="8">
        <f t="shared" si="87"/>
        <v>104</v>
      </c>
      <c r="L1082" s="5" t="s">
        <v>131</v>
      </c>
    </row>
    <row r="1083" spans="1:12">
      <c r="A1083" s="6">
        <v>82</v>
      </c>
      <c r="B1083" s="6">
        <v>77</v>
      </c>
      <c r="C1083" s="6">
        <v>46</v>
      </c>
      <c r="D1083" s="7">
        <v>28.947046700000001</v>
      </c>
      <c r="E1083" s="8">
        <f t="shared" si="84"/>
        <v>29</v>
      </c>
      <c r="F1083" s="7">
        <v>82.188899800000002</v>
      </c>
      <c r="G1083" s="8">
        <f t="shared" si="85"/>
        <v>82</v>
      </c>
      <c r="H1083" s="9">
        <v>5.9011008409999999</v>
      </c>
      <c r="I1083" s="8">
        <f t="shared" si="86"/>
        <v>6</v>
      </c>
      <c r="J1083" s="10">
        <v>95.830164479999993</v>
      </c>
      <c r="K1083" s="8">
        <f t="shared" si="87"/>
        <v>96</v>
      </c>
      <c r="L1083" s="5" t="s">
        <v>131</v>
      </c>
    </row>
    <row r="1084" spans="1:12">
      <c r="A1084" s="6">
        <v>90</v>
      </c>
      <c r="B1084" s="6">
        <v>86</v>
      </c>
      <c r="C1084" s="6">
        <v>55</v>
      </c>
      <c r="D1084" s="7">
        <v>27.962367709999999</v>
      </c>
      <c r="E1084" s="8">
        <f t="shared" si="84"/>
        <v>28</v>
      </c>
      <c r="F1084" s="7">
        <v>84.154036140000002</v>
      </c>
      <c r="G1084" s="8">
        <f t="shared" si="85"/>
        <v>84</v>
      </c>
      <c r="H1084" s="9">
        <v>5.6444865819999999</v>
      </c>
      <c r="I1084" s="8">
        <f t="shared" si="86"/>
        <v>6</v>
      </c>
      <c r="J1084" s="10">
        <v>97.559866760000006</v>
      </c>
      <c r="K1084" s="8">
        <f t="shared" si="87"/>
        <v>98</v>
      </c>
      <c r="L1084" s="5" t="s">
        <v>131</v>
      </c>
    </row>
    <row r="1085" spans="1:12">
      <c r="A1085" s="6">
        <v>95</v>
      </c>
      <c r="B1085" s="6">
        <v>88</v>
      </c>
      <c r="C1085" s="6">
        <v>52</v>
      </c>
      <c r="D1085" s="7">
        <v>28.003160340000001</v>
      </c>
      <c r="E1085" s="8">
        <f t="shared" si="84"/>
        <v>28</v>
      </c>
      <c r="F1085" s="7">
        <v>78.900859980000007</v>
      </c>
      <c r="G1085" s="8">
        <f t="shared" si="85"/>
        <v>79</v>
      </c>
      <c r="H1085" s="9">
        <v>6.2354617719999998</v>
      </c>
      <c r="I1085" s="8">
        <f t="shared" si="86"/>
        <v>6</v>
      </c>
      <c r="J1085" s="10">
        <v>94.681803160000001</v>
      </c>
      <c r="K1085" s="8">
        <f t="shared" si="87"/>
        <v>95</v>
      </c>
      <c r="L1085" s="5" t="s">
        <v>131</v>
      </c>
    </row>
    <row r="1086" spans="1:12">
      <c r="A1086" s="6">
        <v>104</v>
      </c>
      <c r="B1086" s="6">
        <v>73</v>
      </c>
      <c r="C1086" s="6">
        <v>46</v>
      </c>
      <c r="D1086" s="7">
        <v>29.140091900000002</v>
      </c>
      <c r="E1086" s="8">
        <f t="shared" si="84"/>
        <v>29</v>
      </c>
      <c r="F1086" s="7">
        <v>80.119022799999996</v>
      </c>
      <c r="G1086" s="8">
        <f t="shared" si="85"/>
        <v>80</v>
      </c>
      <c r="H1086" s="9">
        <v>6.2823623700000004</v>
      </c>
      <c r="I1086" s="8">
        <f t="shared" si="86"/>
        <v>6</v>
      </c>
      <c r="J1086" s="10">
        <v>90.451428669999999</v>
      </c>
      <c r="K1086" s="8">
        <f t="shared" si="87"/>
        <v>90</v>
      </c>
      <c r="L1086" s="5" t="s">
        <v>131</v>
      </c>
    </row>
    <row r="1087" spans="1:12">
      <c r="A1087" s="6">
        <v>102</v>
      </c>
      <c r="B1087" s="6">
        <v>73</v>
      </c>
      <c r="C1087" s="6">
        <v>52</v>
      </c>
      <c r="D1087" s="7">
        <v>27.912210399999999</v>
      </c>
      <c r="E1087" s="8">
        <f t="shared" si="84"/>
        <v>28</v>
      </c>
      <c r="F1087" s="7">
        <v>83.363076829999997</v>
      </c>
      <c r="G1087" s="8">
        <f t="shared" si="85"/>
        <v>83</v>
      </c>
      <c r="H1087" s="9">
        <v>6.3560909050000003</v>
      </c>
      <c r="I1087" s="8">
        <f t="shared" si="86"/>
        <v>6</v>
      </c>
      <c r="J1087" s="10">
        <v>90.242115290000001</v>
      </c>
      <c r="K1087" s="8">
        <f t="shared" si="87"/>
        <v>90</v>
      </c>
      <c r="L1087" s="5" t="s">
        <v>131</v>
      </c>
    </row>
    <row r="1088" spans="1:12">
      <c r="A1088" s="6">
        <v>100</v>
      </c>
      <c r="B1088" s="6">
        <v>74</v>
      </c>
      <c r="C1088" s="6">
        <v>52</v>
      </c>
      <c r="D1088" s="7">
        <v>25.43480512</v>
      </c>
      <c r="E1088" s="8">
        <f t="shared" si="84"/>
        <v>25</v>
      </c>
      <c r="F1088" s="7">
        <v>81.539777970000003</v>
      </c>
      <c r="G1088" s="8">
        <f t="shared" si="85"/>
        <v>82</v>
      </c>
      <c r="H1088" s="9">
        <v>5.8372582350000002</v>
      </c>
      <c r="I1088" s="8">
        <f t="shared" si="86"/>
        <v>6</v>
      </c>
      <c r="J1088" s="10">
        <v>96.478003909999998</v>
      </c>
      <c r="K1088" s="8">
        <f t="shared" si="87"/>
        <v>96</v>
      </c>
      <c r="L1088" s="5" t="s">
        <v>131</v>
      </c>
    </row>
    <row r="1089" spans="1:12">
      <c r="A1089" s="6">
        <v>94</v>
      </c>
      <c r="B1089" s="6">
        <v>89</v>
      </c>
      <c r="C1089" s="6">
        <v>48</v>
      </c>
      <c r="D1089" s="7">
        <v>28.559809720000001</v>
      </c>
      <c r="E1089" s="8">
        <f t="shared" si="84"/>
        <v>29</v>
      </c>
      <c r="F1089" s="7">
        <v>84.516023219999994</v>
      </c>
      <c r="G1089" s="8">
        <f t="shared" si="85"/>
        <v>85</v>
      </c>
      <c r="H1089" s="9">
        <v>5.6534379020000003</v>
      </c>
      <c r="I1089" s="8">
        <f t="shared" si="86"/>
        <v>6</v>
      </c>
      <c r="J1089" s="10">
        <v>111.0843029</v>
      </c>
      <c r="K1089" s="8">
        <f t="shared" si="87"/>
        <v>111</v>
      </c>
      <c r="L1089" s="5" t="s">
        <v>131</v>
      </c>
    </row>
    <row r="1090" spans="1:12">
      <c r="A1090" s="6">
        <v>99</v>
      </c>
      <c r="B1090" s="6">
        <v>70</v>
      </c>
      <c r="C1090" s="6">
        <v>46</v>
      </c>
      <c r="D1090" s="7">
        <v>26.595807829999998</v>
      </c>
      <c r="E1090" s="8">
        <f t="shared" si="84"/>
        <v>27</v>
      </c>
      <c r="F1090" s="7">
        <v>82.995567440000002</v>
      </c>
      <c r="G1090" s="8">
        <f t="shared" si="85"/>
        <v>83</v>
      </c>
      <c r="H1090" s="9">
        <v>5.7274699470000003</v>
      </c>
      <c r="I1090" s="8">
        <f t="shared" si="86"/>
        <v>6</v>
      </c>
      <c r="J1090" s="10">
        <v>100.5123341</v>
      </c>
      <c r="K1090" s="8">
        <f t="shared" si="87"/>
        <v>101</v>
      </c>
      <c r="L1090" s="5" t="s">
        <v>131</v>
      </c>
    </row>
    <row r="1091" spans="1:12">
      <c r="A1091" s="6">
        <v>112</v>
      </c>
      <c r="B1091" s="6">
        <v>87</v>
      </c>
      <c r="C1091" s="6">
        <v>48</v>
      </c>
      <c r="D1091" s="7">
        <v>27.197116229999999</v>
      </c>
      <c r="E1091" s="8">
        <f t="shared" ref="E1091:E1154" si="88">ROUND(D1091, 0)</f>
        <v>27</v>
      </c>
      <c r="F1091" s="7">
        <v>77.397062899999995</v>
      </c>
      <c r="G1091" s="8">
        <f t="shared" ref="G1091:G1154" si="89">ROUND(F1091, 0)</f>
        <v>77</v>
      </c>
      <c r="H1091" s="9">
        <v>6.200111068</v>
      </c>
      <c r="I1091" s="8">
        <f t="shared" ref="I1091:I1154" si="90">ROUND(H1091, 0)</f>
        <v>6</v>
      </c>
      <c r="J1091" s="10">
        <v>99.469504650000005</v>
      </c>
      <c r="K1091" s="8">
        <f t="shared" ref="K1091:K1154" si="91">ROUND(J1091, 0)</f>
        <v>99</v>
      </c>
      <c r="L1091" s="5" t="s">
        <v>131</v>
      </c>
    </row>
    <row r="1092" spans="1:12">
      <c r="A1092" s="6">
        <v>117</v>
      </c>
      <c r="B1092" s="6">
        <v>82</v>
      </c>
      <c r="C1092" s="6">
        <v>45</v>
      </c>
      <c r="D1092" s="7">
        <v>25.293915160000001</v>
      </c>
      <c r="E1092" s="8">
        <f t="shared" si="88"/>
        <v>25</v>
      </c>
      <c r="F1092" s="7">
        <v>79.291221980000003</v>
      </c>
      <c r="G1092" s="8">
        <f t="shared" si="89"/>
        <v>79</v>
      </c>
      <c r="H1092" s="9">
        <v>5.6144714779999996</v>
      </c>
      <c r="I1092" s="8">
        <f t="shared" si="90"/>
        <v>6</v>
      </c>
      <c r="J1092" s="10">
        <v>105.4220251</v>
      </c>
      <c r="K1092" s="8">
        <f t="shared" si="91"/>
        <v>105</v>
      </c>
      <c r="L1092" s="5" t="s">
        <v>131</v>
      </c>
    </row>
    <row r="1093" spans="1:12">
      <c r="A1093" s="6">
        <v>96</v>
      </c>
      <c r="B1093" s="6">
        <v>86</v>
      </c>
      <c r="C1093" s="6">
        <v>51</v>
      </c>
      <c r="D1093" s="7">
        <v>29.908885219999998</v>
      </c>
      <c r="E1093" s="8">
        <f t="shared" si="88"/>
        <v>30</v>
      </c>
      <c r="F1093" s="7">
        <v>76.98740841</v>
      </c>
      <c r="G1093" s="8">
        <f t="shared" si="89"/>
        <v>77</v>
      </c>
      <c r="H1093" s="9">
        <v>6.2573697990000001</v>
      </c>
      <c r="I1093" s="8">
        <f t="shared" si="90"/>
        <v>6</v>
      </c>
      <c r="J1093" s="10">
        <v>91.999647120000006</v>
      </c>
      <c r="K1093" s="8">
        <f t="shared" si="91"/>
        <v>92</v>
      </c>
      <c r="L1093" s="5" t="s">
        <v>131</v>
      </c>
    </row>
    <row r="1094" spans="1:12">
      <c r="A1094" s="6">
        <v>113</v>
      </c>
      <c r="B1094" s="6">
        <v>85</v>
      </c>
      <c r="C1094" s="6">
        <v>45</v>
      </c>
      <c r="D1094" s="7">
        <v>27.949724629999999</v>
      </c>
      <c r="E1094" s="8">
        <f t="shared" si="88"/>
        <v>28</v>
      </c>
      <c r="F1094" s="7">
        <v>76.63713353</v>
      </c>
      <c r="G1094" s="8">
        <f t="shared" si="89"/>
        <v>77</v>
      </c>
      <c r="H1094" s="9">
        <v>6.0374308360000004</v>
      </c>
      <c r="I1094" s="8">
        <f t="shared" si="90"/>
        <v>6</v>
      </c>
      <c r="J1094" s="10">
        <v>109.09216309999999</v>
      </c>
      <c r="K1094" s="8">
        <f t="shared" si="91"/>
        <v>109</v>
      </c>
      <c r="L1094" s="5" t="s">
        <v>131</v>
      </c>
    </row>
    <row r="1095" spans="1:12">
      <c r="A1095" s="6">
        <v>105</v>
      </c>
      <c r="B1095" s="6">
        <v>93</v>
      </c>
      <c r="C1095" s="6">
        <v>46</v>
      </c>
      <c r="D1095" s="7">
        <v>25.01018457</v>
      </c>
      <c r="E1095" s="8">
        <f t="shared" si="88"/>
        <v>25</v>
      </c>
      <c r="F1095" s="7">
        <v>78.762609380000001</v>
      </c>
      <c r="G1095" s="8">
        <f t="shared" si="89"/>
        <v>79</v>
      </c>
      <c r="H1095" s="9">
        <v>5.7604575579999997</v>
      </c>
      <c r="I1095" s="8">
        <f t="shared" si="90"/>
        <v>6</v>
      </c>
      <c r="J1095" s="10">
        <v>108.3690513</v>
      </c>
      <c r="K1095" s="8">
        <f t="shared" si="91"/>
        <v>108</v>
      </c>
      <c r="L1095" s="5" t="s">
        <v>131</v>
      </c>
    </row>
    <row r="1096" spans="1:12">
      <c r="A1096" s="6">
        <v>85</v>
      </c>
      <c r="B1096" s="6">
        <v>89</v>
      </c>
      <c r="C1096" s="6">
        <v>51</v>
      </c>
      <c r="D1096" s="7">
        <v>29.211448709999999</v>
      </c>
      <c r="E1096" s="8">
        <f t="shared" si="88"/>
        <v>29</v>
      </c>
      <c r="F1096" s="7">
        <v>84.701899229999995</v>
      </c>
      <c r="G1096" s="8">
        <f t="shared" si="89"/>
        <v>85</v>
      </c>
      <c r="H1096" s="9">
        <v>6.1581644219999996</v>
      </c>
      <c r="I1096" s="8">
        <f t="shared" si="90"/>
        <v>6</v>
      </c>
      <c r="J1096" s="10">
        <v>108.5501443</v>
      </c>
      <c r="K1096" s="8">
        <f t="shared" si="91"/>
        <v>109</v>
      </c>
      <c r="L1096" s="5" t="s">
        <v>131</v>
      </c>
    </row>
    <row r="1097" spans="1:12">
      <c r="A1097" s="6">
        <v>108</v>
      </c>
      <c r="B1097" s="6">
        <v>94</v>
      </c>
      <c r="C1097" s="6">
        <v>47</v>
      </c>
      <c r="D1097" s="7">
        <v>27.359116270000001</v>
      </c>
      <c r="E1097" s="8">
        <f t="shared" si="88"/>
        <v>27</v>
      </c>
      <c r="F1097" s="7">
        <v>84.546250060000006</v>
      </c>
      <c r="G1097" s="8">
        <f t="shared" si="89"/>
        <v>85</v>
      </c>
      <c r="H1097" s="9">
        <v>6.387431383</v>
      </c>
      <c r="I1097" s="8">
        <f t="shared" si="90"/>
        <v>6</v>
      </c>
      <c r="J1097" s="10">
        <v>90.812504570000002</v>
      </c>
      <c r="K1097" s="8">
        <f t="shared" si="91"/>
        <v>91</v>
      </c>
      <c r="L1097" s="5" t="s">
        <v>131</v>
      </c>
    </row>
    <row r="1098" spans="1:12">
      <c r="A1098" s="6">
        <v>92</v>
      </c>
      <c r="B1098" s="6">
        <v>81</v>
      </c>
      <c r="C1098" s="6">
        <v>52</v>
      </c>
      <c r="D1098" s="7">
        <v>28.010680399999998</v>
      </c>
      <c r="E1098" s="8">
        <f t="shared" si="88"/>
        <v>28</v>
      </c>
      <c r="F1098" s="7">
        <v>76.52808057</v>
      </c>
      <c r="G1098" s="8">
        <f t="shared" si="89"/>
        <v>77</v>
      </c>
      <c r="H1098" s="9">
        <v>5.8914138950000003</v>
      </c>
      <c r="I1098" s="8">
        <f t="shared" si="90"/>
        <v>6</v>
      </c>
      <c r="J1098" s="10">
        <v>103.70407830000001</v>
      </c>
      <c r="K1098" s="8">
        <f t="shared" si="91"/>
        <v>104</v>
      </c>
      <c r="L1098" s="5" t="s">
        <v>131</v>
      </c>
    </row>
    <row r="1099" spans="1:12">
      <c r="A1099" s="6">
        <v>110</v>
      </c>
      <c r="B1099" s="6">
        <v>71</v>
      </c>
      <c r="C1099" s="6">
        <v>54</v>
      </c>
      <c r="D1099" s="7">
        <v>28.672089150000001</v>
      </c>
      <c r="E1099" s="8">
        <f t="shared" si="88"/>
        <v>29</v>
      </c>
      <c r="F1099" s="7">
        <v>82.207936129999993</v>
      </c>
      <c r="G1099" s="8">
        <f t="shared" si="89"/>
        <v>82</v>
      </c>
      <c r="H1099" s="9">
        <v>5.7254189609999999</v>
      </c>
      <c r="I1099" s="8">
        <f t="shared" si="90"/>
        <v>6</v>
      </c>
      <c r="J1099" s="10">
        <v>94.379874959999995</v>
      </c>
      <c r="K1099" s="8">
        <f t="shared" si="91"/>
        <v>94</v>
      </c>
      <c r="L1099" s="5" t="s">
        <v>131</v>
      </c>
    </row>
    <row r="1100" spans="1:12">
      <c r="A1100" s="6">
        <v>82</v>
      </c>
      <c r="B1100" s="6">
        <v>75</v>
      </c>
      <c r="C1100" s="6">
        <v>55</v>
      </c>
      <c r="D1100" s="7">
        <v>27.345851469999999</v>
      </c>
      <c r="E1100" s="8">
        <f t="shared" si="88"/>
        <v>27</v>
      </c>
      <c r="F1100" s="7">
        <v>78.487383500000007</v>
      </c>
      <c r="G1100" s="8">
        <f t="shared" si="89"/>
        <v>78</v>
      </c>
      <c r="H1100" s="9">
        <v>6.2810695049999996</v>
      </c>
      <c r="I1100" s="8">
        <f t="shared" si="90"/>
        <v>6</v>
      </c>
      <c r="J1100" s="10">
        <v>92.155243319999997</v>
      </c>
      <c r="K1100" s="8">
        <f t="shared" si="91"/>
        <v>92</v>
      </c>
      <c r="L1100" s="5" t="s">
        <v>131</v>
      </c>
    </row>
    <row r="1101" spans="1:12">
      <c r="A1101" s="6">
        <v>117</v>
      </c>
      <c r="B1101" s="6">
        <v>81</v>
      </c>
      <c r="C1101" s="6">
        <v>53</v>
      </c>
      <c r="D1101" s="7">
        <v>29.507045980000001</v>
      </c>
      <c r="E1101" s="8">
        <f t="shared" si="88"/>
        <v>30</v>
      </c>
      <c r="F1101" s="7">
        <v>78.205856130000001</v>
      </c>
      <c r="G1101" s="8">
        <f t="shared" si="89"/>
        <v>78</v>
      </c>
      <c r="H1101" s="9">
        <v>5.507641778</v>
      </c>
      <c r="I1101" s="8">
        <f t="shared" si="90"/>
        <v>6</v>
      </c>
      <c r="J1101" s="10">
        <v>98.125658290000004</v>
      </c>
      <c r="K1101" s="8">
        <f t="shared" si="91"/>
        <v>98</v>
      </c>
      <c r="L1101" s="5" t="s">
        <v>131</v>
      </c>
    </row>
    <row r="1102" spans="1:12">
      <c r="A1102" s="6">
        <v>2</v>
      </c>
      <c r="B1102" s="6">
        <v>40</v>
      </c>
      <c r="C1102" s="6">
        <v>27</v>
      </c>
      <c r="D1102" s="7">
        <v>29.737700449999998</v>
      </c>
      <c r="E1102" s="8">
        <f t="shared" si="88"/>
        <v>30</v>
      </c>
      <c r="F1102" s="7">
        <v>47.548851740000003</v>
      </c>
      <c r="G1102" s="8">
        <f t="shared" si="89"/>
        <v>48</v>
      </c>
      <c r="H1102" s="9">
        <v>5.9546266040000004</v>
      </c>
      <c r="I1102" s="8">
        <f t="shared" si="90"/>
        <v>6</v>
      </c>
      <c r="J1102" s="10">
        <v>90.095868539999998</v>
      </c>
      <c r="K1102" s="8">
        <f t="shared" si="91"/>
        <v>90</v>
      </c>
      <c r="L1102" s="5" t="s">
        <v>142</v>
      </c>
    </row>
    <row r="1103" spans="1:12">
      <c r="A1103" s="6">
        <v>39</v>
      </c>
      <c r="B1103" s="6">
        <v>24</v>
      </c>
      <c r="C1103" s="6">
        <v>31</v>
      </c>
      <c r="D1103" s="7">
        <v>33.556955610000003</v>
      </c>
      <c r="E1103" s="8">
        <f t="shared" si="88"/>
        <v>34</v>
      </c>
      <c r="F1103" s="7">
        <v>53.729798260000003</v>
      </c>
      <c r="G1103" s="8">
        <f t="shared" si="89"/>
        <v>54</v>
      </c>
      <c r="H1103" s="9">
        <v>4.7571148970000001</v>
      </c>
      <c r="I1103" s="8">
        <f t="shared" si="90"/>
        <v>5</v>
      </c>
      <c r="J1103" s="10">
        <v>98.67527561</v>
      </c>
      <c r="K1103" s="8">
        <f t="shared" si="91"/>
        <v>99</v>
      </c>
      <c r="L1103" s="5" t="s">
        <v>142</v>
      </c>
    </row>
    <row r="1104" spans="1:12">
      <c r="A1104" s="6">
        <v>21</v>
      </c>
      <c r="B1104" s="6">
        <v>26</v>
      </c>
      <c r="C1104" s="6">
        <v>27</v>
      </c>
      <c r="D1104" s="7">
        <v>27.003155450000001</v>
      </c>
      <c r="E1104" s="8">
        <f t="shared" si="88"/>
        <v>27</v>
      </c>
      <c r="F1104" s="7">
        <v>47.675254340000002</v>
      </c>
      <c r="G1104" s="8">
        <f t="shared" si="89"/>
        <v>48</v>
      </c>
      <c r="H1104" s="9">
        <v>5.6995869719999996</v>
      </c>
      <c r="I1104" s="8">
        <f t="shared" si="90"/>
        <v>6</v>
      </c>
      <c r="J1104" s="10">
        <v>95.851183259999999</v>
      </c>
      <c r="K1104" s="8">
        <f t="shared" si="91"/>
        <v>96</v>
      </c>
      <c r="L1104" s="5" t="s">
        <v>142</v>
      </c>
    </row>
    <row r="1105" spans="1:12">
      <c r="A1105" s="6">
        <v>25</v>
      </c>
      <c r="B1105" s="6">
        <v>22</v>
      </c>
      <c r="C1105" s="6">
        <v>25</v>
      </c>
      <c r="D1105" s="7">
        <v>33.561501839999998</v>
      </c>
      <c r="E1105" s="8">
        <f t="shared" si="88"/>
        <v>34</v>
      </c>
      <c r="F1105" s="7">
        <v>45.535566029999998</v>
      </c>
      <c r="G1105" s="8">
        <f t="shared" si="89"/>
        <v>46</v>
      </c>
      <c r="H1105" s="9">
        <v>5.9774138030000001</v>
      </c>
      <c r="I1105" s="8">
        <f t="shared" si="90"/>
        <v>6</v>
      </c>
      <c r="J1105" s="10">
        <v>95.705259130000002</v>
      </c>
      <c r="K1105" s="8">
        <f t="shared" si="91"/>
        <v>96</v>
      </c>
      <c r="L1105" s="5" t="s">
        <v>142</v>
      </c>
    </row>
    <row r="1106" spans="1:12">
      <c r="A1106" s="6">
        <v>0</v>
      </c>
      <c r="B1106" s="6">
        <v>21</v>
      </c>
      <c r="C1106" s="6">
        <v>32</v>
      </c>
      <c r="D1106" s="7">
        <v>35.898556249999999</v>
      </c>
      <c r="E1106" s="8">
        <f t="shared" si="88"/>
        <v>36</v>
      </c>
      <c r="F1106" s="7">
        <v>54.259641960000003</v>
      </c>
      <c r="G1106" s="8">
        <f t="shared" si="89"/>
        <v>54</v>
      </c>
      <c r="H1106" s="9">
        <v>6.4301394360000002</v>
      </c>
      <c r="I1106" s="8">
        <f t="shared" si="90"/>
        <v>6</v>
      </c>
      <c r="J1106" s="10">
        <v>92.197217359999996</v>
      </c>
      <c r="K1106" s="8">
        <f t="shared" si="91"/>
        <v>92</v>
      </c>
      <c r="L1106" s="5" t="s">
        <v>142</v>
      </c>
    </row>
    <row r="1107" spans="1:12">
      <c r="A1107" s="6">
        <v>20</v>
      </c>
      <c r="B1107" s="6">
        <v>19</v>
      </c>
      <c r="C1107" s="6">
        <v>35</v>
      </c>
      <c r="D1107" s="7">
        <v>34.177197820000004</v>
      </c>
      <c r="E1107" s="8">
        <f t="shared" si="88"/>
        <v>34</v>
      </c>
      <c r="F1107" s="7">
        <v>50.621615859999999</v>
      </c>
      <c r="G1107" s="8">
        <f t="shared" si="89"/>
        <v>51</v>
      </c>
      <c r="H1107" s="9">
        <v>6.1139350869999998</v>
      </c>
      <c r="I1107" s="8">
        <f t="shared" si="90"/>
        <v>6</v>
      </c>
      <c r="J1107" s="10">
        <v>98.006879889999993</v>
      </c>
      <c r="K1107" s="8">
        <f t="shared" si="91"/>
        <v>98</v>
      </c>
      <c r="L1107" s="5" t="s">
        <v>142</v>
      </c>
    </row>
    <row r="1108" spans="1:12">
      <c r="A1108" s="6">
        <v>19</v>
      </c>
      <c r="B1108" s="6">
        <v>21</v>
      </c>
      <c r="C1108" s="6">
        <v>34</v>
      </c>
      <c r="D1108" s="7">
        <v>30.01592643</v>
      </c>
      <c r="E1108" s="8">
        <f t="shared" si="88"/>
        <v>30</v>
      </c>
      <c r="F1108" s="7">
        <v>53.192123809999998</v>
      </c>
      <c r="G1108" s="8">
        <f t="shared" si="89"/>
        <v>53</v>
      </c>
      <c r="H1108" s="9">
        <v>5.0742726920000001</v>
      </c>
      <c r="I1108" s="8">
        <f t="shared" si="90"/>
        <v>5</v>
      </c>
      <c r="J1108" s="10">
        <v>97.728431819999997</v>
      </c>
      <c r="K1108" s="8">
        <f t="shared" si="91"/>
        <v>98</v>
      </c>
      <c r="L1108" s="5" t="s">
        <v>142</v>
      </c>
    </row>
    <row r="1109" spans="1:12">
      <c r="A1109" s="6">
        <v>18</v>
      </c>
      <c r="B1109" s="6">
        <v>17</v>
      </c>
      <c r="C1109" s="6">
        <v>31</v>
      </c>
      <c r="D1109" s="7">
        <v>31.745921339999999</v>
      </c>
      <c r="E1109" s="8">
        <f t="shared" si="88"/>
        <v>32</v>
      </c>
      <c r="F1109" s="7">
        <v>45.161278590000002</v>
      </c>
      <c r="G1109" s="8">
        <f t="shared" si="89"/>
        <v>45</v>
      </c>
      <c r="H1109" s="9">
        <v>5.6675077060000003</v>
      </c>
      <c r="I1109" s="8">
        <f t="shared" si="90"/>
        <v>6</v>
      </c>
      <c r="J1109" s="10">
        <v>93.754415859999995</v>
      </c>
      <c r="K1109" s="8">
        <f t="shared" si="91"/>
        <v>94</v>
      </c>
      <c r="L1109" s="5" t="s">
        <v>142</v>
      </c>
    </row>
    <row r="1110" spans="1:12">
      <c r="A1110" s="6">
        <v>11</v>
      </c>
      <c r="B1110" s="6">
        <v>36</v>
      </c>
      <c r="C1110" s="6">
        <v>33</v>
      </c>
      <c r="D1110" s="7">
        <v>35.990096790000003</v>
      </c>
      <c r="E1110" s="8">
        <f t="shared" si="88"/>
        <v>36</v>
      </c>
      <c r="F1110" s="7">
        <v>52.227804890000002</v>
      </c>
      <c r="G1110" s="8">
        <f t="shared" si="89"/>
        <v>52</v>
      </c>
      <c r="H1110" s="9">
        <v>5.978634285</v>
      </c>
      <c r="I1110" s="8">
        <f t="shared" si="90"/>
        <v>6</v>
      </c>
      <c r="J1110" s="10">
        <v>95.371348400000002</v>
      </c>
      <c r="K1110" s="8">
        <f t="shared" si="91"/>
        <v>95</v>
      </c>
      <c r="L1110" s="5" t="s">
        <v>142</v>
      </c>
    </row>
    <row r="1111" spans="1:12">
      <c r="A1111" s="6">
        <v>30</v>
      </c>
      <c r="B1111" s="6">
        <v>28</v>
      </c>
      <c r="C1111" s="6">
        <v>30</v>
      </c>
      <c r="D1111" s="7">
        <v>31.866413779999998</v>
      </c>
      <c r="E1111" s="8">
        <f t="shared" si="88"/>
        <v>32</v>
      </c>
      <c r="F1111" s="7">
        <v>52.193315949999999</v>
      </c>
      <c r="G1111" s="8">
        <f t="shared" si="89"/>
        <v>52</v>
      </c>
      <c r="H1111" s="9">
        <v>5.0646133139999998</v>
      </c>
      <c r="I1111" s="8">
        <f t="shared" si="90"/>
        <v>5</v>
      </c>
      <c r="J1111" s="10">
        <v>98.467686420000007</v>
      </c>
      <c r="K1111" s="8">
        <f t="shared" si="91"/>
        <v>98</v>
      </c>
      <c r="L1111" s="5" t="s">
        <v>142</v>
      </c>
    </row>
    <row r="1112" spans="1:12">
      <c r="A1112" s="6">
        <v>18</v>
      </c>
      <c r="B1112" s="6">
        <v>19</v>
      </c>
      <c r="C1112" s="6">
        <v>27</v>
      </c>
      <c r="D1112" s="7">
        <v>27.755186640000002</v>
      </c>
      <c r="E1112" s="8">
        <f t="shared" si="88"/>
        <v>28</v>
      </c>
      <c r="F1112" s="7">
        <v>52.346058059999997</v>
      </c>
      <c r="G1112" s="8">
        <f t="shared" si="89"/>
        <v>52</v>
      </c>
      <c r="H1112" s="9">
        <v>4.7723859859999997</v>
      </c>
      <c r="I1112" s="8">
        <f t="shared" si="90"/>
        <v>5</v>
      </c>
      <c r="J1112" s="10">
        <v>94.112133450000002</v>
      </c>
      <c r="K1112" s="8">
        <f t="shared" si="91"/>
        <v>94</v>
      </c>
      <c r="L1112" s="5" t="s">
        <v>142</v>
      </c>
    </row>
    <row r="1113" spans="1:12">
      <c r="A1113" s="6">
        <v>23</v>
      </c>
      <c r="B1113" s="6">
        <v>23</v>
      </c>
      <c r="C1113" s="6">
        <v>27</v>
      </c>
      <c r="D1113" s="7">
        <v>34.724131919999998</v>
      </c>
      <c r="E1113" s="8">
        <f t="shared" si="88"/>
        <v>35</v>
      </c>
      <c r="F1113" s="7">
        <v>51.427178099999999</v>
      </c>
      <c r="G1113" s="8">
        <f t="shared" si="89"/>
        <v>51</v>
      </c>
      <c r="H1113" s="9">
        <v>5.161148592</v>
      </c>
      <c r="I1113" s="8">
        <f t="shared" si="90"/>
        <v>5</v>
      </c>
      <c r="J1113" s="10">
        <v>97.312580830000002</v>
      </c>
      <c r="K1113" s="8">
        <f t="shared" si="91"/>
        <v>97</v>
      </c>
      <c r="L1113" s="5" t="s">
        <v>142</v>
      </c>
    </row>
    <row r="1114" spans="1:12">
      <c r="A1114" s="6">
        <v>37</v>
      </c>
      <c r="B1114" s="6">
        <v>30</v>
      </c>
      <c r="C1114" s="6">
        <v>34</v>
      </c>
      <c r="D1114" s="7">
        <v>27.53907547</v>
      </c>
      <c r="E1114" s="8">
        <f t="shared" si="88"/>
        <v>28</v>
      </c>
      <c r="F1114" s="7">
        <v>53.635495329999998</v>
      </c>
      <c r="G1114" s="8">
        <f t="shared" si="89"/>
        <v>54</v>
      </c>
      <c r="H1114" s="9">
        <v>6.7977792270000004</v>
      </c>
      <c r="I1114" s="8">
        <f t="shared" si="90"/>
        <v>7</v>
      </c>
      <c r="J1114" s="10">
        <v>99.35408185</v>
      </c>
      <c r="K1114" s="8">
        <f t="shared" si="91"/>
        <v>99</v>
      </c>
      <c r="L1114" s="5" t="s">
        <v>142</v>
      </c>
    </row>
    <row r="1115" spans="1:12">
      <c r="A1115" s="6">
        <v>11</v>
      </c>
      <c r="B1115" s="6">
        <v>27</v>
      </c>
      <c r="C1115" s="6">
        <v>30</v>
      </c>
      <c r="D1115" s="7">
        <v>27.696377630000001</v>
      </c>
      <c r="E1115" s="8">
        <f t="shared" si="88"/>
        <v>28</v>
      </c>
      <c r="F1115" s="7">
        <v>48.562248799999999</v>
      </c>
      <c r="G1115" s="8">
        <f t="shared" si="89"/>
        <v>49</v>
      </c>
      <c r="H1115" s="9">
        <v>6.3947430299999999</v>
      </c>
      <c r="I1115" s="8">
        <f t="shared" si="90"/>
        <v>6</v>
      </c>
      <c r="J1115" s="10">
        <v>89.856464959999997</v>
      </c>
      <c r="K1115" s="8">
        <f t="shared" si="91"/>
        <v>90</v>
      </c>
      <c r="L1115" s="5" t="s">
        <v>142</v>
      </c>
    </row>
    <row r="1116" spans="1:12">
      <c r="A1116" s="6">
        <v>12</v>
      </c>
      <c r="B1116" s="6">
        <v>19</v>
      </c>
      <c r="C1116" s="6">
        <v>31</v>
      </c>
      <c r="D1116" s="7">
        <v>27.25373364</v>
      </c>
      <c r="E1116" s="8">
        <f t="shared" si="88"/>
        <v>27</v>
      </c>
      <c r="F1116" s="7">
        <v>52.663197250000003</v>
      </c>
      <c r="G1116" s="8">
        <f t="shared" si="89"/>
        <v>53</v>
      </c>
      <c r="H1116" s="9">
        <v>5.5667043779999998</v>
      </c>
      <c r="I1116" s="8">
        <f t="shared" si="90"/>
        <v>6</v>
      </c>
      <c r="J1116" s="10">
        <v>91.873124790000006</v>
      </c>
      <c r="K1116" s="8">
        <f t="shared" si="91"/>
        <v>92</v>
      </c>
      <c r="L1116" s="5" t="s">
        <v>142</v>
      </c>
    </row>
    <row r="1117" spans="1:12">
      <c r="A1117" s="6">
        <v>3</v>
      </c>
      <c r="B1117" s="6">
        <v>28</v>
      </c>
      <c r="C1117" s="6">
        <v>33</v>
      </c>
      <c r="D1117" s="7">
        <v>30.33723921</v>
      </c>
      <c r="E1117" s="8">
        <f t="shared" si="88"/>
        <v>30</v>
      </c>
      <c r="F1117" s="7">
        <v>48.887048440000001</v>
      </c>
      <c r="G1117" s="8">
        <f t="shared" si="89"/>
        <v>49</v>
      </c>
      <c r="H1117" s="9">
        <v>5.755049971</v>
      </c>
      <c r="I1117" s="8">
        <f t="shared" si="90"/>
        <v>6</v>
      </c>
      <c r="J1117" s="10">
        <v>94.428505220000005</v>
      </c>
      <c r="K1117" s="8">
        <f t="shared" si="91"/>
        <v>94</v>
      </c>
      <c r="L1117" s="5" t="s">
        <v>142</v>
      </c>
    </row>
    <row r="1118" spans="1:12">
      <c r="A1118" s="6">
        <v>37</v>
      </c>
      <c r="B1118" s="6">
        <v>38</v>
      </c>
      <c r="C1118" s="6">
        <v>32</v>
      </c>
      <c r="D1118" s="7">
        <v>31.857449389999999</v>
      </c>
      <c r="E1118" s="8">
        <f t="shared" si="88"/>
        <v>32</v>
      </c>
      <c r="F1118" s="7">
        <v>45.531062679999998</v>
      </c>
      <c r="G1118" s="8">
        <f t="shared" si="89"/>
        <v>46</v>
      </c>
      <c r="H1118" s="9">
        <v>5.4173405250000002</v>
      </c>
      <c r="I1118" s="8">
        <f t="shared" si="90"/>
        <v>5</v>
      </c>
      <c r="J1118" s="10">
        <v>91.558458209999998</v>
      </c>
      <c r="K1118" s="8">
        <f t="shared" si="91"/>
        <v>92</v>
      </c>
      <c r="L1118" s="5" t="s">
        <v>142</v>
      </c>
    </row>
    <row r="1119" spans="1:12">
      <c r="A1119" s="6">
        <v>26</v>
      </c>
      <c r="B1119" s="6">
        <v>37</v>
      </c>
      <c r="C1119" s="6">
        <v>30</v>
      </c>
      <c r="D1119" s="7">
        <v>35.399863379999999</v>
      </c>
      <c r="E1119" s="8">
        <f t="shared" si="88"/>
        <v>35</v>
      </c>
      <c r="F1119" s="7">
        <v>49.459626210000003</v>
      </c>
      <c r="G1119" s="8">
        <f t="shared" si="89"/>
        <v>49</v>
      </c>
      <c r="H1119" s="9">
        <v>6.1661738340000003</v>
      </c>
      <c r="I1119" s="8">
        <f t="shared" si="90"/>
        <v>6</v>
      </c>
      <c r="J1119" s="10">
        <v>97.410540109999999</v>
      </c>
      <c r="K1119" s="8">
        <f t="shared" si="91"/>
        <v>97</v>
      </c>
      <c r="L1119" s="5" t="s">
        <v>142</v>
      </c>
    </row>
    <row r="1120" spans="1:12">
      <c r="A1120" s="6">
        <v>14</v>
      </c>
      <c r="B1120" s="6">
        <v>18</v>
      </c>
      <c r="C1120" s="6">
        <v>30</v>
      </c>
      <c r="D1120" s="7">
        <v>29.807472430000001</v>
      </c>
      <c r="E1120" s="8">
        <f t="shared" si="88"/>
        <v>30</v>
      </c>
      <c r="F1120" s="7">
        <v>52.137978670000003</v>
      </c>
      <c r="G1120" s="8">
        <f t="shared" si="89"/>
        <v>52</v>
      </c>
      <c r="H1120" s="9">
        <v>5.1912651160000003</v>
      </c>
      <c r="I1120" s="8">
        <f t="shared" si="90"/>
        <v>5</v>
      </c>
      <c r="J1120" s="10">
        <v>95.746061040000001</v>
      </c>
      <c r="K1120" s="8">
        <f t="shared" si="91"/>
        <v>96</v>
      </c>
      <c r="L1120" s="5" t="s">
        <v>142</v>
      </c>
    </row>
    <row r="1121" spans="1:12">
      <c r="A1121" s="6">
        <v>40</v>
      </c>
      <c r="B1121" s="6">
        <v>16</v>
      </c>
      <c r="C1121" s="6">
        <v>35</v>
      </c>
      <c r="D1121" s="7">
        <v>34.164389059999998</v>
      </c>
      <c r="E1121" s="8">
        <f t="shared" si="88"/>
        <v>34</v>
      </c>
      <c r="F1121" s="7">
        <v>54.16482251</v>
      </c>
      <c r="G1121" s="8">
        <f t="shared" si="89"/>
        <v>54</v>
      </c>
      <c r="H1121" s="9">
        <v>4.9547395639999996</v>
      </c>
      <c r="I1121" s="8">
        <f t="shared" si="90"/>
        <v>5</v>
      </c>
      <c r="J1121" s="10">
        <v>98.333511250000001</v>
      </c>
      <c r="K1121" s="8">
        <f t="shared" si="91"/>
        <v>98</v>
      </c>
      <c r="L1121" s="5" t="s">
        <v>142</v>
      </c>
    </row>
    <row r="1122" spans="1:12">
      <c r="A1122" s="6">
        <v>4</v>
      </c>
      <c r="B1122" s="6">
        <v>20</v>
      </c>
      <c r="C1122" s="6">
        <v>25</v>
      </c>
      <c r="D1122" s="7">
        <v>28.932701869999999</v>
      </c>
      <c r="E1122" s="8">
        <f t="shared" si="88"/>
        <v>29</v>
      </c>
      <c r="F1122" s="7">
        <v>47.940539960000002</v>
      </c>
      <c r="G1122" s="8">
        <f t="shared" si="89"/>
        <v>48</v>
      </c>
      <c r="H1122" s="9">
        <v>5.6645870110000001</v>
      </c>
      <c r="I1122" s="8">
        <f t="shared" si="90"/>
        <v>6</v>
      </c>
      <c r="J1122" s="10">
        <v>99.983424200000002</v>
      </c>
      <c r="K1122" s="8">
        <f t="shared" si="91"/>
        <v>100</v>
      </c>
      <c r="L1122" s="5" t="s">
        <v>142</v>
      </c>
    </row>
    <row r="1123" spans="1:12">
      <c r="A1123" s="6">
        <v>36</v>
      </c>
      <c r="B1123" s="6">
        <v>25</v>
      </c>
      <c r="C1123" s="6">
        <v>33</v>
      </c>
      <c r="D1123" s="7">
        <v>27.983927869999999</v>
      </c>
      <c r="E1123" s="8">
        <f t="shared" si="88"/>
        <v>28</v>
      </c>
      <c r="F1123" s="7">
        <v>53.330188509999999</v>
      </c>
      <c r="G1123" s="8">
        <f t="shared" si="89"/>
        <v>53</v>
      </c>
      <c r="H1123" s="9">
        <v>5.5485848520000003</v>
      </c>
      <c r="I1123" s="8">
        <f t="shared" si="90"/>
        <v>6</v>
      </c>
      <c r="J1123" s="10">
        <v>99.614656789999998</v>
      </c>
      <c r="K1123" s="8">
        <f t="shared" si="91"/>
        <v>100</v>
      </c>
      <c r="L1123" s="5" t="s">
        <v>142</v>
      </c>
    </row>
    <row r="1124" spans="1:12">
      <c r="A1124" s="6">
        <v>30</v>
      </c>
      <c r="B1124" s="6">
        <v>17</v>
      </c>
      <c r="C1124" s="6">
        <v>31</v>
      </c>
      <c r="D1124" s="7">
        <v>31.204781730000001</v>
      </c>
      <c r="E1124" s="8">
        <f t="shared" si="88"/>
        <v>31</v>
      </c>
      <c r="F1124" s="7">
        <v>54.49960506</v>
      </c>
      <c r="G1124" s="8">
        <f t="shared" si="89"/>
        <v>54</v>
      </c>
      <c r="H1124" s="9">
        <v>6.804437106</v>
      </c>
      <c r="I1124" s="8">
        <f t="shared" si="90"/>
        <v>7</v>
      </c>
      <c r="J1124" s="10">
        <v>94.629546629999993</v>
      </c>
      <c r="K1124" s="8">
        <f t="shared" si="91"/>
        <v>95</v>
      </c>
      <c r="L1124" s="5" t="s">
        <v>142</v>
      </c>
    </row>
    <row r="1125" spans="1:12">
      <c r="A1125" s="6">
        <v>28</v>
      </c>
      <c r="B1125" s="6">
        <v>37</v>
      </c>
      <c r="C1125" s="6">
        <v>28</v>
      </c>
      <c r="D1125" s="7">
        <v>32.134096749999998</v>
      </c>
      <c r="E1125" s="8">
        <f t="shared" si="88"/>
        <v>32</v>
      </c>
      <c r="F1125" s="7">
        <v>50.525591480000003</v>
      </c>
      <c r="G1125" s="8">
        <f t="shared" si="89"/>
        <v>51</v>
      </c>
      <c r="H1125" s="9">
        <v>6.0978697669999997</v>
      </c>
      <c r="I1125" s="8">
        <f t="shared" si="90"/>
        <v>6</v>
      </c>
      <c r="J1125" s="10">
        <v>98.633336839999998</v>
      </c>
      <c r="K1125" s="8">
        <f t="shared" si="91"/>
        <v>99</v>
      </c>
      <c r="L1125" s="5" t="s">
        <v>142</v>
      </c>
    </row>
    <row r="1126" spans="1:12">
      <c r="A1126" s="6">
        <v>38</v>
      </c>
      <c r="B1126" s="6">
        <v>15</v>
      </c>
      <c r="C1126" s="6">
        <v>30</v>
      </c>
      <c r="D1126" s="7">
        <v>28.91862016</v>
      </c>
      <c r="E1126" s="8">
        <f t="shared" si="88"/>
        <v>29</v>
      </c>
      <c r="F1126" s="7">
        <v>48.139745480000002</v>
      </c>
      <c r="G1126" s="8">
        <f t="shared" si="89"/>
        <v>48</v>
      </c>
      <c r="H1126" s="9">
        <v>5.0755045369999996</v>
      </c>
      <c r="I1126" s="8">
        <f t="shared" si="90"/>
        <v>5</v>
      </c>
      <c r="J1126" s="10">
        <v>97.013316040000007</v>
      </c>
      <c r="K1126" s="8">
        <f t="shared" si="91"/>
        <v>97</v>
      </c>
      <c r="L1126" s="5" t="s">
        <v>142</v>
      </c>
    </row>
    <row r="1127" spans="1:12">
      <c r="A1127" s="6">
        <v>12</v>
      </c>
      <c r="B1127" s="6">
        <v>37</v>
      </c>
      <c r="C1127" s="6">
        <v>30</v>
      </c>
      <c r="D1127" s="7">
        <v>31.097791470000001</v>
      </c>
      <c r="E1127" s="8">
        <f t="shared" si="88"/>
        <v>31</v>
      </c>
      <c r="F1127" s="7">
        <v>47.411966589999999</v>
      </c>
      <c r="G1127" s="8">
        <f t="shared" si="89"/>
        <v>47</v>
      </c>
      <c r="H1127" s="9">
        <v>4.5464661089999998</v>
      </c>
      <c r="I1127" s="8">
        <f t="shared" si="90"/>
        <v>5</v>
      </c>
      <c r="J1127" s="10">
        <v>90.286243479999996</v>
      </c>
      <c r="K1127" s="8">
        <f t="shared" si="91"/>
        <v>90</v>
      </c>
      <c r="L1127" s="5" t="s">
        <v>142</v>
      </c>
    </row>
    <row r="1128" spans="1:12">
      <c r="A1128" s="6">
        <v>38</v>
      </c>
      <c r="B1128" s="6">
        <v>19</v>
      </c>
      <c r="C1128" s="6">
        <v>31</v>
      </c>
      <c r="D1128" s="7">
        <v>34.738238819999999</v>
      </c>
      <c r="E1128" s="8">
        <f t="shared" si="88"/>
        <v>35</v>
      </c>
      <c r="F1128" s="7">
        <v>49.088643449999999</v>
      </c>
      <c r="G1128" s="8">
        <f t="shared" si="89"/>
        <v>49</v>
      </c>
      <c r="H1128" s="9">
        <v>5.8551192680000002</v>
      </c>
      <c r="I1128" s="8">
        <f t="shared" si="90"/>
        <v>6</v>
      </c>
      <c r="J1128" s="10">
        <v>90.650221830000007</v>
      </c>
      <c r="K1128" s="8">
        <f t="shared" si="91"/>
        <v>91</v>
      </c>
      <c r="L1128" s="5" t="s">
        <v>142</v>
      </c>
    </row>
    <row r="1129" spans="1:12">
      <c r="A1129" s="6">
        <v>8</v>
      </c>
      <c r="B1129" s="6">
        <v>33</v>
      </c>
      <c r="C1129" s="6">
        <v>29</v>
      </c>
      <c r="D1129" s="7">
        <v>29.980804989999999</v>
      </c>
      <c r="E1129" s="8">
        <f t="shared" si="88"/>
        <v>30</v>
      </c>
      <c r="F1129" s="7">
        <v>49.486132789999999</v>
      </c>
      <c r="G1129" s="8">
        <f t="shared" si="89"/>
        <v>49</v>
      </c>
      <c r="H1129" s="9">
        <v>6.442393461</v>
      </c>
      <c r="I1129" s="8">
        <f t="shared" si="90"/>
        <v>6</v>
      </c>
      <c r="J1129" s="10">
        <v>91.822715680000002</v>
      </c>
      <c r="K1129" s="8">
        <f t="shared" si="91"/>
        <v>92</v>
      </c>
      <c r="L1129" s="5" t="s">
        <v>142</v>
      </c>
    </row>
    <row r="1130" spans="1:12">
      <c r="A1130" s="6">
        <v>15</v>
      </c>
      <c r="B1130" s="6">
        <v>27</v>
      </c>
      <c r="C1130" s="6">
        <v>28</v>
      </c>
      <c r="D1130" s="7">
        <v>33.803986639999998</v>
      </c>
      <c r="E1130" s="8">
        <f t="shared" si="88"/>
        <v>34</v>
      </c>
      <c r="F1130" s="7">
        <v>46.128661129999998</v>
      </c>
      <c r="G1130" s="8">
        <f t="shared" si="89"/>
        <v>46</v>
      </c>
      <c r="H1130" s="9">
        <v>4.5075235510000002</v>
      </c>
      <c r="I1130" s="8">
        <f t="shared" si="90"/>
        <v>5</v>
      </c>
      <c r="J1130" s="10">
        <v>90.825492409999995</v>
      </c>
      <c r="K1130" s="8">
        <f t="shared" si="91"/>
        <v>91</v>
      </c>
      <c r="L1130" s="5" t="s">
        <v>142</v>
      </c>
    </row>
    <row r="1131" spans="1:12">
      <c r="A1131" s="6">
        <v>34</v>
      </c>
      <c r="B1131" s="6">
        <v>16</v>
      </c>
      <c r="C1131" s="6">
        <v>25</v>
      </c>
      <c r="D1131" s="7">
        <v>30.07202564</v>
      </c>
      <c r="E1131" s="8">
        <f t="shared" si="88"/>
        <v>30</v>
      </c>
      <c r="F1131" s="7">
        <v>50.960405049999999</v>
      </c>
      <c r="G1131" s="8">
        <f t="shared" si="89"/>
        <v>51</v>
      </c>
      <c r="H1131" s="9">
        <v>6.1072955899999997</v>
      </c>
      <c r="I1131" s="8">
        <f t="shared" si="90"/>
        <v>6</v>
      </c>
      <c r="J1131" s="10">
        <v>92.096097659999998</v>
      </c>
      <c r="K1131" s="8">
        <f t="shared" si="91"/>
        <v>92</v>
      </c>
      <c r="L1131" s="5" t="s">
        <v>142</v>
      </c>
    </row>
    <row r="1132" spans="1:12">
      <c r="A1132" s="6">
        <v>11</v>
      </c>
      <c r="B1132" s="6">
        <v>36</v>
      </c>
      <c r="C1132" s="6">
        <v>31</v>
      </c>
      <c r="D1132" s="7">
        <v>27.920632820000002</v>
      </c>
      <c r="E1132" s="8">
        <f t="shared" si="88"/>
        <v>28</v>
      </c>
      <c r="F1132" s="7">
        <v>51.779659170000002</v>
      </c>
      <c r="G1132" s="8">
        <f t="shared" si="89"/>
        <v>52</v>
      </c>
      <c r="H1132" s="9">
        <v>6.4754493200000001</v>
      </c>
      <c r="I1132" s="8">
        <f t="shared" si="90"/>
        <v>6</v>
      </c>
      <c r="J1132" s="10">
        <v>100.2585673</v>
      </c>
      <c r="K1132" s="8">
        <f t="shared" si="91"/>
        <v>100</v>
      </c>
      <c r="L1132" s="5" t="s">
        <v>142</v>
      </c>
    </row>
    <row r="1133" spans="1:12">
      <c r="A1133" s="6">
        <v>33</v>
      </c>
      <c r="B1133" s="6">
        <v>29</v>
      </c>
      <c r="C1133" s="6">
        <v>34</v>
      </c>
      <c r="D1133" s="7">
        <v>31.409488209999999</v>
      </c>
      <c r="E1133" s="8">
        <f t="shared" si="88"/>
        <v>31</v>
      </c>
      <c r="F1133" s="7">
        <v>49.217291269999997</v>
      </c>
      <c r="G1133" s="8">
        <f t="shared" si="89"/>
        <v>49</v>
      </c>
      <c r="H1133" s="9">
        <v>6.8329795090000003</v>
      </c>
      <c r="I1133" s="8">
        <f t="shared" si="90"/>
        <v>7</v>
      </c>
      <c r="J1133" s="10">
        <v>92.997394150000005</v>
      </c>
      <c r="K1133" s="8">
        <f t="shared" si="91"/>
        <v>93</v>
      </c>
      <c r="L1133" s="5" t="s">
        <v>142</v>
      </c>
    </row>
    <row r="1134" spans="1:12">
      <c r="A1134" s="6">
        <v>12</v>
      </c>
      <c r="B1134" s="6">
        <v>31</v>
      </c>
      <c r="C1134" s="6">
        <v>26</v>
      </c>
      <c r="D1134" s="7">
        <v>35.787773799999997</v>
      </c>
      <c r="E1134" s="8">
        <f t="shared" si="88"/>
        <v>36</v>
      </c>
      <c r="F1134" s="7">
        <v>51.94190321</v>
      </c>
      <c r="G1134" s="8">
        <f t="shared" si="89"/>
        <v>52</v>
      </c>
      <c r="H1134" s="9">
        <v>5.3952757189999998</v>
      </c>
      <c r="I1134" s="8">
        <f t="shared" si="90"/>
        <v>5</v>
      </c>
      <c r="J1134" s="10">
        <v>100.2160615</v>
      </c>
      <c r="K1134" s="8">
        <f t="shared" si="91"/>
        <v>100</v>
      </c>
      <c r="L1134" s="5" t="s">
        <v>142</v>
      </c>
    </row>
    <row r="1135" spans="1:12">
      <c r="A1135" s="6">
        <v>12</v>
      </c>
      <c r="B1135" s="6">
        <v>34</v>
      </c>
      <c r="C1135" s="6">
        <v>28</v>
      </c>
      <c r="D1135" s="7">
        <v>33.361400930000002</v>
      </c>
      <c r="E1135" s="8">
        <f t="shared" si="88"/>
        <v>33</v>
      </c>
      <c r="F1135" s="7">
        <v>45.022363769999998</v>
      </c>
      <c r="G1135" s="8">
        <f t="shared" si="89"/>
        <v>45</v>
      </c>
      <c r="H1135" s="9">
        <v>6.1352693800000004</v>
      </c>
      <c r="I1135" s="8">
        <f t="shared" si="90"/>
        <v>6</v>
      </c>
      <c r="J1135" s="10">
        <v>98.815965449999993</v>
      </c>
      <c r="K1135" s="8">
        <f t="shared" si="91"/>
        <v>99</v>
      </c>
      <c r="L1135" s="5" t="s">
        <v>142</v>
      </c>
    </row>
    <row r="1136" spans="1:12">
      <c r="A1136" s="6">
        <v>5</v>
      </c>
      <c r="B1136" s="6">
        <v>16</v>
      </c>
      <c r="C1136" s="6">
        <v>31</v>
      </c>
      <c r="D1136" s="7">
        <v>35.960546360000002</v>
      </c>
      <c r="E1136" s="8">
        <f t="shared" si="88"/>
        <v>36</v>
      </c>
      <c r="F1136" s="7">
        <v>48.696778020000004</v>
      </c>
      <c r="G1136" s="8">
        <f t="shared" si="89"/>
        <v>49</v>
      </c>
      <c r="H1136" s="9">
        <v>4.5556885319999996</v>
      </c>
      <c r="I1136" s="8">
        <f t="shared" si="90"/>
        <v>5</v>
      </c>
      <c r="J1136" s="10">
        <v>98.006442379999996</v>
      </c>
      <c r="K1136" s="8">
        <f t="shared" si="91"/>
        <v>98</v>
      </c>
      <c r="L1136" s="5" t="s">
        <v>142</v>
      </c>
    </row>
    <row r="1137" spans="1:12">
      <c r="A1137" s="6">
        <v>1</v>
      </c>
      <c r="B1137" s="6">
        <v>30</v>
      </c>
      <c r="C1137" s="6">
        <v>29</v>
      </c>
      <c r="D1137" s="7">
        <v>28.333333069999998</v>
      </c>
      <c r="E1137" s="8">
        <f t="shared" si="88"/>
        <v>28</v>
      </c>
      <c r="F1137" s="7">
        <v>51.395865049999998</v>
      </c>
      <c r="G1137" s="8">
        <f t="shared" si="89"/>
        <v>51</v>
      </c>
      <c r="H1137" s="9">
        <v>6.4341977559999997</v>
      </c>
      <c r="I1137" s="8">
        <f t="shared" si="90"/>
        <v>6</v>
      </c>
      <c r="J1137" s="10">
        <v>91.672417609999997</v>
      </c>
      <c r="K1137" s="8">
        <f t="shared" si="91"/>
        <v>92</v>
      </c>
      <c r="L1137" s="5" t="s">
        <v>142</v>
      </c>
    </row>
    <row r="1138" spans="1:12">
      <c r="A1138" s="6">
        <v>16</v>
      </c>
      <c r="B1138" s="6">
        <v>35</v>
      </c>
      <c r="C1138" s="6">
        <v>31</v>
      </c>
      <c r="D1138" s="7">
        <v>32.276520240000004</v>
      </c>
      <c r="E1138" s="8">
        <f t="shared" si="88"/>
        <v>32</v>
      </c>
      <c r="F1138" s="7">
        <v>50.19368841</v>
      </c>
      <c r="G1138" s="8">
        <f t="shared" si="89"/>
        <v>50</v>
      </c>
      <c r="H1138" s="9">
        <v>5.3168759779999997</v>
      </c>
      <c r="I1138" s="8">
        <f t="shared" si="90"/>
        <v>5</v>
      </c>
      <c r="J1138" s="10">
        <v>95.994870680000005</v>
      </c>
      <c r="K1138" s="8">
        <f t="shared" si="91"/>
        <v>96</v>
      </c>
      <c r="L1138" s="5" t="s">
        <v>142</v>
      </c>
    </row>
    <row r="1139" spans="1:12">
      <c r="A1139" s="6">
        <v>35</v>
      </c>
      <c r="B1139" s="6">
        <v>18</v>
      </c>
      <c r="C1139" s="6">
        <v>26</v>
      </c>
      <c r="D1139" s="7">
        <v>31.994904890000001</v>
      </c>
      <c r="E1139" s="8">
        <f t="shared" si="88"/>
        <v>32</v>
      </c>
      <c r="F1139" s="7">
        <v>50.848813470000003</v>
      </c>
      <c r="G1139" s="8">
        <f t="shared" si="89"/>
        <v>51</v>
      </c>
      <c r="H1139" s="9">
        <v>5.279388967</v>
      </c>
      <c r="I1139" s="8">
        <f t="shared" si="90"/>
        <v>5</v>
      </c>
      <c r="J1139" s="10">
        <v>97.387414980000003</v>
      </c>
      <c r="K1139" s="8">
        <f t="shared" si="91"/>
        <v>97</v>
      </c>
      <c r="L1139" s="5" t="s">
        <v>142</v>
      </c>
    </row>
    <row r="1140" spans="1:12">
      <c r="A1140" s="6">
        <v>4</v>
      </c>
      <c r="B1140" s="6">
        <v>40</v>
      </c>
      <c r="C1140" s="6">
        <v>26</v>
      </c>
      <c r="D1140" s="7">
        <v>27.582589290000001</v>
      </c>
      <c r="E1140" s="8">
        <f t="shared" si="88"/>
        <v>28</v>
      </c>
      <c r="F1140" s="7">
        <v>48.569162210000002</v>
      </c>
      <c r="G1140" s="8">
        <f t="shared" si="89"/>
        <v>49</v>
      </c>
      <c r="H1140" s="9">
        <v>6.7200417909999999</v>
      </c>
      <c r="I1140" s="8">
        <f t="shared" si="90"/>
        <v>7</v>
      </c>
      <c r="J1140" s="10">
        <v>95.844564099999999</v>
      </c>
      <c r="K1140" s="8">
        <f t="shared" si="91"/>
        <v>96</v>
      </c>
      <c r="L1140" s="5" t="s">
        <v>142</v>
      </c>
    </row>
    <row r="1141" spans="1:12">
      <c r="A1141" s="6">
        <v>9</v>
      </c>
      <c r="B1141" s="6">
        <v>29</v>
      </c>
      <c r="C1141" s="6">
        <v>34</v>
      </c>
      <c r="D1141" s="7">
        <v>29.38471637</v>
      </c>
      <c r="E1141" s="8">
        <f t="shared" si="88"/>
        <v>29</v>
      </c>
      <c r="F1141" s="7">
        <v>45.887446910000001</v>
      </c>
      <c r="G1141" s="8">
        <f t="shared" si="89"/>
        <v>46</v>
      </c>
      <c r="H1141" s="9">
        <v>5.7274225400000001</v>
      </c>
      <c r="I1141" s="8">
        <f t="shared" si="90"/>
        <v>6</v>
      </c>
      <c r="J1141" s="10">
        <v>100.81246590000001</v>
      </c>
      <c r="K1141" s="8">
        <f t="shared" si="91"/>
        <v>101</v>
      </c>
      <c r="L1141" s="5" t="s">
        <v>142</v>
      </c>
    </row>
    <row r="1142" spans="1:12">
      <c r="A1142" s="6">
        <v>2</v>
      </c>
      <c r="B1142" s="6">
        <v>38</v>
      </c>
      <c r="C1142" s="6">
        <v>33</v>
      </c>
      <c r="D1142" s="7">
        <v>32.386975309999997</v>
      </c>
      <c r="E1142" s="8">
        <f t="shared" si="88"/>
        <v>32</v>
      </c>
      <c r="F1142" s="7">
        <v>53.232824299999997</v>
      </c>
      <c r="G1142" s="8">
        <f t="shared" si="89"/>
        <v>53</v>
      </c>
      <c r="H1142" s="9">
        <v>4.6913961950000003</v>
      </c>
      <c r="I1142" s="8">
        <f t="shared" si="90"/>
        <v>5</v>
      </c>
      <c r="J1142" s="10">
        <v>90.216332159999993</v>
      </c>
      <c r="K1142" s="8">
        <f t="shared" si="91"/>
        <v>90</v>
      </c>
      <c r="L1142" s="5" t="s">
        <v>142</v>
      </c>
    </row>
    <row r="1143" spans="1:12">
      <c r="A1143" s="6">
        <v>26</v>
      </c>
      <c r="B1143" s="6">
        <v>32</v>
      </c>
      <c r="C1143" s="6">
        <v>32</v>
      </c>
      <c r="D1143" s="7">
        <v>30.914714549999999</v>
      </c>
      <c r="E1143" s="8">
        <f t="shared" si="88"/>
        <v>31</v>
      </c>
      <c r="F1143" s="7">
        <v>49.929638560000001</v>
      </c>
      <c r="G1143" s="8">
        <f t="shared" si="89"/>
        <v>50</v>
      </c>
      <c r="H1143" s="9">
        <v>6.8101860790000002</v>
      </c>
      <c r="I1143" s="8">
        <f t="shared" si="90"/>
        <v>7</v>
      </c>
      <c r="J1143" s="10">
        <v>90.140477590000003</v>
      </c>
      <c r="K1143" s="8">
        <f t="shared" si="91"/>
        <v>90</v>
      </c>
      <c r="L1143" s="5" t="s">
        <v>142</v>
      </c>
    </row>
    <row r="1144" spans="1:12">
      <c r="A1144" s="6">
        <v>34</v>
      </c>
      <c r="B1144" s="6">
        <v>38</v>
      </c>
      <c r="C1144" s="6">
        <v>31</v>
      </c>
      <c r="D1144" s="7">
        <v>35.377755950000001</v>
      </c>
      <c r="E1144" s="8">
        <f t="shared" si="88"/>
        <v>35</v>
      </c>
      <c r="F1144" s="7">
        <v>45.581100229999997</v>
      </c>
      <c r="G1144" s="8">
        <f t="shared" si="89"/>
        <v>46</v>
      </c>
      <c r="H1144" s="9">
        <v>6.4540453290000004</v>
      </c>
      <c r="I1144" s="8">
        <f t="shared" si="90"/>
        <v>6</v>
      </c>
      <c r="J1144" s="10">
        <v>97.415864020000001</v>
      </c>
      <c r="K1144" s="8">
        <f t="shared" si="91"/>
        <v>97</v>
      </c>
      <c r="L1144" s="5" t="s">
        <v>142</v>
      </c>
    </row>
    <row r="1145" spans="1:12">
      <c r="A1145" s="6">
        <v>5</v>
      </c>
      <c r="B1145" s="6">
        <v>32</v>
      </c>
      <c r="C1145" s="6">
        <v>33</v>
      </c>
      <c r="D1145" s="7">
        <v>32.323621770000003</v>
      </c>
      <c r="E1145" s="8">
        <f t="shared" si="88"/>
        <v>32</v>
      </c>
      <c r="F1145" s="7">
        <v>52.589677100000003</v>
      </c>
      <c r="G1145" s="8">
        <f t="shared" si="89"/>
        <v>53</v>
      </c>
      <c r="H1145" s="9">
        <v>5.8427637729999997</v>
      </c>
      <c r="I1145" s="8">
        <f t="shared" si="90"/>
        <v>6</v>
      </c>
      <c r="J1145" s="10">
        <v>93.367188159999998</v>
      </c>
      <c r="K1145" s="8">
        <f t="shared" si="91"/>
        <v>93</v>
      </c>
      <c r="L1145" s="5" t="s">
        <v>142</v>
      </c>
    </row>
    <row r="1146" spans="1:12">
      <c r="A1146" s="6">
        <v>31</v>
      </c>
      <c r="B1146" s="6">
        <v>29</v>
      </c>
      <c r="C1146" s="6">
        <v>26</v>
      </c>
      <c r="D1146" s="7">
        <v>28.223734279999999</v>
      </c>
      <c r="E1146" s="8">
        <f t="shared" si="88"/>
        <v>28</v>
      </c>
      <c r="F1146" s="7">
        <v>47.405190560000001</v>
      </c>
      <c r="G1146" s="8">
        <f t="shared" si="89"/>
        <v>47</v>
      </c>
      <c r="H1146" s="9">
        <v>5.0241246840000002</v>
      </c>
      <c r="I1146" s="8">
        <f t="shared" si="90"/>
        <v>5</v>
      </c>
      <c r="J1146" s="10">
        <v>97.768323219999999</v>
      </c>
      <c r="K1146" s="8">
        <f t="shared" si="91"/>
        <v>98</v>
      </c>
      <c r="L1146" s="5" t="s">
        <v>142</v>
      </c>
    </row>
    <row r="1147" spans="1:12">
      <c r="A1147" s="6">
        <v>34</v>
      </c>
      <c r="B1147" s="6">
        <v>34</v>
      </c>
      <c r="C1147" s="6">
        <v>35</v>
      </c>
      <c r="D1147" s="7">
        <v>27.27433181</v>
      </c>
      <c r="E1147" s="8">
        <f t="shared" si="88"/>
        <v>27</v>
      </c>
      <c r="F1147" s="7">
        <v>47.168080539999998</v>
      </c>
      <c r="G1147" s="8">
        <f t="shared" si="89"/>
        <v>47</v>
      </c>
      <c r="H1147" s="9">
        <v>6.4227105389999997</v>
      </c>
      <c r="I1147" s="8">
        <f t="shared" si="90"/>
        <v>6</v>
      </c>
      <c r="J1147" s="10">
        <v>95.257992000000002</v>
      </c>
      <c r="K1147" s="8">
        <f t="shared" si="91"/>
        <v>95</v>
      </c>
      <c r="L1147" s="5" t="s">
        <v>142</v>
      </c>
    </row>
    <row r="1148" spans="1:12">
      <c r="A1148" s="6">
        <v>36</v>
      </c>
      <c r="B1148" s="6">
        <v>19</v>
      </c>
      <c r="C1148" s="6">
        <v>32</v>
      </c>
      <c r="D1148" s="7">
        <v>27.107108319999998</v>
      </c>
      <c r="E1148" s="8">
        <f t="shared" si="88"/>
        <v>27</v>
      </c>
      <c r="F1148" s="7">
        <v>50.708809789999997</v>
      </c>
      <c r="G1148" s="8">
        <f t="shared" si="89"/>
        <v>51</v>
      </c>
      <c r="H1148" s="9">
        <v>4.9429503700000001</v>
      </c>
      <c r="I1148" s="8">
        <f t="shared" si="90"/>
        <v>5</v>
      </c>
      <c r="J1148" s="10">
        <v>92.372388779999994</v>
      </c>
      <c r="K1148" s="8">
        <f t="shared" si="91"/>
        <v>92</v>
      </c>
      <c r="L1148" s="5" t="s">
        <v>142</v>
      </c>
    </row>
    <row r="1149" spans="1:12">
      <c r="A1149" s="6">
        <v>7</v>
      </c>
      <c r="B1149" s="6">
        <v>17</v>
      </c>
      <c r="C1149" s="6">
        <v>26</v>
      </c>
      <c r="D1149" s="7">
        <v>34.892266659999997</v>
      </c>
      <c r="E1149" s="8">
        <f t="shared" si="88"/>
        <v>35</v>
      </c>
      <c r="F1149" s="7">
        <v>48.756133730000002</v>
      </c>
      <c r="G1149" s="8">
        <f t="shared" si="89"/>
        <v>49</v>
      </c>
      <c r="H1149" s="9">
        <v>6.4145266059999999</v>
      </c>
      <c r="I1149" s="8">
        <f t="shared" si="90"/>
        <v>6</v>
      </c>
      <c r="J1149" s="10">
        <v>91.630745469999994</v>
      </c>
      <c r="K1149" s="8">
        <f t="shared" si="91"/>
        <v>92</v>
      </c>
      <c r="L1149" s="5" t="s">
        <v>142</v>
      </c>
    </row>
    <row r="1150" spans="1:12">
      <c r="A1150" s="6">
        <v>38</v>
      </c>
      <c r="B1150" s="6">
        <v>15</v>
      </c>
      <c r="C1150" s="6">
        <v>27</v>
      </c>
      <c r="D1150" s="7">
        <v>33.746268600000001</v>
      </c>
      <c r="E1150" s="8">
        <f t="shared" si="88"/>
        <v>34</v>
      </c>
      <c r="F1150" s="7">
        <v>48.503875979999997</v>
      </c>
      <c r="G1150" s="8">
        <f t="shared" si="89"/>
        <v>49</v>
      </c>
      <c r="H1150" s="9">
        <v>6.7777881259999999</v>
      </c>
      <c r="I1150" s="8">
        <f t="shared" si="90"/>
        <v>7</v>
      </c>
      <c r="J1150" s="10">
        <v>92.264392049999998</v>
      </c>
      <c r="K1150" s="8">
        <f t="shared" si="91"/>
        <v>92</v>
      </c>
      <c r="L1150" s="5" t="s">
        <v>142</v>
      </c>
    </row>
    <row r="1151" spans="1:12">
      <c r="A1151" s="6">
        <v>5</v>
      </c>
      <c r="B1151" s="6">
        <v>19</v>
      </c>
      <c r="C1151" s="6">
        <v>25</v>
      </c>
      <c r="D1151" s="7">
        <v>27.3511056</v>
      </c>
      <c r="E1151" s="8">
        <f t="shared" si="88"/>
        <v>27</v>
      </c>
      <c r="F1151" s="7">
        <v>54.439451470000002</v>
      </c>
      <c r="G1151" s="8">
        <f t="shared" si="89"/>
        <v>54</v>
      </c>
      <c r="H1151" s="9">
        <v>6.4413280439999996</v>
      </c>
      <c r="I1151" s="8">
        <f t="shared" si="90"/>
        <v>6</v>
      </c>
      <c r="J1151" s="10">
        <v>96.27792547</v>
      </c>
      <c r="K1151" s="8">
        <f t="shared" si="91"/>
        <v>96</v>
      </c>
      <c r="L1151" s="5" t="s">
        <v>142</v>
      </c>
    </row>
    <row r="1152" spans="1:12">
      <c r="A1152" s="6">
        <v>37</v>
      </c>
      <c r="B1152" s="6">
        <v>36</v>
      </c>
      <c r="C1152" s="6">
        <v>26</v>
      </c>
      <c r="D1152" s="7">
        <v>32.89300162</v>
      </c>
      <c r="E1152" s="8">
        <f t="shared" si="88"/>
        <v>33</v>
      </c>
      <c r="F1152" s="7">
        <v>52.61323969</v>
      </c>
      <c r="G1152" s="8">
        <f t="shared" si="89"/>
        <v>53</v>
      </c>
      <c r="H1152" s="9">
        <v>4.6505361970000001</v>
      </c>
      <c r="I1152" s="8">
        <f t="shared" si="90"/>
        <v>5</v>
      </c>
      <c r="J1152" s="10">
        <v>94.491613720000004</v>
      </c>
      <c r="K1152" s="8">
        <f t="shared" si="91"/>
        <v>94</v>
      </c>
      <c r="L1152" s="5" t="s">
        <v>142</v>
      </c>
    </row>
    <row r="1153" spans="1:12">
      <c r="A1153" s="6">
        <v>21</v>
      </c>
      <c r="B1153" s="6">
        <v>31</v>
      </c>
      <c r="C1153" s="6">
        <v>32</v>
      </c>
      <c r="D1153" s="7">
        <v>35.385987049999997</v>
      </c>
      <c r="E1153" s="8">
        <f t="shared" si="88"/>
        <v>35</v>
      </c>
      <c r="F1153" s="7">
        <v>51.426641760000003</v>
      </c>
      <c r="G1153" s="8">
        <f t="shared" si="89"/>
        <v>51</v>
      </c>
      <c r="H1153" s="9">
        <v>5.2545322130000001</v>
      </c>
      <c r="I1153" s="8">
        <f t="shared" si="90"/>
        <v>5</v>
      </c>
      <c r="J1153" s="10">
        <v>90.296438879999997</v>
      </c>
      <c r="K1153" s="8">
        <f t="shared" si="91"/>
        <v>90</v>
      </c>
      <c r="L1153" s="5" t="s">
        <v>142</v>
      </c>
    </row>
    <row r="1154" spans="1:12">
      <c r="A1154" s="6">
        <v>37</v>
      </c>
      <c r="B1154" s="6">
        <v>36</v>
      </c>
      <c r="C1154" s="6">
        <v>27</v>
      </c>
      <c r="D1154" s="7">
        <v>27.552973600000001</v>
      </c>
      <c r="E1154" s="8">
        <f t="shared" si="88"/>
        <v>28</v>
      </c>
      <c r="F1154" s="7">
        <v>47.908591309999998</v>
      </c>
      <c r="G1154" s="8">
        <f t="shared" si="89"/>
        <v>48</v>
      </c>
      <c r="H1154" s="9">
        <v>5.9106345329999996</v>
      </c>
      <c r="I1154" s="8">
        <f t="shared" si="90"/>
        <v>6</v>
      </c>
      <c r="J1154" s="10">
        <v>90.403327039999994</v>
      </c>
      <c r="K1154" s="8">
        <f t="shared" si="91"/>
        <v>90</v>
      </c>
      <c r="L1154" s="5" t="s">
        <v>142</v>
      </c>
    </row>
    <row r="1155" spans="1:12">
      <c r="A1155" s="6">
        <v>23</v>
      </c>
      <c r="B1155" s="6">
        <v>23</v>
      </c>
      <c r="C1155" s="6">
        <v>30</v>
      </c>
      <c r="D1155" s="7">
        <v>32.821410649999997</v>
      </c>
      <c r="E1155" s="8">
        <f t="shared" ref="E1155:E1218" si="92">ROUND(D1155, 0)</f>
        <v>33</v>
      </c>
      <c r="F1155" s="7">
        <v>47.455538429999997</v>
      </c>
      <c r="G1155" s="8">
        <f t="shared" ref="G1155:G1218" si="93">ROUND(F1155, 0)</f>
        <v>47</v>
      </c>
      <c r="H1155" s="9">
        <v>4.7552736309999997</v>
      </c>
      <c r="I1155" s="8">
        <f t="shared" ref="I1155:I1218" si="94">ROUND(H1155, 0)</f>
        <v>5</v>
      </c>
      <c r="J1155" s="10">
        <v>90.891731059999998</v>
      </c>
      <c r="K1155" s="8">
        <f t="shared" ref="K1155:K1218" si="95">ROUND(J1155, 0)</f>
        <v>91</v>
      </c>
      <c r="L1155" s="5" t="s">
        <v>142</v>
      </c>
    </row>
    <row r="1156" spans="1:12">
      <c r="A1156" s="6">
        <v>36</v>
      </c>
      <c r="B1156" s="6">
        <v>26</v>
      </c>
      <c r="C1156" s="6">
        <v>26</v>
      </c>
      <c r="D1156" s="7">
        <v>30.172941049999999</v>
      </c>
      <c r="E1156" s="8">
        <f t="shared" si="92"/>
        <v>30</v>
      </c>
      <c r="F1156" s="7">
        <v>51.084590300000002</v>
      </c>
      <c r="G1156" s="8">
        <f t="shared" si="93"/>
        <v>51</v>
      </c>
      <c r="H1156" s="9">
        <v>6.8146302460000001</v>
      </c>
      <c r="I1156" s="8">
        <f t="shared" si="94"/>
        <v>7</v>
      </c>
      <c r="J1156" s="10">
        <v>95.234442869999995</v>
      </c>
      <c r="K1156" s="8">
        <f t="shared" si="95"/>
        <v>95</v>
      </c>
      <c r="L1156" s="5" t="s">
        <v>142</v>
      </c>
    </row>
    <row r="1157" spans="1:12">
      <c r="A1157" s="6">
        <v>24</v>
      </c>
      <c r="B1157" s="6">
        <v>33</v>
      </c>
      <c r="C1157" s="6">
        <v>35</v>
      </c>
      <c r="D1157" s="7">
        <v>29.263829309999998</v>
      </c>
      <c r="E1157" s="8">
        <f t="shared" si="92"/>
        <v>29</v>
      </c>
      <c r="F1157" s="7">
        <v>54.822578679999999</v>
      </c>
      <c r="G1157" s="8">
        <f t="shared" si="93"/>
        <v>55</v>
      </c>
      <c r="H1157" s="9">
        <v>5.342866119</v>
      </c>
      <c r="I1157" s="8">
        <f t="shared" si="94"/>
        <v>5</v>
      </c>
      <c r="J1157" s="10">
        <v>100.7586226</v>
      </c>
      <c r="K1157" s="8">
        <f t="shared" si="95"/>
        <v>101</v>
      </c>
      <c r="L1157" s="5" t="s">
        <v>142</v>
      </c>
    </row>
    <row r="1158" spans="1:12">
      <c r="A1158" s="6">
        <v>26</v>
      </c>
      <c r="B1158" s="6">
        <v>18</v>
      </c>
      <c r="C1158" s="6">
        <v>30</v>
      </c>
      <c r="D1158" s="7">
        <v>32.060971969999997</v>
      </c>
      <c r="E1158" s="8">
        <f t="shared" si="92"/>
        <v>32</v>
      </c>
      <c r="F1158" s="7">
        <v>51.084941809999997</v>
      </c>
      <c r="G1158" s="8">
        <f t="shared" si="93"/>
        <v>51</v>
      </c>
      <c r="H1158" s="9">
        <v>6.3362346240000003</v>
      </c>
      <c r="I1158" s="8">
        <f t="shared" si="94"/>
        <v>6</v>
      </c>
      <c r="J1158" s="10">
        <v>96.598164969999999</v>
      </c>
      <c r="K1158" s="8">
        <f t="shared" si="95"/>
        <v>97</v>
      </c>
      <c r="L1158" s="5" t="s">
        <v>142</v>
      </c>
    </row>
    <row r="1159" spans="1:12">
      <c r="A1159" s="6">
        <v>22</v>
      </c>
      <c r="B1159" s="6">
        <v>17</v>
      </c>
      <c r="C1159" s="6">
        <v>26</v>
      </c>
      <c r="D1159" s="7">
        <v>28.698181439999999</v>
      </c>
      <c r="E1159" s="8">
        <f t="shared" si="92"/>
        <v>29</v>
      </c>
      <c r="F1159" s="7">
        <v>47.718757220000001</v>
      </c>
      <c r="G1159" s="8">
        <f t="shared" si="93"/>
        <v>48</v>
      </c>
      <c r="H1159" s="9">
        <v>4.7544350250000003</v>
      </c>
      <c r="I1159" s="8">
        <f t="shared" si="94"/>
        <v>5</v>
      </c>
      <c r="J1159" s="10">
        <v>99.642454000000001</v>
      </c>
      <c r="K1159" s="8">
        <f t="shared" si="95"/>
        <v>100</v>
      </c>
      <c r="L1159" s="5" t="s">
        <v>142</v>
      </c>
    </row>
    <row r="1160" spans="1:12">
      <c r="A1160" s="6">
        <v>11</v>
      </c>
      <c r="B1160" s="6">
        <v>34</v>
      </c>
      <c r="C1160" s="6">
        <v>32</v>
      </c>
      <c r="D1160" s="7">
        <v>29.143050079999998</v>
      </c>
      <c r="E1160" s="8">
        <f t="shared" si="92"/>
        <v>29</v>
      </c>
      <c r="F1160" s="7">
        <v>49.409832940000001</v>
      </c>
      <c r="G1160" s="8">
        <f t="shared" si="93"/>
        <v>49</v>
      </c>
      <c r="H1160" s="9">
        <v>6.8317067729999996</v>
      </c>
      <c r="I1160" s="8">
        <f t="shared" si="94"/>
        <v>7</v>
      </c>
      <c r="J1160" s="10">
        <v>97.551555370000003</v>
      </c>
      <c r="K1160" s="8">
        <f t="shared" si="95"/>
        <v>98</v>
      </c>
      <c r="L1160" s="5" t="s">
        <v>142</v>
      </c>
    </row>
    <row r="1161" spans="1:12">
      <c r="A1161" s="6">
        <v>29</v>
      </c>
      <c r="B1161" s="6">
        <v>35</v>
      </c>
      <c r="C1161" s="6">
        <v>28</v>
      </c>
      <c r="D1161" s="7">
        <v>28.347161100000001</v>
      </c>
      <c r="E1161" s="8">
        <f t="shared" si="92"/>
        <v>28</v>
      </c>
      <c r="F1161" s="7">
        <v>53.539031020000003</v>
      </c>
      <c r="G1161" s="8">
        <f t="shared" si="93"/>
        <v>54</v>
      </c>
      <c r="H1161" s="9">
        <v>6.9674177659999996</v>
      </c>
      <c r="I1161" s="8">
        <f t="shared" si="94"/>
        <v>7</v>
      </c>
      <c r="J1161" s="10">
        <v>90.402604449999998</v>
      </c>
      <c r="K1161" s="8">
        <f t="shared" si="95"/>
        <v>90</v>
      </c>
      <c r="L1161" s="5" t="s">
        <v>142</v>
      </c>
    </row>
    <row r="1162" spans="1:12">
      <c r="A1162" s="6">
        <v>22</v>
      </c>
      <c r="B1162" s="6">
        <v>28</v>
      </c>
      <c r="C1162" s="6">
        <v>26</v>
      </c>
      <c r="D1162" s="7">
        <v>27.67256197</v>
      </c>
      <c r="E1162" s="8">
        <f t="shared" si="92"/>
        <v>28</v>
      </c>
      <c r="F1162" s="7">
        <v>45.41692012</v>
      </c>
      <c r="G1162" s="8">
        <f t="shared" si="93"/>
        <v>45</v>
      </c>
      <c r="H1162" s="9">
        <v>4.9476830339999998</v>
      </c>
      <c r="I1162" s="8">
        <f t="shared" si="94"/>
        <v>5</v>
      </c>
      <c r="J1162" s="10">
        <v>92.849915069999994</v>
      </c>
      <c r="K1162" s="8">
        <f t="shared" si="95"/>
        <v>93</v>
      </c>
      <c r="L1162" s="5" t="s">
        <v>142</v>
      </c>
    </row>
    <row r="1163" spans="1:12">
      <c r="A1163" s="6">
        <v>23</v>
      </c>
      <c r="B1163" s="6">
        <v>24</v>
      </c>
      <c r="C1163" s="6">
        <v>32</v>
      </c>
      <c r="D1163" s="7">
        <v>28.121809299999999</v>
      </c>
      <c r="E1163" s="8">
        <f t="shared" si="92"/>
        <v>28</v>
      </c>
      <c r="F1163" s="7">
        <v>46.168885950000004</v>
      </c>
      <c r="G1163" s="8">
        <f t="shared" si="93"/>
        <v>46</v>
      </c>
      <c r="H1163" s="9">
        <v>5.6306199010000002</v>
      </c>
      <c r="I1163" s="8">
        <f t="shared" si="94"/>
        <v>6</v>
      </c>
      <c r="J1163" s="10">
        <v>93.302474480000001</v>
      </c>
      <c r="K1163" s="8">
        <f t="shared" si="95"/>
        <v>93</v>
      </c>
      <c r="L1163" s="5" t="s">
        <v>142</v>
      </c>
    </row>
    <row r="1164" spans="1:12">
      <c r="A1164" s="6">
        <v>1</v>
      </c>
      <c r="B1164" s="6">
        <v>35</v>
      </c>
      <c r="C1164" s="6">
        <v>34</v>
      </c>
      <c r="D1164" s="7">
        <v>30.79375683</v>
      </c>
      <c r="E1164" s="8">
        <f t="shared" si="92"/>
        <v>31</v>
      </c>
      <c r="F1164" s="7">
        <v>46.695368129999999</v>
      </c>
      <c r="G1164" s="8">
        <f t="shared" si="93"/>
        <v>47</v>
      </c>
      <c r="H1164" s="9">
        <v>6.2733982199999998</v>
      </c>
      <c r="I1164" s="8">
        <f t="shared" si="94"/>
        <v>6</v>
      </c>
      <c r="J1164" s="10">
        <v>92.213185550000006</v>
      </c>
      <c r="K1164" s="8">
        <f t="shared" si="95"/>
        <v>92</v>
      </c>
      <c r="L1164" s="5" t="s">
        <v>142</v>
      </c>
    </row>
    <row r="1165" spans="1:12">
      <c r="A1165" s="6">
        <v>2</v>
      </c>
      <c r="B1165" s="6">
        <v>24</v>
      </c>
      <c r="C1165" s="6">
        <v>34</v>
      </c>
      <c r="D1165" s="7">
        <v>28.894093819999998</v>
      </c>
      <c r="E1165" s="8">
        <f t="shared" si="92"/>
        <v>29</v>
      </c>
      <c r="F1165" s="7">
        <v>54.807502489999997</v>
      </c>
      <c r="G1165" s="8">
        <f t="shared" si="93"/>
        <v>55</v>
      </c>
      <c r="H1165" s="9">
        <v>6.4727746479999997</v>
      </c>
      <c r="I1165" s="8">
        <f t="shared" si="94"/>
        <v>6</v>
      </c>
      <c r="J1165" s="10">
        <v>94.763229760000002</v>
      </c>
      <c r="K1165" s="8">
        <f t="shared" si="95"/>
        <v>95</v>
      </c>
      <c r="L1165" s="5" t="s">
        <v>142</v>
      </c>
    </row>
    <row r="1166" spans="1:12">
      <c r="A1166" s="6">
        <v>39</v>
      </c>
      <c r="B1166" s="6">
        <v>37</v>
      </c>
      <c r="C1166" s="6">
        <v>25</v>
      </c>
      <c r="D1166" s="7">
        <v>33.330248259999998</v>
      </c>
      <c r="E1166" s="8">
        <f t="shared" si="92"/>
        <v>33</v>
      </c>
      <c r="F1166" s="7">
        <v>45.61143594</v>
      </c>
      <c r="G1166" s="8">
        <f t="shared" si="93"/>
        <v>46</v>
      </c>
      <c r="H1166" s="9">
        <v>6.9532465060000002</v>
      </c>
      <c r="I1166" s="8">
        <f t="shared" si="94"/>
        <v>7</v>
      </c>
      <c r="J1166" s="10">
        <v>98.285830129999994</v>
      </c>
      <c r="K1166" s="8">
        <f t="shared" si="95"/>
        <v>98</v>
      </c>
      <c r="L1166" s="5" t="s">
        <v>142</v>
      </c>
    </row>
    <row r="1167" spans="1:12">
      <c r="A1167" s="6">
        <v>15</v>
      </c>
      <c r="B1167" s="6">
        <v>36</v>
      </c>
      <c r="C1167" s="6">
        <v>27</v>
      </c>
      <c r="D1167" s="7">
        <v>27.78912455</v>
      </c>
      <c r="E1167" s="8">
        <f t="shared" si="92"/>
        <v>28</v>
      </c>
      <c r="F1167" s="7">
        <v>53.96886679</v>
      </c>
      <c r="G1167" s="8">
        <f t="shared" si="93"/>
        <v>54</v>
      </c>
      <c r="H1167" s="9">
        <v>5.6437102159999997</v>
      </c>
      <c r="I1167" s="8">
        <f t="shared" si="94"/>
        <v>6</v>
      </c>
      <c r="J1167" s="10">
        <v>91.011529969999998</v>
      </c>
      <c r="K1167" s="8">
        <f t="shared" si="95"/>
        <v>91</v>
      </c>
      <c r="L1167" s="5" t="s">
        <v>142</v>
      </c>
    </row>
    <row r="1168" spans="1:12">
      <c r="A1168" s="6">
        <v>3</v>
      </c>
      <c r="B1168" s="6">
        <v>18</v>
      </c>
      <c r="C1168" s="6">
        <v>31</v>
      </c>
      <c r="D1168" s="7">
        <v>31.653334319999999</v>
      </c>
      <c r="E1168" s="8">
        <f t="shared" si="92"/>
        <v>32</v>
      </c>
      <c r="F1168" s="7">
        <v>48.20662669</v>
      </c>
      <c r="G1168" s="8">
        <f t="shared" si="93"/>
        <v>48</v>
      </c>
      <c r="H1168" s="9">
        <v>6.3923139730000003</v>
      </c>
      <c r="I1168" s="8">
        <f t="shared" si="94"/>
        <v>6</v>
      </c>
      <c r="J1168" s="10">
        <v>91.09745581</v>
      </c>
      <c r="K1168" s="8">
        <f t="shared" si="95"/>
        <v>91</v>
      </c>
      <c r="L1168" s="5" t="s">
        <v>142</v>
      </c>
    </row>
    <row r="1169" spans="1:12">
      <c r="A1169" s="6">
        <v>8</v>
      </c>
      <c r="B1169" s="6">
        <v>38</v>
      </c>
      <c r="C1169" s="6">
        <v>32</v>
      </c>
      <c r="D1169" s="7">
        <v>29.75150773</v>
      </c>
      <c r="E1169" s="8">
        <f t="shared" si="92"/>
        <v>30</v>
      </c>
      <c r="F1169" s="7">
        <v>46.737233019999998</v>
      </c>
      <c r="G1169" s="8">
        <f t="shared" si="93"/>
        <v>47</v>
      </c>
      <c r="H1169" s="9">
        <v>4.981816523</v>
      </c>
      <c r="I1169" s="8">
        <f t="shared" si="94"/>
        <v>5</v>
      </c>
      <c r="J1169" s="10">
        <v>91.405983000000006</v>
      </c>
      <c r="K1169" s="8">
        <f t="shared" si="95"/>
        <v>91</v>
      </c>
      <c r="L1169" s="5" t="s">
        <v>142</v>
      </c>
    </row>
    <row r="1170" spans="1:12">
      <c r="A1170" s="6">
        <v>33</v>
      </c>
      <c r="B1170" s="6">
        <v>31</v>
      </c>
      <c r="C1170" s="6">
        <v>34</v>
      </c>
      <c r="D1170" s="7">
        <v>31.329956110000001</v>
      </c>
      <c r="E1170" s="8">
        <f t="shared" si="92"/>
        <v>31</v>
      </c>
      <c r="F1170" s="7">
        <v>50.222875930000001</v>
      </c>
      <c r="G1170" s="8">
        <f t="shared" si="93"/>
        <v>50</v>
      </c>
      <c r="H1170" s="9">
        <v>5.4212652830000003</v>
      </c>
      <c r="I1170" s="8">
        <f t="shared" si="94"/>
        <v>5</v>
      </c>
      <c r="J1170" s="10">
        <v>89.782161680000002</v>
      </c>
      <c r="K1170" s="8">
        <f t="shared" si="95"/>
        <v>90</v>
      </c>
      <c r="L1170" s="5" t="s">
        <v>142</v>
      </c>
    </row>
    <row r="1171" spans="1:12">
      <c r="A1171" s="6">
        <v>14</v>
      </c>
      <c r="B1171" s="6">
        <v>29</v>
      </c>
      <c r="C1171" s="6">
        <v>32</v>
      </c>
      <c r="D1171" s="7">
        <v>35.636273189999997</v>
      </c>
      <c r="E1171" s="8">
        <f t="shared" si="92"/>
        <v>36</v>
      </c>
      <c r="F1171" s="7">
        <v>48.970477619999997</v>
      </c>
      <c r="G1171" s="8">
        <f t="shared" si="93"/>
        <v>49</v>
      </c>
      <c r="H1171" s="9">
        <v>6.9425201049999998</v>
      </c>
      <c r="I1171" s="8">
        <f t="shared" si="94"/>
        <v>7</v>
      </c>
      <c r="J1171" s="10">
        <v>97.519520409999998</v>
      </c>
      <c r="K1171" s="8">
        <f t="shared" si="95"/>
        <v>98</v>
      </c>
      <c r="L1171" s="5" t="s">
        <v>142</v>
      </c>
    </row>
    <row r="1172" spans="1:12">
      <c r="A1172" s="6">
        <v>18</v>
      </c>
      <c r="B1172" s="6">
        <v>20</v>
      </c>
      <c r="C1172" s="6">
        <v>26</v>
      </c>
      <c r="D1172" s="7">
        <v>31.665246870000001</v>
      </c>
      <c r="E1172" s="8">
        <f t="shared" si="92"/>
        <v>32</v>
      </c>
      <c r="F1172" s="7">
        <v>51.98594645</v>
      </c>
      <c r="G1172" s="8">
        <f t="shared" si="93"/>
        <v>52</v>
      </c>
      <c r="H1172" s="9">
        <v>5.4358405090000002</v>
      </c>
      <c r="I1172" s="8">
        <f t="shared" si="94"/>
        <v>5</v>
      </c>
      <c r="J1172" s="10">
        <v>89.980243119999997</v>
      </c>
      <c r="K1172" s="8">
        <f t="shared" si="95"/>
        <v>90</v>
      </c>
      <c r="L1172" s="5" t="s">
        <v>142</v>
      </c>
    </row>
    <row r="1173" spans="1:12">
      <c r="A1173" s="6">
        <v>9</v>
      </c>
      <c r="B1173" s="6">
        <v>21</v>
      </c>
      <c r="C1173" s="6">
        <v>32</v>
      </c>
      <c r="D1173" s="7">
        <v>32.269353420000002</v>
      </c>
      <c r="E1173" s="8">
        <f t="shared" si="92"/>
        <v>32</v>
      </c>
      <c r="F1173" s="7">
        <v>53.560928060000002</v>
      </c>
      <c r="G1173" s="8">
        <f t="shared" si="93"/>
        <v>54</v>
      </c>
      <c r="H1173" s="9">
        <v>5.870116071</v>
      </c>
      <c r="I1173" s="8">
        <f t="shared" si="94"/>
        <v>6</v>
      </c>
      <c r="J1173" s="10">
        <v>95.940353560000005</v>
      </c>
      <c r="K1173" s="8">
        <f t="shared" si="95"/>
        <v>96</v>
      </c>
      <c r="L1173" s="5" t="s">
        <v>142</v>
      </c>
    </row>
    <row r="1174" spans="1:12">
      <c r="A1174" s="6">
        <v>20</v>
      </c>
      <c r="B1174" s="6">
        <v>30</v>
      </c>
      <c r="C1174" s="6">
        <v>27</v>
      </c>
      <c r="D1174" s="7">
        <v>27.81005614</v>
      </c>
      <c r="E1174" s="8">
        <f t="shared" si="92"/>
        <v>28</v>
      </c>
      <c r="F1174" s="7">
        <v>51.59445462</v>
      </c>
      <c r="G1174" s="8">
        <f t="shared" si="93"/>
        <v>52</v>
      </c>
      <c r="H1174" s="9">
        <v>4.7491039300000004</v>
      </c>
      <c r="I1174" s="8">
        <f t="shared" si="94"/>
        <v>5</v>
      </c>
      <c r="J1174" s="10">
        <v>95.898985809999999</v>
      </c>
      <c r="K1174" s="8">
        <f t="shared" si="95"/>
        <v>96</v>
      </c>
      <c r="L1174" s="5" t="s">
        <v>142</v>
      </c>
    </row>
    <row r="1175" spans="1:12">
      <c r="A1175" s="6">
        <v>9</v>
      </c>
      <c r="B1175" s="6">
        <v>38</v>
      </c>
      <c r="C1175" s="6">
        <v>25</v>
      </c>
      <c r="D1175" s="7">
        <v>34.585614710000002</v>
      </c>
      <c r="E1175" s="8">
        <f t="shared" si="92"/>
        <v>35</v>
      </c>
      <c r="F1175" s="7">
        <v>50.340353360000002</v>
      </c>
      <c r="G1175" s="8">
        <f t="shared" si="93"/>
        <v>50</v>
      </c>
      <c r="H1175" s="9">
        <v>5.4979468990000004</v>
      </c>
      <c r="I1175" s="8">
        <f t="shared" si="94"/>
        <v>5</v>
      </c>
      <c r="J1175" s="10">
        <v>100.30607190000001</v>
      </c>
      <c r="K1175" s="8">
        <f t="shared" si="95"/>
        <v>100</v>
      </c>
      <c r="L1175" s="5" t="s">
        <v>142</v>
      </c>
    </row>
    <row r="1176" spans="1:12">
      <c r="A1176" s="6">
        <v>26</v>
      </c>
      <c r="B1176" s="6">
        <v>24</v>
      </c>
      <c r="C1176" s="6">
        <v>34</v>
      </c>
      <c r="D1176" s="7">
        <v>31.271809919999999</v>
      </c>
      <c r="E1176" s="8">
        <f t="shared" si="92"/>
        <v>31</v>
      </c>
      <c r="F1176" s="7">
        <v>52.238101520000001</v>
      </c>
      <c r="G1176" s="8">
        <f t="shared" si="93"/>
        <v>52</v>
      </c>
      <c r="H1176" s="9">
        <v>6.8112910979999999</v>
      </c>
      <c r="I1176" s="8">
        <f t="shared" si="94"/>
        <v>7</v>
      </c>
      <c r="J1176" s="10">
        <v>89.744090170000007</v>
      </c>
      <c r="K1176" s="8">
        <f t="shared" si="95"/>
        <v>90</v>
      </c>
      <c r="L1176" s="5" t="s">
        <v>142</v>
      </c>
    </row>
    <row r="1177" spans="1:12">
      <c r="A1177" s="6">
        <v>31</v>
      </c>
      <c r="B1177" s="6">
        <v>36</v>
      </c>
      <c r="C1177" s="6">
        <v>29</v>
      </c>
      <c r="D1177" s="7">
        <v>33.936798639999999</v>
      </c>
      <c r="E1177" s="8">
        <f t="shared" si="92"/>
        <v>34</v>
      </c>
      <c r="F1177" s="7">
        <v>52.721702809999996</v>
      </c>
      <c r="G1177" s="8">
        <f t="shared" si="93"/>
        <v>53</v>
      </c>
      <c r="H1177" s="9">
        <v>6.460542749</v>
      </c>
      <c r="I1177" s="8">
        <f t="shared" si="94"/>
        <v>6</v>
      </c>
      <c r="J1177" s="10">
        <v>97.461191799999995</v>
      </c>
      <c r="K1177" s="8">
        <f t="shared" si="95"/>
        <v>97</v>
      </c>
      <c r="L1177" s="5" t="s">
        <v>142</v>
      </c>
    </row>
    <row r="1178" spans="1:12">
      <c r="A1178" s="6">
        <v>14</v>
      </c>
      <c r="B1178" s="6">
        <v>18</v>
      </c>
      <c r="C1178" s="6">
        <v>35</v>
      </c>
      <c r="D1178" s="7">
        <v>31.091542390000001</v>
      </c>
      <c r="E1178" s="8">
        <f t="shared" si="92"/>
        <v>31</v>
      </c>
      <c r="F1178" s="7">
        <v>47.020583670000001</v>
      </c>
      <c r="G1178" s="8">
        <f t="shared" si="93"/>
        <v>47</v>
      </c>
      <c r="H1178" s="9">
        <v>4.7911467779999999</v>
      </c>
      <c r="I1178" s="8">
        <f t="shared" si="94"/>
        <v>5</v>
      </c>
      <c r="J1178" s="10">
        <v>91.466643180000005</v>
      </c>
      <c r="K1178" s="8">
        <f t="shared" si="95"/>
        <v>91</v>
      </c>
      <c r="L1178" s="5" t="s">
        <v>142</v>
      </c>
    </row>
    <row r="1179" spans="1:12">
      <c r="A1179" s="6">
        <v>40</v>
      </c>
      <c r="B1179" s="6">
        <v>16</v>
      </c>
      <c r="C1179" s="6">
        <v>35</v>
      </c>
      <c r="D1179" s="7">
        <v>31.893562920000001</v>
      </c>
      <c r="E1179" s="8">
        <f t="shared" si="92"/>
        <v>32</v>
      </c>
      <c r="F1179" s="7">
        <v>49.024501489999999</v>
      </c>
      <c r="G1179" s="8">
        <f t="shared" si="93"/>
        <v>49</v>
      </c>
      <c r="H1179" s="9">
        <v>6.4841521999999996</v>
      </c>
      <c r="I1179" s="8">
        <f t="shared" si="94"/>
        <v>6</v>
      </c>
      <c r="J1179" s="10">
        <v>89.593714809999994</v>
      </c>
      <c r="K1179" s="8">
        <f t="shared" si="95"/>
        <v>90</v>
      </c>
      <c r="L1179" s="5" t="s">
        <v>142</v>
      </c>
    </row>
    <row r="1180" spans="1:12">
      <c r="A1180" s="6">
        <v>28</v>
      </c>
      <c r="B1180" s="6">
        <v>27</v>
      </c>
      <c r="C1180" s="6">
        <v>34</v>
      </c>
      <c r="D1180" s="7">
        <v>32.454652920000001</v>
      </c>
      <c r="E1180" s="8">
        <f t="shared" si="92"/>
        <v>32</v>
      </c>
      <c r="F1180" s="7">
        <v>50.696937509999998</v>
      </c>
      <c r="G1180" s="8">
        <f t="shared" si="93"/>
        <v>51</v>
      </c>
      <c r="H1180" s="9">
        <v>6.5266543449999999</v>
      </c>
      <c r="I1180" s="8">
        <f t="shared" si="94"/>
        <v>7</v>
      </c>
      <c r="J1180" s="10">
        <v>95.048716049999996</v>
      </c>
      <c r="K1180" s="8">
        <f t="shared" si="95"/>
        <v>95</v>
      </c>
      <c r="L1180" s="5" t="s">
        <v>142</v>
      </c>
    </row>
    <row r="1181" spans="1:12">
      <c r="A1181" s="6">
        <v>0</v>
      </c>
      <c r="B1181" s="6">
        <v>17</v>
      </c>
      <c r="C1181" s="6">
        <v>30</v>
      </c>
      <c r="D1181" s="7">
        <v>35.474783219999999</v>
      </c>
      <c r="E1181" s="8">
        <f t="shared" si="92"/>
        <v>35</v>
      </c>
      <c r="F1181" s="7">
        <v>47.972305030000001</v>
      </c>
      <c r="G1181" s="8">
        <f t="shared" si="93"/>
        <v>48</v>
      </c>
      <c r="H1181" s="9">
        <v>6.2791337379999996</v>
      </c>
      <c r="I1181" s="8">
        <f t="shared" si="94"/>
        <v>6</v>
      </c>
      <c r="J1181" s="10">
        <v>97.790724740000002</v>
      </c>
      <c r="K1181" s="8">
        <f t="shared" si="95"/>
        <v>98</v>
      </c>
      <c r="L1181" s="5" t="s">
        <v>142</v>
      </c>
    </row>
    <row r="1182" spans="1:12">
      <c r="A1182" s="6">
        <v>1</v>
      </c>
      <c r="B1182" s="6">
        <v>29</v>
      </c>
      <c r="C1182" s="6">
        <v>29</v>
      </c>
      <c r="D1182" s="7">
        <v>27.32961444</v>
      </c>
      <c r="E1182" s="8">
        <f t="shared" si="92"/>
        <v>27</v>
      </c>
      <c r="F1182" s="7">
        <v>49.303472339999999</v>
      </c>
      <c r="G1182" s="8">
        <f t="shared" si="93"/>
        <v>49</v>
      </c>
      <c r="H1182" s="9">
        <v>6.052026047</v>
      </c>
      <c r="I1182" s="8">
        <f t="shared" si="94"/>
        <v>6</v>
      </c>
      <c r="J1182" s="10">
        <v>93.531973590000007</v>
      </c>
      <c r="K1182" s="8">
        <f t="shared" si="95"/>
        <v>94</v>
      </c>
      <c r="L1182" s="5" t="s">
        <v>142</v>
      </c>
    </row>
    <row r="1183" spans="1:12">
      <c r="A1183" s="6">
        <v>2</v>
      </c>
      <c r="B1183" s="6">
        <v>36</v>
      </c>
      <c r="C1183" s="6">
        <v>31</v>
      </c>
      <c r="D1183" s="7">
        <v>30.902252390000001</v>
      </c>
      <c r="E1183" s="8">
        <f t="shared" si="92"/>
        <v>31</v>
      </c>
      <c r="F1183" s="7">
        <v>49.959554869999998</v>
      </c>
      <c r="G1183" s="8">
        <f t="shared" si="93"/>
        <v>50</v>
      </c>
      <c r="H1183" s="9">
        <v>5.7317194499999999</v>
      </c>
      <c r="I1183" s="8">
        <f t="shared" si="94"/>
        <v>6</v>
      </c>
      <c r="J1183" s="10">
        <v>91.775225980000002</v>
      </c>
      <c r="K1183" s="8">
        <f t="shared" si="95"/>
        <v>92</v>
      </c>
      <c r="L1183" s="5" t="s">
        <v>142</v>
      </c>
    </row>
    <row r="1184" spans="1:12">
      <c r="A1184" s="6">
        <v>12</v>
      </c>
      <c r="B1184" s="6">
        <v>27</v>
      </c>
      <c r="C1184" s="6">
        <v>26</v>
      </c>
      <c r="D1184" s="7">
        <v>29.093822750000001</v>
      </c>
      <c r="E1184" s="8">
        <f t="shared" si="92"/>
        <v>29</v>
      </c>
      <c r="F1184" s="7">
        <v>45.566105899999997</v>
      </c>
      <c r="G1184" s="8">
        <f t="shared" si="93"/>
        <v>46</v>
      </c>
      <c r="H1184" s="9">
        <v>5.32307197</v>
      </c>
      <c r="I1184" s="8">
        <f t="shared" si="94"/>
        <v>5</v>
      </c>
      <c r="J1184" s="10">
        <v>96.235200430000006</v>
      </c>
      <c r="K1184" s="8">
        <f t="shared" si="95"/>
        <v>96</v>
      </c>
      <c r="L1184" s="5" t="s">
        <v>142</v>
      </c>
    </row>
    <row r="1185" spans="1:12">
      <c r="A1185" s="6">
        <v>7</v>
      </c>
      <c r="B1185" s="6">
        <v>28</v>
      </c>
      <c r="C1185" s="6">
        <v>35</v>
      </c>
      <c r="D1185" s="7">
        <v>30.02086169</v>
      </c>
      <c r="E1185" s="8">
        <f t="shared" si="92"/>
        <v>30</v>
      </c>
      <c r="F1185" s="7">
        <v>46.783937760000001</v>
      </c>
      <c r="G1185" s="8">
        <f t="shared" si="93"/>
        <v>47</v>
      </c>
      <c r="H1185" s="9">
        <v>4.6691083899999999</v>
      </c>
      <c r="I1185" s="8">
        <f t="shared" si="94"/>
        <v>5</v>
      </c>
      <c r="J1185" s="10">
        <v>96.637210269999997</v>
      </c>
      <c r="K1185" s="8">
        <f t="shared" si="95"/>
        <v>97</v>
      </c>
      <c r="L1185" s="5" t="s">
        <v>142</v>
      </c>
    </row>
    <row r="1186" spans="1:12">
      <c r="A1186" s="6">
        <v>0</v>
      </c>
      <c r="B1186" s="6">
        <v>36</v>
      </c>
      <c r="C1186" s="6">
        <v>26</v>
      </c>
      <c r="D1186" s="7">
        <v>34.130721880000003</v>
      </c>
      <c r="E1186" s="8">
        <f t="shared" si="92"/>
        <v>34</v>
      </c>
      <c r="F1186" s="7">
        <v>51.257861849999998</v>
      </c>
      <c r="G1186" s="8">
        <f t="shared" si="93"/>
        <v>51</v>
      </c>
      <c r="H1186" s="9">
        <v>5.1012063889999997</v>
      </c>
      <c r="I1186" s="8">
        <f t="shared" si="94"/>
        <v>5</v>
      </c>
      <c r="J1186" s="10">
        <v>96.388080009999996</v>
      </c>
      <c r="K1186" s="8">
        <f t="shared" si="95"/>
        <v>96</v>
      </c>
      <c r="L1186" s="5" t="s">
        <v>142</v>
      </c>
    </row>
    <row r="1187" spans="1:12">
      <c r="A1187" s="6">
        <v>26</v>
      </c>
      <c r="B1187" s="6">
        <v>35</v>
      </c>
      <c r="C1187" s="6">
        <v>31</v>
      </c>
      <c r="D1187" s="7">
        <v>33.446198940000002</v>
      </c>
      <c r="E1187" s="8">
        <f t="shared" si="92"/>
        <v>33</v>
      </c>
      <c r="F1187" s="7">
        <v>53.059804649999997</v>
      </c>
      <c r="G1187" s="8">
        <f t="shared" si="93"/>
        <v>53</v>
      </c>
      <c r="H1187" s="9">
        <v>5.3395565620000003</v>
      </c>
      <c r="I1187" s="8">
        <f t="shared" si="94"/>
        <v>5</v>
      </c>
      <c r="J1187" s="10">
        <v>98.050893939999995</v>
      </c>
      <c r="K1187" s="8">
        <f t="shared" si="95"/>
        <v>98</v>
      </c>
      <c r="L1187" s="5" t="s">
        <v>142</v>
      </c>
    </row>
    <row r="1188" spans="1:12">
      <c r="A1188" s="6">
        <v>27</v>
      </c>
      <c r="B1188" s="6">
        <v>21</v>
      </c>
      <c r="C1188" s="6">
        <v>30</v>
      </c>
      <c r="D1188" s="7">
        <v>35.391546400000003</v>
      </c>
      <c r="E1188" s="8">
        <f t="shared" si="92"/>
        <v>35</v>
      </c>
      <c r="F1188" s="7">
        <v>52.488231470000002</v>
      </c>
      <c r="G1188" s="8">
        <f t="shared" si="93"/>
        <v>52</v>
      </c>
      <c r="H1188" s="9">
        <v>5.0610818740000001</v>
      </c>
      <c r="I1188" s="8">
        <f t="shared" si="94"/>
        <v>5</v>
      </c>
      <c r="J1188" s="10">
        <v>91.228810519999996</v>
      </c>
      <c r="K1188" s="8">
        <f t="shared" si="95"/>
        <v>91</v>
      </c>
      <c r="L1188" s="5" t="s">
        <v>142</v>
      </c>
    </row>
    <row r="1189" spans="1:12">
      <c r="A1189" s="6">
        <v>22</v>
      </c>
      <c r="B1189" s="6">
        <v>38</v>
      </c>
      <c r="C1189" s="6">
        <v>31</v>
      </c>
      <c r="D1189" s="7">
        <v>31.533563520000001</v>
      </c>
      <c r="E1189" s="8">
        <f t="shared" si="92"/>
        <v>32</v>
      </c>
      <c r="F1189" s="7">
        <v>53.06009323</v>
      </c>
      <c r="G1189" s="8">
        <f t="shared" si="93"/>
        <v>53</v>
      </c>
      <c r="H1189" s="9">
        <v>5.8211060359999998</v>
      </c>
      <c r="I1189" s="8">
        <f t="shared" si="94"/>
        <v>6</v>
      </c>
      <c r="J1189" s="10">
        <v>98.570250459999997</v>
      </c>
      <c r="K1189" s="8">
        <f t="shared" si="95"/>
        <v>99</v>
      </c>
      <c r="L1189" s="5" t="s">
        <v>142</v>
      </c>
    </row>
    <row r="1190" spans="1:12">
      <c r="A1190" s="6">
        <v>22</v>
      </c>
      <c r="B1190" s="6">
        <v>18</v>
      </c>
      <c r="C1190" s="6">
        <v>31</v>
      </c>
      <c r="D1190" s="7">
        <v>30.7645515</v>
      </c>
      <c r="E1190" s="8">
        <f t="shared" si="92"/>
        <v>31</v>
      </c>
      <c r="F1190" s="7">
        <v>47.937914630000002</v>
      </c>
      <c r="G1190" s="8">
        <f t="shared" si="93"/>
        <v>48</v>
      </c>
      <c r="H1190" s="9">
        <v>5.9560270590000002</v>
      </c>
      <c r="I1190" s="8">
        <f t="shared" si="94"/>
        <v>6</v>
      </c>
      <c r="J1190" s="10">
        <v>90.385034689999998</v>
      </c>
      <c r="K1190" s="8">
        <f t="shared" si="95"/>
        <v>90</v>
      </c>
      <c r="L1190" s="5" t="s">
        <v>142</v>
      </c>
    </row>
    <row r="1191" spans="1:12">
      <c r="A1191" s="6">
        <v>28</v>
      </c>
      <c r="B1191" s="6">
        <v>23</v>
      </c>
      <c r="C1191" s="6">
        <v>28</v>
      </c>
      <c r="D1191" s="7">
        <v>30.018213370000002</v>
      </c>
      <c r="E1191" s="8">
        <f t="shared" si="92"/>
        <v>30</v>
      </c>
      <c r="F1191" s="7">
        <v>50.0983181</v>
      </c>
      <c r="G1191" s="8">
        <f t="shared" si="93"/>
        <v>50</v>
      </c>
      <c r="H1191" s="9">
        <v>5.6760325810000003</v>
      </c>
      <c r="I1191" s="8">
        <f t="shared" si="94"/>
        <v>6</v>
      </c>
      <c r="J1191" s="10">
        <v>96.087450820000001</v>
      </c>
      <c r="K1191" s="8">
        <f t="shared" si="95"/>
        <v>96</v>
      </c>
      <c r="L1191" s="5" t="s">
        <v>142</v>
      </c>
    </row>
    <row r="1192" spans="1:12">
      <c r="A1192" s="6">
        <v>7</v>
      </c>
      <c r="B1192" s="6">
        <v>31</v>
      </c>
      <c r="C1192" s="6">
        <v>27</v>
      </c>
      <c r="D1192" s="7">
        <v>31.328636889999999</v>
      </c>
      <c r="E1192" s="8">
        <f t="shared" si="92"/>
        <v>31</v>
      </c>
      <c r="F1192" s="7">
        <v>47.59319575</v>
      </c>
      <c r="G1192" s="8">
        <f t="shared" si="93"/>
        <v>48</v>
      </c>
      <c r="H1192" s="9">
        <v>6.524114355</v>
      </c>
      <c r="I1192" s="8">
        <f t="shared" si="94"/>
        <v>7</v>
      </c>
      <c r="J1192" s="10">
        <v>94.673447370000005</v>
      </c>
      <c r="K1192" s="8">
        <f t="shared" si="95"/>
        <v>95</v>
      </c>
      <c r="L1192" s="5" t="s">
        <v>142</v>
      </c>
    </row>
    <row r="1193" spans="1:12">
      <c r="A1193" s="6">
        <v>29</v>
      </c>
      <c r="B1193" s="6">
        <v>34</v>
      </c>
      <c r="C1193" s="6">
        <v>26</v>
      </c>
      <c r="D1193" s="7">
        <v>33.880047810000001</v>
      </c>
      <c r="E1193" s="8">
        <f t="shared" si="92"/>
        <v>34</v>
      </c>
      <c r="F1193" s="7">
        <v>54.394160479999996</v>
      </c>
      <c r="G1193" s="8">
        <f t="shared" si="93"/>
        <v>54</v>
      </c>
      <c r="H1193" s="9">
        <v>6.2739536759999996</v>
      </c>
      <c r="I1193" s="8">
        <f t="shared" si="94"/>
        <v>6</v>
      </c>
      <c r="J1193" s="10">
        <v>89.291475809999994</v>
      </c>
      <c r="K1193" s="8">
        <f t="shared" si="95"/>
        <v>89</v>
      </c>
      <c r="L1193" s="5" t="s">
        <v>142</v>
      </c>
    </row>
    <row r="1194" spans="1:12">
      <c r="A1194" s="6">
        <v>8</v>
      </c>
      <c r="B1194" s="6">
        <v>37</v>
      </c>
      <c r="C1194" s="6">
        <v>33</v>
      </c>
      <c r="D1194" s="7">
        <v>28.07802689</v>
      </c>
      <c r="E1194" s="8">
        <f t="shared" si="92"/>
        <v>28</v>
      </c>
      <c r="F1194" s="7">
        <v>54.964053399999997</v>
      </c>
      <c r="G1194" s="8">
        <f t="shared" si="93"/>
        <v>55</v>
      </c>
      <c r="H1194" s="9">
        <v>6.1281677569999999</v>
      </c>
      <c r="I1194" s="8">
        <f t="shared" si="94"/>
        <v>6</v>
      </c>
      <c r="J1194" s="10">
        <v>97.453736190000001</v>
      </c>
      <c r="K1194" s="8">
        <f t="shared" si="95"/>
        <v>97</v>
      </c>
      <c r="L1194" s="5" t="s">
        <v>142</v>
      </c>
    </row>
    <row r="1195" spans="1:12">
      <c r="A1195" s="6">
        <v>39</v>
      </c>
      <c r="B1195" s="6">
        <v>16</v>
      </c>
      <c r="C1195" s="6">
        <v>27</v>
      </c>
      <c r="D1195" s="7">
        <v>35.538450179999998</v>
      </c>
      <c r="E1195" s="8">
        <f t="shared" si="92"/>
        <v>36</v>
      </c>
      <c r="F1195" s="7">
        <v>52.946419470000002</v>
      </c>
      <c r="G1195" s="8">
        <f t="shared" si="93"/>
        <v>53</v>
      </c>
      <c r="H1195" s="9">
        <v>4.9349647650000001</v>
      </c>
      <c r="I1195" s="8">
        <f t="shared" si="94"/>
        <v>5</v>
      </c>
      <c r="J1195" s="10">
        <v>91.545604269999998</v>
      </c>
      <c r="K1195" s="8">
        <f t="shared" si="95"/>
        <v>92</v>
      </c>
      <c r="L1195" s="5" t="s">
        <v>142</v>
      </c>
    </row>
    <row r="1196" spans="1:12">
      <c r="A1196" s="6">
        <v>40</v>
      </c>
      <c r="B1196" s="6">
        <v>24</v>
      </c>
      <c r="C1196" s="6">
        <v>25</v>
      </c>
      <c r="D1196" s="7">
        <v>28.70595247</v>
      </c>
      <c r="E1196" s="8">
        <f t="shared" si="92"/>
        <v>29</v>
      </c>
      <c r="F1196" s="7">
        <v>50.440301290000001</v>
      </c>
      <c r="G1196" s="8">
        <f t="shared" si="93"/>
        <v>50</v>
      </c>
      <c r="H1196" s="9">
        <v>5.4450084160000003</v>
      </c>
      <c r="I1196" s="8">
        <f t="shared" si="94"/>
        <v>5</v>
      </c>
      <c r="J1196" s="10">
        <v>95.894644400000004</v>
      </c>
      <c r="K1196" s="8">
        <f t="shared" si="95"/>
        <v>96</v>
      </c>
      <c r="L1196" s="5" t="s">
        <v>142</v>
      </c>
    </row>
    <row r="1197" spans="1:12">
      <c r="A1197" s="6">
        <v>19</v>
      </c>
      <c r="B1197" s="6">
        <v>38</v>
      </c>
      <c r="C1197" s="6">
        <v>26</v>
      </c>
      <c r="D1197" s="7">
        <v>31.484517289999999</v>
      </c>
      <c r="E1197" s="8">
        <f t="shared" si="92"/>
        <v>31</v>
      </c>
      <c r="F1197" s="7">
        <v>48.779263039999996</v>
      </c>
      <c r="G1197" s="8">
        <f t="shared" si="93"/>
        <v>49</v>
      </c>
      <c r="H1197" s="9">
        <v>4.525722333</v>
      </c>
      <c r="I1197" s="8">
        <f t="shared" si="94"/>
        <v>5</v>
      </c>
      <c r="J1197" s="10">
        <v>93.172219670000004</v>
      </c>
      <c r="K1197" s="8">
        <f t="shared" si="95"/>
        <v>93</v>
      </c>
      <c r="L1197" s="5" t="s">
        <v>142</v>
      </c>
    </row>
    <row r="1198" spans="1:12">
      <c r="A1198" s="6">
        <v>21</v>
      </c>
      <c r="B1198" s="6">
        <v>21</v>
      </c>
      <c r="C1198" s="6">
        <v>30</v>
      </c>
      <c r="D1198" s="7">
        <v>27.698192729999999</v>
      </c>
      <c r="E1198" s="8">
        <f t="shared" si="92"/>
        <v>28</v>
      </c>
      <c r="F1198" s="7">
        <v>51.415932380000001</v>
      </c>
      <c r="G1198" s="8">
        <f t="shared" si="93"/>
        <v>51</v>
      </c>
      <c r="H1198" s="9">
        <v>5.403908328</v>
      </c>
      <c r="I1198" s="8">
        <f t="shared" si="94"/>
        <v>5</v>
      </c>
      <c r="J1198" s="10">
        <v>100.7720705</v>
      </c>
      <c r="K1198" s="8">
        <f t="shared" si="95"/>
        <v>101</v>
      </c>
      <c r="L1198" s="5" t="s">
        <v>142</v>
      </c>
    </row>
    <row r="1199" spans="1:12">
      <c r="A1199" s="6">
        <v>22</v>
      </c>
      <c r="B1199" s="6">
        <v>18</v>
      </c>
      <c r="C1199" s="6">
        <v>33</v>
      </c>
      <c r="D1199" s="7">
        <v>30.412357929999999</v>
      </c>
      <c r="E1199" s="8">
        <f t="shared" si="92"/>
        <v>30</v>
      </c>
      <c r="F1199" s="7">
        <v>52.481006020000002</v>
      </c>
      <c r="G1199" s="8">
        <f t="shared" si="93"/>
        <v>52</v>
      </c>
      <c r="H1199" s="9">
        <v>6.6216235450000003</v>
      </c>
      <c r="I1199" s="8">
        <f t="shared" si="94"/>
        <v>7</v>
      </c>
      <c r="J1199" s="10">
        <v>93.923758789999994</v>
      </c>
      <c r="K1199" s="8">
        <f t="shared" si="95"/>
        <v>94</v>
      </c>
      <c r="L1199" s="5" t="s">
        <v>142</v>
      </c>
    </row>
    <row r="1200" spans="1:12">
      <c r="A1200" s="6">
        <v>31</v>
      </c>
      <c r="B1200" s="6">
        <v>20</v>
      </c>
      <c r="C1200" s="6">
        <v>30</v>
      </c>
      <c r="D1200" s="7">
        <v>32.177520260000001</v>
      </c>
      <c r="E1200" s="8">
        <f t="shared" si="92"/>
        <v>32</v>
      </c>
      <c r="F1200" s="7">
        <v>54.013526820000003</v>
      </c>
      <c r="G1200" s="8">
        <f t="shared" si="93"/>
        <v>54</v>
      </c>
      <c r="H1200" s="9">
        <v>6.2074958149999997</v>
      </c>
      <c r="I1200" s="8">
        <f t="shared" si="94"/>
        <v>6</v>
      </c>
      <c r="J1200" s="10">
        <v>91.887660690000004</v>
      </c>
      <c r="K1200" s="8">
        <f t="shared" si="95"/>
        <v>92</v>
      </c>
      <c r="L1200" s="5" t="s">
        <v>142</v>
      </c>
    </row>
    <row r="1201" spans="1:12">
      <c r="A1201" s="6">
        <v>18</v>
      </c>
      <c r="B1201" s="6">
        <v>26</v>
      </c>
      <c r="C1201" s="6">
        <v>31</v>
      </c>
      <c r="D1201" s="7">
        <v>32.611261399999997</v>
      </c>
      <c r="E1201" s="8">
        <f t="shared" si="92"/>
        <v>33</v>
      </c>
      <c r="F1201" s="7">
        <v>47.749164989999997</v>
      </c>
      <c r="G1201" s="8">
        <f t="shared" si="93"/>
        <v>48</v>
      </c>
      <c r="H1201" s="9">
        <v>5.4184752569999999</v>
      </c>
      <c r="I1201" s="8">
        <f t="shared" si="94"/>
        <v>5</v>
      </c>
      <c r="J1201" s="10">
        <v>91.101907589999996</v>
      </c>
      <c r="K1201" s="8">
        <f t="shared" si="95"/>
        <v>91</v>
      </c>
      <c r="L1201" s="5" t="s">
        <v>142</v>
      </c>
    </row>
    <row r="1202" spans="1:12">
      <c r="A1202" s="6">
        <v>24</v>
      </c>
      <c r="B1202" s="6">
        <v>130</v>
      </c>
      <c r="C1202" s="6">
        <v>195</v>
      </c>
      <c r="D1202" s="7">
        <v>29.996772320000002</v>
      </c>
      <c r="E1202" s="8">
        <f t="shared" si="92"/>
        <v>30</v>
      </c>
      <c r="F1202" s="7">
        <v>81.541566119999999</v>
      </c>
      <c r="G1202" s="8">
        <f t="shared" si="93"/>
        <v>82</v>
      </c>
      <c r="H1202" s="9">
        <v>6.1123056670000002</v>
      </c>
      <c r="I1202" s="8">
        <f t="shared" si="94"/>
        <v>6</v>
      </c>
      <c r="J1202" s="10">
        <v>67.125344920000003</v>
      </c>
      <c r="K1202" s="8">
        <f t="shared" si="95"/>
        <v>67</v>
      </c>
      <c r="L1202" s="5" t="s">
        <v>153</v>
      </c>
    </row>
    <row r="1203" spans="1:12">
      <c r="A1203" s="6">
        <v>13</v>
      </c>
      <c r="B1203" s="6">
        <v>144</v>
      </c>
      <c r="C1203" s="6">
        <v>204</v>
      </c>
      <c r="D1203" s="7">
        <v>30.728040400000001</v>
      </c>
      <c r="E1203" s="8">
        <f t="shared" si="92"/>
        <v>31</v>
      </c>
      <c r="F1203" s="7">
        <v>82.42614055</v>
      </c>
      <c r="G1203" s="8">
        <f t="shared" si="93"/>
        <v>82</v>
      </c>
      <c r="H1203" s="9">
        <v>6.0922416269999999</v>
      </c>
      <c r="I1203" s="8">
        <f t="shared" si="94"/>
        <v>6</v>
      </c>
      <c r="J1203" s="10">
        <v>68.381354689999995</v>
      </c>
      <c r="K1203" s="8">
        <f t="shared" si="95"/>
        <v>68</v>
      </c>
      <c r="L1203" s="5" t="s">
        <v>153</v>
      </c>
    </row>
    <row r="1204" spans="1:12">
      <c r="A1204" s="6">
        <v>22</v>
      </c>
      <c r="B1204" s="6">
        <v>123</v>
      </c>
      <c r="C1204" s="6">
        <v>205</v>
      </c>
      <c r="D1204" s="7">
        <v>32.445778359999998</v>
      </c>
      <c r="E1204" s="8">
        <f t="shared" si="92"/>
        <v>32</v>
      </c>
      <c r="F1204" s="7">
        <v>83.88504863</v>
      </c>
      <c r="G1204" s="8">
        <f t="shared" si="93"/>
        <v>84</v>
      </c>
      <c r="H1204" s="9">
        <v>5.8963434360000004</v>
      </c>
      <c r="I1204" s="8">
        <f t="shared" si="94"/>
        <v>6</v>
      </c>
      <c r="J1204" s="10">
        <v>68.739325280000003</v>
      </c>
      <c r="K1204" s="8">
        <f t="shared" si="95"/>
        <v>69</v>
      </c>
      <c r="L1204" s="5" t="s">
        <v>153</v>
      </c>
    </row>
    <row r="1205" spans="1:12">
      <c r="A1205" s="6">
        <v>36</v>
      </c>
      <c r="B1205" s="6">
        <v>125</v>
      </c>
      <c r="C1205" s="6">
        <v>196</v>
      </c>
      <c r="D1205" s="7">
        <v>37.46566825</v>
      </c>
      <c r="E1205" s="8">
        <f t="shared" si="92"/>
        <v>37</v>
      </c>
      <c r="F1205" s="7">
        <v>80.659686809999997</v>
      </c>
      <c r="G1205" s="8">
        <f t="shared" si="93"/>
        <v>81</v>
      </c>
      <c r="H1205" s="9">
        <v>6.1552610300000001</v>
      </c>
      <c r="I1205" s="8">
        <f t="shared" si="94"/>
        <v>6</v>
      </c>
      <c r="J1205" s="10">
        <v>66.838722930000003</v>
      </c>
      <c r="K1205" s="8">
        <f t="shared" si="95"/>
        <v>67</v>
      </c>
      <c r="L1205" s="5" t="s">
        <v>153</v>
      </c>
    </row>
    <row r="1206" spans="1:12">
      <c r="A1206" s="6">
        <v>24</v>
      </c>
      <c r="B1206" s="6">
        <v>131</v>
      </c>
      <c r="C1206" s="6">
        <v>196</v>
      </c>
      <c r="D1206" s="7">
        <v>22.032961780000001</v>
      </c>
      <c r="E1206" s="8">
        <f t="shared" si="92"/>
        <v>22</v>
      </c>
      <c r="F1206" s="7">
        <v>83.743727870000001</v>
      </c>
      <c r="G1206" s="8">
        <f t="shared" si="93"/>
        <v>84</v>
      </c>
      <c r="H1206" s="9">
        <v>5.732453638</v>
      </c>
      <c r="I1206" s="8">
        <f t="shared" si="94"/>
        <v>6</v>
      </c>
      <c r="J1206" s="10">
        <v>65.344407939999996</v>
      </c>
      <c r="K1206" s="8">
        <f t="shared" si="95"/>
        <v>65</v>
      </c>
      <c r="L1206" s="5" t="s">
        <v>153</v>
      </c>
    </row>
    <row r="1207" spans="1:12">
      <c r="A1207" s="6">
        <v>2</v>
      </c>
      <c r="B1207" s="6">
        <v>123</v>
      </c>
      <c r="C1207" s="6">
        <v>198</v>
      </c>
      <c r="D1207" s="7">
        <v>39.648518809999999</v>
      </c>
      <c r="E1207" s="8">
        <f t="shared" si="92"/>
        <v>40</v>
      </c>
      <c r="F1207" s="7">
        <v>82.210799460000004</v>
      </c>
      <c r="G1207" s="8">
        <f t="shared" si="93"/>
        <v>82</v>
      </c>
      <c r="H1207" s="9">
        <v>6.2530345340000002</v>
      </c>
      <c r="I1207" s="8">
        <f t="shared" si="94"/>
        <v>6</v>
      </c>
      <c r="J1207" s="10">
        <v>70.399060539999994</v>
      </c>
      <c r="K1207" s="8">
        <f t="shared" si="95"/>
        <v>70</v>
      </c>
      <c r="L1207" s="5" t="s">
        <v>153</v>
      </c>
    </row>
    <row r="1208" spans="1:12">
      <c r="A1208" s="6">
        <v>35</v>
      </c>
      <c r="B1208" s="6">
        <v>140</v>
      </c>
      <c r="C1208" s="6">
        <v>197</v>
      </c>
      <c r="D1208" s="7">
        <v>16.775573139999999</v>
      </c>
      <c r="E1208" s="8">
        <f t="shared" si="92"/>
        <v>17</v>
      </c>
      <c r="F1208" s="7">
        <v>82.752418750000004</v>
      </c>
      <c r="G1208" s="8">
        <f t="shared" si="93"/>
        <v>83</v>
      </c>
      <c r="H1208" s="9">
        <v>6.1061905569999997</v>
      </c>
      <c r="I1208" s="8">
        <f t="shared" si="94"/>
        <v>6</v>
      </c>
      <c r="J1208" s="10">
        <v>66.762854689999998</v>
      </c>
      <c r="K1208" s="8">
        <f t="shared" si="95"/>
        <v>67</v>
      </c>
      <c r="L1208" s="5" t="s">
        <v>153</v>
      </c>
    </row>
    <row r="1209" spans="1:12">
      <c r="A1209" s="6">
        <v>11</v>
      </c>
      <c r="B1209" s="6">
        <v>122</v>
      </c>
      <c r="C1209" s="6">
        <v>195</v>
      </c>
      <c r="D1209" s="7">
        <v>12.141907140000001</v>
      </c>
      <c r="E1209" s="8">
        <f t="shared" si="92"/>
        <v>12</v>
      </c>
      <c r="F1209" s="7">
        <v>83.568124830000002</v>
      </c>
      <c r="G1209" s="8">
        <f t="shared" si="93"/>
        <v>84</v>
      </c>
      <c r="H1209" s="9">
        <v>5.6472023949999999</v>
      </c>
      <c r="I1209" s="8">
        <f t="shared" si="94"/>
        <v>6</v>
      </c>
      <c r="J1209" s="10">
        <v>69.63122027</v>
      </c>
      <c r="K1209" s="8">
        <f t="shared" si="95"/>
        <v>70</v>
      </c>
      <c r="L1209" s="5" t="s">
        <v>153</v>
      </c>
    </row>
    <row r="1210" spans="1:12">
      <c r="A1210" s="6">
        <v>6</v>
      </c>
      <c r="B1210" s="6">
        <v>123</v>
      </c>
      <c r="C1210" s="6">
        <v>203</v>
      </c>
      <c r="D1210" s="7">
        <v>12.7567962</v>
      </c>
      <c r="E1210" s="8">
        <f t="shared" si="92"/>
        <v>13</v>
      </c>
      <c r="F1210" s="7">
        <v>81.624974480000006</v>
      </c>
      <c r="G1210" s="8">
        <f t="shared" si="93"/>
        <v>82</v>
      </c>
      <c r="H1210" s="9">
        <v>6.1303104929999996</v>
      </c>
      <c r="I1210" s="8">
        <f t="shared" si="94"/>
        <v>6</v>
      </c>
      <c r="J1210" s="10">
        <v>66.778445669999996</v>
      </c>
      <c r="K1210" s="8">
        <f t="shared" si="95"/>
        <v>67</v>
      </c>
      <c r="L1210" s="5" t="s">
        <v>153</v>
      </c>
    </row>
    <row r="1211" spans="1:12">
      <c r="A1211" s="6">
        <v>17</v>
      </c>
      <c r="B1211" s="6">
        <v>134</v>
      </c>
      <c r="C1211" s="6">
        <v>204</v>
      </c>
      <c r="D1211" s="7">
        <v>39.040719889999998</v>
      </c>
      <c r="E1211" s="8">
        <f t="shared" si="92"/>
        <v>39</v>
      </c>
      <c r="F1211" s="7">
        <v>80.183932870000007</v>
      </c>
      <c r="G1211" s="8">
        <f t="shared" si="93"/>
        <v>80</v>
      </c>
      <c r="H1211" s="9">
        <v>6.4996049310000004</v>
      </c>
      <c r="I1211" s="8">
        <f t="shared" si="94"/>
        <v>6</v>
      </c>
      <c r="J1211" s="10">
        <v>73.884670270000001</v>
      </c>
      <c r="K1211" s="8">
        <f t="shared" si="95"/>
        <v>74</v>
      </c>
      <c r="L1211" s="5" t="s">
        <v>153</v>
      </c>
    </row>
    <row r="1212" spans="1:12">
      <c r="A1212" s="6">
        <v>25</v>
      </c>
      <c r="B1212" s="6">
        <v>130</v>
      </c>
      <c r="C1212" s="6">
        <v>197</v>
      </c>
      <c r="D1212" s="7">
        <v>39.707721919999997</v>
      </c>
      <c r="E1212" s="8">
        <f t="shared" si="92"/>
        <v>40</v>
      </c>
      <c r="F1212" s="7">
        <v>82.685934540000005</v>
      </c>
      <c r="G1212" s="8">
        <f t="shared" si="93"/>
        <v>83</v>
      </c>
      <c r="H1212" s="9">
        <v>5.5548319770000001</v>
      </c>
      <c r="I1212" s="8">
        <f t="shared" si="94"/>
        <v>6</v>
      </c>
      <c r="J1212" s="10">
        <v>74.915062169999999</v>
      </c>
      <c r="K1212" s="8">
        <f t="shared" si="95"/>
        <v>75</v>
      </c>
      <c r="L1212" s="5" t="s">
        <v>153</v>
      </c>
    </row>
    <row r="1213" spans="1:12">
      <c r="A1213" s="6">
        <v>27</v>
      </c>
      <c r="B1213" s="6">
        <v>145</v>
      </c>
      <c r="C1213" s="6">
        <v>205</v>
      </c>
      <c r="D1213" s="7">
        <v>9.4679604449999992</v>
      </c>
      <c r="E1213" s="8">
        <f t="shared" si="92"/>
        <v>9</v>
      </c>
      <c r="F1213" s="7">
        <v>82.293354660000006</v>
      </c>
      <c r="G1213" s="8">
        <f t="shared" si="93"/>
        <v>82</v>
      </c>
      <c r="H1213" s="9">
        <v>5.8002426939999996</v>
      </c>
      <c r="I1213" s="8">
        <f t="shared" si="94"/>
        <v>6</v>
      </c>
      <c r="J1213" s="10">
        <v>66.027652189999998</v>
      </c>
      <c r="K1213" s="8">
        <f t="shared" si="95"/>
        <v>66</v>
      </c>
      <c r="L1213" s="5" t="s">
        <v>153</v>
      </c>
    </row>
    <row r="1214" spans="1:12">
      <c r="A1214" s="6">
        <v>9</v>
      </c>
      <c r="B1214" s="6">
        <v>122</v>
      </c>
      <c r="C1214" s="6">
        <v>201</v>
      </c>
      <c r="D1214" s="7">
        <v>29.58748357</v>
      </c>
      <c r="E1214" s="8">
        <f t="shared" si="92"/>
        <v>30</v>
      </c>
      <c r="F1214" s="7">
        <v>80.919343920000003</v>
      </c>
      <c r="G1214" s="8">
        <f t="shared" si="93"/>
        <v>81</v>
      </c>
      <c r="H1214" s="9">
        <v>5.5702905390000002</v>
      </c>
      <c r="I1214" s="8">
        <f t="shared" si="94"/>
        <v>6</v>
      </c>
      <c r="J1214" s="10">
        <v>68.064173069999995</v>
      </c>
      <c r="K1214" s="8">
        <f t="shared" si="95"/>
        <v>68</v>
      </c>
      <c r="L1214" s="5" t="s">
        <v>153</v>
      </c>
    </row>
    <row r="1215" spans="1:12">
      <c r="A1215" s="6">
        <v>16</v>
      </c>
      <c r="B1215" s="6">
        <v>139</v>
      </c>
      <c r="C1215" s="6">
        <v>203</v>
      </c>
      <c r="D1215" s="7">
        <v>17.828036820000001</v>
      </c>
      <c r="E1215" s="8">
        <f t="shared" si="92"/>
        <v>18</v>
      </c>
      <c r="F1215" s="7">
        <v>80.960934429999995</v>
      </c>
      <c r="G1215" s="8">
        <f t="shared" si="93"/>
        <v>81</v>
      </c>
      <c r="H1215" s="9">
        <v>6.2756408800000001</v>
      </c>
      <c r="I1215" s="8">
        <f t="shared" si="94"/>
        <v>6</v>
      </c>
      <c r="J1215" s="10">
        <v>65.847487630000003</v>
      </c>
      <c r="K1215" s="8">
        <f t="shared" si="95"/>
        <v>66</v>
      </c>
      <c r="L1215" s="5" t="s">
        <v>153</v>
      </c>
    </row>
    <row r="1216" spans="1:12">
      <c r="A1216" s="6">
        <v>32</v>
      </c>
      <c r="B1216" s="6">
        <v>141</v>
      </c>
      <c r="C1216" s="6">
        <v>204</v>
      </c>
      <c r="D1216" s="7">
        <v>8.8256747450000006</v>
      </c>
      <c r="E1216" s="8">
        <f t="shared" si="92"/>
        <v>9</v>
      </c>
      <c r="F1216" s="7">
        <v>82.897537049999997</v>
      </c>
      <c r="G1216" s="8">
        <f t="shared" si="93"/>
        <v>83</v>
      </c>
      <c r="H1216" s="9">
        <v>5.5366455989999999</v>
      </c>
      <c r="I1216" s="8">
        <f t="shared" si="94"/>
        <v>6</v>
      </c>
      <c r="J1216" s="10">
        <v>67.235765000000001</v>
      </c>
      <c r="K1216" s="8">
        <f t="shared" si="95"/>
        <v>67</v>
      </c>
      <c r="L1216" s="5" t="s">
        <v>153</v>
      </c>
    </row>
    <row r="1217" spans="1:12">
      <c r="A1217" s="6">
        <v>22</v>
      </c>
      <c r="B1217" s="6">
        <v>138</v>
      </c>
      <c r="C1217" s="6">
        <v>195</v>
      </c>
      <c r="D1217" s="7">
        <v>27.83487131</v>
      </c>
      <c r="E1217" s="8">
        <f t="shared" si="92"/>
        <v>28</v>
      </c>
      <c r="F1217" s="7">
        <v>83.514449729999995</v>
      </c>
      <c r="G1217" s="8">
        <f t="shared" si="93"/>
        <v>84</v>
      </c>
      <c r="H1217" s="9">
        <v>6.2081968810000001</v>
      </c>
      <c r="I1217" s="8">
        <f t="shared" si="94"/>
        <v>6</v>
      </c>
      <c r="J1217" s="10">
        <v>73.028827660000005</v>
      </c>
      <c r="K1217" s="8">
        <f t="shared" si="95"/>
        <v>73</v>
      </c>
      <c r="L1217" s="5" t="s">
        <v>153</v>
      </c>
    </row>
    <row r="1218" spans="1:12">
      <c r="A1218" s="6">
        <v>31</v>
      </c>
      <c r="B1218" s="6">
        <v>144</v>
      </c>
      <c r="C1218" s="6">
        <v>202</v>
      </c>
      <c r="D1218" s="7">
        <v>11.021053780000001</v>
      </c>
      <c r="E1218" s="8">
        <f t="shared" si="92"/>
        <v>11</v>
      </c>
      <c r="F1218" s="7">
        <v>80.555572350000006</v>
      </c>
      <c r="G1218" s="8">
        <f t="shared" si="93"/>
        <v>81</v>
      </c>
      <c r="H1218" s="9">
        <v>5.8706006220000004</v>
      </c>
      <c r="I1218" s="8">
        <f t="shared" si="94"/>
        <v>6</v>
      </c>
      <c r="J1218" s="10">
        <v>68.239631610000004</v>
      </c>
      <c r="K1218" s="8">
        <f t="shared" si="95"/>
        <v>68</v>
      </c>
      <c r="L1218" s="5" t="s">
        <v>153</v>
      </c>
    </row>
    <row r="1219" spans="1:12">
      <c r="A1219" s="6">
        <v>3</v>
      </c>
      <c r="B1219" s="6">
        <v>136</v>
      </c>
      <c r="C1219" s="6">
        <v>205</v>
      </c>
      <c r="D1219" s="7">
        <v>17.5862944</v>
      </c>
      <c r="E1219" s="8">
        <f t="shared" ref="E1219:E1282" si="96">ROUND(D1219, 0)</f>
        <v>18</v>
      </c>
      <c r="F1219" s="7">
        <v>80.848065640000002</v>
      </c>
      <c r="G1219" s="8">
        <f t="shared" ref="G1219:G1282" si="97">ROUND(F1219, 0)</f>
        <v>81</v>
      </c>
      <c r="H1219" s="9">
        <v>6.3347714609999999</v>
      </c>
      <c r="I1219" s="8">
        <f t="shared" ref="I1219:I1282" si="98">ROUND(H1219, 0)</f>
        <v>6</v>
      </c>
      <c r="J1219" s="10">
        <v>71.406545199999996</v>
      </c>
      <c r="K1219" s="8">
        <f t="shared" ref="K1219:K1282" si="99">ROUND(J1219, 0)</f>
        <v>71</v>
      </c>
      <c r="L1219" s="5" t="s">
        <v>153</v>
      </c>
    </row>
    <row r="1220" spans="1:12">
      <c r="A1220" s="6">
        <v>28</v>
      </c>
      <c r="B1220" s="6">
        <v>122</v>
      </c>
      <c r="C1220" s="6">
        <v>197</v>
      </c>
      <c r="D1220" s="7">
        <v>19.893639459999999</v>
      </c>
      <c r="E1220" s="8">
        <f t="shared" si="96"/>
        <v>20</v>
      </c>
      <c r="F1220" s="7">
        <v>82.733664390000001</v>
      </c>
      <c r="G1220" s="8">
        <f t="shared" si="97"/>
        <v>83</v>
      </c>
      <c r="H1220" s="9">
        <v>5.8565753349999996</v>
      </c>
      <c r="I1220" s="8">
        <f t="shared" si="98"/>
        <v>6</v>
      </c>
      <c r="J1220" s="10">
        <v>69.662568160000006</v>
      </c>
      <c r="K1220" s="8">
        <f t="shared" si="99"/>
        <v>70</v>
      </c>
      <c r="L1220" s="5" t="s">
        <v>153</v>
      </c>
    </row>
    <row r="1221" spans="1:12">
      <c r="A1221" s="6">
        <v>4</v>
      </c>
      <c r="B1221" s="6">
        <v>136</v>
      </c>
      <c r="C1221" s="6">
        <v>204</v>
      </c>
      <c r="D1221" s="7">
        <v>29.937075960000001</v>
      </c>
      <c r="E1221" s="8">
        <f t="shared" si="96"/>
        <v>30</v>
      </c>
      <c r="F1221" s="7">
        <v>81.777134680000003</v>
      </c>
      <c r="G1221" s="8">
        <f t="shared" si="97"/>
        <v>82</v>
      </c>
      <c r="H1221" s="9">
        <v>5.8989442820000004</v>
      </c>
      <c r="I1221" s="8">
        <f t="shared" si="98"/>
        <v>6</v>
      </c>
      <c r="J1221" s="10">
        <v>65.522793230000005</v>
      </c>
      <c r="K1221" s="8">
        <f t="shared" si="99"/>
        <v>66</v>
      </c>
      <c r="L1221" s="5" t="s">
        <v>153</v>
      </c>
    </row>
    <row r="1222" spans="1:12">
      <c r="A1222" s="6">
        <v>39</v>
      </c>
      <c r="B1222" s="6">
        <v>145</v>
      </c>
      <c r="C1222" s="6">
        <v>201</v>
      </c>
      <c r="D1222" s="7">
        <v>36.731266470000001</v>
      </c>
      <c r="E1222" s="8">
        <f t="shared" si="96"/>
        <v>37</v>
      </c>
      <c r="F1222" s="7">
        <v>80.589319380000006</v>
      </c>
      <c r="G1222" s="8">
        <f t="shared" si="97"/>
        <v>81</v>
      </c>
      <c r="H1222" s="9">
        <v>5.7756004350000003</v>
      </c>
      <c r="I1222" s="8">
        <f t="shared" si="98"/>
        <v>6</v>
      </c>
      <c r="J1222" s="10">
        <v>72.242308039999998</v>
      </c>
      <c r="K1222" s="8">
        <f t="shared" si="99"/>
        <v>72</v>
      </c>
      <c r="L1222" s="5" t="s">
        <v>153</v>
      </c>
    </row>
    <row r="1223" spans="1:12">
      <c r="A1223" s="6">
        <v>38</v>
      </c>
      <c r="B1223" s="6">
        <v>132</v>
      </c>
      <c r="C1223" s="6">
        <v>197</v>
      </c>
      <c r="D1223" s="7">
        <v>20.420947529999999</v>
      </c>
      <c r="E1223" s="8">
        <f t="shared" si="96"/>
        <v>20</v>
      </c>
      <c r="F1223" s="7">
        <v>81.541850440000005</v>
      </c>
      <c r="G1223" s="8">
        <f t="shared" si="97"/>
        <v>82</v>
      </c>
      <c r="H1223" s="9">
        <v>5.931101816</v>
      </c>
      <c r="I1223" s="8">
        <f t="shared" si="98"/>
        <v>6</v>
      </c>
      <c r="J1223" s="10">
        <v>66.930656670000005</v>
      </c>
      <c r="K1223" s="8">
        <f t="shared" si="99"/>
        <v>67</v>
      </c>
      <c r="L1223" s="5" t="s">
        <v>153</v>
      </c>
    </row>
    <row r="1224" spans="1:12">
      <c r="A1224" s="6">
        <v>36</v>
      </c>
      <c r="B1224" s="6">
        <v>133</v>
      </c>
      <c r="C1224" s="6">
        <v>198</v>
      </c>
      <c r="D1224" s="7">
        <v>25.519397189999999</v>
      </c>
      <c r="E1224" s="8">
        <f t="shared" si="96"/>
        <v>26</v>
      </c>
      <c r="F1224" s="7">
        <v>83.983517480000003</v>
      </c>
      <c r="G1224" s="8">
        <f t="shared" si="97"/>
        <v>84</v>
      </c>
      <c r="H1224" s="9">
        <v>6.2286454000000004</v>
      </c>
      <c r="I1224" s="8">
        <f t="shared" si="98"/>
        <v>6</v>
      </c>
      <c r="J1224" s="10">
        <v>69.172812210000004</v>
      </c>
      <c r="K1224" s="8">
        <f t="shared" si="99"/>
        <v>69</v>
      </c>
      <c r="L1224" s="5" t="s">
        <v>153</v>
      </c>
    </row>
    <row r="1225" spans="1:12">
      <c r="A1225" s="6">
        <v>25</v>
      </c>
      <c r="B1225" s="6">
        <v>121</v>
      </c>
      <c r="C1225" s="6">
        <v>201</v>
      </c>
      <c r="D1225" s="7">
        <v>30.50734778</v>
      </c>
      <c r="E1225" s="8">
        <f t="shared" si="96"/>
        <v>31</v>
      </c>
      <c r="F1225" s="7">
        <v>82.717755690000004</v>
      </c>
      <c r="G1225" s="8">
        <f t="shared" si="97"/>
        <v>83</v>
      </c>
      <c r="H1225" s="9">
        <v>5.5942406030000003</v>
      </c>
      <c r="I1225" s="8">
        <f t="shared" si="98"/>
        <v>6</v>
      </c>
      <c r="J1225" s="10">
        <v>70.082003790000002</v>
      </c>
      <c r="K1225" s="8">
        <f t="shared" si="99"/>
        <v>70</v>
      </c>
      <c r="L1225" s="5" t="s">
        <v>153</v>
      </c>
    </row>
    <row r="1226" spans="1:12">
      <c r="A1226" s="6">
        <v>15</v>
      </c>
      <c r="B1226" s="6">
        <v>125</v>
      </c>
      <c r="C1226" s="6">
        <v>199</v>
      </c>
      <c r="D1226" s="7">
        <v>18.426993599999999</v>
      </c>
      <c r="E1226" s="8">
        <f t="shared" si="96"/>
        <v>18</v>
      </c>
      <c r="F1226" s="7">
        <v>80.556258679999999</v>
      </c>
      <c r="G1226" s="8">
        <f t="shared" si="97"/>
        <v>81</v>
      </c>
      <c r="H1226" s="9">
        <v>5.5692303189999999</v>
      </c>
      <c r="I1226" s="8">
        <f t="shared" si="98"/>
        <v>6</v>
      </c>
      <c r="J1226" s="10">
        <v>69.757343059999997</v>
      </c>
      <c r="K1226" s="8">
        <f t="shared" si="99"/>
        <v>70</v>
      </c>
      <c r="L1226" s="5" t="s">
        <v>153</v>
      </c>
    </row>
    <row r="1227" spans="1:12">
      <c r="A1227" s="6">
        <v>24</v>
      </c>
      <c r="B1227" s="6">
        <v>140</v>
      </c>
      <c r="C1227" s="6">
        <v>205</v>
      </c>
      <c r="D1227" s="7">
        <v>12.087021999999999</v>
      </c>
      <c r="E1227" s="8">
        <f t="shared" si="96"/>
        <v>12</v>
      </c>
      <c r="F1227" s="7">
        <v>83.593987339999998</v>
      </c>
      <c r="G1227" s="8">
        <f t="shared" si="97"/>
        <v>84</v>
      </c>
      <c r="H1227" s="9">
        <v>5.9320285200000002</v>
      </c>
      <c r="I1227" s="8">
        <f t="shared" si="98"/>
        <v>6</v>
      </c>
      <c r="J1227" s="10">
        <v>68.66813363</v>
      </c>
      <c r="K1227" s="8">
        <f t="shared" si="99"/>
        <v>69</v>
      </c>
      <c r="L1227" s="5" t="s">
        <v>153</v>
      </c>
    </row>
    <row r="1228" spans="1:12">
      <c r="A1228" s="6">
        <v>13</v>
      </c>
      <c r="B1228" s="6">
        <v>132</v>
      </c>
      <c r="C1228" s="6">
        <v>203</v>
      </c>
      <c r="D1228" s="7">
        <v>23.60115364</v>
      </c>
      <c r="E1228" s="8">
        <f t="shared" si="96"/>
        <v>24</v>
      </c>
      <c r="F1228" s="7">
        <v>82.483369870000004</v>
      </c>
      <c r="G1228" s="8">
        <f t="shared" si="97"/>
        <v>82</v>
      </c>
      <c r="H1228" s="9">
        <v>6.4232165060000002</v>
      </c>
      <c r="I1228" s="8">
        <f t="shared" si="98"/>
        <v>6</v>
      </c>
      <c r="J1228" s="10">
        <v>73.239017520000004</v>
      </c>
      <c r="K1228" s="8">
        <f t="shared" si="99"/>
        <v>73</v>
      </c>
      <c r="L1228" s="5" t="s">
        <v>153</v>
      </c>
    </row>
    <row r="1229" spans="1:12">
      <c r="A1229" s="6">
        <v>5</v>
      </c>
      <c r="B1229" s="6">
        <v>126</v>
      </c>
      <c r="C1229" s="6">
        <v>197</v>
      </c>
      <c r="D1229" s="7">
        <v>12.800003869999999</v>
      </c>
      <c r="E1229" s="8">
        <f t="shared" si="96"/>
        <v>13</v>
      </c>
      <c r="F1229" s="7">
        <v>81.208763669999996</v>
      </c>
      <c r="G1229" s="8">
        <f t="shared" si="97"/>
        <v>81</v>
      </c>
      <c r="H1229" s="9">
        <v>6.4175008289999997</v>
      </c>
      <c r="I1229" s="8">
        <f t="shared" si="98"/>
        <v>6</v>
      </c>
      <c r="J1229" s="10">
        <v>67.104394009999993</v>
      </c>
      <c r="K1229" s="8">
        <f t="shared" si="99"/>
        <v>67</v>
      </c>
      <c r="L1229" s="5" t="s">
        <v>153</v>
      </c>
    </row>
    <row r="1230" spans="1:12">
      <c r="A1230" s="6">
        <v>30</v>
      </c>
      <c r="B1230" s="6">
        <v>120</v>
      </c>
      <c r="C1230" s="6">
        <v>200</v>
      </c>
      <c r="D1230" s="7">
        <v>38.060994819999998</v>
      </c>
      <c r="E1230" s="8">
        <f t="shared" si="96"/>
        <v>38</v>
      </c>
      <c r="F1230" s="7">
        <v>82.247296370000001</v>
      </c>
      <c r="G1230" s="8">
        <f t="shared" si="97"/>
        <v>82</v>
      </c>
      <c r="H1230" s="9">
        <v>6.2349042529999998</v>
      </c>
      <c r="I1230" s="8">
        <f t="shared" si="98"/>
        <v>6</v>
      </c>
      <c r="J1230" s="10">
        <v>65.701482159999998</v>
      </c>
      <c r="K1230" s="8">
        <f t="shared" si="99"/>
        <v>66</v>
      </c>
      <c r="L1230" s="5" t="s">
        <v>153</v>
      </c>
    </row>
    <row r="1231" spans="1:12">
      <c r="A1231" s="6">
        <v>23</v>
      </c>
      <c r="B1231" s="6">
        <v>142</v>
      </c>
      <c r="C1231" s="6">
        <v>197</v>
      </c>
      <c r="D1231" s="7">
        <v>39.065555179999997</v>
      </c>
      <c r="E1231" s="8">
        <f t="shared" si="96"/>
        <v>39</v>
      </c>
      <c r="F1231" s="7">
        <v>82.038129729999994</v>
      </c>
      <c r="G1231" s="8">
        <f t="shared" si="97"/>
        <v>82</v>
      </c>
      <c r="H1231" s="9">
        <v>6.0005737249999997</v>
      </c>
      <c r="I1231" s="8">
        <f t="shared" si="98"/>
        <v>6</v>
      </c>
      <c r="J1231" s="10">
        <v>69.307728969999999</v>
      </c>
      <c r="K1231" s="8">
        <f t="shared" si="99"/>
        <v>69</v>
      </c>
      <c r="L1231" s="5" t="s">
        <v>153</v>
      </c>
    </row>
    <row r="1232" spans="1:12">
      <c r="A1232" s="6">
        <v>26</v>
      </c>
      <c r="B1232" s="6">
        <v>135</v>
      </c>
      <c r="C1232" s="6">
        <v>203</v>
      </c>
      <c r="D1232" s="7">
        <v>33.783728969999999</v>
      </c>
      <c r="E1232" s="8">
        <f t="shared" si="96"/>
        <v>34</v>
      </c>
      <c r="F1232" s="7">
        <v>81.163143169999998</v>
      </c>
      <c r="G1232" s="8">
        <f t="shared" si="97"/>
        <v>81</v>
      </c>
      <c r="H1232" s="9">
        <v>5.6851027690000002</v>
      </c>
      <c r="I1232" s="8">
        <f t="shared" si="98"/>
        <v>6</v>
      </c>
      <c r="J1232" s="10">
        <v>74.535573409999998</v>
      </c>
      <c r="K1232" s="8">
        <f t="shared" si="99"/>
        <v>75</v>
      </c>
      <c r="L1232" s="5" t="s">
        <v>153</v>
      </c>
    </row>
    <row r="1233" spans="1:12">
      <c r="A1233" s="6">
        <v>7</v>
      </c>
      <c r="B1233" s="6">
        <v>126</v>
      </c>
      <c r="C1233" s="6">
        <v>203</v>
      </c>
      <c r="D1233" s="7">
        <v>16.762017069999999</v>
      </c>
      <c r="E1233" s="8">
        <f t="shared" si="96"/>
        <v>17</v>
      </c>
      <c r="F1233" s="7">
        <v>82.003355569999997</v>
      </c>
      <c r="G1233" s="8">
        <f t="shared" si="97"/>
        <v>82</v>
      </c>
      <c r="H1233" s="9">
        <v>5.6621400949999998</v>
      </c>
      <c r="I1233" s="8">
        <f t="shared" si="98"/>
        <v>6</v>
      </c>
      <c r="J1233" s="10">
        <v>73.287128060000001</v>
      </c>
      <c r="K1233" s="8">
        <f t="shared" si="99"/>
        <v>73</v>
      </c>
      <c r="L1233" s="5" t="s">
        <v>153</v>
      </c>
    </row>
    <row r="1234" spans="1:12">
      <c r="A1234" s="6">
        <v>32</v>
      </c>
      <c r="B1234" s="6">
        <v>139</v>
      </c>
      <c r="C1234" s="6">
        <v>198</v>
      </c>
      <c r="D1234" s="7">
        <v>35.893075359999997</v>
      </c>
      <c r="E1234" s="8">
        <f t="shared" si="96"/>
        <v>36</v>
      </c>
      <c r="F1234" s="7">
        <v>82.668507289999994</v>
      </c>
      <c r="G1234" s="8">
        <f t="shared" si="97"/>
        <v>83</v>
      </c>
      <c r="H1234" s="9">
        <v>6.3581868479999999</v>
      </c>
      <c r="I1234" s="8">
        <f t="shared" si="98"/>
        <v>6</v>
      </c>
      <c r="J1234" s="10">
        <v>66.539465590000006</v>
      </c>
      <c r="K1234" s="8">
        <f t="shared" si="99"/>
        <v>67</v>
      </c>
      <c r="L1234" s="5" t="s">
        <v>153</v>
      </c>
    </row>
    <row r="1235" spans="1:12">
      <c r="A1235" s="6">
        <v>9</v>
      </c>
      <c r="B1235" s="6">
        <v>141</v>
      </c>
      <c r="C1235" s="6">
        <v>202</v>
      </c>
      <c r="D1235" s="7">
        <v>21.012453950000001</v>
      </c>
      <c r="E1235" s="8">
        <f t="shared" si="96"/>
        <v>21</v>
      </c>
      <c r="F1235" s="7">
        <v>81.179318629999997</v>
      </c>
      <c r="G1235" s="8">
        <f t="shared" si="97"/>
        <v>81</v>
      </c>
      <c r="H1235" s="9">
        <v>6.1194952950000001</v>
      </c>
      <c r="I1235" s="8">
        <f t="shared" si="98"/>
        <v>6</v>
      </c>
      <c r="J1235" s="10">
        <v>66.384482610000006</v>
      </c>
      <c r="K1235" s="8">
        <f t="shared" si="99"/>
        <v>66</v>
      </c>
      <c r="L1235" s="5" t="s">
        <v>153</v>
      </c>
    </row>
    <row r="1236" spans="1:12">
      <c r="A1236" s="6">
        <v>20</v>
      </c>
      <c r="B1236" s="6">
        <v>142</v>
      </c>
      <c r="C1236" s="6">
        <v>196</v>
      </c>
      <c r="D1236" s="7">
        <v>10.898758730000001</v>
      </c>
      <c r="E1236" s="8">
        <f t="shared" si="96"/>
        <v>11</v>
      </c>
      <c r="F1236" s="7">
        <v>80.016394349999999</v>
      </c>
      <c r="G1236" s="8">
        <f t="shared" si="97"/>
        <v>80</v>
      </c>
      <c r="H1236" s="9">
        <v>6.2076007830000002</v>
      </c>
      <c r="I1236" s="8">
        <f t="shared" si="98"/>
        <v>6</v>
      </c>
      <c r="J1236" s="10">
        <v>68.694203970000004</v>
      </c>
      <c r="K1236" s="8">
        <f t="shared" si="99"/>
        <v>69</v>
      </c>
      <c r="L1236" s="5" t="s">
        <v>153</v>
      </c>
    </row>
    <row r="1237" spans="1:12">
      <c r="A1237" s="6">
        <v>32</v>
      </c>
      <c r="B1237" s="6">
        <v>129</v>
      </c>
      <c r="C1237" s="6">
        <v>201</v>
      </c>
      <c r="D1237" s="7">
        <v>16.362518690000002</v>
      </c>
      <c r="E1237" s="8">
        <f t="shared" si="96"/>
        <v>16</v>
      </c>
      <c r="F1237" s="7">
        <v>83.004716090000002</v>
      </c>
      <c r="G1237" s="8">
        <f t="shared" si="97"/>
        <v>83</v>
      </c>
      <c r="H1237" s="9">
        <v>6.4875463900000003</v>
      </c>
      <c r="I1237" s="8">
        <f t="shared" si="98"/>
        <v>6</v>
      </c>
      <c r="J1237" s="10">
        <v>71.556654829999999</v>
      </c>
      <c r="K1237" s="8">
        <f t="shared" si="99"/>
        <v>72</v>
      </c>
      <c r="L1237" s="5" t="s">
        <v>153</v>
      </c>
    </row>
    <row r="1238" spans="1:12">
      <c r="A1238" s="6">
        <v>3</v>
      </c>
      <c r="B1238" s="6">
        <v>134</v>
      </c>
      <c r="C1238" s="6">
        <v>199</v>
      </c>
      <c r="D1238" s="7">
        <v>20.283701629999999</v>
      </c>
      <c r="E1238" s="8">
        <f t="shared" si="96"/>
        <v>20</v>
      </c>
      <c r="F1238" s="7">
        <v>81.322357389999993</v>
      </c>
      <c r="G1238" s="8">
        <f t="shared" si="97"/>
        <v>81</v>
      </c>
      <c r="H1238" s="9">
        <v>5.8171775300000004</v>
      </c>
      <c r="I1238" s="8">
        <f t="shared" si="98"/>
        <v>6</v>
      </c>
      <c r="J1238" s="10">
        <v>71.066112219999994</v>
      </c>
      <c r="K1238" s="8">
        <f t="shared" si="99"/>
        <v>71</v>
      </c>
      <c r="L1238" s="5" t="s">
        <v>153</v>
      </c>
    </row>
    <row r="1239" spans="1:12">
      <c r="A1239" s="6">
        <v>38</v>
      </c>
      <c r="B1239" s="6">
        <v>138</v>
      </c>
      <c r="C1239" s="6">
        <v>204</v>
      </c>
      <c r="D1239" s="7">
        <v>25.111084559999998</v>
      </c>
      <c r="E1239" s="8">
        <f t="shared" si="96"/>
        <v>25</v>
      </c>
      <c r="F1239" s="7">
        <v>83.254475869999993</v>
      </c>
      <c r="G1239" s="8">
        <f t="shared" si="97"/>
        <v>83</v>
      </c>
      <c r="H1239" s="9">
        <v>6.3254800339999999</v>
      </c>
      <c r="I1239" s="8">
        <f t="shared" si="98"/>
        <v>6</v>
      </c>
      <c r="J1239" s="10">
        <v>73.010268289999999</v>
      </c>
      <c r="K1239" s="8">
        <f t="shared" si="99"/>
        <v>73</v>
      </c>
      <c r="L1239" s="5" t="s">
        <v>153</v>
      </c>
    </row>
    <row r="1240" spans="1:12">
      <c r="A1240" s="6">
        <v>14</v>
      </c>
      <c r="B1240" s="6">
        <v>131</v>
      </c>
      <c r="C1240" s="6">
        <v>198</v>
      </c>
      <c r="D1240" s="7">
        <v>33.464116199999999</v>
      </c>
      <c r="E1240" s="8">
        <f t="shared" si="96"/>
        <v>33</v>
      </c>
      <c r="F1240" s="7">
        <v>83.867429740000006</v>
      </c>
      <c r="G1240" s="8">
        <f t="shared" si="97"/>
        <v>84</v>
      </c>
      <c r="H1240" s="9">
        <v>5.562790949</v>
      </c>
      <c r="I1240" s="8">
        <f t="shared" si="98"/>
        <v>6</v>
      </c>
      <c r="J1240" s="10">
        <v>67.922043189999997</v>
      </c>
      <c r="K1240" s="8">
        <f t="shared" si="99"/>
        <v>68</v>
      </c>
      <c r="L1240" s="5" t="s">
        <v>153</v>
      </c>
    </row>
    <row r="1241" spans="1:12">
      <c r="A1241" s="6">
        <v>20</v>
      </c>
      <c r="B1241" s="6">
        <v>122</v>
      </c>
      <c r="C1241" s="6">
        <v>204</v>
      </c>
      <c r="D1241" s="7">
        <v>11.7976469</v>
      </c>
      <c r="E1241" s="8">
        <f t="shared" si="96"/>
        <v>12</v>
      </c>
      <c r="F1241" s="7">
        <v>80.863253889999996</v>
      </c>
      <c r="G1241" s="8">
        <f t="shared" si="97"/>
        <v>81</v>
      </c>
      <c r="H1241" s="9">
        <v>6.4873696870000002</v>
      </c>
      <c r="I1241" s="8">
        <f t="shared" si="98"/>
        <v>6</v>
      </c>
      <c r="J1241" s="10">
        <v>65.069624860000005</v>
      </c>
      <c r="K1241" s="8">
        <f t="shared" si="99"/>
        <v>65</v>
      </c>
      <c r="L1241" s="5" t="s">
        <v>153</v>
      </c>
    </row>
    <row r="1242" spans="1:12">
      <c r="A1242" s="6">
        <v>40</v>
      </c>
      <c r="B1242" s="6">
        <v>126</v>
      </c>
      <c r="C1242" s="6">
        <v>201</v>
      </c>
      <c r="D1242" s="7">
        <v>11.36300891</v>
      </c>
      <c r="E1242" s="8">
        <f t="shared" si="96"/>
        <v>11</v>
      </c>
      <c r="F1242" s="7">
        <v>80.031000489999997</v>
      </c>
      <c r="G1242" s="8">
        <f t="shared" si="97"/>
        <v>80</v>
      </c>
      <c r="H1242" s="9">
        <v>6.1169829440000001</v>
      </c>
      <c r="I1242" s="8">
        <f t="shared" si="98"/>
        <v>6</v>
      </c>
      <c r="J1242" s="10">
        <v>71.182894309999995</v>
      </c>
      <c r="K1242" s="8">
        <f t="shared" si="99"/>
        <v>71</v>
      </c>
      <c r="L1242" s="5" t="s">
        <v>153</v>
      </c>
    </row>
    <row r="1243" spans="1:12">
      <c r="A1243" s="6">
        <v>36</v>
      </c>
      <c r="B1243" s="6">
        <v>128</v>
      </c>
      <c r="C1243" s="6">
        <v>204</v>
      </c>
      <c r="D1243" s="7">
        <v>25.235423189999999</v>
      </c>
      <c r="E1243" s="8">
        <f t="shared" si="96"/>
        <v>25</v>
      </c>
      <c r="F1243" s="7">
        <v>80.68700527</v>
      </c>
      <c r="G1243" s="8">
        <f t="shared" si="97"/>
        <v>81</v>
      </c>
      <c r="H1243" s="9">
        <v>5.6957927609999999</v>
      </c>
      <c r="I1243" s="8">
        <f t="shared" si="98"/>
        <v>6</v>
      </c>
      <c r="J1243" s="10">
        <v>67.038408880000006</v>
      </c>
      <c r="K1243" s="8">
        <f t="shared" si="99"/>
        <v>67</v>
      </c>
      <c r="L1243" s="5" t="s">
        <v>153</v>
      </c>
    </row>
    <row r="1244" spans="1:12">
      <c r="A1244" s="6">
        <v>11</v>
      </c>
      <c r="B1244" s="6">
        <v>132</v>
      </c>
      <c r="C1244" s="6">
        <v>197</v>
      </c>
      <c r="D1244" s="7">
        <v>15.99050693</v>
      </c>
      <c r="E1244" s="8">
        <f t="shared" si="96"/>
        <v>16</v>
      </c>
      <c r="F1244" s="7">
        <v>81.239665729999999</v>
      </c>
      <c r="G1244" s="8">
        <f t="shared" si="97"/>
        <v>81</v>
      </c>
      <c r="H1244" s="9">
        <v>5.7343170069999996</v>
      </c>
      <c r="I1244" s="8">
        <f t="shared" si="98"/>
        <v>6</v>
      </c>
      <c r="J1244" s="10">
        <v>74.401988610000004</v>
      </c>
      <c r="K1244" s="8">
        <f t="shared" si="99"/>
        <v>74</v>
      </c>
      <c r="L1244" s="5" t="s">
        <v>153</v>
      </c>
    </row>
    <row r="1245" spans="1:12">
      <c r="A1245" s="6">
        <v>0</v>
      </c>
      <c r="B1245" s="6">
        <v>137</v>
      </c>
      <c r="C1245" s="6">
        <v>195</v>
      </c>
      <c r="D1245" s="7">
        <v>22.435901699999999</v>
      </c>
      <c r="E1245" s="8">
        <f t="shared" si="96"/>
        <v>22</v>
      </c>
      <c r="F1245" s="7">
        <v>80.186120849999995</v>
      </c>
      <c r="G1245" s="8">
        <f t="shared" si="97"/>
        <v>80</v>
      </c>
      <c r="H1245" s="9">
        <v>6.3294998319999998</v>
      </c>
      <c r="I1245" s="8">
        <f t="shared" si="98"/>
        <v>6</v>
      </c>
      <c r="J1245" s="10">
        <v>65.397316799999999</v>
      </c>
      <c r="K1245" s="8">
        <f t="shared" si="99"/>
        <v>65</v>
      </c>
      <c r="L1245" s="5" t="s">
        <v>153</v>
      </c>
    </row>
    <row r="1246" spans="1:12">
      <c r="A1246" s="6">
        <v>19</v>
      </c>
      <c r="B1246" s="6">
        <v>123</v>
      </c>
      <c r="C1246" s="6">
        <v>200</v>
      </c>
      <c r="D1246" s="7">
        <v>34.760860520000001</v>
      </c>
      <c r="E1246" s="8">
        <f t="shared" si="96"/>
        <v>35</v>
      </c>
      <c r="F1246" s="7">
        <v>81.035447629999993</v>
      </c>
      <c r="G1246" s="8">
        <f t="shared" si="97"/>
        <v>81</v>
      </c>
      <c r="H1246" s="9">
        <v>6.1670135320000004</v>
      </c>
      <c r="I1246" s="8">
        <f t="shared" si="98"/>
        <v>6</v>
      </c>
      <c r="J1246" s="10">
        <v>65.704300270000005</v>
      </c>
      <c r="K1246" s="8">
        <f t="shared" si="99"/>
        <v>66</v>
      </c>
      <c r="L1246" s="5" t="s">
        <v>153</v>
      </c>
    </row>
    <row r="1247" spans="1:12">
      <c r="A1247" s="6">
        <v>31</v>
      </c>
      <c r="B1247" s="6">
        <v>136</v>
      </c>
      <c r="C1247" s="6">
        <v>197</v>
      </c>
      <c r="D1247" s="7">
        <v>31.110472510000001</v>
      </c>
      <c r="E1247" s="8">
        <f t="shared" si="96"/>
        <v>31</v>
      </c>
      <c r="F1247" s="7">
        <v>83.340109510000005</v>
      </c>
      <c r="G1247" s="8">
        <f t="shared" si="97"/>
        <v>83</v>
      </c>
      <c r="H1247" s="9">
        <v>5.653776058</v>
      </c>
      <c r="I1247" s="8">
        <f t="shared" si="98"/>
        <v>6</v>
      </c>
      <c r="J1247" s="10">
        <v>71.430015819999994</v>
      </c>
      <c r="K1247" s="8">
        <f t="shared" si="99"/>
        <v>71</v>
      </c>
      <c r="L1247" s="5" t="s">
        <v>153</v>
      </c>
    </row>
    <row r="1248" spans="1:12">
      <c r="A1248" s="6">
        <v>4</v>
      </c>
      <c r="B1248" s="6">
        <v>134</v>
      </c>
      <c r="C1248" s="6">
        <v>200</v>
      </c>
      <c r="D1248" s="7">
        <v>28.57828803</v>
      </c>
      <c r="E1248" s="8">
        <f t="shared" si="96"/>
        <v>29</v>
      </c>
      <c r="F1248" s="7">
        <v>80.956289589999997</v>
      </c>
      <c r="G1248" s="8">
        <f t="shared" si="97"/>
        <v>81</v>
      </c>
      <c r="H1248" s="9">
        <v>5.8402562720000004</v>
      </c>
      <c r="I1248" s="8">
        <f t="shared" si="98"/>
        <v>6</v>
      </c>
      <c r="J1248" s="10">
        <v>73.342320970000003</v>
      </c>
      <c r="K1248" s="8">
        <f t="shared" si="99"/>
        <v>73</v>
      </c>
      <c r="L1248" s="5" t="s">
        <v>153</v>
      </c>
    </row>
    <row r="1249" spans="1:12">
      <c r="A1249" s="6">
        <v>39</v>
      </c>
      <c r="B1249" s="6">
        <v>139</v>
      </c>
      <c r="C1249" s="6">
        <v>201</v>
      </c>
      <c r="D1249" s="7">
        <v>41.186649029999998</v>
      </c>
      <c r="E1249" s="8">
        <f t="shared" si="96"/>
        <v>41</v>
      </c>
      <c r="F1249" s="7">
        <v>81.017834019999995</v>
      </c>
      <c r="G1249" s="8">
        <f t="shared" si="97"/>
        <v>81</v>
      </c>
      <c r="H1249" s="9">
        <v>5.5399808119999996</v>
      </c>
      <c r="I1249" s="8">
        <f t="shared" si="98"/>
        <v>6</v>
      </c>
      <c r="J1249" s="10">
        <v>68.688958990000003</v>
      </c>
      <c r="K1249" s="8">
        <f t="shared" si="99"/>
        <v>69</v>
      </c>
      <c r="L1249" s="5" t="s">
        <v>153</v>
      </c>
    </row>
    <row r="1250" spans="1:12">
      <c r="A1250" s="6">
        <v>8</v>
      </c>
      <c r="B1250" s="6">
        <v>127</v>
      </c>
      <c r="C1250" s="6">
        <v>196</v>
      </c>
      <c r="D1250" s="7">
        <v>27.027661380000001</v>
      </c>
      <c r="E1250" s="8">
        <f t="shared" si="96"/>
        <v>27</v>
      </c>
      <c r="F1250" s="7">
        <v>83.170939079999997</v>
      </c>
      <c r="G1250" s="8">
        <f t="shared" si="97"/>
        <v>83</v>
      </c>
      <c r="H1250" s="9">
        <v>5.8333021650000001</v>
      </c>
      <c r="I1250" s="8">
        <f t="shared" si="98"/>
        <v>6</v>
      </c>
      <c r="J1250" s="10">
        <v>70.956660029999995</v>
      </c>
      <c r="K1250" s="8">
        <f t="shared" si="99"/>
        <v>71</v>
      </c>
      <c r="L1250" s="5" t="s">
        <v>153</v>
      </c>
    </row>
    <row r="1251" spans="1:12">
      <c r="A1251" s="6">
        <v>39</v>
      </c>
      <c r="B1251" s="6">
        <v>138</v>
      </c>
      <c r="C1251" s="6">
        <v>203</v>
      </c>
      <c r="D1251" s="7">
        <v>21.193393189999998</v>
      </c>
      <c r="E1251" s="8">
        <f t="shared" si="96"/>
        <v>21</v>
      </c>
      <c r="F1251" s="7">
        <v>82.330983309999993</v>
      </c>
      <c r="G1251" s="8">
        <f t="shared" si="97"/>
        <v>82</v>
      </c>
      <c r="H1251" s="9">
        <v>6.399433771</v>
      </c>
      <c r="I1251" s="8">
        <f t="shared" si="98"/>
        <v>6</v>
      </c>
      <c r="J1251" s="10">
        <v>74.628349209999996</v>
      </c>
      <c r="K1251" s="8">
        <f t="shared" si="99"/>
        <v>75</v>
      </c>
      <c r="L1251" s="5" t="s">
        <v>153</v>
      </c>
    </row>
    <row r="1252" spans="1:12">
      <c r="A1252" s="6">
        <v>32</v>
      </c>
      <c r="B1252" s="6">
        <v>120</v>
      </c>
      <c r="C1252" s="6">
        <v>204</v>
      </c>
      <c r="D1252" s="7">
        <v>10.38004759</v>
      </c>
      <c r="E1252" s="8">
        <f t="shared" si="96"/>
        <v>10</v>
      </c>
      <c r="F1252" s="7">
        <v>83.445181129999995</v>
      </c>
      <c r="G1252" s="8">
        <f t="shared" si="97"/>
        <v>83</v>
      </c>
      <c r="H1252" s="9">
        <v>6.1389586979999997</v>
      </c>
      <c r="I1252" s="8">
        <f t="shared" si="98"/>
        <v>6</v>
      </c>
      <c r="J1252" s="10">
        <v>67.391737899999995</v>
      </c>
      <c r="K1252" s="8">
        <f t="shared" si="99"/>
        <v>67</v>
      </c>
      <c r="L1252" s="5" t="s">
        <v>153</v>
      </c>
    </row>
    <row r="1253" spans="1:12">
      <c r="A1253" s="6">
        <v>12</v>
      </c>
      <c r="B1253" s="6">
        <v>142</v>
      </c>
      <c r="C1253" s="6">
        <v>203</v>
      </c>
      <c r="D1253" s="7">
        <v>31.311597800000001</v>
      </c>
      <c r="E1253" s="8">
        <f t="shared" si="96"/>
        <v>31</v>
      </c>
      <c r="F1253" s="7">
        <v>82.564070130000005</v>
      </c>
      <c r="G1253" s="8">
        <f t="shared" si="97"/>
        <v>83</v>
      </c>
      <c r="H1253" s="9">
        <v>5.9728508380000003</v>
      </c>
      <c r="I1253" s="8">
        <f t="shared" si="98"/>
        <v>6</v>
      </c>
      <c r="J1253" s="10">
        <v>65.010953119999996</v>
      </c>
      <c r="K1253" s="8">
        <f t="shared" si="99"/>
        <v>65</v>
      </c>
      <c r="L1253" s="5" t="s">
        <v>153</v>
      </c>
    </row>
    <row r="1254" spans="1:12">
      <c r="A1254" s="6">
        <v>8</v>
      </c>
      <c r="B1254" s="6">
        <v>133</v>
      </c>
      <c r="C1254" s="6">
        <v>195</v>
      </c>
      <c r="D1254" s="7">
        <v>20.46657776</v>
      </c>
      <c r="E1254" s="8">
        <f t="shared" si="96"/>
        <v>20</v>
      </c>
      <c r="F1254" s="7">
        <v>80.975980289999995</v>
      </c>
      <c r="G1254" s="8">
        <f t="shared" si="97"/>
        <v>81</v>
      </c>
      <c r="H1254" s="9">
        <v>6.4560795850000003</v>
      </c>
      <c r="I1254" s="8">
        <f t="shared" si="98"/>
        <v>6</v>
      </c>
      <c r="J1254" s="10">
        <v>71.298138719999997</v>
      </c>
      <c r="K1254" s="8">
        <f t="shared" si="99"/>
        <v>71</v>
      </c>
      <c r="L1254" s="5" t="s">
        <v>153</v>
      </c>
    </row>
    <row r="1255" spans="1:12">
      <c r="A1255" s="6">
        <v>8</v>
      </c>
      <c r="B1255" s="6">
        <v>139</v>
      </c>
      <c r="C1255" s="6">
        <v>199</v>
      </c>
      <c r="D1255" s="7">
        <v>29.36947679</v>
      </c>
      <c r="E1255" s="8">
        <f t="shared" si="96"/>
        <v>29</v>
      </c>
      <c r="F1255" s="7">
        <v>81.539963619999995</v>
      </c>
      <c r="G1255" s="8">
        <f t="shared" si="97"/>
        <v>82</v>
      </c>
      <c r="H1255" s="9">
        <v>6.3364266669999996</v>
      </c>
      <c r="I1255" s="8">
        <f t="shared" si="98"/>
        <v>6</v>
      </c>
      <c r="J1255" s="10">
        <v>66.134428130000003</v>
      </c>
      <c r="K1255" s="8">
        <f t="shared" si="99"/>
        <v>66</v>
      </c>
      <c r="L1255" s="5" t="s">
        <v>153</v>
      </c>
    </row>
    <row r="1256" spans="1:12">
      <c r="A1256" s="6">
        <v>21</v>
      </c>
      <c r="B1256" s="6">
        <v>134</v>
      </c>
      <c r="C1256" s="6">
        <v>202</v>
      </c>
      <c r="D1256" s="7">
        <v>10.72302459</v>
      </c>
      <c r="E1256" s="8">
        <f t="shared" si="96"/>
        <v>11</v>
      </c>
      <c r="F1256" s="7">
        <v>80.021306359999997</v>
      </c>
      <c r="G1256" s="8">
        <f t="shared" si="97"/>
        <v>80</v>
      </c>
      <c r="H1256" s="9">
        <v>6.425419926</v>
      </c>
      <c r="I1256" s="8">
        <f t="shared" si="98"/>
        <v>6</v>
      </c>
      <c r="J1256" s="10">
        <v>65.298211199999997</v>
      </c>
      <c r="K1256" s="8">
        <f t="shared" si="99"/>
        <v>65</v>
      </c>
      <c r="L1256" s="5" t="s">
        <v>153</v>
      </c>
    </row>
    <row r="1257" spans="1:12">
      <c r="A1257" s="6">
        <v>40</v>
      </c>
      <c r="B1257" s="6">
        <v>140</v>
      </c>
      <c r="C1257" s="6">
        <v>195</v>
      </c>
      <c r="D1257" s="7">
        <v>14.978469520000001</v>
      </c>
      <c r="E1257" s="8">
        <f t="shared" si="96"/>
        <v>15</v>
      </c>
      <c r="F1257" s="7">
        <v>80.499798729999995</v>
      </c>
      <c r="G1257" s="8">
        <f t="shared" si="97"/>
        <v>80</v>
      </c>
      <c r="H1257" s="9">
        <v>6.2943956759999997</v>
      </c>
      <c r="I1257" s="8">
        <f t="shared" si="98"/>
        <v>6</v>
      </c>
      <c r="J1257" s="10">
        <v>71.63437433</v>
      </c>
      <c r="K1257" s="8">
        <f t="shared" si="99"/>
        <v>72</v>
      </c>
      <c r="L1257" s="5" t="s">
        <v>153</v>
      </c>
    </row>
    <row r="1258" spans="1:12">
      <c r="A1258" s="6">
        <v>39</v>
      </c>
      <c r="B1258" s="6">
        <v>127</v>
      </c>
      <c r="C1258" s="6">
        <v>202</v>
      </c>
      <c r="D1258" s="7">
        <v>15.324665100000001</v>
      </c>
      <c r="E1258" s="8">
        <f t="shared" si="96"/>
        <v>15</v>
      </c>
      <c r="F1258" s="7">
        <v>81.67215994</v>
      </c>
      <c r="G1258" s="8">
        <f t="shared" si="97"/>
        <v>82</v>
      </c>
      <c r="H1258" s="9">
        <v>6.4777680389999999</v>
      </c>
      <c r="I1258" s="8">
        <f t="shared" si="98"/>
        <v>6</v>
      </c>
      <c r="J1258" s="10">
        <v>71.601029990000001</v>
      </c>
      <c r="K1258" s="8">
        <f t="shared" si="99"/>
        <v>72</v>
      </c>
      <c r="L1258" s="5" t="s">
        <v>153</v>
      </c>
    </row>
    <row r="1259" spans="1:12">
      <c r="A1259" s="6">
        <v>19</v>
      </c>
      <c r="B1259" s="6">
        <v>120</v>
      </c>
      <c r="C1259" s="6">
        <v>195</v>
      </c>
      <c r="D1259" s="7">
        <v>18.739321870000001</v>
      </c>
      <c r="E1259" s="8">
        <f t="shared" si="96"/>
        <v>19</v>
      </c>
      <c r="F1259" s="7">
        <v>81.121092439999998</v>
      </c>
      <c r="G1259" s="8">
        <f t="shared" si="97"/>
        <v>81</v>
      </c>
      <c r="H1259" s="9">
        <v>5.9315384470000003</v>
      </c>
      <c r="I1259" s="8">
        <f t="shared" si="98"/>
        <v>6</v>
      </c>
      <c r="J1259" s="10">
        <v>73.558079539999994</v>
      </c>
      <c r="K1259" s="8">
        <f t="shared" si="99"/>
        <v>74</v>
      </c>
      <c r="L1259" s="5" t="s">
        <v>153</v>
      </c>
    </row>
    <row r="1260" spans="1:12">
      <c r="A1260" s="6">
        <v>21</v>
      </c>
      <c r="B1260" s="6">
        <v>139</v>
      </c>
      <c r="C1260" s="6">
        <v>201</v>
      </c>
      <c r="D1260" s="7">
        <v>19.3642553</v>
      </c>
      <c r="E1260" s="8">
        <f t="shared" si="96"/>
        <v>19</v>
      </c>
      <c r="F1260" s="7">
        <v>83.360940290000002</v>
      </c>
      <c r="G1260" s="8">
        <f t="shared" si="97"/>
        <v>83</v>
      </c>
      <c r="H1260" s="9">
        <v>5.9805985789999996</v>
      </c>
      <c r="I1260" s="8">
        <f t="shared" si="98"/>
        <v>6</v>
      </c>
      <c r="J1260" s="10">
        <v>67.150947410000001</v>
      </c>
      <c r="K1260" s="8">
        <f t="shared" si="99"/>
        <v>67</v>
      </c>
      <c r="L1260" s="5" t="s">
        <v>153</v>
      </c>
    </row>
    <row r="1261" spans="1:12">
      <c r="A1261" s="6">
        <v>17</v>
      </c>
      <c r="B1261" s="6">
        <v>136</v>
      </c>
      <c r="C1261" s="6">
        <v>195</v>
      </c>
      <c r="D1261" s="7">
        <v>41.207336239999997</v>
      </c>
      <c r="E1261" s="8">
        <f t="shared" si="96"/>
        <v>41</v>
      </c>
      <c r="F1261" s="7">
        <v>81.610510259999998</v>
      </c>
      <c r="G1261" s="8">
        <f t="shared" si="97"/>
        <v>82</v>
      </c>
      <c r="H1261" s="9">
        <v>6.3897832829999999</v>
      </c>
      <c r="I1261" s="8">
        <f t="shared" si="98"/>
        <v>6</v>
      </c>
      <c r="J1261" s="10">
        <v>65.90227462</v>
      </c>
      <c r="K1261" s="8">
        <f t="shared" si="99"/>
        <v>66</v>
      </c>
      <c r="L1261" s="5" t="s">
        <v>153</v>
      </c>
    </row>
    <row r="1262" spans="1:12">
      <c r="A1262" s="6">
        <v>33</v>
      </c>
      <c r="B1262" s="6">
        <v>139</v>
      </c>
      <c r="C1262" s="6">
        <v>203</v>
      </c>
      <c r="D1262" s="7">
        <v>33.342144820000001</v>
      </c>
      <c r="E1262" s="8">
        <f t="shared" si="96"/>
        <v>33</v>
      </c>
      <c r="F1262" s="7">
        <v>82.510346330000004</v>
      </c>
      <c r="G1262" s="8">
        <f t="shared" si="97"/>
        <v>83</v>
      </c>
      <c r="H1262" s="9">
        <v>5.6932874150000004</v>
      </c>
      <c r="I1262" s="8">
        <f t="shared" si="98"/>
        <v>6</v>
      </c>
      <c r="J1262" s="10">
        <v>70.680986140000002</v>
      </c>
      <c r="K1262" s="8">
        <f t="shared" si="99"/>
        <v>71</v>
      </c>
      <c r="L1262" s="5" t="s">
        <v>153</v>
      </c>
    </row>
    <row r="1263" spans="1:12">
      <c r="A1263" s="6">
        <v>22</v>
      </c>
      <c r="B1263" s="6">
        <v>133</v>
      </c>
      <c r="C1263" s="6">
        <v>201</v>
      </c>
      <c r="D1263" s="7">
        <v>23.819956820000002</v>
      </c>
      <c r="E1263" s="8">
        <f t="shared" si="96"/>
        <v>24</v>
      </c>
      <c r="F1263" s="7">
        <v>80.122116489999996</v>
      </c>
      <c r="G1263" s="8">
        <f t="shared" si="97"/>
        <v>80</v>
      </c>
      <c r="H1263" s="9">
        <v>6.00299607</v>
      </c>
      <c r="I1263" s="8">
        <f t="shared" si="98"/>
        <v>6</v>
      </c>
      <c r="J1263" s="10">
        <v>67.273986399999998</v>
      </c>
      <c r="K1263" s="8">
        <f t="shared" si="99"/>
        <v>67</v>
      </c>
      <c r="L1263" s="5" t="s">
        <v>153</v>
      </c>
    </row>
    <row r="1264" spans="1:12">
      <c r="A1264" s="6">
        <v>32</v>
      </c>
      <c r="B1264" s="6">
        <v>130</v>
      </c>
      <c r="C1264" s="6">
        <v>196</v>
      </c>
      <c r="D1264" s="7">
        <v>40.660122940000001</v>
      </c>
      <c r="E1264" s="8">
        <f t="shared" si="96"/>
        <v>41</v>
      </c>
      <c r="F1264" s="7">
        <v>81.249959840000002</v>
      </c>
      <c r="G1264" s="8">
        <f t="shared" si="97"/>
        <v>81</v>
      </c>
      <c r="H1264" s="9">
        <v>6.3729595420000003</v>
      </c>
      <c r="I1264" s="8">
        <f t="shared" si="98"/>
        <v>6</v>
      </c>
      <c r="J1264" s="10">
        <v>74.030300560000001</v>
      </c>
      <c r="K1264" s="8">
        <f t="shared" si="99"/>
        <v>74</v>
      </c>
      <c r="L1264" s="5" t="s">
        <v>153</v>
      </c>
    </row>
    <row r="1265" spans="1:12">
      <c r="A1265" s="6">
        <v>37</v>
      </c>
      <c r="B1265" s="6">
        <v>135</v>
      </c>
      <c r="C1265" s="6">
        <v>205</v>
      </c>
      <c r="D1265" s="7">
        <v>11.82768186</v>
      </c>
      <c r="E1265" s="8">
        <f t="shared" si="96"/>
        <v>12</v>
      </c>
      <c r="F1265" s="7">
        <v>80.282718500000001</v>
      </c>
      <c r="G1265" s="8">
        <f t="shared" si="97"/>
        <v>80</v>
      </c>
      <c r="H1265" s="9">
        <v>5.5109248490000002</v>
      </c>
      <c r="I1265" s="8">
        <f t="shared" si="98"/>
        <v>6</v>
      </c>
      <c r="J1265" s="10">
        <v>74.102250569999995</v>
      </c>
      <c r="K1265" s="8">
        <f t="shared" si="99"/>
        <v>74</v>
      </c>
      <c r="L1265" s="5" t="s">
        <v>153</v>
      </c>
    </row>
    <row r="1266" spans="1:12">
      <c r="A1266" s="6">
        <v>15</v>
      </c>
      <c r="B1266" s="6">
        <v>140</v>
      </c>
      <c r="C1266" s="6">
        <v>195</v>
      </c>
      <c r="D1266" s="7">
        <v>13.285043310000001</v>
      </c>
      <c r="E1266" s="8">
        <f t="shared" si="96"/>
        <v>13</v>
      </c>
      <c r="F1266" s="7">
        <v>83.541938160000001</v>
      </c>
      <c r="G1266" s="8">
        <f t="shared" si="97"/>
        <v>84</v>
      </c>
      <c r="H1266" s="9">
        <v>5.6994528200000003</v>
      </c>
      <c r="I1266" s="8">
        <f t="shared" si="98"/>
        <v>6</v>
      </c>
      <c r="J1266" s="10">
        <v>65.800060040000005</v>
      </c>
      <c r="K1266" s="8">
        <f t="shared" si="99"/>
        <v>66</v>
      </c>
      <c r="L1266" s="5" t="s">
        <v>153</v>
      </c>
    </row>
    <row r="1267" spans="1:12">
      <c r="A1267" s="6">
        <v>39</v>
      </c>
      <c r="B1267" s="6">
        <v>132</v>
      </c>
      <c r="C1267" s="6">
        <v>196</v>
      </c>
      <c r="D1267" s="7">
        <v>35.830890920000002</v>
      </c>
      <c r="E1267" s="8">
        <f t="shared" si="96"/>
        <v>36</v>
      </c>
      <c r="F1267" s="7">
        <v>83.325601039999995</v>
      </c>
      <c r="G1267" s="8">
        <f t="shared" si="97"/>
        <v>83</v>
      </c>
      <c r="H1267" s="9">
        <v>5.7785944029999996</v>
      </c>
      <c r="I1267" s="8">
        <f t="shared" si="98"/>
        <v>6</v>
      </c>
      <c r="J1267" s="10">
        <v>73.679848849999999</v>
      </c>
      <c r="K1267" s="8">
        <f t="shared" si="99"/>
        <v>74</v>
      </c>
      <c r="L1267" s="5" t="s">
        <v>153</v>
      </c>
    </row>
    <row r="1268" spans="1:12">
      <c r="A1268" s="6">
        <v>40</v>
      </c>
      <c r="B1268" s="6">
        <v>121</v>
      </c>
      <c r="C1268" s="6">
        <v>199</v>
      </c>
      <c r="D1268" s="7">
        <v>26.181597159999999</v>
      </c>
      <c r="E1268" s="8">
        <f t="shared" si="96"/>
        <v>26</v>
      </c>
      <c r="F1268" s="7">
        <v>81.038862629999997</v>
      </c>
      <c r="G1268" s="8">
        <f t="shared" si="97"/>
        <v>81</v>
      </c>
      <c r="H1268" s="9">
        <v>6.3155863129999998</v>
      </c>
      <c r="I1268" s="8">
        <f t="shared" si="98"/>
        <v>6</v>
      </c>
      <c r="J1268" s="10">
        <v>66.059116979999999</v>
      </c>
      <c r="K1268" s="8">
        <f t="shared" si="99"/>
        <v>66</v>
      </c>
      <c r="L1268" s="5" t="s">
        <v>153</v>
      </c>
    </row>
    <row r="1269" spans="1:12">
      <c r="A1269" s="6">
        <v>40</v>
      </c>
      <c r="B1269" s="6">
        <v>132</v>
      </c>
      <c r="C1269" s="6">
        <v>202</v>
      </c>
      <c r="D1269" s="7">
        <v>24.575583510000001</v>
      </c>
      <c r="E1269" s="8">
        <f t="shared" si="96"/>
        <v>25</v>
      </c>
      <c r="F1269" s="7">
        <v>80.706957970000005</v>
      </c>
      <c r="G1269" s="8">
        <f t="shared" si="97"/>
        <v>81</v>
      </c>
      <c r="H1269" s="9">
        <v>5.9718130059999996</v>
      </c>
      <c r="I1269" s="8">
        <f t="shared" si="98"/>
        <v>6</v>
      </c>
      <c r="J1269" s="10">
        <v>69.706113000000002</v>
      </c>
      <c r="K1269" s="8">
        <f t="shared" si="99"/>
        <v>70</v>
      </c>
      <c r="L1269" s="5" t="s">
        <v>153</v>
      </c>
    </row>
    <row r="1270" spans="1:12">
      <c r="A1270" s="6">
        <v>29</v>
      </c>
      <c r="B1270" s="6">
        <v>142</v>
      </c>
      <c r="C1270" s="6">
        <v>203</v>
      </c>
      <c r="D1270" s="7">
        <v>29.67229086</v>
      </c>
      <c r="E1270" s="8">
        <f t="shared" si="96"/>
        <v>30</v>
      </c>
      <c r="F1270" s="7">
        <v>83.714989860000003</v>
      </c>
      <c r="G1270" s="8">
        <f t="shared" si="97"/>
        <v>84</v>
      </c>
      <c r="H1270" s="9">
        <v>5.8911956529999996</v>
      </c>
      <c r="I1270" s="8">
        <f t="shared" si="98"/>
        <v>6</v>
      </c>
      <c r="J1270" s="10">
        <v>66.484903709999998</v>
      </c>
      <c r="K1270" s="8">
        <f t="shared" si="99"/>
        <v>66</v>
      </c>
      <c r="L1270" s="5" t="s">
        <v>153</v>
      </c>
    </row>
    <row r="1271" spans="1:12">
      <c r="A1271" s="6">
        <v>32</v>
      </c>
      <c r="B1271" s="6">
        <v>121</v>
      </c>
      <c r="C1271" s="6">
        <v>199</v>
      </c>
      <c r="D1271" s="7">
        <v>39.371025529999997</v>
      </c>
      <c r="E1271" s="8">
        <f t="shared" si="96"/>
        <v>39</v>
      </c>
      <c r="F1271" s="7">
        <v>81.253538950000006</v>
      </c>
      <c r="G1271" s="8">
        <f t="shared" si="97"/>
        <v>81</v>
      </c>
      <c r="H1271" s="9">
        <v>6.129812716</v>
      </c>
      <c r="I1271" s="8">
        <f t="shared" si="98"/>
        <v>6</v>
      </c>
      <c r="J1271" s="10">
        <v>74.081017439999997</v>
      </c>
      <c r="K1271" s="8">
        <f t="shared" si="99"/>
        <v>74</v>
      </c>
      <c r="L1271" s="5" t="s">
        <v>153</v>
      </c>
    </row>
    <row r="1272" spans="1:12">
      <c r="A1272" s="6">
        <v>6</v>
      </c>
      <c r="B1272" s="6">
        <v>140</v>
      </c>
      <c r="C1272" s="6">
        <v>205</v>
      </c>
      <c r="D1272" s="7">
        <v>17.665584280000001</v>
      </c>
      <c r="E1272" s="8">
        <f t="shared" si="96"/>
        <v>18</v>
      </c>
      <c r="F1272" s="7">
        <v>82.929034189999996</v>
      </c>
      <c r="G1272" s="8">
        <f t="shared" si="97"/>
        <v>83</v>
      </c>
      <c r="H1272" s="9">
        <v>6.313085601</v>
      </c>
      <c r="I1272" s="8">
        <f t="shared" si="98"/>
        <v>6</v>
      </c>
      <c r="J1272" s="10">
        <v>69.867126299999995</v>
      </c>
      <c r="K1272" s="8">
        <f t="shared" si="99"/>
        <v>70</v>
      </c>
      <c r="L1272" s="5" t="s">
        <v>153</v>
      </c>
    </row>
    <row r="1273" spans="1:12">
      <c r="A1273" s="6">
        <v>8</v>
      </c>
      <c r="B1273" s="6">
        <v>120</v>
      </c>
      <c r="C1273" s="6">
        <v>196</v>
      </c>
      <c r="D1273" s="7">
        <v>24.066793520000001</v>
      </c>
      <c r="E1273" s="8">
        <f t="shared" si="96"/>
        <v>24</v>
      </c>
      <c r="F1273" s="7">
        <v>82.66396666</v>
      </c>
      <c r="G1273" s="8">
        <f t="shared" si="97"/>
        <v>83</v>
      </c>
      <c r="H1273" s="9">
        <v>6.0536625439999998</v>
      </c>
      <c r="I1273" s="8">
        <f t="shared" si="98"/>
        <v>6</v>
      </c>
      <c r="J1273" s="10">
        <v>69.818557749999997</v>
      </c>
      <c r="K1273" s="8">
        <f t="shared" si="99"/>
        <v>70</v>
      </c>
      <c r="L1273" s="5" t="s">
        <v>153</v>
      </c>
    </row>
    <row r="1274" spans="1:12">
      <c r="A1274" s="6">
        <v>34</v>
      </c>
      <c r="B1274" s="6">
        <v>133</v>
      </c>
      <c r="C1274" s="6">
        <v>202</v>
      </c>
      <c r="D1274" s="7">
        <v>15.314134689999999</v>
      </c>
      <c r="E1274" s="8">
        <f t="shared" si="96"/>
        <v>15</v>
      </c>
      <c r="F1274" s="7">
        <v>80.097114120000001</v>
      </c>
      <c r="G1274" s="8">
        <f t="shared" si="97"/>
        <v>80</v>
      </c>
      <c r="H1274" s="9">
        <v>5.8047991420000002</v>
      </c>
      <c r="I1274" s="8">
        <f t="shared" si="98"/>
        <v>6</v>
      </c>
      <c r="J1274" s="10">
        <v>74.821446530000003</v>
      </c>
      <c r="K1274" s="8">
        <f t="shared" si="99"/>
        <v>75</v>
      </c>
      <c r="L1274" s="5" t="s">
        <v>153</v>
      </c>
    </row>
    <row r="1275" spans="1:12">
      <c r="A1275" s="6">
        <v>35</v>
      </c>
      <c r="B1275" s="6">
        <v>135</v>
      </c>
      <c r="C1275" s="6">
        <v>199</v>
      </c>
      <c r="D1275" s="7">
        <v>21.77466746</v>
      </c>
      <c r="E1275" s="8">
        <f t="shared" si="96"/>
        <v>22</v>
      </c>
      <c r="F1275" s="7">
        <v>80.549425569999997</v>
      </c>
      <c r="G1275" s="8">
        <f t="shared" si="97"/>
        <v>81</v>
      </c>
      <c r="H1275" s="9">
        <v>6.400719746</v>
      </c>
      <c r="I1275" s="8">
        <f t="shared" si="98"/>
        <v>6</v>
      </c>
      <c r="J1275" s="10">
        <v>69.396303979999999</v>
      </c>
      <c r="K1275" s="8">
        <f t="shared" si="99"/>
        <v>69</v>
      </c>
      <c r="L1275" s="5" t="s">
        <v>153</v>
      </c>
    </row>
    <row r="1276" spans="1:12">
      <c r="A1276" s="6">
        <v>16</v>
      </c>
      <c r="B1276" s="6">
        <v>145</v>
      </c>
      <c r="C1276" s="6">
        <v>199</v>
      </c>
      <c r="D1276" s="7">
        <v>26.91624843</v>
      </c>
      <c r="E1276" s="8">
        <f t="shared" si="96"/>
        <v>27</v>
      </c>
      <c r="F1276" s="7">
        <v>80.768389260000006</v>
      </c>
      <c r="G1276" s="8">
        <f t="shared" si="97"/>
        <v>81</v>
      </c>
      <c r="H1276" s="9">
        <v>5.953966361</v>
      </c>
      <c r="I1276" s="8">
        <f t="shared" si="98"/>
        <v>6</v>
      </c>
      <c r="J1276" s="10">
        <v>69.309271850000002</v>
      </c>
      <c r="K1276" s="8">
        <f t="shared" si="99"/>
        <v>69</v>
      </c>
      <c r="L1276" s="5" t="s">
        <v>153</v>
      </c>
    </row>
    <row r="1277" spans="1:12">
      <c r="A1277" s="6">
        <v>8</v>
      </c>
      <c r="B1277" s="6">
        <v>136</v>
      </c>
      <c r="C1277" s="6">
        <v>201</v>
      </c>
      <c r="D1277" s="7">
        <v>41.656029959999998</v>
      </c>
      <c r="E1277" s="8">
        <f t="shared" si="96"/>
        <v>42</v>
      </c>
      <c r="F1277" s="7">
        <v>82.221182369999994</v>
      </c>
      <c r="G1277" s="8">
        <f t="shared" si="97"/>
        <v>82</v>
      </c>
      <c r="H1277" s="9">
        <v>5.6092559919999996</v>
      </c>
      <c r="I1277" s="8">
        <f t="shared" si="98"/>
        <v>6</v>
      </c>
      <c r="J1277" s="10">
        <v>74.196648379999999</v>
      </c>
      <c r="K1277" s="8">
        <f t="shared" si="99"/>
        <v>74</v>
      </c>
      <c r="L1277" s="5" t="s">
        <v>153</v>
      </c>
    </row>
    <row r="1278" spans="1:12">
      <c r="A1278" s="6">
        <v>25</v>
      </c>
      <c r="B1278" s="6">
        <v>129</v>
      </c>
      <c r="C1278" s="6">
        <v>195</v>
      </c>
      <c r="D1278" s="7">
        <v>17.986678009999999</v>
      </c>
      <c r="E1278" s="8">
        <f t="shared" si="96"/>
        <v>18</v>
      </c>
      <c r="F1278" s="7">
        <v>81.177120849999994</v>
      </c>
      <c r="G1278" s="8">
        <f t="shared" si="97"/>
        <v>81</v>
      </c>
      <c r="H1278" s="9">
        <v>5.7772714919999997</v>
      </c>
      <c r="I1278" s="8">
        <f t="shared" si="98"/>
        <v>6</v>
      </c>
      <c r="J1278" s="10">
        <v>72.371276890000004</v>
      </c>
      <c r="K1278" s="8">
        <f t="shared" si="99"/>
        <v>72</v>
      </c>
      <c r="L1278" s="5" t="s">
        <v>153</v>
      </c>
    </row>
    <row r="1279" spans="1:12">
      <c r="A1279" s="6">
        <v>16</v>
      </c>
      <c r="B1279" s="6">
        <v>130</v>
      </c>
      <c r="C1279" s="6">
        <v>201</v>
      </c>
      <c r="D1279" s="7">
        <v>29.120337689999999</v>
      </c>
      <c r="E1279" s="8">
        <f t="shared" si="96"/>
        <v>29</v>
      </c>
      <c r="F1279" s="7">
        <v>82.790929390000002</v>
      </c>
      <c r="G1279" s="8">
        <f t="shared" si="97"/>
        <v>83</v>
      </c>
      <c r="H1279" s="9">
        <v>5.6823954289999996</v>
      </c>
      <c r="I1279" s="8">
        <f t="shared" si="98"/>
        <v>6</v>
      </c>
      <c r="J1279" s="10">
        <v>68.850304699999995</v>
      </c>
      <c r="K1279" s="8">
        <f t="shared" si="99"/>
        <v>69</v>
      </c>
      <c r="L1279" s="5" t="s">
        <v>153</v>
      </c>
    </row>
    <row r="1280" spans="1:12">
      <c r="A1280" s="6">
        <v>39</v>
      </c>
      <c r="B1280" s="6">
        <v>129</v>
      </c>
      <c r="C1280" s="6">
        <v>203</v>
      </c>
      <c r="D1280" s="7">
        <v>34.389224810000002</v>
      </c>
      <c r="E1280" s="8">
        <f t="shared" si="96"/>
        <v>34</v>
      </c>
      <c r="F1280" s="7">
        <v>83.18392806</v>
      </c>
      <c r="G1280" s="8">
        <f t="shared" si="97"/>
        <v>83</v>
      </c>
      <c r="H1280" s="9">
        <v>5.8639966870000002</v>
      </c>
      <c r="I1280" s="8">
        <f t="shared" si="98"/>
        <v>6</v>
      </c>
      <c r="J1280" s="10">
        <v>71.030015559999995</v>
      </c>
      <c r="K1280" s="8">
        <f t="shared" si="99"/>
        <v>71</v>
      </c>
      <c r="L1280" s="5" t="s">
        <v>153</v>
      </c>
    </row>
    <row r="1281" spans="1:12">
      <c r="A1281" s="6">
        <v>38</v>
      </c>
      <c r="B1281" s="6">
        <v>135</v>
      </c>
      <c r="C1281" s="6">
        <v>203</v>
      </c>
      <c r="D1281" s="7">
        <v>41.361063010000002</v>
      </c>
      <c r="E1281" s="8">
        <f t="shared" si="96"/>
        <v>41</v>
      </c>
      <c r="F1281" s="7">
        <v>82.797829539999995</v>
      </c>
      <c r="G1281" s="8">
        <f t="shared" si="97"/>
        <v>83</v>
      </c>
      <c r="H1281" s="9">
        <v>6.4443731160000004</v>
      </c>
      <c r="I1281" s="8">
        <f t="shared" si="98"/>
        <v>6</v>
      </c>
      <c r="J1281" s="10">
        <v>69.921074820000001</v>
      </c>
      <c r="K1281" s="8">
        <f t="shared" si="99"/>
        <v>70</v>
      </c>
      <c r="L1281" s="5" t="s">
        <v>153</v>
      </c>
    </row>
    <row r="1282" spans="1:12">
      <c r="A1282" s="6">
        <v>33</v>
      </c>
      <c r="B1282" s="6">
        <v>120</v>
      </c>
      <c r="C1282" s="6">
        <v>205</v>
      </c>
      <c r="D1282" s="7">
        <v>35.121582650000001</v>
      </c>
      <c r="E1282" s="8">
        <f t="shared" si="96"/>
        <v>35</v>
      </c>
      <c r="F1282" s="7">
        <v>82.268907929999997</v>
      </c>
      <c r="G1282" s="8">
        <f t="shared" si="97"/>
        <v>82</v>
      </c>
      <c r="H1282" s="9">
        <v>5.5508321780000003</v>
      </c>
      <c r="I1282" s="8">
        <f t="shared" si="98"/>
        <v>6</v>
      </c>
      <c r="J1282" s="10">
        <v>69.715184910000005</v>
      </c>
      <c r="K1282" s="8">
        <f t="shared" si="99"/>
        <v>70</v>
      </c>
      <c r="L1282" s="5" t="s">
        <v>153</v>
      </c>
    </row>
    <row r="1283" spans="1:12">
      <c r="A1283" s="6">
        <v>35</v>
      </c>
      <c r="B1283" s="6">
        <v>125</v>
      </c>
      <c r="C1283" s="6">
        <v>204</v>
      </c>
      <c r="D1283" s="7">
        <v>19.6491772</v>
      </c>
      <c r="E1283" s="8">
        <f t="shared" ref="E1283:E1346" si="100">ROUND(D1283, 0)</f>
        <v>20</v>
      </c>
      <c r="F1283" s="7">
        <v>80.152157770000002</v>
      </c>
      <c r="G1283" s="8">
        <f t="shared" ref="G1283:G1346" si="101">ROUND(F1283, 0)</f>
        <v>80</v>
      </c>
      <c r="H1283" s="9">
        <v>6.1077417880000002</v>
      </c>
      <c r="I1283" s="8">
        <f t="shared" ref="I1283:I1346" si="102">ROUND(H1283, 0)</f>
        <v>6</v>
      </c>
      <c r="J1283" s="10">
        <v>73.695295860000002</v>
      </c>
      <c r="K1283" s="8">
        <f t="shared" ref="K1283:K1346" si="103">ROUND(J1283, 0)</f>
        <v>74</v>
      </c>
      <c r="L1283" s="5" t="s">
        <v>153</v>
      </c>
    </row>
    <row r="1284" spans="1:12">
      <c r="A1284" s="6">
        <v>1</v>
      </c>
      <c r="B1284" s="6">
        <v>132</v>
      </c>
      <c r="C1284" s="6">
        <v>200</v>
      </c>
      <c r="D1284" s="7">
        <v>16.278528009999999</v>
      </c>
      <c r="E1284" s="8">
        <f t="shared" si="100"/>
        <v>16</v>
      </c>
      <c r="F1284" s="7">
        <v>82.942700650000006</v>
      </c>
      <c r="G1284" s="8">
        <f t="shared" si="101"/>
        <v>83</v>
      </c>
      <c r="H1284" s="9">
        <v>5.6207456379999998</v>
      </c>
      <c r="I1284" s="8">
        <f t="shared" si="102"/>
        <v>6</v>
      </c>
      <c r="J1284" s="10">
        <v>66.574628090000004</v>
      </c>
      <c r="K1284" s="8">
        <f t="shared" si="103"/>
        <v>67</v>
      </c>
      <c r="L1284" s="5" t="s">
        <v>153</v>
      </c>
    </row>
    <row r="1285" spans="1:12">
      <c r="A1285" s="6">
        <v>39</v>
      </c>
      <c r="B1285" s="6">
        <v>140</v>
      </c>
      <c r="C1285" s="6">
        <v>203</v>
      </c>
      <c r="D1285" s="7">
        <v>21.119036040000001</v>
      </c>
      <c r="E1285" s="8">
        <f t="shared" si="100"/>
        <v>21</v>
      </c>
      <c r="F1285" s="7">
        <v>80.633991980000005</v>
      </c>
      <c r="G1285" s="8">
        <f t="shared" si="101"/>
        <v>81</v>
      </c>
      <c r="H1285" s="9">
        <v>6.3498759060000003</v>
      </c>
      <c r="I1285" s="8">
        <f t="shared" si="102"/>
        <v>6</v>
      </c>
      <c r="J1285" s="10">
        <v>69.277797609999993</v>
      </c>
      <c r="K1285" s="8">
        <f t="shared" si="103"/>
        <v>69</v>
      </c>
      <c r="L1285" s="5" t="s">
        <v>153</v>
      </c>
    </row>
    <row r="1286" spans="1:12">
      <c r="A1286" s="6">
        <v>28</v>
      </c>
      <c r="B1286" s="6">
        <v>145</v>
      </c>
      <c r="C1286" s="6">
        <v>202</v>
      </c>
      <c r="D1286" s="7">
        <v>19.207770700000001</v>
      </c>
      <c r="E1286" s="8">
        <f t="shared" si="100"/>
        <v>19</v>
      </c>
      <c r="F1286" s="7">
        <v>82.904284099999998</v>
      </c>
      <c r="G1286" s="8">
        <f t="shared" si="101"/>
        <v>83</v>
      </c>
      <c r="H1286" s="9">
        <v>6.4843231890000004</v>
      </c>
      <c r="I1286" s="8">
        <f t="shared" si="102"/>
        <v>6</v>
      </c>
      <c r="J1286" s="10">
        <v>66.831137170000005</v>
      </c>
      <c r="K1286" s="8">
        <f t="shared" si="103"/>
        <v>67</v>
      </c>
      <c r="L1286" s="5" t="s">
        <v>153</v>
      </c>
    </row>
    <row r="1287" spans="1:12">
      <c r="A1287" s="6">
        <v>6</v>
      </c>
      <c r="B1287" s="6">
        <v>128</v>
      </c>
      <c r="C1287" s="6">
        <v>200</v>
      </c>
      <c r="D1287" s="7">
        <v>25.96308415</v>
      </c>
      <c r="E1287" s="8">
        <f t="shared" si="100"/>
        <v>26</v>
      </c>
      <c r="F1287" s="7">
        <v>82.578136240000006</v>
      </c>
      <c r="G1287" s="8">
        <f t="shared" si="101"/>
        <v>83</v>
      </c>
      <c r="H1287" s="9">
        <v>5.8387483109999998</v>
      </c>
      <c r="I1287" s="8">
        <f t="shared" si="102"/>
        <v>6</v>
      </c>
      <c r="J1287" s="10">
        <v>70.31782647</v>
      </c>
      <c r="K1287" s="8">
        <f t="shared" si="103"/>
        <v>70</v>
      </c>
      <c r="L1287" s="5" t="s">
        <v>153</v>
      </c>
    </row>
    <row r="1288" spans="1:12">
      <c r="A1288" s="6">
        <v>6</v>
      </c>
      <c r="B1288" s="6">
        <v>139</v>
      </c>
      <c r="C1288" s="6">
        <v>199</v>
      </c>
      <c r="D1288" s="7">
        <v>25.67385024</v>
      </c>
      <c r="E1288" s="8">
        <f t="shared" si="100"/>
        <v>26</v>
      </c>
      <c r="F1288" s="7">
        <v>81.621213499999996</v>
      </c>
      <c r="G1288" s="8">
        <f t="shared" si="101"/>
        <v>82</v>
      </c>
      <c r="H1288" s="9">
        <v>6.2909984200000002</v>
      </c>
      <c r="I1288" s="8">
        <f t="shared" si="102"/>
        <v>6</v>
      </c>
      <c r="J1288" s="10">
        <v>74.109194220000006</v>
      </c>
      <c r="K1288" s="8">
        <f t="shared" si="103"/>
        <v>74</v>
      </c>
      <c r="L1288" s="5" t="s">
        <v>153</v>
      </c>
    </row>
    <row r="1289" spans="1:12">
      <c r="A1289" s="6">
        <v>29</v>
      </c>
      <c r="B1289" s="6">
        <v>122</v>
      </c>
      <c r="C1289" s="6">
        <v>196</v>
      </c>
      <c r="D1289" s="7">
        <v>41.948657359999999</v>
      </c>
      <c r="E1289" s="8">
        <f t="shared" si="100"/>
        <v>42</v>
      </c>
      <c r="F1289" s="7">
        <v>81.155952119999995</v>
      </c>
      <c r="G1289" s="8">
        <f t="shared" si="101"/>
        <v>81</v>
      </c>
      <c r="H1289" s="9">
        <v>5.6383284810000003</v>
      </c>
      <c r="I1289" s="8">
        <f t="shared" si="102"/>
        <v>6</v>
      </c>
      <c r="J1289" s="10">
        <v>73.068629520000002</v>
      </c>
      <c r="K1289" s="8">
        <f t="shared" si="103"/>
        <v>73</v>
      </c>
      <c r="L1289" s="5" t="s">
        <v>153</v>
      </c>
    </row>
    <row r="1290" spans="1:12">
      <c r="A1290" s="6">
        <v>37</v>
      </c>
      <c r="B1290" s="6">
        <v>144</v>
      </c>
      <c r="C1290" s="6">
        <v>197</v>
      </c>
      <c r="D1290" s="7">
        <v>11.18994268</v>
      </c>
      <c r="E1290" s="8">
        <f t="shared" si="100"/>
        <v>11</v>
      </c>
      <c r="F1290" s="7">
        <v>80.8084305</v>
      </c>
      <c r="G1290" s="8">
        <f t="shared" si="101"/>
        <v>81</v>
      </c>
      <c r="H1290" s="9">
        <v>6.4155559560000004</v>
      </c>
      <c r="I1290" s="8">
        <f t="shared" si="102"/>
        <v>6</v>
      </c>
      <c r="J1290" s="10">
        <v>66.342349440000007</v>
      </c>
      <c r="K1290" s="8">
        <f t="shared" si="103"/>
        <v>66</v>
      </c>
      <c r="L1290" s="5" t="s">
        <v>153</v>
      </c>
    </row>
    <row r="1291" spans="1:12">
      <c r="A1291" s="6">
        <v>38</v>
      </c>
      <c r="B1291" s="6">
        <v>120</v>
      </c>
      <c r="C1291" s="6">
        <v>197</v>
      </c>
      <c r="D1291" s="7">
        <v>17.543829599999999</v>
      </c>
      <c r="E1291" s="8">
        <f t="shared" si="100"/>
        <v>18</v>
      </c>
      <c r="F1291" s="7">
        <v>82.947033020000006</v>
      </c>
      <c r="G1291" s="8">
        <f t="shared" si="101"/>
        <v>83</v>
      </c>
      <c r="H1291" s="9">
        <v>6.3237225720000003</v>
      </c>
      <c r="I1291" s="8">
        <f t="shared" si="102"/>
        <v>6</v>
      </c>
      <c r="J1291" s="10">
        <v>73.770637440000002</v>
      </c>
      <c r="K1291" s="8">
        <f t="shared" si="103"/>
        <v>74</v>
      </c>
      <c r="L1291" s="5" t="s">
        <v>153</v>
      </c>
    </row>
    <row r="1292" spans="1:12">
      <c r="A1292" s="6">
        <v>38</v>
      </c>
      <c r="B1292" s="6">
        <v>141</v>
      </c>
      <c r="C1292" s="6">
        <v>198</v>
      </c>
      <c r="D1292" s="7">
        <v>13.05809741</v>
      </c>
      <c r="E1292" s="8">
        <f t="shared" si="100"/>
        <v>13</v>
      </c>
      <c r="F1292" s="7">
        <v>80.282979929999996</v>
      </c>
      <c r="G1292" s="8">
        <f t="shared" si="101"/>
        <v>80</v>
      </c>
      <c r="H1292" s="9">
        <v>5.757009965</v>
      </c>
      <c r="I1292" s="8">
        <f t="shared" si="102"/>
        <v>6</v>
      </c>
      <c r="J1292" s="10">
        <v>70.756335840000006</v>
      </c>
      <c r="K1292" s="8">
        <f t="shared" si="103"/>
        <v>71</v>
      </c>
      <c r="L1292" s="5" t="s">
        <v>153</v>
      </c>
    </row>
    <row r="1293" spans="1:12">
      <c r="A1293" s="6">
        <v>14</v>
      </c>
      <c r="B1293" s="6">
        <v>121</v>
      </c>
      <c r="C1293" s="6">
        <v>203</v>
      </c>
      <c r="D1293" s="7">
        <v>9.7244576110000001</v>
      </c>
      <c r="E1293" s="8">
        <f t="shared" si="100"/>
        <v>10</v>
      </c>
      <c r="F1293" s="7">
        <v>83.747656390000003</v>
      </c>
      <c r="G1293" s="8">
        <f t="shared" si="101"/>
        <v>84</v>
      </c>
      <c r="H1293" s="9">
        <v>6.1586894059999997</v>
      </c>
      <c r="I1293" s="8">
        <f t="shared" si="102"/>
        <v>6</v>
      </c>
      <c r="J1293" s="10">
        <v>74.46411148</v>
      </c>
      <c r="K1293" s="8">
        <f t="shared" si="103"/>
        <v>74</v>
      </c>
      <c r="L1293" s="5" t="s">
        <v>153</v>
      </c>
    </row>
    <row r="1294" spans="1:12">
      <c r="A1294" s="6">
        <v>6</v>
      </c>
      <c r="B1294" s="6">
        <v>125</v>
      </c>
      <c r="C1294" s="6">
        <v>204</v>
      </c>
      <c r="D1294" s="7">
        <v>27.920049339999998</v>
      </c>
      <c r="E1294" s="8">
        <f t="shared" si="100"/>
        <v>28</v>
      </c>
      <c r="F1294" s="7">
        <v>82.932624349999998</v>
      </c>
      <c r="G1294" s="8">
        <f t="shared" si="101"/>
        <v>83</v>
      </c>
      <c r="H1294" s="9">
        <v>5.7335398069999997</v>
      </c>
      <c r="I1294" s="8">
        <f t="shared" si="102"/>
        <v>6</v>
      </c>
      <c r="J1294" s="10">
        <v>69.92092839</v>
      </c>
      <c r="K1294" s="8">
        <f t="shared" si="103"/>
        <v>70</v>
      </c>
      <c r="L1294" s="5" t="s">
        <v>153</v>
      </c>
    </row>
    <row r="1295" spans="1:12">
      <c r="A1295" s="6">
        <v>32</v>
      </c>
      <c r="B1295" s="6">
        <v>138</v>
      </c>
      <c r="C1295" s="6">
        <v>197</v>
      </c>
      <c r="D1295" s="7">
        <v>9.5355855429999998</v>
      </c>
      <c r="E1295" s="8">
        <f t="shared" si="100"/>
        <v>10</v>
      </c>
      <c r="F1295" s="7">
        <v>80.731126939999996</v>
      </c>
      <c r="G1295" s="8">
        <f t="shared" si="101"/>
        <v>81</v>
      </c>
      <c r="H1295" s="9">
        <v>5.9087243369999998</v>
      </c>
      <c r="I1295" s="8">
        <f t="shared" si="102"/>
        <v>6</v>
      </c>
      <c r="J1295" s="10">
        <v>69.44115171</v>
      </c>
      <c r="K1295" s="8">
        <f t="shared" si="103"/>
        <v>69</v>
      </c>
      <c r="L1295" s="5" t="s">
        <v>153</v>
      </c>
    </row>
    <row r="1296" spans="1:12">
      <c r="A1296" s="6">
        <v>11</v>
      </c>
      <c r="B1296" s="6">
        <v>124</v>
      </c>
      <c r="C1296" s="6">
        <v>204</v>
      </c>
      <c r="D1296" s="7">
        <v>13.429886249999999</v>
      </c>
      <c r="E1296" s="8">
        <f t="shared" si="100"/>
        <v>13</v>
      </c>
      <c r="F1296" s="7">
        <v>80.066339659999997</v>
      </c>
      <c r="G1296" s="8">
        <f t="shared" si="101"/>
        <v>80</v>
      </c>
      <c r="H1296" s="9">
        <v>6.3611411069999999</v>
      </c>
      <c r="I1296" s="8">
        <f t="shared" si="102"/>
        <v>6</v>
      </c>
      <c r="J1296" s="10">
        <v>71.400430369999995</v>
      </c>
      <c r="K1296" s="8">
        <f t="shared" si="103"/>
        <v>71</v>
      </c>
      <c r="L1296" s="5" t="s">
        <v>153</v>
      </c>
    </row>
    <row r="1297" spans="1:12">
      <c r="A1297" s="6">
        <v>23</v>
      </c>
      <c r="B1297" s="6">
        <v>138</v>
      </c>
      <c r="C1297" s="6">
        <v>200</v>
      </c>
      <c r="D1297" s="7">
        <v>9.8512426289999997</v>
      </c>
      <c r="E1297" s="8">
        <f t="shared" si="100"/>
        <v>10</v>
      </c>
      <c r="F1297" s="7">
        <v>80.226317170000002</v>
      </c>
      <c r="G1297" s="8">
        <f t="shared" si="101"/>
        <v>80</v>
      </c>
      <c r="H1297" s="9">
        <v>5.96537863</v>
      </c>
      <c r="I1297" s="8">
        <f t="shared" si="102"/>
        <v>6</v>
      </c>
      <c r="J1297" s="10">
        <v>68.428024440000002</v>
      </c>
      <c r="K1297" s="8">
        <f t="shared" si="103"/>
        <v>68</v>
      </c>
      <c r="L1297" s="5" t="s">
        <v>153</v>
      </c>
    </row>
    <row r="1298" spans="1:12">
      <c r="A1298" s="6">
        <v>40</v>
      </c>
      <c r="B1298" s="6">
        <v>143</v>
      </c>
      <c r="C1298" s="6">
        <v>201</v>
      </c>
      <c r="D1298" s="7">
        <v>24.972561320000001</v>
      </c>
      <c r="E1298" s="8">
        <f t="shared" si="100"/>
        <v>25</v>
      </c>
      <c r="F1298" s="7">
        <v>82.728286530000005</v>
      </c>
      <c r="G1298" s="8">
        <f t="shared" si="101"/>
        <v>83</v>
      </c>
      <c r="H1298" s="9">
        <v>6.4767577230000004</v>
      </c>
      <c r="I1298" s="8">
        <f t="shared" si="102"/>
        <v>6</v>
      </c>
      <c r="J1298" s="10">
        <v>66.700162849999998</v>
      </c>
      <c r="K1298" s="8">
        <f t="shared" si="103"/>
        <v>67</v>
      </c>
      <c r="L1298" s="5" t="s">
        <v>153</v>
      </c>
    </row>
    <row r="1299" spans="1:12">
      <c r="A1299" s="6">
        <v>6</v>
      </c>
      <c r="B1299" s="6">
        <v>142</v>
      </c>
      <c r="C1299" s="6">
        <v>202</v>
      </c>
      <c r="D1299" s="7">
        <v>27.237083040000002</v>
      </c>
      <c r="E1299" s="8">
        <f t="shared" si="100"/>
        <v>27</v>
      </c>
      <c r="F1299" s="7">
        <v>82.94573346</v>
      </c>
      <c r="G1299" s="8">
        <f t="shared" si="101"/>
        <v>83</v>
      </c>
      <c r="H1299" s="9">
        <v>6.2245429379999999</v>
      </c>
      <c r="I1299" s="8">
        <f t="shared" si="102"/>
        <v>6</v>
      </c>
      <c r="J1299" s="10">
        <v>70.425088970000004</v>
      </c>
      <c r="K1299" s="8">
        <f t="shared" si="103"/>
        <v>70</v>
      </c>
      <c r="L1299" s="5" t="s">
        <v>153</v>
      </c>
    </row>
    <row r="1300" spans="1:12">
      <c r="A1300" s="6">
        <v>37</v>
      </c>
      <c r="B1300" s="6">
        <v>124</v>
      </c>
      <c r="C1300" s="6">
        <v>195</v>
      </c>
      <c r="D1300" s="7">
        <v>18.706790770000001</v>
      </c>
      <c r="E1300" s="8">
        <f t="shared" si="100"/>
        <v>19</v>
      </c>
      <c r="F1300" s="7">
        <v>83.479529200000002</v>
      </c>
      <c r="G1300" s="8">
        <f t="shared" si="101"/>
        <v>83</v>
      </c>
      <c r="H1300" s="9">
        <v>6.209928251</v>
      </c>
      <c r="I1300" s="8">
        <f t="shared" si="102"/>
        <v>6</v>
      </c>
      <c r="J1300" s="10">
        <v>66.596448800000005</v>
      </c>
      <c r="K1300" s="8">
        <f t="shared" si="103"/>
        <v>67</v>
      </c>
      <c r="L1300" s="5" t="s">
        <v>153</v>
      </c>
    </row>
    <row r="1301" spans="1:12">
      <c r="A1301" s="6">
        <v>35</v>
      </c>
      <c r="B1301" s="6">
        <v>134</v>
      </c>
      <c r="C1301" s="6">
        <v>204</v>
      </c>
      <c r="D1301" s="7">
        <v>9.9499290820000006</v>
      </c>
      <c r="E1301" s="8">
        <f t="shared" si="100"/>
        <v>10</v>
      </c>
      <c r="F1301" s="7">
        <v>82.551389830000005</v>
      </c>
      <c r="G1301" s="8">
        <f t="shared" si="101"/>
        <v>83</v>
      </c>
      <c r="H1301" s="9">
        <v>5.8411383539999999</v>
      </c>
      <c r="I1301" s="8">
        <f t="shared" si="102"/>
        <v>6</v>
      </c>
      <c r="J1301" s="10">
        <v>66.008175510000001</v>
      </c>
      <c r="K1301" s="8">
        <f t="shared" si="103"/>
        <v>66</v>
      </c>
      <c r="L1301" s="5" t="s">
        <v>153</v>
      </c>
    </row>
    <row r="1302" spans="1:12">
      <c r="A1302" s="6">
        <v>119</v>
      </c>
      <c r="B1302" s="6">
        <v>25</v>
      </c>
      <c r="C1302" s="6">
        <v>51</v>
      </c>
      <c r="D1302" s="7">
        <v>26.473302189999998</v>
      </c>
      <c r="E1302" s="8">
        <f t="shared" si="100"/>
        <v>26</v>
      </c>
      <c r="F1302" s="7">
        <v>80.922544209999998</v>
      </c>
      <c r="G1302" s="8">
        <f t="shared" si="101"/>
        <v>81</v>
      </c>
      <c r="H1302" s="9">
        <v>6.2838183289999998</v>
      </c>
      <c r="I1302" s="8">
        <f t="shared" si="102"/>
        <v>6</v>
      </c>
      <c r="J1302" s="10">
        <v>53.657425809999999</v>
      </c>
      <c r="K1302" s="8">
        <f t="shared" si="103"/>
        <v>54</v>
      </c>
      <c r="L1302" s="5" t="s">
        <v>164</v>
      </c>
    </row>
    <row r="1303" spans="1:12">
      <c r="A1303" s="6">
        <v>119</v>
      </c>
      <c r="B1303" s="6">
        <v>19</v>
      </c>
      <c r="C1303" s="6">
        <v>55</v>
      </c>
      <c r="D1303" s="7">
        <v>25.187800419999999</v>
      </c>
      <c r="E1303" s="8">
        <f t="shared" si="100"/>
        <v>25</v>
      </c>
      <c r="F1303" s="7">
        <v>83.446217090000005</v>
      </c>
      <c r="G1303" s="8">
        <f t="shared" si="101"/>
        <v>83</v>
      </c>
      <c r="H1303" s="9">
        <v>6.8182613830000003</v>
      </c>
      <c r="I1303" s="8">
        <f t="shared" si="102"/>
        <v>7</v>
      </c>
      <c r="J1303" s="10">
        <v>46.874208830000001</v>
      </c>
      <c r="K1303" s="8">
        <f t="shared" si="103"/>
        <v>47</v>
      </c>
      <c r="L1303" s="5" t="s">
        <v>164</v>
      </c>
    </row>
    <row r="1304" spans="1:12">
      <c r="A1304" s="6">
        <v>105</v>
      </c>
      <c r="B1304" s="6">
        <v>30</v>
      </c>
      <c r="C1304" s="6">
        <v>50</v>
      </c>
      <c r="D1304" s="7">
        <v>25.299547050000001</v>
      </c>
      <c r="E1304" s="8">
        <f t="shared" si="100"/>
        <v>25</v>
      </c>
      <c r="F1304" s="7">
        <v>81.775275620000002</v>
      </c>
      <c r="G1304" s="8">
        <f t="shared" si="101"/>
        <v>82</v>
      </c>
      <c r="H1304" s="9">
        <v>6.3762010800000004</v>
      </c>
      <c r="I1304" s="8">
        <f t="shared" si="102"/>
        <v>6</v>
      </c>
      <c r="J1304" s="10">
        <v>57.041470570000001</v>
      </c>
      <c r="K1304" s="8">
        <f t="shared" si="103"/>
        <v>57</v>
      </c>
      <c r="L1304" s="5" t="s">
        <v>164</v>
      </c>
    </row>
    <row r="1305" spans="1:12">
      <c r="A1305" s="6">
        <v>114</v>
      </c>
      <c r="B1305" s="6">
        <v>8</v>
      </c>
      <c r="C1305" s="6">
        <v>50</v>
      </c>
      <c r="D1305" s="7">
        <v>24.74631269</v>
      </c>
      <c r="E1305" s="8">
        <f t="shared" si="100"/>
        <v>25</v>
      </c>
      <c r="F1305" s="7">
        <v>88.308663190000004</v>
      </c>
      <c r="G1305" s="8">
        <f t="shared" si="101"/>
        <v>88</v>
      </c>
      <c r="H1305" s="9">
        <v>6.5815879319999997</v>
      </c>
      <c r="I1305" s="8">
        <f t="shared" si="102"/>
        <v>7</v>
      </c>
      <c r="J1305" s="10">
        <v>57.958261440000001</v>
      </c>
      <c r="K1305" s="8">
        <f t="shared" si="103"/>
        <v>58</v>
      </c>
      <c r="L1305" s="5" t="s">
        <v>164</v>
      </c>
    </row>
    <row r="1306" spans="1:12">
      <c r="A1306" s="6">
        <v>93</v>
      </c>
      <c r="B1306" s="6">
        <v>22</v>
      </c>
      <c r="C1306" s="6">
        <v>52</v>
      </c>
      <c r="D1306" s="7">
        <v>26.58740671</v>
      </c>
      <c r="E1306" s="8">
        <f t="shared" si="100"/>
        <v>27</v>
      </c>
      <c r="F1306" s="7">
        <v>81.325632429999999</v>
      </c>
      <c r="G1306" s="8">
        <f t="shared" si="101"/>
        <v>81</v>
      </c>
      <c r="H1306" s="9">
        <v>6.9327397260000003</v>
      </c>
      <c r="I1306" s="8">
        <f t="shared" si="102"/>
        <v>7</v>
      </c>
      <c r="J1306" s="10">
        <v>41.875400280000001</v>
      </c>
      <c r="K1306" s="8">
        <f t="shared" si="103"/>
        <v>42</v>
      </c>
      <c r="L1306" s="5" t="s">
        <v>164</v>
      </c>
    </row>
    <row r="1307" spans="1:12">
      <c r="A1307" s="6">
        <v>80</v>
      </c>
      <c r="B1307" s="6">
        <v>26</v>
      </c>
      <c r="C1307" s="6">
        <v>55</v>
      </c>
      <c r="D1307" s="7">
        <v>24.534425639999998</v>
      </c>
      <c r="E1307" s="8">
        <f t="shared" si="100"/>
        <v>25</v>
      </c>
      <c r="F1307" s="7">
        <v>88.989272</v>
      </c>
      <c r="G1307" s="8">
        <f t="shared" si="101"/>
        <v>89</v>
      </c>
      <c r="H1307" s="9">
        <v>6.1400992150000002</v>
      </c>
      <c r="I1307" s="8">
        <f t="shared" si="102"/>
        <v>6</v>
      </c>
      <c r="J1307" s="10">
        <v>49.116187320000002</v>
      </c>
      <c r="K1307" s="8">
        <f t="shared" si="103"/>
        <v>49</v>
      </c>
      <c r="L1307" s="5" t="s">
        <v>164</v>
      </c>
    </row>
    <row r="1308" spans="1:12">
      <c r="A1308" s="6">
        <v>85</v>
      </c>
      <c r="B1308" s="6">
        <v>27</v>
      </c>
      <c r="C1308" s="6">
        <v>45</v>
      </c>
      <c r="D1308" s="7">
        <v>26.071375700000001</v>
      </c>
      <c r="E1308" s="8">
        <f t="shared" si="100"/>
        <v>26</v>
      </c>
      <c r="F1308" s="7">
        <v>88.728565700000004</v>
      </c>
      <c r="G1308" s="8">
        <f t="shared" si="101"/>
        <v>89</v>
      </c>
      <c r="H1308" s="9">
        <v>6.4670958489999997</v>
      </c>
      <c r="I1308" s="8">
        <f t="shared" si="102"/>
        <v>6</v>
      </c>
      <c r="J1308" s="10">
        <v>57.796528459999998</v>
      </c>
      <c r="K1308" s="8">
        <f t="shared" si="103"/>
        <v>58</v>
      </c>
      <c r="L1308" s="5" t="s">
        <v>164</v>
      </c>
    </row>
    <row r="1309" spans="1:12">
      <c r="A1309" s="6">
        <v>85</v>
      </c>
      <c r="B1309" s="6">
        <v>22</v>
      </c>
      <c r="C1309" s="6">
        <v>53</v>
      </c>
      <c r="D1309" s="7">
        <v>25.965342379999999</v>
      </c>
      <c r="E1309" s="8">
        <f t="shared" si="100"/>
        <v>26</v>
      </c>
      <c r="F1309" s="7">
        <v>89.770766589999994</v>
      </c>
      <c r="G1309" s="8">
        <f t="shared" si="101"/>
        <v>90</v>
      </c>
      <c r="H1309" s="9">
        <v>6.8494717039999999</v>
      </c>
      <c r="I1309" s="8">
        <f t="shared" si="102"/>
        <v>7</v>
      </c>
      <c r="J1309" s="10">
        <v>59.463385559999999</v>
      </c>
      <c r="K1309" s="8">
        <f t="shared" si="103"/>
        <v>59</v>
      </c>
      <c r="L1309" s="5" t="s">
        <v>164</v>
      </c>
    </row>
    <row r="1310" spans="1:12">
      <c r="A1310" s="6">
        <v>82</v>
      </c>
      <c r="B1310" s="6">
        <v>22</v>
      </c>
      <c r="C1310" s="6">
        <v>45</v>
      </c>
      <c r="D1310" s="7">
        <v>26.223380150000001</v>
      </c>
      <c r="E1310" s="8">
        <f t="shared" si="100"/>
        <v>26</v>
      </c>
      <c r="F1310" s="7">
        <v>85.348660449999997</v>
      </c>
      <c r="G1310" s="8">
        <f t="shared" si="101"/>
        <v>85</v>
      </c>
      <c r="H1310" s="9">
        <v>6.5121962120000001</v>
      </c>
      <c r="I1310" s="8">
        <f t="shared" si="102"/>
        <v>7</v>
      </c>
      <c r="J1310" s="10">
        <v>54.601592889999999</v>
      </c>
      <c r="K1310" s="8">
        <f t="shared" si="103"/>
        <v>55</v>
      </c>
      <c r="L1310" s="5" t="s">
        <v>164</v>
      </c>
    </row>
    <row r="1311" spans="1:12">
      <c r="A1311" s="6">
        <v>118</v>
      </c>
      <c r="B1311" s="6">
        <v>13</v>
      </c>
      <c r="C1311" s="6">
        <v>54</v>
      </c>
      <c r="D1311" s="7">
        <v>24.413118709999999</v>
      </c>
      <c r="E1311" s="8">
        <f t="shared" si="100"/>
        <v>24</v>
      </c>
      <c r="F1311" s="7">
        <v>89.815740320000003</v>
      </c>
      <c r="G1311" s="8">
        <f t="shared" si="101"/>
        <v>90</v>
      </c>
      <c r="H1311" s="9">
        <v>6.0395846290000001</v>
      </c>
      <c r="I1311" s="8">
        <f t="shared" si="102"/>
        <v>6</v>
      </c>
      <c r="J1311" s="10">
        <v>44.07843475</v>
      </c>
      <c r="K1311" s="8">
        <f t="shared" si="103"/>
        <v>44</v>
      </c>
      <c r="L1311" s="5" t="s">
        <v>164</v>
      </c>
    </row>
    <row r="1312" spans="1:12">
      <c r="A1312" s="6">
        <v>83</v>
      </c>
      <c r="B1312" s="6">
        <v>25</v>
      </c>
      <c r="C1312" s="6">
        <v>53</v>
      </c>
      <c r="D1312" s="7">
        <v>26.491952829999999</v>
      </c>
      <c r="E1312" s="8">
        <f t="shared" si="100"/>
        <v>26</v>
      </c>
      <c r="F1312" s="7">
        <v>80.046782010000001</v>
      </c>
      <c r="G1312" s="8">
        <f t="shared" si="101"/>
        <v>80</v>
      </c>
      <c r="H1312" s="9">
        <v>6.057697106</v>
      </c>
      <c r="I1312" s="8">
        <f t="shared" si="102"/>
        <v>6</v>
      </c>
      <c r="J1312" s="10">
        <v>57.72799157</v>
      </c>
      <c r="K1312" s="8">
        <f t="shared" si="103"/>
        <v>58</v>
      </c>
      <c r="L1312" s="5" t="s">
        <v>164</v>
      </c>
    </row>
    <row r="1313" spans="1:12">
      <c r="A1313" s="6">
        <v>86</v>
      </c>
      <c r="B1313" s="6">
        <v>15</v>
      </c>
      <c r="C1313" s="6">
        <v>47</v>
      </c>
      <c r="D1313" s="7">
        <v>24.04355803</v>
      </c>
      <c r="E1313" s="8">
        <f t="shared" si="100"/>
        <v>24</v>
      </c>
      <c r="F1313" s="7">
        <v>84.184067639999995</v>
      </c>
      <c r="G1313" s="8">
        <f t="shared" si="101"/>
        <v>84</v>
      </c>
      <c r="H1313" s="9">
        <v>6.4238987620000003</v>
      </c>
      <c r="I1313" s="8">
        <f t="shared" si="102"/>
        <v>6</v>
      </c>
      <c r="J1313" s="10">
        <v>53.789299560000003</v>
      </c>
      <c r="K1313" s="8">
        <f t="shared" si="103"/>
        <v>54</v>
      </c>
      <c r="L1313" s="5" t="s">
        <v>164</v>
      </c>
    </row>
    <row r="1314" spans="1:12">
      <c r="A1314" s="6">
        <v>101</v>
      </c>
      <c r="B1314" s="6">
        <v>10</v>
      </c>
      <c r="C1314" s="6">
        <v>47</v>
      </c>
      <c r="D1314" s="7">
        <v>25.5421695</v>
      </c>
      <c r="E1314" s="8">
        <f t="shared" si="100"/>
        <v>26</v>
      </c>
      <c r="F1314" s="7">
        <v>83.318833760000004</v>
      </c>
      <c r="G1314" s="8">
        <f t="shared" si="101"/>
        <v>83</v>
      </c>
      <c r="H1314" s="9">
        <v>6.9369976810000002</v>
      </c>
      <c r="I1314" s="8">
        <f t="shared" si="102"/>
        <v>7</v>
      </c>
      <c r="J1314" s="10">
        <v>57.573432330000003</v>
      </c>
      <c r="K1314" s="8">
        <f t="shared" si="103"/>
        <v>58</v>
      </c>
      <c r="L1314" s="5" t="s">
        <v>164</v>
      </c>
    </row>
    <row r="1315" spans="1:12">
      <c r="A1315" s="6">
        <v>119</v>
      </c>
      <c r="B1315" s="6">
        <v>9</v>
      </c>
      <c r="C1315" s="6">
        <v>50</v>
      </c>
      <c r="D1315" s="7">
        <v>26.745506779999999</v>
      </c>
      <c r="E1315" s="8">
        <f t="shared" si="100"/>
        <v>27</v>
      </c>
      <c r="F1315" s="7">
        <v>83.919590200000002</v>
      </c>
      <c r="G1315" s="8">
        <f t="shared" si="101"/>
        <v>84</v>
      </c>
      <c r="H1315" s="9">
        <v>6.251286661</v>
      </c>
      <c r="I1315" s="8">
        <f t="shared" si="102"/>
        <v>6</v>
      </c>
      <c r="J1315" s="10">
        <v>40.794305000000001</v>
      </c>
      <c r="K1315" s="8">
        <f t="shared" si="103"/>
        <v>41</v>
      </c>
      <c r="L1315" s="5" t="s">
        <v>164</v>
      </c>
    </row>
    <row r="1316" spans="1:12">
      <c r="A1316" s="6">
        <v>104</v>
      </c>
      <c r="B1316" s="6">
        <v>17</v>
      </c>
      <c r="C1316" s="6">
        <v>46</v>
      </c>
      <c r="D1316" s="7">
        <v>25.7131428</v>
      </c>
      <c r="E1316" s="8">
        <f t="shared" si="100"/>
        <v>26</v>
      </c>
      <c r="F1316" s="7">
        <v>80.229727769999997</v>
      </c>
      <c r="G1316" s="8">
        <f t="shared" si="101"/>
        <v>80</v>
      </c>
      <c r="H1316" s="9">
        <v>6.1900159119999998</v>
      </c>
      <c r="I1316" s="8">
        <f t="shared" si="102"/>
        <v>6</v>
      </c>
      <c r="J1316" s="10">
        <v>43.089618270000003</v>
      </c>
      <c r="K1316" s="8">
        <f t="shared" si="103"/>
        <v>43</v>
      </c>
      <c r="L1316" s="5" t="s">
        <v>164</v>
      </c>
    </row>
    <row r="1317" spans="1:12">
      <c r="A1317" s="6">
        <v>95</v>
      </c>
      <c r="B1317" s="6">
        <v>12</v>
      </c>
      <c r="C1317" s="6">
        <v>51</v>
      </c>
      <c r="D1317" s="7">
        <v>25.76484262</v>
      </c>
      <c r="E1317" s="8">
        <f t="shared" si="100"/>
        <v>26</v>
      </c>
      <c r="F1317" s="7">
        <v>84.172699600000001</v>
      </c>
      <c r="G1317" s="8">
        <f t="shared" si="101"/>
        <v>84</v>
      </c>
      <c r="H1317" s="9">
        <v>6.6816067019999998</v>
      </c>
      <c r="I1317" s="8">
        <f t="shared" si="102"/>
        <v>7</v>
      </c>
      <c r="J1317" s="10">
        <v>44.220669139999998</v>
      </c>
      <c r="K1317" s="8">
        <f t="shared" si="103"/>
        <v>44</v>
      </c>
      <c r="L1317" s="5" t="s">
        <v>164</v>
      </c>
    </row>
    <row r="1318" spans="1:12">
      <c r="A1318" s="6">
        <v>102</v>
      </c>
      <c r="B1318" s="6">
        <v>14</v>
      </c>
      <c r="C1318" s="6">
        <v>52</v>
      </c>
      <c r="D1318" s="7">
        <v>26.794898679999999</v>
      </c>
      <c r="E1318" s="8">
        <f t="shared" si="100"/>
        <v>27</v>
      </c>
      <c r="F1318" s="7">
        <v>89.64815231</v>
      </c>
      <c r="G1318" s="8">
        <f t="shared" si="101"/>
        <v>90</v>
      </c>
      <c r="H1318" s="9">
        <v>6.51075991</v>
      </c>
      <c r="I1318" s="8">
        <f t="shared" si="102"/>
        <v>7</v>
      </c>
      <c r="J1318" s="10">
        <v>57.74091817</v>
      </c>
      <c r="K1318" s="8">
        <f t="shared" si="103"/>
        <v>58</v>
      </c>
      <c r="L1318" s="5" t="s">
        <v>164</v>
      </c>
    </row>
    <row r="1319" spans="1:12">
      <c r="A1319" s="6">
        <v>109</v>
      </c>
      <c r="B1319" s="6">
        <v>21</v>
      </c>
      <c r="C1319" s="6">
        <v>55</v>
      </c>
      <c r="D1319" s="7">
        <v>24.900460200000001</v>
      </c>
      <c r="E1319" s="8">
        <f t="shared" si="100"/>
        <v>25</v>
      </c>
      <c r="F1319" s="7">
        <v>89.735241770000002</v>
      </c>
      <c r="G1319" s="8">
        <f t="shared" si="101"/>
        <v>90</v>
      </c>
      <c r="H1319" s="9">
        <v>6.7702780880000004</v>
      </c>
      <c r="I1319" s="8">
        <f t="shared" si="102"/>
        <v>7</v>
      </c>
      <c r="J1319" s="10">
        <v>57.449420940000003</v>
      </c>
      <c r="K1319" s="8">
        <f t="shared" si="103"/>
        <v>57</v>
      </c>
      <c r="L1319" s="5" t="s">
        <v>164</v>
      </c>
    </row>
    <row r="1320" spans="1:12">
      <c r="A1320" s="6">
        <v>81</v>
      </c>
      <c r="B1320" s="6">
        <v>18</v>
      </c>
      <c r="C1320" s="6">
        <v>50</v>
      </c>
      <c r="D1320" s="7">
        <v>26.807506289999999</v>
      </c>
      <c r="E1320" s="8">
        <f t="shared" si="100"/>
        <v>27</v>
      </c>
      <c r="F1320" s="7">
        <v>88.228749550000003</v>
      </c>
      <c r="G1320" s="8">
        <f t="shared" si="101"/>
        <v>88</v>
      </c>
      <c r="H1320" s="9">
        <v>6.4297880730000001</v>
      </c>
      <c r="I1320" s="8">
        <f t="shared" si="102"/>
        <v>6</v>
      </c>
      <c r="J1320" s="10">
        <v>58.798890569999998</v>
      </c>
      <c r="K1320" s="8">
        <f t="shared" si="103"/>
        <v>59</v>
      </c>
      <c r="L1320" s="5" t="s">
        <v>164</v>
      </c>
    </row>
    <row r="1321" spans="1:12">
      <c r="A1321" s="6">
        <v>103</v>
      </c>
      <c r="B1321" s="6">
        <v>17</v>
      </c>
      <c r="C1321" s="6">
        <v>51</v>
      </c>
      <c r="D1321" s="7">
        <v>25.111891539999998</v>
      </c>
      <c r="E1321" s="8">
        <f t="shared" si="100"/>
        <v>25</v>
      </c>
      <c r="F1321" s="7">
        <v>80.026213350000006</v>
      </c>
      <c r="G1321" s="8">
        <f t="shared" si="101"/>
        <v>80</v>
      </c>
      <c r="H1321" s="9">
        <v>6.2098883450000004</v>
      </c>
      <c r="I1321" s="8">
        <f t="shared" si="102"/>
        <v>6</v>
      </c>
      <c r="J1321" s="10">
        <v>44.206569870000003</v>
      </c>
      <c r="K1321" s="8">
        <f t="shared" si="103"/>
        <v>44</v>
      </c>
      <c r="L1321" s="5" t="s">
        <v>164</v>
      </c>
    </row>
    <row r="1322" spans="1:12">
      <c r="A1322" s="6">
        <v>105</v>
      </c>
      <c r="B1322" s="6">
        <v>14</v>
      </c>
      <c r="C1322" s="6">
        <v>50</v>
      </c>
      <c r="D1322" s="7">
        <v>26.214883700000001</v>
      </c>
      <c r="E1322" s="8">
        <f t="shared" si="100"/>
        <v>26</v>
      </c>
      <c r="F1322" s="7">
        <v>87.688398199999995</v>
      </c>
      <c r="G1322" s="8">
        <f t="shared" si="101"/>
        <v>88</v>
      </c>
      <c r="H1322" s="9">
        <v>6.4190521929999997</v>
      </c>
      <c r="I1322" s="8">
        <f t="shared" si="102"/>
        <v>6</v>
      </c>
      <c r="J1322" s="10">
        <v>59.655907980000002</v>
      </c>
      <c r="K1322" s="8">
        <f t="shared" si="103"/>
        <v>60</v>
      </c>
      <c r="L1322" s="5" t="s">
        <v>164</v>
      </c>
    </row>
    <row r="1323" spans="1:12">
      <c r="A1323" s="6">
        <v>97</v>
      </c>
      <c r="B1323" s="6">
        <v>8</v>
      </c>
      <c r="C1323" s="6">
        <v>52</v>
      </c>
      <c r="D1323" s="7">
        <v>24.910322600000001</v>
      </c>
      <c r="E1323" s="8">
        <f t="shared" si="100"/>
        <v>25</v>
      </c>
      <c r="F1323" s="7">
        <v>86.971900460000001</v>
      </c>
      <c r="G1323" s="8">
        <f t="shared" si="101"/>
        <v>87</v>
      </c>
      <c r="H1323" s="9">
        <v>6.2378617360000002</v>
      </c>
      <c r="I1323" s="8">
        <f t="shared" si="102"/>
        <v>6</v>
      </c>
      <c r="J1323" s="10">
        <v>49.48575692</v>
      </c>
      <c r="K1323" s="8">
        <f t="shared" si="103"/>
        <v>49</v>
      </c>
      <c r="L1323" s="5" t="s">
        <v>164</v>
      </c>
    </row>
    <row r="1324" spans="1:12">
      <c r="A1324" s="6">
        <v>120</v>
      </c>
      <c r="B1324" s="6">
        <v>19</v>
      </c>
      <c r="C1324" s="6">
        <v>49</v>
      </c>
      <c r="D1324" s="7">
        <v>25.794488779999998</v>
      </c>
      <c r="E1324" s="8">
        <f t="shared" si="100"/>
        <v>26</v>
      </c>
      <c r="F1324" s="7">
        <v>84.268307010000001</v>
      </c>
      <c r="G1324" s="8">
        <f t="shared" si="101"/>
        <v>84</v>
      </c>
      <c r="H1324" s="9">
        <v>6.7624716290000002</v>
      </c>
      <c r="I1324" s="8">
        <f t="shared" si="102"/>
        <v>7</v>
      </c>
      <c r="J1324" s="10">
        <v>56.452292020000002</v>
      </c>
      <c r="K1324" s="8">
        <f t="shared" si="103"/>
        <v>56</v>
      </c>
      <c r="L1324" s="5" t="s">
        <v>164</v>
      </c>
    </row>
    <row r="1325" spans="1:12">
      <c r="A1325" s="6">
        <v>95</v>
      </c>
      <c r="B1325" s="6">
        <v>16</v>
      </c>
      <c r="C1325" s="6">
        <v>55</v>
      </c>
      <c r="D1325" s="7">
        <v>25.269311559999998</v>
      </c>
      <c r="E1325" s="8">
        <f t="shared" si="100"/>
        <v>25</v>
      </c>
      <c r="F1325" s="7">
        <v>87.550551049999996</v>
      </c>
      <c r="G1325" s="8">
        <f t="shared" si="101"/>
        <v>88</v>
      </c>
      <c r="H1325" s="9">
        <v>6.6128479990000004</v>
      </c>
      <c r="I1325" s="8">
        <f t="shared" si="102"/>
        <v>7</v>
      </c>
      <c r="J1325" s="10">
        <v>40.12650421</v>
      </c>
      <c r="K1325" s="8">
        <f t="shared" si="103"/>
        <v>40</v>
      </c>
      <c r="L1325" s="5" t="s">
        <v>164</v>
      </c>
    </row>
    <row r="1326" spans="1:12">
      <c r="A1326" s="6">
        <v>83</v>
      </c>
      <c r="B1326" s="6">
        <v>29</v>
      </c>
      <c r="C1326" s="6">
        <v>52</v>
      </c>
      <c r="D1326" s="7">
        <v>25.76402693</v>
      </c>
      <c r="E1326" s="8">
        <f t="shared" si="100"/>
        <v>26</v>
      </c>
      <c r="F1326" s="7">
        <v>87.5931128</v>
      </c>
      <c r="G1326" s="8">
        <f t="shared" si="101"/>
        <v>88</v>
      </c>
      <c r="H1326" s="9">
        <v>6.7046888649999996</v>
      </c>
      <c r="I1326" s="8">
        <f t="shared" si="102"/>
        <v>7</v>
      </c>
      <c r="J1326" s="10">
        <v>46.051227279999999</v>
      </c>
      <c r="K1326" s="8">
        <f t="shared" si="103"/>
        <v>46</v>
      </c>
      <c r="L1326" s="5" t="s">
        <v>164</v>
      </c>
    </row>
    <row r="1327" spans="1:12">
      <c r="A1327" s="6">
        <v>83</v>
      </c>
      <c r="B1327" s="6">
        <v>9</v>
      </c>
      <c r="C1327" s="6">
        <v>45</v>
      </c>
      <c r="D1327" s="7">
        <v>25.854835959999999</v>
      </c>
      <c r="E1327" s="8">
        <f t="shared" si="100"/>
        <v>26</v>
      </c>
      <c r="F1327" s="7">
        <v>89.131639649999997</v>
      </c>
      <c r="G1327" s="8">
        <f t="shared" si="101"/>
        <v>89</v>
      </c>
      <c r="H1327" s="9">
        <v>6.0496098920000003</v>
      </c>
      <c r="I1327" s="8">
        <f t="shared" si="102"/>
        <v>6</v>
      </c>
      <c r="J1327" s="10">
        <v>46.85176955</v>
      </c>
      <c r="K1327" s="8">
        <f t="shared" si="103"/>
        <v>47</v>
      </c>
      <c r="L1327" s="5" t="s">
        <v>164</v>
      </c>
    </row>
    <row r="1328" spans="1:12">
      <c r="A1328" s="6">
        <v>91</v>
      </c>
      <c r="B1328" s="6">
        <v>21</v>
      </c>
      <c r="C1328" s="6">
        <v>50</v>
      </c>
      <c r="D1328" s="7">
        <v>24.335281850000001</v>
      </c>
      <c r="E1328" s="8">
        <f t="shared" si="100"/>
        <v>24</v>
      </c>
      <c r="F1328" s="7">
        <v>81.440303630000002</v>
      </c>
      <c r="G1328" s="8">
        <f t="shared" si="101"/>
        <v>81</v>
      </c>
      <c r="H1328" s="9">
        <v>6.7620302150000002</v>
      </c>
      <c r="I1328" s="8">
        <f t="shared" si="102"/>
        <v>7</v>
      </c>
      <c r="J1328" s="10">
        <v>48.321136279999997</v>
      </c>
      <c r="K1328" s="8">
        <f t="shared" si="103"/>
        <v>48</v>
      </c>
      <c r="L1328" s="5" t="s">
        <v>164</v>
      </c>
    </row>
    <row r="1329" spans="1:12">
      <c r="A1329" s="6">
        <v>116</v>
      </c>
      <c r="B1329" s="6">
        <v>5</v>
      </c>
      <c r="C1329" s="6">
        <v>54</v>
      </c>
      <c r="D1329" s="7">
        <v>25.376012830000001</v>
      </c>
      <c r="E1329" s="8">
        <f t="shared" si="100"/>
        <v>25</v>
      </c>
      <c r="F1329" s="7">
        <v>80.993135080000002</v>
      </c>
      <c r="G1329" s="8">
        <f t="shared" si="101"/>
        <v>81</v>
      </c>
      <c r="H1329" s="9">
        <v>6.6539872500000001</v>
      </c>
      <c r="I1329" s="8">
        <f t="shared" si="102"/>
        <v>7</v>
      </c>
      <c r="J1329" s="10">
        <v>57.230284709999999</v>
      </c>
      <c r="K1329" s="8">
        <f t="shared" si="103"/>
        <v>57</v>
      </c>
      <c r="L1329" s="5" t="s">
        <v>164</v>
      </c>
    </row>
    <row r="1330" spans="1:12">
      <c r="A1330" s="6">
        <v>112</v>
      </c>
      <c r="B1330" s="6">
        <v>28</v>
      </c>
      <c r="C1330" s="6">
        <v>54</v>
      </c>
      <c r="D1330" s="7">
        <v>24.860946460000001</v>
      </c>
      <c r="E1330" s="8">
        <f t="shared" si="100"/>
        <v>25</v>
      </c>
      <c r="F1330" s="7">
        <v>85.053185630000002</v>
      </c>
      <c r="G1330" s="8">
        <f t="shared" si="101"/>
        <v>85</v>
      </c>
      <c r="H1330" s="9">
        <v>6.7380305470000001</v>
      </c>
      <c r="I1330" s="8">
        <f t="shared" si="102"/>
        <v>7</v>
      </c>
      <c r="J1330" s="10">
        <v>55.295635140000002</v>
      </c>
      <c r="K1330" s="8">
        <f t="shared" si="103"/>
        <v>55</v>
      </c>
      <c r="L1330" s="5" t="s">
        <v>164</v>
      </c>
    </row>
    <row r="1331" spans="1:12">
      <c r="A1331" s="6">
        <v>88</v>
      </c>
      <c r="B1331" s="6">
        <v>29</v>
      </c>
      <c r="C1331" s="6">
        <v>51</v>
      </c>
      <c r="D1331" s="7">
        <v>24.71885473</v>
      </c>
      <c r="E1331" s="8">
        <f t="shared" si="100"/>
        <v>25</v>
      </c>
      <c r="F1331" s="7">
        <v>88.945683349999996</v>
      </c>
      <c r="G1331" s="8">
        <f t="shared" si="101"/>
        <v>89</v>
      </c>
      <c r="H1331" s="9">
        <v>6.0956899370000004</v>
      </c>
      <c r="I1331" s="8">
        <f t="shared" si="102"/>
        <v>6</v>
      </c>
      <c r="J1331" s="10">
        <v>48.459786270000002</v>
      </c>
      <c r="K1331" s="8">
        <f t="shared" si="103"/>
        <v>48</v>
      </c>
      <c r="L1331" s="5" t="s">
        <v>164</v>
      </c>
    </row>
    <row r="1332" spans="1:12">
      <c r="A1332" s="6">
        <v>118</v>
      </c>
      <c r="B1332" s="6">
        <v>15</v>
      </c>
      <c r="C1332" s="6">
        <v>45</v>
      </c>
      <c r="D1332" s="7">
        <v>24.21495706</v>
      </c>
      <c r="E1332" s="8">
        <f t="shared" si="100"/>
        <v>24</v>
      </c>
      <c r="F1332" s="7">
        <v>84.205769919999994</v>
      </c>
      <c r="G1332" s="8">
        <f t="shared" si="101"/>
        <v>84</v>
      </c>
      <c r="H1332" s="9">
        <v>6.5380063560000004</v>
      </c>
      <c r="I1332" s="8">
        <f t="shared" si="102"/>
        <v>7</v>
      </c>
      <c r="J1332" s="10">
        <v>48.011384820000004</v>
      </c>
      <c r="K1332" s="8">
        <f t="shared" si="103"/>
        <v>48</v>
      </c>
      <c r="L1332" s="5" t="s">
        <v>164</v>
      </c>
    </row>
    <row r="1333" spans="1:12">
      <c r="A1333" s="6">
        <v>92</v>
      </c>
      <c r="B1333" s="6">
        <v>21</v>
      </c>
      <c r="C1333" s="6">
        <v>48</v>
      </c>
      <c r="D1333" s="7">
        <v>25.81692236</v>
      </c>
      <c r="E1333" s="8">
        <f t="shared" si="100"/>
        <v>26</v>
      </c>
      <c r="F1333" s="7">
        <v>82.043255000000002</v>
      </c>
      <c r="G1333" s="8">
        <f t="shared" si="101"/>
        <v>82</v>
      </c>
      <c r="H1333" s="9">
        <v>6.3774271220000003</v>
      </c>
      <c r="I1333" s="8">
        <f t="shared" si="102"/>
        <v>6</v>
      </c>
      <c r="J1333" s="10">
        <v>54.829633790000003</v>
      </c>
      <c r="K1333" s="8">
        <f t="shared" si="103"/>
        <v>55</v>
      </c>
      <c r="L1333" s="5" t="s">
        <v>164</v>
      </c>
    </row>
    <row r="1334" spans="1:12">
      <c r="A1334" s="6">
        <v>106</v>
      </c>
      <c r="B1334" s="6">
        <v>14</v>
      </c>
      <c r="C1334" s="6">
        <v>45</v>
      </c>
      <c r="D1334" s="7">
        <v>24.470185050000001</v>
      </c>
      <c r="E1334" s="8">
        <f t="shared" si="100"/>
        <v>24</v>
      </c>
      <c r="F1334" s="7">
        <v>84.163902289999996</v>
      </c>
      <c r="G1334" s="8">
        <f t="shared" si="101"/>
        <v>84</v>
      </c>
      <c r="H1334" s="9">
        <v>6.4170117539999998</v>
      </c>
      <c r="I1334" s="8">
        <f t="shared" si="102"/>
        <v>6</v>
      </c>
      <c r="J1334" s="10">
        <v>57.267730020000002</v>
      </c>
      <c r="K1334" s="8">
        <f t="shared" si="103"/>
        <v>57</v>
      </c>
      <c r="L1334" s="5" t="s">
        <v>164</v>
      </c>
    </row>
    <row r="1335" spans="1:12">
      <c r="A1335" s="6">
        <v>99</v>
      </c>
      <c r="B1335" s="6">
        <v>5</v>
      </c>
      <c r="C1335" s="6">
        <v>47</v>
      </c>
      <c r="D1335" s="7">
        <v>24.130788160000002</v>
      </c>
      <c r="E1335" s="8">
        <f t="shared" si="100"/>
        <v>24</v>
      </c>
      <c r="F1335" s="7">
        <v>84.844945749999994</v>
      </c>
      <c r="G1335" s="8">
        <f t="shared" si="101"/>
        <v>85</v>
      </c>
      <c r="H1335" s="9">
        <v>6.6490869720000001</v>
      </c>
      <c r="I1335" s="8">
        <f t="shared" si="102"/>
        <v>7</v>
      </c>
      <c r="J1335" s="10">
        <v>51.194701969999997</v>
      </c>
      <c r="K1335" s="8">
        <f t="shared" si="103"/>
        <v>51</v>
      </c>
      <c r="L1335" s="5" t="s">
        <v>164</v>
      </c>
    </row>
    <row r="1336" spans="1:12">
      <c r="A1336" s="6">
        <v>98</v>
      </c>
      <c r="B1336" s="6">
        <v>8</v>
      </c>
      <c r="C1336" s="6">
        <v>51</v>
      </c>
      <c r="D1336" s="7">
        <v>26.1793464</v>
      </c>
      <c r="E1336" s="8">
        <f t="shared" si="100"/>
        <v>26</v>
      </c>
      <c r="F1336" s="7">
        <v>86.522580790000006</v>
      </c>
      <c r="G1336" s="8">
        <f t="shared" si="101"/>
        <v>87</v>
      </c>
      <c r="H1336" s="9">
        <v>6.2593359499999996</v>
      </c>
      <c r="I1336" s="8">
        <f t="shared" si="102"/>
        <v>6</v>
      </c>
      <c r="J1336" s="10">
        <v>49.43050977</v>
      </c>
      <c r="K1336" s="8">
        <f t="shared" si="103"/>
        <v>49</v>
      </c>
      <c r="L1336" s="5" t="s">
        <v>164</v>
      </c>
    </row>
    <row r="1337" spans="1:12">
      <c r="A1337" s="6">
        <v>108</v>
      </c>
      <c r="B1337" s="6">
        <v>22</v>
      </c>
      <c r="C1337" s="6">
        <v>46</v>
      </c>
      <c r="D1337" s="7">
        <v>26.176687210000001</v>
      </c>
      <c r="E1337" s="8">
        <f t="shared" si="100"/>
        <v>26</v>
      </c>
      <c r="F1337" s="7">
        <v>86.729520500000007</v>
      </c>
      <c r="G1337" s="8">
        <f t="shared" si="101"/>
        <v>87</v>
      </c>
      <c r="H1337" s="9">
        <v>6.121168559</v>
      </c>
      <c r="I1337" s="8">
        <f t="shared" si="102"/>
        <v>6</v>
      </c>
      <c r="J1337" s="10">
        <v>53.334849769999998</v>
      </c>
      <c r="K1337" s="8">
        <f t="shared" si="103"/>
        <v>53</v>
      </c>
      <c r="L1337" s="5" t="s">
        <v>164</v>
      </c>
    </row>
    <row r="1338" spans="1:12">
      <c r="A1338" s="6">
        <v>119</v>
      </c>
      <c r="B1338" s="6">
        <v>7</v>
      </c>
      <c r="C1338" s="6">
        <v>55</v>
      </c>
      <c r="D1338" s="7">
        <v>26.038677190000001</v>
      </c>
      <c r="E1338" s="8">
        <f t="shared" si="100"/>
        <v>26</v>
      </c>
      <c r="F1338" s="7">
        <v>84.6378378</v>
      </c>
      <c r="G1338" s="8">
        <f t="shared" si="101"/>
        <v>85</v>
      </c>
      <c r="H1338" s="9">
        <v>6.0314244820000003</v>
      </c>
      <c r="I1338" s="8">
        <f t="shared" si="102"/>
        <v>6</v>
      </c>
      <c r="J1338" s="10">
        <v>44.399338100000001</v>
      </c>
      <c r="K1338" s="8">
        <f t="shared" si="103"/>
        <v>44</v>
      </c>
      <c r="L1338" s="5" t="s">
        <v>164</v>
      </c>
    </row>
    <row r="1339" spans="1:12">
      <c r="A1339" s="6">
        <v>117</v>
      </c>
      <c r="B1339" s="6">
        <v>27</v>
      </c>
      <c r="C1339" s="6">
        <v>48</v>
      </c>
      <c r="D1339" s="7">
        <v>26.532593250000001</v>
      </c>
      <c r="E1339" s="8">
        <f t="shared" si="100"/>
        <v>27</v>
      </c>
      <c r="F1339" s="7">
        <v>82.390539790000005</v>
      </c>
      <c r="G1339" s="8">
        <f t="shared" si="101"/>
        <v>82</v>
      </c>
      <c r="H1339" s="9">
        <v>6.8352681840000002</v>
      </c>
      <c r="I1339" s="8">
        <f t="shared" si="102"/>
        <v>7</v>
      </c>
      <c r="J1339" s="10">
        <v>54.306607820000004</v>
      </c>
      <c r="K1339" s="8">
        <f t="shared" si="103"/>
        <v>54</v>
      </c>
      <c r="L1339" s="5" t="s">
        <v>164</v>
      </c>
    </row>
    <row r="1340" spans="1:12">
      <c r="A1340" s="6">
        <v>109</v>
      </c>
      <c r="B1340" s="6">
        <v>10</v>
      </c>
      <c r="C1340" s="6">
        <v>53</v>
      </c>
      <c r="D1340" s="7">
        <v>26.819386869999999</v>
      </c>
      <c r="E1340" s="8">
        <f t="shared" si="100"/>
        <v>27</v>
      </c>
      <c r="F1340" s="7">
        <v>87.827460400000007</v>
      </c>
      <c r="G1340" s="8">
        <f t="shared" si="101"/>
        <v>88</v>
      </c>
      <c r="H1340" s="9">
        <v>6.5517503059999997</v>
      </c>
      <c r="I1340" s="8">
        <f t="shared" si="102"/>
        <v>7</v>
      </c>
      <c r="J1340" s="10">
        <v>46.061937780000001</v>
      </c>
      <c r="K1340" s="8">
        <f t="shared" si="103"/>
        <v>46</v>
      </c>
      <c r="L1340" s="5" t="s">
        <v>164</v>
      </c>
    </row>
    <row r="1341" spans="1:12">
      <c r="A1341" s="6">
        <v>80</v>
      </c>
      <c r="B1341" s="6">
        <v>16</v>
      </c>
      <c r="C1341" s="6">
        <v>46</v>
      </c>
      <c r="D1341" s="7">
        <v>25.504055340000001</v>
      </c>
      <c r="E1341" s="8">
        <f t="shared" si="100"/>
        <v>26</v>
      </c>
      <c r="F1341" s="7">
        <v>81.402974279999995</v>
      </c>
      <c r="G1341" s="8">
        <f t="shared" si="101"/>
        <v>81</v>
      </c>
      <c r="H1341" s="9">
        <v>6.9402362179999999</v>
      </c>
      <c r="I1341" s="8">
        <f t="shared" si="102"/>
        <v>7</v>
      </c>
      <c r="J1341" s="10">
        <v>48.478332780000002</v>
      </c>
      <c r="K1341" s="8">
        <f t="shared" si="103"/>
        <v>48</v>
      </c>
      <c r="L1341" s="5" t="s">
        <v>164</v>
      </c>
    </row>
    <row r="1342" spans="1:12">
      <c r="A1342" s="6">
        <v>100</v>
      </c>
      <c r="B1342" s="6">
        <v>18</v>
      </c>
      <c r="C1342" s="6">
        <v>52</v>
      </c>
      <c r="D1342" s="7">
        <v>26.20234499</v>
      </c>
      <c r="E1342" s="8">
        <f t="shared" si="100"/>
        <v>26</v>
      </c>
      <c r="F1342" s="7">
        <v>80.382664890000001</v>
      </c>
      <c r="G1342" s="8">
        <f t="shared" si="101"/>
        <v>80</v>
      </c>
      <c r="H1342" s="9">
        <v>6.8760673299999997</v>
      </c>
      <c r="I1342" s="8">
        <f t="shared" si="102"/>
        <v>7</v>
      </c>
      <c r="J1342" s="10">
        <v>56.479418469999999</v>
      </c>
      <c r="K1342" s="8">
        <f t="shared" si="103"/>
        <v>56</v>
      </c>
      <c r="L1342" s="5" t="s">
        <v>164</v>
      </c>
    </row>
    <row r="1343" spans="1:12">
      <c r="A1343" s="6">
        <v>91</v>
      </c>
      <c r="B1343" s="6">
        <v>7</v>
      </c>
      <c r="C1343" s="6">
        <v>53</v>
      </c>
      <c r="D1343" s="7">
        <v>25.13735887</v>
      </c>
      <c r="E1343" s="8">
        <f t="shared" si="100"/>
        <v>25</v>
      </c>
      <c r="F1343" s="7">
        <v>89.282727159999993</v>
      </c>
      <c r="G1343" s="8">
        <f t="shared" si="101"/>
        <v>89</v>
      </c>
      <c r="H1343" s="9">
        <v>6.4572165349999997</v>
      </c>
      <c r="I1343" s="8">
        <f t="shared" si="102"/>
        <v>6</v>
      </c>
      <c r="J1343" s="10">
        <v>43.528975170000002</v>
      </c>
      <c r="K1343" s="8">
        <f t="shared" si="103"/>
        <v>44</v>
      </c>
      <c r="L1343" s="5" t="s">
        <v>164</v>
      </c>
    </row>
    <row r="1344" spans="1:12">
      <c r="A1344" s="6">
        <v>86</v>
      </c>
      <c r="B1344" s="6">
        <v>6</v>
      </c>
      <c r="C1344" s="6">
        <v>53</v>
      </c>
      <c r="D1344" s="7">
        <v>25.920302209999999</v>
      </c>
      <c r="E1344" s="8">
        <f t="shared" si="100"/>
        <v>26</v>
      </c>
      <c r="F1344" s="7">
        <v>83.47202566</v>
      </c>
      <c r="G1344" s="8">
        <f t="shared" si="101"/>
        <v>83</v>
      </c>
      <c r="H1344" s="9">
        <v>6.9218478880000003</v>
      </c>
      <c r="I1344" s="8">
        <f t="shared" si="102"/>
        <v>7</v>
      </c>
      <c r="J1344" s="10">
        <v>42.106815159999996</v>
      </c>
      <c r="K1344" s="8">
        <f t="shared" si="103"/>
        <v>42</v>
      </c>
      <c r="L1344" s="5" t="s">
        <v>164</v>
      </c>
    </row>
    <row r="1345" spans="1:12">
      <c r="A1345" s="6">
        <v>107</v>
      </c>
      <c r="B1345" s="6">
        <v>5</v>
      </c>
      <c r="C1345" s="6">
        <v>52</v>
      </c>
      <c r="D1345" s="7">
        <v>26.6634609</v>
      </c>
      <c r="E1345" s="8">
        <f t="shared" si="100"/>
        <v>27</v>
      </c>
      <c r="F1345" s="7">
        <v>89.984052329999997</v>
      </c>
      <c r="G1345" s="8">
        <f t="shared" si="101"/>
        <v>90</v>
      </c>
      <c r="H1345" s="9">
        <v>6.8814257459999997</v>
      </c>
      <c r="I1345" s="8">
        <f t="shared" si="102"/>
        <v>7</v>
      </c>
      <c r="J1345" s="10">
        <v>57.408471650000003</v>
      </c>
      <c r="K1345" s="8">
        <f t="shared" si="103"/>
        <v>57</v>
      </c>
      <c r="L1345" s="5" t="s">
        <v>164</v>
      </c>
    </row>
    <row r="1346" spans="1:12">
      <c r="A1346" s="6">
        <v>103</v>
      </c>
      <c r="B1346" s="6">
        <v>16</v>
      </c>
      <c r="C1346" s="6">
        <v>49</v>
      </c>
      <c r="D1346" s="7">
        <v>24.06731461</v>
      </c>
      <c r="E1346" s="8">
        <f t="shared" si="100"/>
        <v>24</v>
      </c>
      <c r="F1346" s="7">
        <v>81.640753029999999</v>
      </c>
      <c r="G1346" s="8">
        <f t="shared" si="101"/>
        <v>82</v>
      </c>
      <c r="H1346" s="9">
        <v>6.9157170079999997</v>
      </c>
      <c r="I1346" s="8">
        <f t="shared" si="102"/>
        <v>7</v>
      </c>
      <c r="J1346" s="10">
        <v>51.752124010000003</v>
      </c>
      <c r="K1346" s="8">
        <f t="shared" si="103"/>
        <v>52</v>
      </c>
      <c r="L1346" s="5" t="s">
        <v>164</v>
      </c>
    </row>
    <row r="1347" spans="1:12">
      <c r="A1347" s="6">
        <v>101</v>
      </c>
      <c r="B1347" s="6">
        <v>20</v>
      </c>
      <c r="C1347" s="6">
        <v>48</v>
      </c>
      <c r="D1347" s="7">
        <v>24.677415700000001</v>
      </c>
      <c r="E1347" s="8">
        <f t="shared" ref="E1347:E1410" si="104">ROUND(D1347, 0)</f>
        <v>25</v>
      </c>
      <c r="F1347" s="7">
        <v>82.754114369999996</v>
      </c>
      <c r="G1347" s="8">
        <f t="shared" ref="G1347:G1410" si="105">ROUND(F1347, 0)</f>
        <v>83</v>
      </c>
      <c r="H1347" s="9">
        <v>6.2062474940000003</v>
      </c>
      <c r="I1347" s="8">
        <f t="shared" ref="I1347:I1410" si="106">ROUND(H1347, 0)</f>
        <v>6</v>
      </c>
      <c r="J1347" s="10">
        <v>57.057094130000003</v>
      </c>
      <c r="K1347" s="8">
        <f t="shared" ref="K1347:K1410" si="107">ROUND(J1347, 0)</f>
        <v>57</v>
      </c>
      <c r="L1347" s="5" t="s">
        <v>164</v>
      </c>
    </row>
    <row r="1348" spans="1:12">
      <c r="A1348" s="6">
        <v>85</v>
      </c>
      <c r="B1348" s="6">
        <v>25</v>
      </c>
      <c r="C1348" s="6">
        <v>47</v>
      </c>
      <c r="D1348" s="7">
        <v>26.114404159999999</v>
      </c>
      <c r="E1348" s="8">
        <f t="shared" si="104"/>
        <v>26</v>
      </c>
      <c r="F1348" s="7">
        <v>87.640810950000002</v>
      </c>
      <c r="G1348" s="8">
        <f t="shared" si="105"/>
        <v>88</v>
      </c>
      <c r="H1348" s="9">
        <v>6.2954247700000003</v>
      </c>
      <c r="I1348" s="8">
        <f t="shared" si="106"/>
        <v>6</v>
      </c>
      <c r="J1348" s="10">
        <v>58.481608440000002</v>
      </c>
      <c r="K1348" s="8">
        <f t="shared" si="107"/>
        <v>58</v>
      </c>
      <c r="L1348" s="5" t="s">
        <v>164</v>
      </c>
    </row>
    <row r="1349" spans="1:12">
      <c r="A1349" s="6">
        <v>84</v>
      </c>
      <c r="B1349" s="6">
        <v>7</v>
      </c>
      <c r="C1349" s="6">
        <v>51</v>
      </c>
      <c r="D1349" s="7">
        <v>26.815304560000001</v>
      </c>
      <c r="E1349" s="8">
        <f t="shared" si="104"/>
        <v>27</v>
      </c>
      <c r="F1349" s="7">
        <v>87.656944620000004</v>
      </c>
      <c r="G1349" s="8">
        <f t="shared" si="105"/>
        <v>88</v>
      </c>
      <c r="H1349" s="9">
        <v>6.3996690440000004</v>
      </c>
      <c r="I1349" s="8">
        <f t="shared" si="106"/>
        <v>6</v>
      </c>
      <c r="J1349" s="10">
        <v>55.740735819999998</v>
      </c>
      <c r="K1349" s="8">
        <f t="shared" si="107"/>
        <v>56</v>
      </c>
      <c r="L1349" s="5" t="s">
        <v>164</v>
      </c>
    </row>
    <row r="1350" spans="1:12">
      <c r="A1350" s="6">
        <v>102</v>
      </c>
      <c r="B1350" s="6">
        <v>28</v>
      </c>
      <c r="C1350" s="6">
        <v>54</v>
      </c>
      <c r="D1350" s="7">
        <v>25.156230990000001</v>
      </c>
      <c r="E1350" s="8">
        <f t="shared" si="104"/>
        <v>25</v>
      </c>
      <c r="F1350" s="7">
        <v>80.275251150000003</v>
      </c>
      <c r="G1350" s="8">
        <f t="shared" si="105"/>
        <v>80</v>
      </c>
      <c r="H1350" s="9">
        <v>6.8621570419999998</v>
      </c>
      <c r="I1350" s="8">
        <f t="shared" si="106"/>
        <v>7</v>
      </c>
      <c r="J1350" s="10">
        <v>55.495414529999998</v>
      </c>
      <c r="K1350" s="8">
        <f t="shared" si="107"/>
        <v>55</v>
      </c>
      <c r="L1350" s="5" t="s">
        <v>164</v>
      </c>
    </row>
    <row r="1351" spans="1:12">
      <c r="A1351" s="6">
        <v>98</v>
      </c>
      <c r="B1351" s="6">
        <v>25</v>
      </c>
      <c r="C1351" s="6">
        <v>52</v>
      </c>
      <c r="D1351" s="7">
        <v>25.280137199999999</v>
      </c>
      <c r="E1351" s="8">
        <f t="shared" si="104"/>
        <v>25</v>
      </c>
      <c r="F1351" s="7">
        <v>83.153936580000007</v>
      </c>
      <c r="G1351" s="8">
        <f t="shared" si="105"/>
        <v>83</v>
      </c>
      <c r="H1351" s="9">
        <v>6.2240663779999998</v>
      </c>
      <c r="I1351" s="8">
        <f t="shared" si="106"/>
        <v>6</v>
      </c>
      <c r="J1351" s="10">
        <v>49.294566089999996</v>
      </c>
      <c r="K1351" s="8">
        <f t="shared" si="107"/>
        <v>49</v>
      </c>
      <c r="L1351" s="5" t="s">
        <v>164</v>
      </c>
    </row>
    <row r="1352" spans="1:12">
      <c r="A1352" s="6">
        <v>97</v>
      </c>
      <c r="B1352" s="6">
        <v>25</v>
      </c>
      <c r="C1352" s="6">
        <v>50</v>
      </c>
      <c r="D1352" s="7">
        <v>26.22005978</v>
      </c>
      <c r="E1352" s="8">
        <f t="shared" si="104"/>
        <v>26</v>
      </c>
      <c r="F1352" s="7">
        <v>80.901270350000004</v>
      </c>
      <c r="G1352" s="8">
        <f t="shared" si="105"/>
        <v>81</v>
      </c>
      <c r="H1352" s="9">
        <v>6.0938146690000004</v>
      </c>
      <c r="I1352" s="8">
        <f t="shared" si="106"/>
        <v>6</v>
      </c>
      <c r="J1352" s="10">
        <v>49.085539369999999</v>
      </c>
      <c r="K1352" s="8">
        <f t="shared" si="107"/>
        <v>49</v>
      </c>
      <c r="L1352" s="5" t="s">
        <v>164</v>
      </c>
    </row>
    <row r="1353" spans="1:12">
      <c r="A1353" s="6">
        <v>90</v>
      </c>
      <c r="B1353" s="6">
        <v>16</v>
      </c>
      <c r="C1353" s="6">
        <v>45</v>
      </c>
      <c r="D1353" s="7">
        <v>24.920932610000001</v>
      </c>
      <c r="E1353" s="8">
        <f t="shared" si="104"/>
        <v>25</v>
      </c>
      <c r="F1353" s="7">
        <v>80.617507950000004</v>
      </c>
      <c r="G1353" s="8">
        <f t="shared" si="105"/>
        <v>81</v>
      </c>
      <c r="H1353" s="9">
        <v>6.2915402780000003</v>
      </c>
      <c r="I1353" s="8">
        <f t="shared" si="106"/>
        <v>6</v>
      </c>
      <c r="J1353" s="10">
        <v>50.557108130000003</v>
      </c>
      <c r="K1353" s="8">
        <f t="shared" si="107"/>
        <v>51</v>
      </c>
      <c r="L1353" s="5" t="s">
        <v>164</v>
      </c>
    </row>
    <row r="1354" spans="1:12">
      <c r="A1354" s="6">
        <v>95</v>
      </c>
      <c r="B1354" s="6">
        <v>12</v>
      </c>
      <c r="C1354" s="6">
        <v>46</v>
      </c>
      <c r="D1354" s="7">
        <v>26.216675859999999</v>
      </c>
      <c r="E1354" s="8">
        <f t="shared" si="104"/>
        <v>26</v>
      </c>
      <c r="F1354" s="7">
        <v>81.01009354</v>
      </c>
      <c r="G1354" s="8">
        <f t="shared" si="105"/>
        <v>81</v>
      </c>
      <c r="H1354" s="9">
        <v>6.3228172799999998</v>
      </c>
      <c r="I1354" s="8">
        <f t="shared" si="106"/>
        <v>6</v>
      </c>
      <c r="J1354" s="10">
        <v>54.654235960000001</v>
      </c>
      <c r="K1354" s="8">
        <f t="shared" si="107"/>
        <v>55</v>
      </c>
      <c r="L1354" s="5" t="s">
        <v>164</v>
      </c>
    </row>
    <row r="1355" spans="1:12">
      <c r="A1355" s="6">
        <v>82</v>
      </c>
      <c r="B1355" s="6">
        <v>23</v>
      </c>
      <c r="C1355" s="6">
        <v>49</v>
      </c>
      <c r="D1355" s="7">
        <v>26.813835860000001</v>
      </c>
      <c r="E1355" s="8">
        <f t="shared" si="104"/>
        <v>27</v>
      </c>
      <c r="F1355" s="7">
        <v>87.219869489999994</v>
      </c>
      <c r="G1355" s="8">
        <f t="shared" si="105"/>
        <v>87</v>
      </c>
      <c r="H1355" s="9">
        <v>6.8732839910000001</v>
      </c>
      <c r="I1355" s="8">
        <f t="shared" si="106"/>
        <v>7</v>
      </c>
      <c r="J1355" s="10">
        <v>51.704977919999997</v>
      </c>
      <c r="K1355" s="8">
        <f t="shared" si="107"/>
        <v>52</v>
      </c>
      <c r="L1355" s="5" t="s">
        <v>164</v>
      </c>
    </row>
    <row r="1356" spans="1:12">
      <c r="A1356" s="6">
        <v>82</v>
      </c>
      <c r="B1356" s="6">
        <v>25</v>
      </c>
      <c r="C1356" s="6">
        <v>51</v>
      </c>
      <c r="D1356" s="7">
        <v>24.313349710000001</v>
      </c>
      <c r="E1356" s="8">
        <f t="shared" si="104"/>
        <v>24</v>
      </c>
      <c r="F1356" s="7">
        <v>87.474090520000004</v>
      </c>
      <c r="G1356" s="8">
        <f t="shared" si="105"/>
        <v>87</v>
      </c>
      <c r="H1356" s="9">
        <v>6.0742096219999997</v>
      </c>
      <c r="I1356" s="8">
        <f t="shared" si="106"/>
        <v>6</v>
      </c>
      <c r="J1356" s="10">
        <v>48.112483660000002</v>
      </c>
      <c r="K1356" s="8">
        <f t="shared" si="107"/>
        <v>48</v>
      </c>
      <c r="L1356" s="5" t="s">
        <v>164</v>
      </c>
    </row>
    <row r="1357" spans="1:12">
      <c r="A1357" s="6">
        <v>110</v>
      </c>
      <c r="B1357" s="6">
        <v>28</v>
      </c>
      <c r="C1357" s="6">
        <v>46</v>
      </c>
      <c r="D1357" s="7">
        <v>24.291050039999998</v>
      </c>
      <c r="E1357" s="8">
        <f t="shared" si="104"/>
        <v>24</v>
      </c>
      <c r="F1357" s="7">
        <v>88.045413460000006</v>
      </c>
      <c r="G1357" s="8">
        <f t="shared" si="105"/>
        <v>88</v>
      </c>
      <c r="H1357" s="9">
        <v>6.4988958500000003</v>
      </c>
      <c r="I1357" s="8">
        <f t="shared" si="106"/>
        <v>6</v>
      </c>
      <c r="J1357" s="10">
        <v>51.26046418</v>
      </c>
      <c r="K1357" s="8">
        <f t="shared" si="107"/>
        <v>51</v>
      </c>
      <c r="L1357" s="5" t="s">
        <v>164</v>
      </c>
    </row>
    <row r="1358" spans="1:12">
      <c r="A1358" s="6">
        <v>118</v>
      </c>
      <c r="B1358" s="6">
        <v>21</v>
      </c>
      <c r="C1358" s="6">
        <v>51</v>
      </c>
      <c r="D1358" s="7">
        <v>24.42998931</v>
      </c>
      <c r="E1358" s="8">
        <f t="shared" si="104"/>
        <v>24</v>
      </c>
      <c r="F1358" s="7">
        <v>86.339047739999998</v>
      </c>
      <c r="G1358" s="8">
        <f t="shared" si="105"/>
        <v>86</v>
      </c>
      <c r="H1358" s="9">
        <v>6.6788050920000002</v>
      </c>
      <c r="I1358" s="8">
        <f t="shared" si="106"/>
        <v>7</v>
      </c>
      <c r="J1358" s="10">
        <v>48.582418220000001</v>
      </c>
      <c r="K1358" s="8">
        <f t="shared" si="107"/>
        <v>49</v>
      </c>
      <c r="L1358" s="5" t="s">
        <v>164</v>
      </c>
    </row>
    <row r="1359" spans="1:12">
      <c r="A1359" s="6">
        <v>120</v>
      </c>
      <c r="B1359" s="6">
        <v>20</v>
      </c>
      <c r="C1359" s="6">
        <v>45</v>
      </c>
      <c r="D1359" s="7">
        <v>25.665760389999999</v>
      </c>
      <c r="E1359" s="8">
        <f t="shared" si="104"/>
        <v>26</v>
      </c>
      <c r="F1359" s="7">
        <v>88.698422800000003</v>
      </c>
      <c r="G1359" s="8">
        <f t="shared" si="105"/>
        <v>89</v>
      </c>
      <c r="H1359" s="9">
        <v>6.1141286849999998</v>
      </c>
      <c r="I1359" s="8">
        <f t="shared" si="106"/>
        <v>6</v>
      </c>
      <c r="J1359" s="10">
        <v>54.227224659999997</v>
      </c>
      <c r="K1359" s="8">
        <f t="shared" si="107"/>
        <v>54</v>
      </c>
      <c r="L1359" s="5" t="s">
        <v>164</v>
      </c>
    </row>
    <row r="1360" spans="1:12">
      <c r="A1360" s="6">
        <v>91</v>
      </c>
      <c r="B1360" s="6">
        <v>7</v>
      </c>
      <c r="C1360" s="6">
        <v>52</v>
      </c>
      <c r="D1360" s="7">
        <v>25.07803672</v>
      </c>
      <c r="E1360" s="8">
        <f t="shared" si="104"/>
        <v>25</v>
      </c>
      <c r="F1360" s="7">
        <v>83.462304610000004</v>
      </c>
      <c r="G1360" s="8">
        <f t="shared" si="105"/>
        <v>83</v>
      </c>
      <c r="H1360" s="9">
        <v>6.4050542430000004</v>
      </c>
      <c r="I1360" s="8">
        <f t="shared" si="106"/>
        <v>6</v>
      </c>
      <c r="J1360" s="10">
        <v>56.399629210000001</v>
      </c>
      <c r="K1360" s="8">
        <f t="shared" si="107"/>
        <v>56</v>
      </c>
      <c r="L1360" s="5" t="s">
        <v>164</v>
      </c>
    </row>
    <row r="1361" spans="1:12">
      <c r="A1361" s="6">
        <v>81</v>
      </c>
      <c r="B1361" s="6">
        <v>6</v>
      </c>
      <c r="C1361" s="6">
        <v>55</v>
      </c>
      <c r="D1361" s="7">
        <v>24.889105239999999</v>
      </c>
      <c r="E1361" s="8">
        <f t="shared" si="104"/>
        <v>25</v>
      </c>
      <c r="F1361" s="7">
        <v>85.870590829999998</v>
      </c>
      <c r="G1361" s="8">
        <f t="shared" si="105"/>
        <v>86</v>
      </c>
      <c r="H1361" s="9">
        <v>6.1101427350000002</v>
      </c>
      <c r="I1361" s="8">
        <f t="shared" si="106"/>
        <v>6</v>
      </c>
      <c r="J1361" s="10">
        <v>51.706991440000003</v>
      </c>
      <c r="K1361" s="8">
        <f t="shared" si="107"/>
        <v>52</v>
      </c>
      <c r="L1361" s="5" t="s">
        <v>164</v>
      </c>
    </row>
    <row r="1362" spans="1:12">
      <c r="A1362" s="6">
        <v>101</v>
      </c>
      <c r="B1362" s="6">
        <v>13</v>
      </c>
      <c r="C1362" s="6">
        <v>54</v>
      </c>
      <c r="D1362" s="7">
        <v>25.42900869</v>
      </c>
      <c r="E1362" s="8">
        <f t="shared" si="104"/>
        <v>25</v>
      </c>
      <c r="F1362" s="7">
        <v>82.914817990000003</v>
      </c>
      <c r="G1362" s="8">
        <f t="shared" si="105"/>
        <v>83</v>
      </c>
      <c r="H1362" s="9">
        <v>6.8289827079999998</v>
      </c>
      <c r="I1362" s="8">
        <f t="shared" si="106"/>
        <v>7</v>
      </c>
      <c r="J1362" s="10">
        <v>56.341445890000003</v>
      </c>
      <c r="K1362" s="8">
        <f t="shared" si="107"/>
        <v>56</v>
      </c>
      <c r="L1362" s="5" t="s">
        <v>164</v>
      </c>
    </row>
    <row r="1363" spans="1:12">
      <c r="A1363" s="6">
        <v>101</v>
      </c>
      <c r="B1363" s="6">
        <v>17</v>
      </c>
      <c r="C1363" s="6">
        <v>55</v>
      </c>
      <c r="D1363" s="7">
        <v>24.371182170000001</v>
      </c>
      <c r="E1363" s="8">
        <f t="shared" si="104"/>
        <v>24</v>
      </c>
      <c r="F1363" s="7">
        <v>87.126912799999999</v>
      </c>
      <c r="G1363" s="8">
        <f t="shared" si="105"/>
        <v>87</v>
      </c>
      <c r="H1363" s="9">
        <v>6.4514997640000002</v>
      </c>
      <c r="I1363" s="8">
        <f t="shared" si="106"/>
        <v>6</v>
      </c>
      <c r="J1363" s="10">
        <v>44.63907691</v>
      </c>
      <c r="K1363" s="8">
        <f t="shared" si="107"/>
        <v>45</v>
      </c>
      <c r="L1363" s="5" t="s">
        <v>164</v>
      </c>
    </row>
    <row r="1364" spans="1:12">
      <c r="A1364" s="6">
        <v>111</v>
      </c>
      <c r="B1364" s="6">
        <v>6</v>
      </c>
      <c r="C1364" s="6">
        <v>53</v>
      </c>
      <c r="D1364" s="7">
        <v>26.493064499999999</v>
      </c>
      <c r="E1364" s="8">
        <f t="shared" si="104"/>
        <v>26</v>
      </c>
      <c r="F1364" s="7">
        <v>88.591430880000004</v>
      </c>
      <c r="G1364" s="8">
        <f t="shared" si="105"/>
        <v>89</v>
      </c>
      <c r="H1364" s="9">
        <v>6.3135129990000003</v>
      </c>
      <c r="I1364" s="8">
        <f t="shared" si="106"/>
        <v>6</v>
      </c>
      <c r="J1364" s="10">
        <v>46.063822090000002</v>
      </c>
      <c r="K1364" s="8">
        <f t="shared" si="107"/>
        <v>46</v>
      </c>
      <c r="L1364" s="5" t="s">
        <v>164</v>
      </c>
    </row>
    <row r="1365" spans="1:12">
      <c r="A1365" s="6">
        <v>107</v>
      </c>
      <c r="B1365" s="6">
        <v>10</v>
      </c>
      <c r="C1365" s="6">
        <v>49</v>
      </c>
      <c r="D1365" s="7">
        <v>25.832029120000001</v>
      </c>
      <c r="E1365" s="8">
        <f t="shared" si="104"/>
        <v>26</v>
      </c>
      <c r="F1365" s="7">
        <v>89.004817250000002</v>
      </c>
      <c r="G1365" s="8">
        <f t="shared" si="105"/>
        <v>89</v>
      </c>
      <c r="H1365" s="9">
        <v>6.7551920250000004</v>
      </c>
      <c r="I1365" s="8">
        <f t="shared" si="106"/>
        <v>7</v>
      </c>
      <c r="J1365" s="10">
        <v>45.246906189999997</v>
      </c>
      <c r="K1365" s="8">
        <f t="shared" si="107"/>
        <v>45</v>
      </c>
      <c r="L1365" s="5" t="s">
        <v>164</v>
      </c>
    </row>
    <row r="1366" spans="1:12">
      <c r="A1366" s="6">
        <v>115</v>
      </c>
      <c r="B1366" s="6">
        <v>11</v>
      </c>
      <c r="C1366" s="6">
        <v>46</v>
      </c>
      <c r="D1366" s="7">
        <v>24.41592661</v>
      </c>
      <c r="E1366" s="8">
        <f t="shared" si="104"/>
        <v>24</v>
      </c>
      <c r="F1366" s="7">
        <v>89.396555190000001</v>
      </c>
      <c r="G1366" s="8">
        <f t="shared" si="105"/>
        <v>89</v>
      </c>
      <c r="H1366" s="9">
        <v>6.623167177</v>
      </c>
      <c r="I1366" s="8">
        <f t="shared" si="106"/>
        <v>7</v>
      </c>
      <c r="J1366" s="10">
        <v>40.32161859</v>
      </c>
      <c r="K1366" s="8">
        <f t="shared" si="107"/>
        <v>40</v>
      </c>
      <c r="L1366" s="5" t="s">
        <v>164</v>
      </c>
    </row>
    <row r="1367" spans="1:12">
      <c r="A1367" s="6">
        <v>84</v>
      </c>
      <c r="B1367" s="6">
        <v>25</v>
      </c>
      <c r="C1367" s="6">
        <v>52</v>
      </c>
      <c r="D1367" s="7">
        <v>24.371902389999999</v>
      </c>
      <c r="E1367" s="8">
        <f t="shared" si="104"/>
        <v>24</v>
      </c>
      <c r="F1367" s="7">
        <v>81.251481799999993</v>
      </c>
      <c r="G1367" s="8">
        <f t="shared" si="105"/>
        <v>81</v>
      </c>
      <c r="H1367" s="9">
        <v>6.12532356</v>
      </c>
      <c r="I1367" s="8">
        <f t="shared" si="106"/>
        <v>6</v>
      </c>
      <c r="J1367" s="10">
        <v>44.208995809999998</v>
      </c>
      <c r="K1367" s="8">
        <f t="shared" si="107"/>
        <v>44</v>
      </c>
      <c r="L1367" s="5" t="s">
        <v>164</v>
      </c>
    </row>
    <row r="1368" spans="1:12">
      <c r="A1368" s="6">
        <v>120</v>
      </c>
      <c r="B1368" s="6">
        <v>7</v>
      </c>
      <c r="C1368" s="6">
        <v>47</v>
      </c>
      <c r="D1368" s="7">
        <v>24.247824730000001</v>
      </c>
      <c r="E1368" s="8">
        <f t="shared" si="104"/>
        <v>24</v>
      </c>
      <c r="F1368" s="7">
        <v>83.036879020000001</v>
      </c>
      <c r="G1368" s="8">
        <f t="shared" si="105"/>
        <v>83</v>
      </c>
      <c r="H1368" s="9">
        <v>6.6538676079999997</v>
      </c>
      <c r="I1368" s="8">
        <f t="shared" si="106"/>
        <v>7</v>
      </c>
      <c r="J1368" s="10">
        <v>54.7657624</v>
      </c>
      <c r="K1368" s="8">
        <f t="shared" si="107"/>
        <v>55</v>
      </c>
      <c r="L1368" s="5" t="s">
        <v>164</v>
      </c>
    </row>
    <row r="1369" spans="1:12">
      <c r="A1369" s="6">
        <v>91</v>
      </c>
      <c r="B1369" s="6">
        <v>12</v>
      </c>
      <c r="C1369" s="6">
        <v>46</v>
      </c>
      <c r="D1369" s="7">
        <v>24.644584689999999</v>
      </c>
      <c r="E1369" s="8">
        <f t="shared" si="104"/>
        <v>25</v>
      </c>
      <c r="F1369" s="7">
        <v>85.499381850000006</v>
      </c>
      <c r="G1369" s="8">
        <f t="shared" si="105"/>
        <v>85</v>
      </c>
      <c r="H1369" s="9">
        <v>6.3439425180000004</v>
      </c>
      <c r="I1369" s="8">
        <f t="shared" si="106"/>
        <v>6</v>
      </c>
      <c r="J1369" s="10">
        <v>48.312190309999998</v>
      </c>
      <c r="K1369" s="8">
        <f t="shared" si="107"/>
        <v>48</v>
      </c>
      <c r="L1369" s="5" t="s">
        <v>164</v>
      </c>
    </row>
    <row r="1370" spans="1:12">
      <c r="A1370" s="6">
        <v>89</v>
      </c>
      <c r="B1370" s="6">
        <v>22</v>
      </c>
      <c r="C1370" s="6">
        <v>52</v>
      </c>
      <c r="D1370" s="7">
        <v>24.89681131</v>
      </c>
      <c r="E1370" s="8">
        <f t="shared" si="104"/>
        <v>25</v>
      </c>
      <c r="F1370" s="7">
        <v>86.107829260000003</v>
      </c>
      <c r="G1370" s="8">
        <f t="shared" si="105"/>
        <v>86</v>
      </c>
      <c r="H1370" s="9">
        <v>6.217300786</v>
      </c>
      <c r="I1370" s="8">
        <f t="shared" si="106"/>
        <v>6</v>
      </c>
      <c r="J1370" s="10">
        <v>53.146262129999997</v>
      </c>
      <c r="K1370" s="8">
        <f t="shared" si="107"/>
        <v>53</v>
      </c>
      <c r="L1370" s="5" t="s">
        <v>164</v>
      </c>
    </row>
    <row r="1371" spans="1:12">
      <c r="A1371" s="6">
        <v>113</v>
      </c>
      <c r="B1371" s="6">
        <v>19</v>
      </c>
      <c r="C1371" s="6">
        <v>46</v>
      </c>
      <c r="D1371" s="7">
        <v>25.418640239999998</v>
      </c>
      <c r="E1371" s="8">
        <f t="shared" si="104"/>
        <v>25</v>
      </c>
      <c r="F1371" s="7">
        <v>81.121229889999995</v>
      </c>
      <c r="G1371" s="8">
        <f t="shared" si="105"/>
        <v>81</v>
      </c>
      <c r="H1371" s="9">
        <v>6.2863876579999998</v>
      </c>
      <c r="I1371" s="8">
        <f t="shared" si="106"/>
        <v>6</v>
      </c>
      <c r="J1371" s="10">
        <v>49.523206889999997</v>
      </c>
      <c r="K1371" s="8">
        <f t="shared" si="107"/>
        <v>50</v>
      </c>
      <c r="L1371" s="5" t="s">
        <v>164</v>
      </c>
    </row>
    <row r="1372" spans="1:12">
      <c r="A1372" s="6">
        <v>97</v>
      </c>
      <c r="B1372" s="6">
        <v>22</v>
      </c>
      <c r="C1372" s="6">
        <v>50</v>
      </c>
      <c r="D1372" s="7">
        <v>26.260287389999998</v>
      </c>
      <c r="E1372" s="8">
        <f t="shared" si="104"/>
        <v>26</v>
      </c>
      <c r="F1372" s="7">
        <v>86.145858910000001</v>
      </c>
      <c r="G1372" s="8">
        <f t="shared" si="105"/>
        <v>86</v>
      </c>
      <c r="H1372" s="9">
        <v>6.7698938000000002</v>
      </c>
      <c r="I1372" s="8">
        <f t="shared" si="106"/>
        <v>7</v>
      </c>
      <c r="J1372" s="10">
        <v>58.978787910000001</v>
      </c>
      <c r="K1372" s="8">
        <f t="shared" si="107"/>
        <v>59</v>
      </c>
      <c r="L1372" s="5" t="s">
        <v>164</v>
      </c>
    </row>
    <row r="1373" spans="1:12">
      <c r="A1373" s="6">
        <v>117</v>
      </c>
      <c r="B1373" s="6">
        <v>30</v>
      </c>
      <c r="C1373" s="6">
        <v>50</v>
      </c>
      <c r="D1373" s="7">
        <v>24.90123934</v>
      </c>
      <c r="E1373" s="8">
        <f t="shared" si="104"/>
        <v>25</v>
      </c>
      <c r="F1373" s="7">
        <v>87.207729130000004</v>
      </c>
      <c r="G1373" s="8">
        <f t="shared" si="105"/>
        <v>87</v>
      </c>
      <c r="H1373" s="9">
        <v>6.7449663119999999</v>
      </c>
      <c r="I1373" s="8">
        <f t="shared" si="106"/>
        <v>7</v>
      </c>
      <c r="J1373" s="10">
        <v>46.592073409999998</v>
      </c>
      <c r="K1373" s="8">
        <f t="shared" si="107"/>
        <v>47</v>
      </c>
      <c r="L1373" s="5" t="s">
        <v>164</v>
      </c>
    </row>
    <row r="1374" spans="1:12">
      <c r="A1374" s="6">
        <v>90</v>
      </c>
      <c r="B1374" s="6">
        <v>14</v>
      </c>
      <c r="C1374" s="6">
        <v>52</v>
      </c>
      <c r="D1374" s="7">
        <v>24.847408479999999</v>
      </c>
      <c r="E1374" s="8">
        <f t="shared" si="104"/>
        <v>25</v>
      </c>
      <c r="F1374" s="7">
        <v>89.204546219999997</v>
      </c>
      <c r="G1374" s="8">
        <f t="shared" si="105"/>
        <v>89</v>
      </c>
      <c r="H1374" s="9">
        <v>6.3918584320000003</v>
      </c>
      <c r="I1374" s="8">
        <f t="shared" si="106"/>
        <v>6</v>
      </c>
      <c r="J1374" s="10">
        <v>59.679272439999998</v>
      </c>
      <c r="K1374" s="8">
        <f t="shared" si="107"/>
        <v>60</v>
      </c>
      <c r="L1374" s="5" t="s">
        <v>164</v>
      </c>
    </row>
    <row r="1375" spans="1:12">
      <c r="A1375" s="6">
        <v>104</v>
      </c>
      <c r="B1375" s="6">
        <v>23</v>
      </c>
      <c r="C1375" s="6">
        <v>47</v>
      </c>
      <c r="D1375" s="7">
        <v>26.982128459999998</v>
      </c>
      <c r="E1375" s="8">
        <f t="shared" si="104"/>
        <v>27</v>
      </c>
      <c r="F1375" s="7">
        <v>86.700683159999997</v>
      </c>
      <c r="G1375" s="8">
        <f t="shared" si="105"/>
        <v>87</v>
      </c>
      <c r="H1375" s="9">
        <v>6.7704341479999997</v>
      </c>
      <c r="I1375" s="8">
        <f t="shared" si="106"/>
        <v>7</v>
      </c>
      <c r="J1375" s="10">
        <v>42.912922049999999</v>
      </c>
      <c r="K1375" s="8">
        <f t="shared" si="107"/>
        <v>43</v>
      </c>
      <c r="L1375" s="5" t="s">
        <v>164</v>
      </c>
    </row>
    <row r="1376" spans="1:12">
      <c r="A1376" s="6">
        <v>81</v>
      </c>
      <c r="B1376" s="6">
        <v>16</v>
      </c>
      <c r="C1376" s="6">
        <v>45</v>
      </c>
      <c r="D1376" s="7">
        <v>26.904357470000001</v>
      </c>
      <c r="E1376" s="8">
        <f t="shared" si="104"/>
        <v>27</v>
      </c>
      <c r="F1376" s="7">
        <v>86.254262280000006</v>
      </c>
      <c r="G1376" s="8">
        <f t="shared" si="105"/>
        <v>86</v>
      </c>
      <c r="H1376" s="9">
        <v>6.7274681569999997</v>
      </c>
      <c r="I1376" s="8">
        <f t="shared" si="106"/>
        <v>7</v>
      </c>
      <c r="J1376" s="10">
        <v>59.759800230000003</v>
      </c>
      <c r="K1376" s="8">
        <f t="shared" si="107"/>
        <v>60</v>
      </c>
      <c r="L1376" s="5" t="s">
        <v>164</v>
      </c>
    </row>
    <row r="1377" spans="1:12">
      <c r="A1377" s="6">
        <v>88</v>
      </c>
      <c r="B1377" s="6">
        <v>5</v>
      </c>
      <c r="C1377" s="6">
        <v>47</v>
      </c>
      <c r="D1377" s="7">
        <v>25.864754959999999</v>
      </c>
      <c r="E1377" s="8">
        <f t="shared" si="104"/>
        <v>26</v>
      </c>
      <c r="F1377" s="7">
        <v>86.674680409999993</v>
      </c>
      <c r="G1377" s="8">
        <f t="shared" si="105"/>
        <v>87</v>
      </c>
      <c r="H1377" s="9">
        <v>6.6622446460000004</v>
      </c>
      <c r="I1377" s="8">
        <f t="shared" si="106"/>
        <v>7</v>
      </c>
      <c r="J1377" s="10">
        <v>41.165548020000003</v>
      </c>
      <c r="K1377" s="8">
        <f t="shared" si="107"/>
        <v>41</v>
      </c>
      <c r="L1377" s="5" t="s">
        <v>164</v>
      </c>
    </row>
    <row r="1378" spans="1:12">
      <c r="A1378" s="6">
        <v>92</v>
      </c>
      <c r="B1378" s="6">
        <v>7</v>
      </c>
      <c r="C1378" s="6">
        <v>45</v>
      </c>
      <c r="D1378" s="7">
        <v>26.70607759</v>
      </c>
      <c r="E1378" s="8">
        <f t="shared" si="104"/>
        <v>27</v>
      </c>
      <c r="F1378" s="7">
        <v>81.141495050000003</v>
      </c>
      <c r="G1378" s="8">
        <f t="shared" si="105"/>
        <v>81</v>
      </c>
      <c r="H1378" s="9">
        <v>6.9446402220000003</v>
      </c>
      <c r="I1378" s="8">
        <f t="shared" si="106"/>
        <v>7</v>
      </c>
      <c r="J1378" s="10">
        <v>51.51033554</v>
      </c>
      <c r="K1378" s="8">
        <f t="shared" si="107"/>
        <v>52</v>
      </c>
      <c r="L1378" s="5" t="s">
        <v>164</v>
      </c>
    </row>
    <row r="1379" spans="1:12">
      <c r="A1379" s="6">
        <v>81</v>
      </c>
      <c r="B1379" s="6">
        <v>18</v>
      </c>
      <c r="C1379" s="6">
        <v>50</v>
      </c>
      <c r="D1379" s="7">
        <v>26.44019475</v>
      </c>
      <c r="E1379" s="8">
        <f t="shared" si="104"/>
        <v>26</v>
      </c>
      <c r="F1379" s="7">
        <v>80.919343370000007</v>
      </c>
      <c r="G1379" s="8">
        <f t="shared" si="105"/>
        <v>81</v>
      </c>
      <c r="H1379" s="9">
        <v>6.5071109859999998</v>
      </c>
      <c r="I1379" s="8">
        <f t="shared" si="106"/>
        <v>7</v>
      </c>
      <c r="J1379" s="10">
        <v>47.818475730000003</v>
      </c>
      <c r="K1379" s="8">
        <f t="shared" si="107"/>
        <v>48</v>
      </c>
      <c r="L1379" s="5" t="s">
        <v>164</v>
      </c>
    </row>
    <row r="1380" spans="1:12">
      <c r="A1380" s="6">
        <v>111</v>
      </c>
      <c r="B1380" s="6">
        <v>5</v>
      </c>
      <c r="C1380" s="6">
        <v>55</v>
      </c>
      <c r="D1380" s="7">
        <v>26.283442999999998</v>
      </c>
      <c r="E1380" s="8">
        <f t="shared" si="104"/>
        <v>26</v>
      </c>
      <c r="F1380" s="7">
        <v>84.424789169999997</v>
      </c>
      <c r="G1380" s="8">
        <f t="shared" si="105"/>
        <v>84</v>
      </c>
      <c r="H1380" s="9">
        <v>6.5206634220000002</v>
      </c>
      <c r="I1380" s="8">
        <f t="shared" si="106"/>
        <v>7</v>
      </c>
      <c r="J1380" s="10">
        <v>50.786697279999998</v>
      </c>
      <c r="K1380" s="8">
        <f t="shared" si="107"/>
        <v>51</v>
      </c>
      <c r="L1380" s="5" t="s">
        <v>164</v>
      </c>
    </row>
    <row r="1381" spans="1:12">
      <c r="A1381" s="6">
        <v>108</v>
      </c>
      <c r="B1381" s="6">
        <v>23</v>
      </c>
      <c r="C1381" s="6">
        <v>51</v>
      </c>
      <c r="D1381" s="7">
        <v>26.84366082</v>
      </c>
      <c r="E1381" s="8">
        <f t="shared" si="104"/>
        <v>27</v>
      </c>
      <c r="F1381" s="7">
        <v>83.850399640000006</v>
      </c>
      <c r="G1381" s="8">
        <f t="shared" si="105"/>
        <v>84</v>
      </c>
      <c r="H1381" s="9">
        <v>6.1065007869999999</v>
      </c>
      <c r="I1381" s="8">
        <f t="shared" si="106"/>
        <v>6</v>
      </c>
      <c r="J1381" s="10">
        <v>40.228644000000003</v>
      </c>
      <c r="K1381" s="8">
        <f t="shared" si="107"/>
        <v>40</v>
      </c>
      <c r="L1381" s="5" t="s">
        <v>164</v>
      </c>
    </row>
    <row r="1382" spans="1:12">
      <c r="A1382" s="6">
        <v>113</v>
      </c>
      <c r="B1382" s="6">
        <v>30</v>
      </c>
      <c r="C1382" s="6">
        <v>50</v>
      </c>
      <c r="D1382" s="7">
        <v>26.039672190000001</v>
      </c>
      <c r="E1382" s="8">
        <f t="shared" si="104"/>
        <v>26</v>
      </c>
      <c r="F1382" s="7">
        <v>83.986244299999996</v>
      </c>
      <c r="G1382" s="8">
        <f t="shared" si="105"/>
        <v>84</v>
      </c>
      <c r="H1382" s="9">
        <v>6.2774840430000003</v>
      </c>
      <c r="I1382" s="8">
        <f t="shared" si="106"/>
        <v>6</v>
      </c>
      <c r="J1382" s="10">
        <v>43.877123480000002</v>
      </c>
      <c r="K1382" s="8">
        <f t="shared" si="107"/>
        <v>44</v>
      </c>
      <c r="L1382" s="5" t="s">
        <v>164</v>
      </c>
    </row>
    <row r="1383" spans="1:12">
      <c r="A1383" s="6">
        <v>83</v>
      </c>
      <c r="B1383" s="6">
        <v>10</v>
      </c>
      <c r="C1383" s="6">
        <v>53</v>
      </c>
      <c r="D1383" s="7">
        <v>24.929947590000001</v>
      </c>
      <c r="E1383" s="8">
        <f t="shared" si="104"/>
        <v>25</v>
      </c>
      <c r="F1383" s="7">
        <v>85.00802358</v>
      </c>
      <c r="G1383" s="8">
        <f t="shared" si="105"/>
        <v>85</v>
      </c>
      <c r="H1383" s="9">
        <v>6.1951422789999997</v>
      </c>
      <c r="I1383" s="8">
        <f t="shared" si="106"/>
        <v>6</v>
      </c>
      <c r="J1383" s="10">
        <v>48.75859458</v>
      </c>
      <c r="K1383" s="8">
        <f t="shared" si="107"/>
        <v>49</v>
      </c>
      <c r="L1383" s="5" t="s">
        <v>164</v>
      </c>
    </row>
    <row r="1384" spans="1:12">
      <c r="A1384" s="6">
        <v>101</v>
      </c>
      <c r="B1384" s="6">
        <v>11</v>
      </c>
      <c r="C1384" s="6">
        <v>51</v>
      </c>
      <c r="D1384" s="7">
        <v>25.507369619999999</v>
      </c>
      <c r="E1384" s="8">
        <f t="shared" si="104"/>
        <v>26</v>
      </c>
      <c r="F1384" s="7">
        <v>84.243402410000002</v>
      </c>
      <c r="G1384" s="8">
        <f t="shared" si="105"/>
        <v>84</v>
      </c>
      <c r="H1384" s="9">
        <v>6.7920355749999999</v>
      </c>
      <c r="I1384" s="8">
        <f t="shared" si="106"/>
        <v>7</v>
      </c>
      <c r="J1384" s="10">
        <v>44.206899700000001</v>
      </c>
      <c r="K1384" s="8">
        <f t="shared" si="107"/>
        <v>44</v>
      </c>
      <c r="L1384" s="5" t="s">
        <v>164</v>
      </c>
    </row>
    <row r="1385" spans="1:12">
      <c r="A1385" s="6">
        <v>114</v>
      </c>
      <c r="B1385" s="6">
        <v>21</v>
      </c>
      <c r="C1385" s="6">
        <v>55</v>
      </c>
      <c r="D1385" s="7">
        <v>25.443839100000002</v>
      </c>
      <c r="E1385" s="8">
        <f t="shared" si="104"/>
        <v>25</v>
      </c>
      <c r="F1385" s="7">
        <v>87.939231199999995</v>
      </c>
      <c r="G1385" s="8">
        <f t="shared" si="105"/>
        <v>88</v>
      </c>
      <c r="H1385" s="9">
        <v>6.4727562560000003</v>
      </c>
      <c r="I1385" s="8">
        <f t="shared" si="106"/>
        <v>6</v>
      </c>
      <c r="J1385" s="10">
        <v>57.515496859999999</v>
      </c>
      <c r="K1385" s="8">
        <f t="shared" si="107"/>
        <v>58</v>
      </c>
      <c r="L1385" s="5" t="s">
        <v>164</v>
      </c>
    </row>
    <row r="1386" spans="1:12">
      <c r="A1386" s="6">
        <v>99</v>
      </c>
      <c r="B1386" s="6">
        <v>6</v>
      </c>
      <c r="C1386" s="6">
        <v>45</v>
      </c>
      <c r="D1386" s="7">
        <v>26.125889140000002</v>
      </c>
      <c r="E1386" s="8">
        <f t="shared" si="104"/>
        <v>26</v>
      </c>
      <c r="F1386" s="7">
        <v>86.550793900000002</v>
      </c>
      <c r="G1386" s="8">
        <f t="shared" si="105"/>
        <v>87</v>
      </c>
      <c r="H1386" s="9">
        <v>6.0009756169999999</v>
      </c>
      <c r="I1386" s="8">
        <f t="shared" si="106"/>
        <v>6</v>
      </c>
      <c r="J1386" s="10">
        <v>40.712100739999997</v>
      </c>
      <c r="K1386" s="8">
        <f t="shared" si="107"/>
        <v>41</v>
      </c>
      <c r="L1386" s="5" t="s">
        <v>164</v>
      </c>
    </row>
    <row r="1387" spans="1:12">
      <c r="A1387" s="6">
        <v>92</v>
      </c>
      <c r="B1387" s="6">
        <v>20</v>
      </c>
      <c r="C1387" s="6">
        <v>55</v>
      </c>
      <c r="D1387" s="7">
        <v>25.104747530000001</v>
      </c>
      <c r="E1387" s="8">
        <f t="shared" si="104"/>
        <v>25</v>
      </c>
      <c r="F1387" s="7">
        <v>87.5267616</v>
      </c>
      <c r="G1387" s="8">
        <f t="shared" si="105"/>
        <v>88</v>
      </c>
      <c r="H1387" s="9">
        <v>6.5877912619999996</v>
      </c>
      <c r="I1387" s="8">
        <f t="shared" si="106"/>
        <v>7</v>
      </c>
      <c r="J1387" s="10">
        <v>59.265194440000002</v>
      </c>
      <c r="K1387" s="8">
        <f t="shared" si="107"/>
        <v>59</v>
      </c>
      <c r="L1387" s="5" t="s">
        <v>164</v>
      </c>
    </row>
    <row r="1388" spans="1:12">
      <c r="A1388" s="6">
        <v>92</v>
      </c>
      <c r="B1388" s="6">
        <v>7</v>
      </c>
      <c r="C1388" s="6">
        <v>48</v>
      </c>
      <c r="D1388" s="7">
        <v>26.275206310000002</v>
      </c>
      <c r="E1388" s="8">
        <f t="shared" si="104"/>
        <v>26</v>
      </c>
      <c r="F1388" s="7">
        <v>86.632495550000002</v>
      </c>
      <c r="G1388" s="8">
        <f t="shared" si="105"/>
        <v>87</v>
      </c>
      <c r="H1388" s="9">
        <v>6.9565088260000003</v>
      </c>
      <c r="I1388" s="8">
        <f t="shared" si="106"/>
        <v>7</v>
      </c>
      <c r="J1388" s="10">
        <v>54.387484950000001</v>
      </c>
      <c r="K1388" s="8">
        <f t="shared" si="107"/>
        <v>54</v>
      </c>
      <c r="L1388" s="5" t="s">
        <v>164</v>
      </c>
    </row>
    <row r="1389" spans="1:12">
      <c r="A1389" s="6">
        <v>91</v>
      </c>
      <c r="B1389" s="6">
        <v>24</v>
      </c>
      <c r="C1389" s="6">
        <v>55</v>
      </c>
      <c r="D1389" s="7">
        <v>26.27061608</v>
      </c>
      <c r="E1389" s="8">
        <f t="shared" si="104"/>
        <v>26</v>
      </c>
      <c r="F1389" s="7">
        <v>83.091945210000006</v>
      </c>
      <c r="G1389" s="8">
        <f t="shared" si="105"/>
        <v>83</v>
      </c>
      <c r="H1389" s="9">
        <v>6.2590865830000002</v>
      </c>
      <c r="I1389" s="8">
        <f t="shared" si="106"/>
        <v>6</v>
      </c>
      <c r="J1389" s="10">
        <v>46.768374989999998</v>
      </c>
      <c r="K1389" s="8">
        <f t="shared" si="107"/>
        <v>47</v>
      </c>
      <c r="L1389" s="5" t="s">
        <v>164</v>
      </c>
    </row>
    <row r="1390" spans="1:12">
      <c r="A1390" s="6">
        <v>110</v>
      </c>
      <c r="B1390" s="6">
        <v>21</v>
      </c>
      <c r="C1390" s="6">
        <v>54</v>
      </c>
      <c r="D1390" s="7">
        <v>26.736908280000002</v>
      </c>
      <c r="E1390" s="8">
        <f t="shared" si="104"/>
        <v>27</v>
      </c>
      <c r="F1390" s="7">
        <v>87.824301559999995</v>
      </c>
      <c r="G1390" s="8">
        <f t="shared" si="105"/>
        <v>88</v>
      </c>
      <c r="H1390" s="9">
        <v>6.7475376420000002</v>
      </c>
      <c r="I1390" s="8">
        <f t="shared" si="106"/>
        <v>7</v>
      </c>
      <c r="J1390" s="10">
        <v>47.46447019</v>
      </c>
      <c r="K1390" s="8">
        <f t="shared" si="107"/>
        <v>47</v>
      </c>
      <c r="L1390" s="5" t="s">
        <v>164</v>
      </c>
    </row>
    <row r="1391" spans="1:12">
      <c r="A1391" s="6">
        <v>112</v>
      </c>
      <c r="B1391" s="6">
        <v>25</v>
      </c>
      <c r="C1391" s="6">
        <v>51</v>
      </c>
      <c r="D1391" s="7">
        <v>25.04746944</v>
      </c>
      <c r="E1391" s="8">
        <f t="shared" si="104"/>
        <v>25</v>
      </c>
      <c r="F1391" s="7">
        <v>85.5667282</v>
      </c>
      <c r="G1391" s="8">
        <f t="shared" si="105"/>
        <v>86</v>
      </c>
      <c r="H1391" s="9">
        <v>6.9325372310000004</v>
      </c>
      <c r="I1391" s="8">
        <f t="shared" si="106"/>
        <v>7</v>
      </c>
      <c r="J1391" s="10">
        <v>56.724966770000002</v>
      </c>
      <c r="K1391" s="8">
        <f t="shared" si="107"/>
        <v>57</v>
      </c>
      <c r="L1391" s="5" t="s">
        <v>164</v>
      </c>
    </row>
    <row r="1392" spans="1:12">
      <c r="A1392" s="6">
        <v>89</v>
      </c>
      <c r="B1392" s="6">
        <v>25</v>
      </c>
      <c r="C1392" s="6">
        <v>54</v>
      </c>
      <c r="D1392" s="7">
        <v>24.693689339999999</v>
      </c>
      <c r="E1392" s="8">
        <f t="shared" si="104"/>
        <v>25</v>
      </c>
      <c r="F1392" s="7">
        <v>85.569676279999996</v>
      </c>
      <c r="G1392" s="8">
        <f t="shared" si="105"/>
        <v>86</v>
      </c>
      <c r="H1392" s="9">
        <v>6.3531073930000002</v>
      </c>
      <c r="I1392" s="8">
        <f t="shared" si="106"/>
        <v>6</v>
      </c>
      <c r="J1392" s="10">
        <v>48.993908279999999</v>
      </c>
      <c r="K1392" s="8">
        <f t="shared" si="107"/>
        <v>49</v>
      </c>
      <c r="L1392" s="5" t="s">
        <v>164</v>
      </c>
    </row>
    <row r="1393" spans="1:12">
      <c r="A1393" s="6">
        <v>100</v>
      </c>
      <c r="B1393" s="6">
        <v>10</v>
      </c>
      <c r="C1393" s="6">
        <v>53</v>
      </c>
      <c r="D1393" s="7">
        <v>24.543569680000001</v>
      </c>
      <c r="E1393" s="8">
        <f t="shared" si="104"/>
        <v>25</v>
      </c>
      <c r="F1393" s="7">
        <v>84.608082769999996</v>
      </c>
      <c r="G1393" s="8">
        <f t="shared" si="105"/>
        <v>85</v>
      </c>
      <c r="H1393" s="9">
        <v>6.2117489570000002</v>
      </c>
      <c r="I1393" s="8">
        <f t="shared" si="106"/>
        <v>6</v>
      </c>
      <c r="J1393" s="10">
        <v>42.00660251</v>
      </c>
      <c r="K1393" s="8">
        <f t="shared" si="107"/>
        <v>42</v>
      </c>
      <c r="L1393" s="5" t="s">
        <v>164</v>
      </c>
    </row>
    <row r="1394" spans="1:12">
      <c r="A1394" s="6">
        <v>83</v>
      </c>
      <c r="B1394" s="6">
        <v>22</v>
      </c>
      <c r="C1394" s="6">
        <v>54</v>
      </c>
      <c r="D1394" s="7">
        <v>25.897623150000001</v>
      </c>
      <c r="E1394" s="8">
        <f t="shared" si="104"/>
        <v>26</v>
      </c>
      <c r="F1394" s="7">
        <v>81.966648320000004</v>
      </c>
      <c r="G1394" s="8">
        <f t="shared" si="105"/>
        <v>82</v>
      </c>
      <c r="H1394" s="9">
        <v>6.2772452540000003</v>
      </c>
      <c r="I1394" s="8">
        <f t="shared" si="106"/>
        <v>6</v>
      </c>
      <c r="J1394" s="10">
        <v>54.499600569999998</v>
      </c>
      <c r="K1394" s="8">
        <f t="shared" si="107"/>
        <v>54</v>
      </c>
      <c r="L1394" s="5" t="s">
        <v>164</v>
      </c>
    </row>
    <row r="1395" spans="1:12">
      <c r="A1395" s="6">
        <v>95</v>
      </c>
      <c r="B1395" s="6">
        <v>14</v>
      </c>
      <c r="C1395" s="6">
        <v>50</v>
      </c>
      <c r="D1395" s="7">
        <v>26.633311800000001</v>
      </c>
      <c r="E1395" s="8">
        <f t="shared" si="104"/>
        <v>27</v>
      </c>
      <c r="F1395" s="7">
        <v>84.317568440000002</v>
      </c>
      <c r="G1395" s="8">
        <f t="shared" si="105"/>
        <v>84</v>
      </c>
      <c r="H1395" s="9">
        <v>6.5604435189999997</v>
      </c>
      <c r="I1395" s="8">
        <f t="shared" si="106"/>
        <v>7</v>
      </c>
      <c r="J1395" s="10">
        <v>56.318661589999998</v>
      </c>
      <c r="K1395" s="8">
        <f t="shared" si="107"/>
        <v>56</v>
      </c>
      <c r="L1395" s="5" t="s">
        <v>164</v>
      </c>
    </row>
    <row r="1396" spans="1:12">
      <c r="A1396" s="6">
        <v>119</v>
      </c>
      <c r="B1396" s="6">
        <v>30</v>
      </c>
      <c r="C1396" s="6">
        <v>49</v>
      </c>
      <c r="D1396" s="7">
        <v>25.357947490000001</v>
      </c>
      <c r="E1396" s="8">
        <f t="shared" si="104"/>
        <v>25</v>
      </c>
      <c r="F1396" s="7">
        <v>80.458462650000001</v>
      </c>
      <c r="G1396" s="8">
        <f t="shared" si="105"/>
        <v>80</v>
      </c>
      <c r="H1396" s="9">
        <v>6.9030202210000002</v>
      </c>
      <c r="I1396" s="8">
        <f t="shared" si="106"/>
        <v>7</v>
      </c>
      <c r="J1396" s="10">
        <v>47.720782450000002</v>
      </c>
      <c r="K1396" s="8">
        <f t="shared" si="107"/>
        <v>48</v>
      </c>
      <c r="L1396" s="5" t="s">
        <v>164</v>
      </c>
    </row>
    <row r="1397" spans="1:12">
      <c r="A1397" s="6">
        <v>97</v>
      </c>
      <c r="B1397" s="6">
        <v>12</v>
      </c>
      <c r="C1397" s="6">
        <v>47</v>
      </c>
      <c r="D1397" s="7">
        <v>25.28784623</v>
      </c>
      <c r="E1397" s="8">
        <f t="shared" si="104"/>
        <v>25</v>
      </c>
      <c r="F1397" s="7">
        <v>89.636678759999995</v>
      </c>
      <c r="G1397" s="8">
        <f t="shared" si="105"/>
        <v>90</v>
      </c>
      <c r="H1397" s="9">
        <v>6.7650949640000002</v>
      </c>
      <c r="I1397" s="8">
        <f t="shared" si="106"/>
        <v>7</v>
      </c>
      <c r="J1397" s="10">
        <v>58.286976639999999</v>
      </c>
      <c r="K1397" s="8">
        <f t="shared" si="107"/>
        <v>58</v>
      </c>
      <c r="L1397" s="5" t="s">
        <v>164</v>
      </c>
    </row>
    <row r="1398" spans="1:12">
      <c r="A1398" s="6">
        <v>110</v>
      </c>
      <c r="B1398" s="6">
        <v>7</v>
      </c>
      <c r="C1398" s="6">
        <v>45</v>
      </c>
      <c r="D1398" s="7">
        <v>26.638385889999999</v>
      </c>
      <c r="E1398" s="8">
        <f t="shared" si="104"/>
        <v>27</v>
      </c>
      <c r="F1398" s="7">
        <v>84.695468739999995</v>
      </c>
      <c r="G1398" s="8">
        <f t="shared" si="105"/>
        <v>85</v>
      </c>
      <c r="H1398" s="9">
        <v>6.1892139269999999</v>
      </c>
      <c r="I1398" s="8">
        <f t="shared" si="106"/>
        <v>6</v>
      </c>
      <c r="J1398" s="10">
        <v>48.324286090000001</v>
      </c>
      <c r="K1398" s="8">
        <f t="shared" si="107"/>
        <v>48</v>
      </c>
      <c r="L1398" s="5" t="s">
        <v>164</v>
      </c>
    </row>
    <row r="1399" spans="1:12">
      <c r="A1399" s="6">
        <v>96</v>
      </c>
      <c r="B1399" s="6">
        <v>18</v>
      </c>
      <c r="C1399" s="6">
        <v>50</v>
      </c>
      <c r="D1399" s="7">
        <v>25.331044599999998</v>
      </c>
      <c r="E1399" s="8">
        <f t="shared" si="104"/>
        <v>25</v>
      </c>
      <c r="F1399" s="7">
        <v>84.305337910000006</v>
      </c>
      <c r="G1399" s="8">
        <f t="shared" si="105"/>
        <v>84</v>
      </c>
      <c r="H1399" s="9">
        <v>6.9042417069999997</v>
      </c>
      <c r="I1399" s="8">
        <f t="shared" si="106"/>
        <v>7</v>
      </c>
      <c r="J1399" s="10">
        <v>41.53218699</v>
      </c>
      <c r="K1399" s="8">
        <f t="shared" si="107"/>
        <v>42</v>
      </c>
      <c r="L1399" s="5" t="s">
        <v>164</v>
      </c>
    </row>
    <row r="1400" spans="1:12">
      <c r="A1400" s="6">
        <v>83</v>
      </c>
      <c r="B1400" s="6">
        <v>23</v>
      </c>
      <c r="C1400" s="6">
        <v>55</v>
      </c>
      <c r="D1400" s="7">
        <v>26.897501739999999</v>
      </c>
      <c r="E1400" s="8">
        <f t="shared" si="104"/>
        <v>27</v>
      </c>
      <c r="F1400" s="7">
        <v>83.892414840000001</v>
      </c>
      <c r="G1400" s="8">
        <f t="shared" si="105"/>
        <v>84</v>
      </c>
      <c r="H1400" s="9">
        <v>6.4632710759999998</v>
      </c>
      <c r="I1400" s="8">
        <f t="shared" si="106"/>
        <v>6</v>
      </c>
      <c r="J1400" s="10">
        <v>43.971937449999999</v>
      </c>
      <c r="K1400" s="8">
        <f t="shared" si="107"/>
        <v>44</v>
      </c>
      <c r="L1400" s="5" t="s">
        <v>164</v>
      </c>
    </row>
    <row r="1401" spans="1:12">
      <c r="A1401" s="6">
        <v>120</v>
      </c>
      <c r="B1401" s="6">
        <v>24</v>
      </c>
      <c r="C1401" s="6">
        <v>47</v>
      </c>
      <c r="D1401" s="7">
        <v>26.986036930000001</v>
      </c>
      <c r="E1401" s="8">
        <f t="shared" si="104"/>
        <v>27</v>
      </c>
      <c r="F1401" s="7">
        <v>89.413848900000005</v>
      </c>
      <c r="G1401" s="8">
        <f t="shared" si="105"/>
        <v>89</v>
      </c>
      <c r="H1401" s="9">
        <v>6.2608389649999996</v>
      </c>
      <c r="I1401" s="8">
        <f t="shared" si="106"/>
        <v>6</v>
      </c>
      <c r="J1401" s="10">
        <v>58.548766870000001</v>
      </c>
      <c r="K1401" s="8">
        <f t="shared" si="107"/>
        <v>59</v>
      </c>
      <c r="L1401" s="5" t="s">
        <v>164</v>
      </c>
    </row>
    <row r="1402" spans="1:12">
      <c r="A1402" s="6">
        <v>115</v>
      </c>
      <c r="B1402" s="6">
        <v>17</v>
      </c>
      <c r="C1402" s="6">
        <v>55</v>
      </c>
      <c r="D1402" s="7">
        <v>27.578269219999999</v>
      </c>
      <c r="E1402" s="8">
        <f t="shared" si="104"/>
        <v>28</v>
      </c>
      <c r="F1402" s="7">
        <v>94.118782019999998</v>
      </c>
      <c r="G1402" s="8">
        <f t="shared" si="105"/>
        <v>94</v>
      </c>
      <c r="H1402" s="9">
        <v>6.7765330549999998</v>
      </c>
      <c r="I1402" s="8">
        <f t="shared" si="106"/>
        <v>7</v>
      </c>
      <c r="J1402" s="10">
        <v>28.082532010000001</v>
      </c>
      <c r="K1402" s="8">
        <f t="shared" si="107"/>
        <v>28</v>
      </c>
      <c r="L1402" s="5" t="s">
        <v>175</v>
      </c>
    </row>
    <row r="1403" spans="1:12">
      <c r="A1403" s="6">
        <v>114</v>
      </c>
      <c r="B1403" s="6">
        <v>27</v>
      </c>
      <c r="C1403" s="6">
        <v>48</v>
      </c>
      <c r="D1403" s="7">
        <v>27.820548120000002</v>
      </c>
      <c r="E1403" s="8">
        <f t="shared" si="104"/>
        <v>28</v>
      </c>
      <c r="F1403" s="7">
        <v>93.035551620000007</v>
      </c>
      <c r="G1403" s="8">
        <f t="shared" si="105"/>
        <v>93</v>
      </c>
      <c r="H1403" s="9">
        <v>6.5284043780000003</v>
      </c>
      <c r="I1403" s="8">
        <f t="shared" si="106"/>
        <v>7</v>
      </c>
      <c r="J1403" s="10">
        <v>26.324054870000001</v>
      </c>
      <c r="K1403" s="8">
        <f t="shared" si="107"/>
        <v>26</v>
      </c>
      <c r="L1403" s="5" t="s">
        <v>175</v>
      </c>
    </row>
    <row r="1404" spans="1:12">
      <c r="A1404" s="6">
        <v>101</v>
      </c>
      <c r="B1404" s="6">
        <v>25</v>
      </c>
      <c r="C1404" s="6">
        <v>52</v>
      </c>
      <c r="D1404" s="7">
        <v>29.099104059999998</v>
      </c>
      <c r="E1404" s="8">
        <f t="shared" si="104"/>
        <v>29</v>
      </c>
      <c r="F1404" s="7">
        <v>94.222378259999999</v>
      </c>
      <c r="G1404" s="8">
        <f t="shared" si="105"/>
        <v>94</v>
      </c>
      <c r="H1404" s="9">
        <v>6.7501455720000001</v>
      </c>
      <c r="I1404" s="8">
        <f t="shared" si="106"/>
        <v>7</v>
      </c>
      <c r="J1404" s="10">
        <v>22.52497327</v>
      </c>
      <c r="K1404" s="8">
        <f t="shared" si="107"/>
        <v>23</v>
      </c>
      <c r="L1404" s="5" t="s">
        <v>175</v>
      </c>
    </row>
    <row r="1405" spans="1:12">
      <c r="A1405" s="6">
        <v>118</v>
      </c>
      <c r="B1405" s="6">
        <v>18</v>
      </c>
      <c r="C1405" s="6">
        <v>52</v>
      </c>
      <c r="D1405" s="7">
        <v>28.049435939999999</v>
      </c>
      <c r="E1405" s="8">
        <f t="shared" si="104"/>
        <v>28</v>
      </c>
      <c r="F1405" s="7">
        <v>90.831307080000002</v>
      </c>
      <c r="G1405" s="8">
        <f t="shared" si="105"/>
        <v>91</v>
      </c>
      <c r="H1405" s="9">
        <v>6.5628328070000004</v>
      </c>
      <c r="I1405" s="8">
        <f t="shared" si="106"/>
        <v>7</v>
      </c>
      <c r="J1405" s="10">
        <v>20.76223014</v>
      </c>
      <c r="K1405" s="8">
        <f t="shared" si="107"/>
        <v>21</v>
      </c>
      <c r="L1405" s="5" t="s">
        <v>175</v>
      </c>
    </row>
    <row r="1406" spans="1:12">
      <c r="A1406" s="6">
        <v>95</v>
      </c>
      <c r="B1406" s="6">
        <v>26</v>
      </c>
      <c r="C1406" s="6">
        <v>45</v>
      </c>
      <c r="D1406" s="7">
        <v>29.91690582</v>
      </c>
      <c r="E1406" s="8">
        <f t="shared" si="104"/>
        <v>30</v>
      </c>
      <c r="F1406" s="7">
        <v>94.556955520000002</v>
      </c>
      <c r="G1406" s="8">
        <f t="shared" si="105"/>
        <v>95</v>
      </c>
      <c r="H1406" s="9">
        <v>6.1175300210000003</v>
      </c>
      <c r="I1406" s="8">
        <f t="shared" si="106"/>
        <v>6</v>
      </c>
      <c r="J1406" s="10">
        <v>28.160572470000002</v>
      </c>
      <c r="K1406" s="8">
        <f t="shared" si="107"/>
        <v>28</v>
      </c>
      <c r="L1406" s="5" t="s">
        <v>175</v>
      </c>
    </row>
    <row r="1407" spans="1:12">
      <c r="A1407" s="6">
        <v>81</v>
      </c>
      <c r="B1407" s="6">
        <v>25</v>
      </c>
      <c r="C1407" s="6">
        <v>49</v>
      </c>
      <c r="D1407" s="7">
        <v>29.86895762</v>
      </c>
      <c r="E1407" s="8">
        <f t="shared" si="104"/>
        <v>30</v>
      </c>
      <c r="F1407" s="7">
        <v>93.251032080000002</v>
      </c>
      <c r="G1407" s="8">
        <f t="shared" si="105"/>
        <v>93</v>
      </c>
      <c r="H1407" s="9">
        <v>6.0764596690000001</v>
      </c>
      <c r="I1407" s="8">
        <f t="shared" si="106"/>
        <v>6</v>
      </c>
      <c r="J1407" s="10">
        <v>26.262430139999999</v>
      </c>
      <c r="K1407" s="8">
        <f t="shared" si="107"/>
        <v>26</v>
      </c>
      <c r="L1407" s="5" t="s">
        <v>175</v>
      </c>
    </row>
    <row r="1408" spans="1:12">
      <c r="A1408" s="6">
        <v>117</v>
      </c>
      <c r="B1408" s="6">
        <v>24</v>
      </c>
      <c r="C1408" s="6">
        <v>53</v>
      </c>
      <c r="D1408" s="7">
        <v>29.17220859</v>
      </c>
      <c r="E1408" s="8">
        <f t="shared" si="104"/>
        <v>29</v>
      </c>
      <c r="F1408" s="7">
        <v>92.214052240000001</v>
      </c>
      <c r="G1408" s="8">
        <f t="shared" si="105"/>
        <v>92</v>
      </c>
      <c r="H1408" s="9">
        <v>6.2934862950000001</v>
      </c>
      <c r="I1408" s="8">
        <f t="shared" si="106"/>
        <v>6</v>
      </c>
      <c r="J1408" s="10">
        <v>21.302904720000001</v>
      </c>
      <c r="K1408" s="8">
        <f t="shared" si="107"/>
        <v>21</v>
      </c>
      <c r="L1408" s="5" t="s">
        <v>175</v>
      </c>
    </row>
    <row r="1409" spans="1:12">
      <c r="A1409" s="6">
        <v>114</v>
      </c>
      <c r="B1409" s="6">
        <v>30</v>
      </c>
      <c r="C1409" s="6">
        <v>51</v>
      </c>
      <c r="D1409" s="7">
        <v>29.249085409999999</v>
      </c>
      <c r="E1409" s="8">
        <f t="shared" si="104"/>
        <v>29</v>
      </c>
      <c r="F1409" s="7">
        <v>90.069981350000006</v>
      </c>
      <c r="G1409" s="8">
        <f t="shared" si="105"/>
        <v>90</v>
      </c>
      <c r="H1409" s="9">
        <v>6.0691718469999998</v>
      </c>
      <c r="I1409" s="8">
        <f t="shared" si="106"/>
        <v>6</v>
      </c>
      <c r="J1409" s="10">
        <v>25.93496537</v>
      </c>
      <c r="K1409" s="8">
        <f t="shared" si="107"/>
        <v>26</v>
      </c>
      <c r="L1409" s="5" t="s">
        <v>175</v>
      </c>
    </row>
    <row r="1410" spans="1:12">
      <c r="A1410" s="6">
        <v>113</v>
      </c>
      <c r="B1410" s="6">
        <v>6</v>
      </c>
      <c r="C1410" s="6">
        <v>52</v>
      </c>
      <c r="D1410" s="7">
        <v>27.763172350000001</v>
      </c>
      <c r="E1410" s="8">
        <f t="shared" si="104"/>
        <v>28</v>
      </c>
      <c r="F1410" s="7">
        <v>90.355676419999995</v>
      </c>
      <c r="G1410" s="8">
        <f t="shared" si="105"/>
        <v>90</v>
      </c>
      <c r="H1410" s="9">
        <v>6.7409836460000001</v>
      </c>
      <c r="I1410" s="8">
        <f t="shared" si="106"/>
        <v>7</v>
      </c>
      <c r="J1410" s="10">
        <v>25.216091129999999</v>
      </c>
      <c r="K1410" s="8">
        <f t="shared" si="107"/>
        <v>25</v>
      </c>
      <c r="L1410" s="5" t="s">
        <v>175</v>
      </c>
    </row>
    <row r="1411" spans="1:12">
      <c r="A1411" s="6">
        <v>108</v>
      </c>
      <c r="B1411" s="6">
        <v>26</v>
      </c>
      <c r="C1411" s="6">
        <v>52</v>
      </c>
      <c r="D1411" s="7">
        <v>28.826290369999999</v>
      </c>
      <c r="E1411" s="8">
        <f t="shared" ref="E1411:E1474" si="108">ROUND(D1411, 0)</f>
        <v>29</v>
      </c>
      <c r="F1411" s="7">
        <v>94.267653490000001</v>
      </c>
      <c r="G1411" s="8">
        <f t="shared" ref="G1411:G1474" si="109">ROUND(F1411, 0)</f>
        <v>94</v>
      </c>
      <c r="H1411" s="9">
        <v>6.2017976389999996</v>
      </c>
      <c r="I1411" s="8">
        <f t="shared" ref="I1411:I1474" si="110">ROUND(H1411, 0)</f>
        <v>6</v>
      </c>
      <c r="J1411" s="10">
        <v>26.238385109999999</v>
      </c>
      <c r="K1411" s="8">
        <f t="shared" ref="K1411:K1474" si="111">ROUND(J1411, 0)</f>
        <v>26</v>
      </c>
      <c r="L1411" s="5" t="s">
        <v>175</v>
      </c>
    </row>
    <row r="1412" spans="1:12">
      <c r="A1412" s="6">
        <v>81</v>
      </c>
      <c r="B1412" s="6">
        <v>30</v>
      </c>
      <c r="C1412" s="6">
        <v>48</v>
      </c>
      <c r="D1412" s="7">
        <v>28.523797420000001</v>
      </c>
      <c r="E1412" s="8">
        <f t="shared" si="108"/>
        <v>29</v>
      </c>
      <c r="F1412" s="7">
        <v>92.096884320000001</v>
      </c>
      <c r="G1412" s="8">
        <f t="shared" si="109"/>
        <v>92</v>
      </c>
      <c r="H1412" s="9">
        <v>6.0410274739999998</v>
      </c>
      <c r="I1412" s="8">
        <f t="shared" si="110"/>
        <v>6</v>
      </c>
      <c r="J1412" s="10">
        <v>29.86681385</v>
      </c>
      <c r="K1412" s="8">
        <f t="shared" si="111"/>
        <v>30</v>
      </c>
      <c r="L1412" s="5" t="s">
        <v>175</v>
      </c>
    </row>
    <row r="1413" spans="1:12">
      <c r="A1413" s="6">
        <v>115</v>
      </c>
      <c r="B1413" s="6">
        <v>9</v>
      </c>
      <c r="C1413" s="6">
        <v>52</v>
      </c>
      <c r="D1413" s="7">
        <v>29.06785065</v>
      </c>
      <c r="E1413" s="8">
        <f t="shared" si="108"/>
        <v>29</v>
      </c>
      <c r="F1413" s="7">
        <v>90.976855389999997</v>
      </c>
      <c r="G1413" s="8">
        <f t="shared" si="109"/>
        <v>91</v>
      </c>
      <c r="H1413" s="9">
        <v>6.0193724590000004</v>
      </c>
      <c r="I1413" s="8">
        <f t="shared" si="110"/>
        <v>6</v>
      </c>
      <c r="J1413" s="10">
        <v>29.119473899999999</v>
      </c>
      <c r="K1413" s="8">
        <f t="shared" si="111"/>
        <v>29</v>
      </c>
      <c r="L1413" s="5" t="s">
        <v>175</v>
      </c>
    </row>
    <row r="1414" spans="1:12">
      <c r="A1414" s="6">
        <v>83</v>
      </c>
      <c r="B1414" s="6">
        <v>7</v>
      </c>
      <c r="C1414" s="6">
        <v>45</v>
      </c>
      <c r="D1414" s="7">
        <v>29.08417927</v>
      </c>
      <c r="E1414" s="8">
        <f t="shared" si="108"/>
        <v>29</v>
      </c>
      <c r="F1414" s="7">
        <v>90.738918870000006</v>
      </c>
      <c r="G1414" s="8">
        <f t="shared" si="109"/>
        <v>91</v>
      </c>
      <c r="H1414" s="9">
        <v>6.7041041269999999</v>
      </c>
      <c r="I1414" s="8">
        <f t="shared" si="110"/>
        <v>7</v>
      </c>
      <c r="J1414" s="10">
        <v>25.330142380000002</v>
      </c>
      <c r="K1414" s="8">
        <f t="shared" si="111"/>
        <v>25</v>
      </c>
      <c r="L1414" s="5" t="s">
        <v>175</v>
      </c>
    </row>
    <row r="1415" spans="1:12">
      <c r="A1415" s="6">
        <v>84</v>
      </c>
      <c r="B1415" s="6">
        <v>21</v>
      </c>
      <c r="C1415" s="6">
        <v>55</v>
      </c>
      <c r="D1415" s="7">
        <v>28.47090661</v>
      </c>
      <c r="E1415" s="8">
        <f t="shared" si="108"/>
        <v>28</v>
      </c>
      <c r="F1415" s="7">
        <v>94.794531820000003</v>
      </c>
      <c r="G1415" s="8">
        <f t="shared" si="109"/>
        <v>95</v>
      </c>
      <c r="H1415" s="9">
        <v>6.4942510240000004</v>
      </c>
      <c r="I1415" s="8">
        <f t="shared" si="110"/>
        <v>6</v>
      </c>
      <c r="J1415" s="10">
        <v>21.084841010000002</v>
      </c>
      <c r="K1415" s="8">
        <f t="shared" si="111"/>
        <v>21</v>
      </c>
      <c r="L1415" s="5" t="s">
        <v>175</v>
      </c>
    </row>
    <row r="1416" spans="1:12">
      <c r="A1416" s="6">
        <v>109</v>
      </c>
      <c r="B1416" s="6">
        <v>26</v>
      </c>
      <c r="C1416" s="6">
        <v>45</v>
      </c>
      <c r="D1416" s="7">
        <v>28.279736740000001</v>
      </c>
      <c r="E1416" s="8">
        <f t="shared" si="108"/>
        <v>28</v>
      </c>
      <c r="F1416" s="7">
        <v>90.389712079999995</v>
      </c>
      <c r="G1416" s="8">
        <f t="shared" si="109"/>
        <v>90</v>
      </c>
      <c r="H1416" s="9">
        <v>6.2245354490000002</v>
      </c>
      <c r="I1416" s="8">
        <f t="shared" si="110"/>
        <v>6</v>
      </c>
      <c r="J1416" s="10">
        <v>21.58992507</v>
      </c>
      <c r="K1416" s="8">
        <f t="shared" si="111"/>
        <v>22</v>
      </c>
      <c r="L1416" s="5" t="s">
        <v>175</v>
      </c>
    </row>
    <row r="1417" spans="1:12">
      <c r="A1417" s="6">
        <v>95</v>
      </c>
      <c r="B1417" s="6">
        <v>27</v>
      </c>
      <c r="C1417" s="6">
        <v>55</v>
      </c>
      <c r="D1417" s="7">
        <v>28.472125590000001</v>
      </c>
      <c r="E1417" s="8">
        <f t="shared" si="108"/>
        <v>28</v>
      </c>
      <c r="F1417" s="7">
        <v>91.213220649999997</v>
      </c>
      <c r="G1417" s="8">
        <f t="shared" si="109"/>
        <v>91</v>
      </c>
      <c r="H1417" s="9">
        <v>6.1604144139999999</v>
      </c>
      <c r="I1417" s="8">
        <f t="shared" si="110"/>
        <v>6</v>
      </c>
      <c r="J1417" s="10">
        <v>20.886203689999999</v>
      </c>
      <c r="K1417" s="8">
        <f t="shared" si="111"/>
        <v>21</v>
      </c>
      <c r="L1417" s="5" t="s">
        <v>175</v>
      </c>
    </row>
    <row r="1418" spans="1:12">
      <c r="A1418" s="6">
        <v>119</v>
      </c>
      <c r="B1418" s="6">
        <v>5</v>
      </c>
      <c r="C1418" s="6">
        <v>55</v>
      </c>
      <c r="D1418" s="7">
        <v>29.688467159999998</v>
      </c>
      <c r="E1418" s="8">
        <f t="shared" si="108"/>
        <v>30</v>
      </c>
      <c r="F1418" s="7">
        <v>94.301116010000001</v>
      </c>
      <c r="G1418" s="8">
        <f t="shared" si="109"/>
        <v>94</v>
      </c>
      <c r="H1418" s="9">
        <v>6.168757984</v>
      </c>
      <c r="I1418" s="8">
        <f t="shared" si="110"/>
        <v>6</v>
      </c>
      <c r="J1418" s="10">
        <v>26.839248449999999</v>
      </c>
      <c r="K1418" s="8">
        <f t="shared" si="111"/>
        <v>27</v>
      </c>
      <c r="L1418" s="5" t="s">
        <v>175</v>
      </c>
    </row>
    <row r="1419" spans="1:12">
      <c r="A1419" s="6">
        <v>110</v>
      </c>
      <c r="B1419" s="6">
        <v>14</v>
      </c>
      <c r="C1419" s="6">
        <v>51</v>
      </c>
      <c r="D1419" s="7">
        <v>27.024151459999999</v>
      </c>
      <c r="E1419" s="8">
        <f t="shared" si="108"/>
        <v>27</v>
      </c>
      <c r="F1419" s="7">
        <v>91.667376329999996</v>
      </c>
      <c r="G1419" s="8">
        <f t="shared" si="109"/>
        <v>92</v>
      </c>
      <c r="H1419" s="9">
        <v>6.0854446910000002</v>
      </c>
      <c r="I1419" s="8">
        <f t="shared" si="110"/>
        <v>6</v>
      </c>
      <c r="J1419" s="10">
        <v>21.260349860000002</v>
      </c>
      <c r="K1419" s="8">
        <f t="shared" si="111"/>
        <v>21</v>
      </c>
      <c r="L1419" s="5" t="s">
        <v>175</v>
      </c>
    </row>
    <row r="1420" spans="1:12">
      <c r="A1420" s="6">
        <v>82</v>
      </c>
      <c r="B1420" s="6">
        <v>18</v>
      </c>
      <c r="C1420" s="6">
        <v>48</v>
      </c>
      <c r="D1420" s="7">
        <v>29.095882970000002</v>
      </c>
      <c r="E1420" s="8">
        <f t="shared" si="108"/>
        <v>29</v>
      </c>
      <c r="F1420" s="7">
        <v>94.167483860000004</v>
      </c>
      <c r="G1420" s="8">
        <f t="shared" si="109"/>
        <v>94</v>
      </c>
      <c r="H1420" s="9">
        <v>6.1590508159999997</v>
      </c>
      <c r="I1420" s="8">
        <f t="shared" si="110"/>
        <v>6</v>
      </c>
      <c r="J1420" s="10">
        <v>26.705813280000001</v>
      </c>
      <c r="K1420" s="8">
        <f t="shared" si="111"/>
        <v>27</v>
      </c>
      <c r="L1420" s="5" t="s">
        <v>175</v>
      </c>
    </row>
    <row r="1421" spans="1:12">
      <c r="A1421" s="6">
        <v>87</v>
      </c>
      <c r="B1421" s="6">
        <v>14</v>
      </c>
      <c r="C1421" s="6">
        <v>48</v>
      </c>
      <c r="D1421" s="7">
        <v>29.692386989999999</v>
      </c>
      <c r="E1421" s="8">
        <f t="shared" si="108"/>
        <v>30</v>
      </c>
      <c r="F1421" s="7">
        <v>92.588625440000001</v>
      </c>
      <c r="G1421" s="8">
        <f t="shared" si="109"/>
        <v>93</v>
      </c>
      <c r="H1421" s="9">
        <v>6.6060332439999998</v>
      </c>
      <c r="I1421" s="8">
        <f t="shared" si="110"/>
        <v>7</v>
      </c>
      <c r="J1421" s="10">
        <v>29.1102594</v>
      </c>
      <c r="K1421" s="8">
        <f t="shared" si="111"/>
        <v>29</v>
      </c>
      <c r="L1421" s="5" t="s">
        <v>175</v>
      </c>
    </row>
    <row r="1422" spans="1:12">
      <c r="A1422" s="6">
        <v>85</v>
      </c>
      <c r="B1422" s="6">
        <v>9</v>
      </c>
      <c r="C1422" s="6">
        <v>53</v>
      </c>
      <c r="D1422" s="7">
        <v>28.206194119999999</v>
      </c>
      <c r="E1422" s="8">
        <f t="shared" si="108"/>
        <v>28</v>
      </c>
      <c r="F1422" s="7">
        <v>92.867986979999998</v>
      </c>
      <c r="G1422" s="8">
        <f t="shared" si="109"/>
        <v>93</v>
      </c>
      <c r="H1422" s="9">
        <v>6.4476629450000003</v>
      </c>
      <c r="I1422" s="8">
        <f t="shared" si="110"/>
        <v>6</v>
      </c>
      <c r="J1422" s="10">
        <v>28.786545149999998</v>
      </c>
      <c r="K1422" s="8">
        <f t="shared" si="111"/>
        <v>29</v>
      </c>
      <c r="L1422" s="5" t="s">
        <v>175</v>
      </c>
    </row>
    <row r="1423" spans="1:12">
      <c r="A1423" s="6">
        <v>100</v>
      </c>
      <c r="B1423" s="6">
        <v>6</v>
      </c>
      <c r="C1423" s="6">
        <v>53</v>
      </c>
      <c r="D1423" s="7">
        <v>29.052480360000001</v>
      </c>
      <c r="E1423" s="8">
        <f t="shared" si="108"/>
        <v>29</v>
      </c>
      <c r="F1423" s="7">
        <v>93.922178340000002</v>
      </c>
      <c r="G1423" s="8">
        <f t="shared" si="109"/>
        <v>94</v>
      </c>
      <c r="H1423" s="9">
        <v>6.1059096229999996</v>
      </c>
      <c r="I1423" s="8">
        <f t="shared" si="110"/>
        <v>6</v>
      </c>
      <c r="J1423" s="10">
        <v>23.666206259999999</v>
      </c>
      <c r="K1423" s="8">
        <f t="shared" si="111"/>
        <v>24</v>
      </c>
      <c r="L1423" s="5" t="s">
        <v>175</v>
      </c>
    </row>
    <row r="1424" spans="1:12">
      <c r="A1424" s="6">
        <v>107</v>
      </c>
      <c r="B1424" s="6">
        <v>12</v>
      </c>
      <c r="C1424" s="6">
        <v>46</v>
      </c>
      <c r="D1424" s="7">
        <v>29.57240298</v>
      </c>
      <c r="E1424" s="8">
        <f t="shared" si="108"/>
        <v>30</v>
      </c>
      <c r="F1424" s="7">
        <v>93.618703440000004</v>
      </c>
      <c r="G1424" s="8">
        <f t="shared" si="109"/>
        <v>94</v>
      </c>
      <c r="H1424" s="9">
        <v>6.559763394</v>
      </c>
      <c r="I1424" s="8">
        <f t="shared" si="110"/>
        <v>7</v>
      </c>
      <c r="J1424" s="10">
        <v>27.569186210000002</v>
      </c>
      <c r="K1424" s="8">
        <f t="shared" si="111"/>
        <v>28</v>
      </c>
      <c r="L1424" s="5" t="s">
        <v>175</v>
      </c>
    </row>
    <row r="1425" spans="1:12">
      <c r="A1425" s="6">
        <v>91</v>
      </c>
      <c r="B1425" s="6">
        <v>13</v>
      </c>
      <c r="C1425" s="6">
        <v>47</v>
      </c>
      <c r="D1425" s="7">
        <v>29.109683270000001</v>
      </c>
      <c r="E1425" s="8">
        <f t="shared" si="108"/>
        <v>29</v>
      </c>
      <c r="F1425" s="7">
        <v>92.435109940000004</v>
      </c>
      <c r="G1425" s="8">
        <f t="shared" si="109"/>
        <v>92</v>
      </c>
      <c r="H1425" s="9">
        <v>6.1441090300000001</v>
      </c>
      <c r="I1425" s="8">
        <f t="shared" si="110"/>
        <v>6</v>
      </c>
      <c r="J1425" s="10">
        <v>27.956023040000002</v>
      </c>
      <c r="K1425" s="8">
        <f t="shared" si="111"/>
        <v>28</v>
      </c>
      <c r="L1425" s="5" t="s">
        <v>175</v>
      </c>
    </row>
    <row r="1426" spans="1:12">
      <c r="A1426" s="6">
        <v>102</v>
      </c>
      <c r="B1426" s="6">
        <v>25</v>
      </c>
      <c r="C1426" s="6">
        <v>50</v>
      </c>
      <c r="D1426" s="7">
        <v>28.20480805</v>
      </c>
      <c r="E1426" s="8">
        <f t="shared" si="108"/>
        <v>28</v>
      </c>
      <c r="F1426" s="7">
        <v>92.914403789999994</v>
      </c>
      <c r="G1426" s="8">
        <f t="shared" si="109"/>
        <v>93</v>
      </c>
      <c r="H1426" s="9">
        <v>6.0996623689999998</v>
      </c>
      <c r="I1426" s="8">
        <f t="shared" si="110"/>
        <v>6</v>
      </c>
      <c r="J1426" s="10">
        <v>20.360011440000001</v>
      </c>
      <c r="K1426" s="8">
        <f t="shared" si="111"/>
        <v>20</v>
      </c>
      <c r="L1426" s="5" t="s">
        <v>175</v>
      </c>
    </row>
    <row r="1427" spans="1:12">
      <c r="A1427" s="6">
        <v>117</v>
      </c>
      <c r="B1427" s="6">
        <v>25</v>
      </c>
      <c r="C1427" s="6">
        <v>53</v>
      </c>
      <c r="D1427" s="7">
        <v>29.11858526</v>
      </c>
      <c r="E1427" s="8">
        <f t="shared" si="108"/>
        <v>29</v>
      </c>
      <c r="F1427" s="7">
        <v>92.125430210000005</v>
      </c>
      <c r="G1427" s="8">
        <f t="shared" si="109"/>
        <v>92</v>
      </c>
      <c r="H1427" s="9">
        <v>6.4139273189999999</v>
      </c>
      <c r="I1427" s="8">
        <f t="shared" si="110"/>
        <v>6</v>
      </c>
      <c r="J1427" s="10">
        <v>24.52020164</v>
      </c>
      <c r="K1427" s="8">
        <f t="shared" si="111"/>
        <v>25</v>
      </c>
      <c r="L1427" s="5" t="s">
        <v>175</v>
      </c>
    </row>
    <row r="1428" spans="1:12">
      <c r="A1428" s="6">
        <v>85</v>
      </c>
      <c r="B1428" s="6">
        <v>21</v>
      </c>
      <c r="C1428" s="6">
        <v>52</v>
      </c>
      <c r="D1428" s="7">
        <v>29.62800691</v>
      </c>
      <c r="E1428" s="8">
        <f t="shared" si="108"/>
        <v>30</v>
      </c>
      <c r="F1428" s="7">
        <v>90.100516150000004</v>
      </c>
      <c r="G1428" s="8">
        <f t="shared" si="109"/>
        <v>90</v>
      </c>
      <c r="H1428" s="9">
        <v>6.0751441159999997</v>
      </c>
      <c r="I1428" s="8">
        <f t="shared" si="110"/>
        <v>6</v>
      </c>
      <c r="J1428" s="10">
        <v>23.695867610000001</v>
      </c>
      <c r="K1428" s="8">
        <f t="shared" si="111"/>
        <v>24</v>
      </c>
      <c r="L1428" s="5" t="s">
        <v>175</v>
      </c>
    </row>
    <row r="1429" spans="1:12">
      <c r="A1429" s="6">
        <v>104</v>
      </c>
      <c r="B1429" s="6">
        <v>25</v>
      </c>
      <c r="C1429" s="6">
        <v>55</v>
      </c>
      <c r="D1429" s="7">
        <v>29.811966009999999</v>
      </c>
      <c r="E1429" s="8">
        <f t="shared" si="108"/>
        <v>30</v>
      </c>
      <c r="F1429" s="7">
        <v>90.368812840000004</v>
      </c>
      <c r="G1429" s="8">
        <f t="shared" si="109"/>
        <v>90</v>
      </c>
      <c r="H1429" s="9">
        <v>6.1238025020000002</v>
      </c>
      <c r="I1429" s="8">
        <f t="shared" si="110"/>
        <v>6</v>
      </c>
      <c r="J1429" s="10">
        <v>22.687665030000002</v>
      </c>
      <c r="K1429" s="8">
        <f t="shared" si="111"/>
        <v>23</v>
      </c>
      <c r="L1429" s="5" t="s">
        <v>175</v>
      </c>
    </row>
    <row r="1430" spans="1:12">
      <c r="A1430" s="6">
        <v>102</v>
      </c>
      <c r="B1430" s="6">
        <v>24</v>
      </c>
      <c r="C1430" s="6">
        <v>54</v>
      </c>
      <c r="D1430" s="7">
        <v>27.72338349</v>
      </c>
      <c r="E1430" s="8">
        <f t="shared" si="108"/>
        <v>28</v>
      </c>
      <c r="F1430" s="7">
        <v>90.93897939</v>
      </c>
      <c r="G1430" s="8">
        <f t="shared" si="109"/>
        <v>91</v>
      </c>
      <c r="H1430" s="9">
        <v>6.698468621</v>
      </c>
      <c r="I1430" s="8">
        <f t="shared" si="110"/>
        <v>7</v>
      </c>
      <c r="J1430" s="10">
        <v>22.818634469999999</v>
      </c>
      <c r="K1430" s="8">
        <f t="shared" si="111"/>
        <v>23</v>
      </c>
      <c r="L1430" s="5" t="s">
        <v>175</v>
      </c>
    </row>
    <row r="1431" spans="1:12">
      <c r="A1431" s="6">
        <v>116</v>
      </c>
      <c r="B1431" s="6">
        <v>25</v>
      </c>
      <c r="C1431" s="6">
        <v>50</v>
      </c>
      <c r="D1431" s="7">
        <v>29.260927980000002</v>
      </c>
      <c r="E1431" s="8">
        <f t="shared" si="108"/>
        <v>29</v>
      </c>
      <c r="F1431" s="7">
        <v>92.923677010000006</v>
      </c>
      <c r="G1431" s="8">
        <f t="shared" si="109"/>
        <v>93</v>
      </c>
      <c r="H1431" s="9">
        <v>6.0888858140000002</v>
      </c>
      <c r="I1431" s="8">
        <f t="shared" si="110"/>
        <v>6</v>
      </c>
      <c r="J1431" s="10">
        <v>28.70627683</v>
      </c>
      <c r="K1431" s="8">
        <f t="shared" si="111"/>
        <v>29</v>
      </c>
      <c r="L1431" s="5" t="s">
        <v>175</v>
      </c>
    </row>
    <row r="1432" spans="1:12">
      <c r="A1432" s="6">
        <v>100</v>
      </c>
      <c r="B1432" s="6">
        <v>17</v>
      </c>
      <c r="C1432" s="6">
        <v>48</v>
      </c>
      <c r="D1432" s="7">
        <v>29.72791119</v>
      </c>
      <c r="E1432" s="8">
        <f t="shared" si="108"/>
        <v>30</v>
      </c>
      <c r="F1432" s="7">
        <v>94.297532950000004</v>
      </c>
      <c r="G1432" s="8">
        <f t="shared" si="109"/>
        <v>94</v>
      </c>
      <c r="H1432" s="9">
        <v>6.3678006319999998</v>
      </c>
      <c r="I1432" s="8">
        <f t="shared" si="110"/>
        <v>6</v>
      </c>
      <c r="J1432" s="10">
        <v>26.52364146</v>
      </c>
      <c r="K1432" s="8">
        <f t="shared" si="111"/>
        <v>27</v>
      </c>
      <c r="L1432" s="5" t="s">
        <v>175</v>
      </c>
    </row>
    <row r="1433" spans="1:12">
      <c r="A1433" s="6">
        <v>110</v>
      </c>
      <c r="B1433" s="6">
        <v>25</v>
      </c>
      <c r="C1433" s="6">
        <v>54</v>
      </c>
      <c r="D1433" s="7">
        <v>28.91105641</v>
      </c>
      <c r="E1433" s="8">
        <f t="shared" si="108"/>
        <v>29</v>
      </c>
      <c r="F1433" s="7">
        <v>90.784138420000005</v>
      </c>
      <c r="G1433" s="8">
        <f t="shared" si="109"/>
        <v>91</v>
      </c>
      <c r="H1433" s="9">
        <v>6.4259309379999996</v>
      </c>
      <c r="I1433" s="8">
        <f t="shared" si="110"/>
        <v>6</v>
      </c>
      <c r="J1433" s="10">
        <v>23.443984669999999</v>
      </c>
      <c r="K1433" s="8">
        <f t="shared" si="111"/>
        <v>23</v>
      </c>
      <c r="L1433" s="5" t="s">
        <v>175</v>
      </c>
    </row>
    <row r="1434" spans="1:12">
      <c r="A1434" s="6">
        <v>104</v>
      </c>
      <c r="B1434" s="6">
        <v>25</v>
      </c>
      <c r="C1434" s="6">
        <v>51</v>
      </c>
      <c r="D1434" s="7">
        <v>28.96361426</v>
      </c>
      <c r="E1434" s="8">
        <f t="shared" si="108"/>
        <v>29</v>
      </c>
      <c r="F1434" s="7">
        <v>93.884821529999996</v>
      </c>
      <c r="G1434" s="8">
        <f t="shared" si="109"/>
        <v>94</v>
      </c>
      <c r="H1434" s="9">
        <v>6.4699832759999998</v>
      </c>
      <c r="I1434" s="8">
        <f t="shared" si="110"/>
        <v>6</v>
      </c>
      <c r="J1434" s="10">
        <v>23.56130173</v>
      </c>
      <c r="K1434" s="8">
        <f t="shared" si="111"/>
        <v>24</v>
      </c>
      <c r="L1434" s="5" t="s">
        <v>175</v>
      </c>
    </row>
    <row r="1435" spans="1:12">
      <c r="A1435" s="6">
        <v>107</v>
      </c>
      <c r="B1435" s="6">
        <v>11</v>
      </c>
      <c r="C1435" s="6">
        <v>54</v>
      </c>
      <c r="D1435" s="7">
        <v>28.590523690000001</v>
      </c>
      <c r="E1435" s="8">
        <f t="shared" si="108"/>
        <v>29</v>
      </c>
      <c r="F1435" s="7">
        <v>91.336172360000006</v>
      </c>
      <c r="G1435" s="8">
        <f t="shared" si="109"/>
        <v>91</v>
      </c>
      <c r="H1435" s="9">
        <v>6.0940163380000003</v>
      </c>
      <c r="I1435" s="8">
        <f t="shared" si="110"/>
        <v>6</v>
      </c>
      <c r="J1435" s="10">
        <v>29.440080340000002</v>
      </c>
      <c r="K1435" s="8">
        <f t="shared" si="111"/>
        <v>29</v>
      </c>
      <c r="L1435" s="5" t="s">
        <v>175</v>
      </c>
    </row>
    <row r="1436" spans="1:12">
      <c r="A1436" s="6">
        <v>98</v>
      </c>
      <c r="B1436" s="6">
        <v>26</v>
      </c>
      <c r="C1436" s="6">
        <v>52</v>
      </c>
      <c r="D1436" s="7">
        <v>27.338977159999999</v>
      </c>
      <c r="E1436" s="8">
        <f t="shared" si="108"/>
        <v>27</v>
      </c>
      <c r="F1436" s="7">
        <v>90.697590079999998</v>
      </c>
      <c r="G1436" s="8">
        <f t="shared" si="109"/>
        <v>91</v>
      </c>
      <c r="H1436" s="9">
        <v>6.1500908990000003</v>
      </c>
      <c r="I1436" s="8">
        <f t="shared" si="110"/>
        <v>6</v>
      </c>
      <c r="J1436" s="10">
        <v>28.691138349999999</v>
      </c>
      <c r="K1436" s="8">
        <f t="shared" si="111"/>
        <v>29</v>
      </c>
      <c r="L1436" s="5" t="s">
        <v>175</v>
      </c>
    </row>
    <row r="1437" spans="1:12">
      <c r="A1437" s="6">
        <v>88</v>
      </c>
      <c r="B1437" s="6">
        <v>17</v>
      </c>
      <c r="C1437" s="6">
        <v>52</v>
      </c>
      <c r="D1437" s="7">
        <v>29.904158890000001</v>
      </c>
      <c r="E1437" s="8">
        <f t="shared" si="108"/>
        <v>30</v>
      </c>
      <c r="F1437" s="7">
        <v>90.752843630000001</v>
      </c>
      <c r="G1437" s="8">
        <f t="shared" si="109"/>
        <v>91</v>
      </c>
      <c r="H1437" s="9">
        <v>6.6469624249999999</v>
      </c>
      <c r="I1437" s="8">
        <f t="shared" si="110"/>
        <v>7</v>
      </c>
      <c r="J1437" s="10">
        <v>25.378283969999998</v>
      </c>
      <c r="K1437" s="8">
        <f t="shared" si="111"/>
        <v>25</v>
      </c>
      <c r="L1437" s="5" t="s">
        <v>175</v>
      </c>
    </row>
    <row r="1438" spans="1:12">
      <c r="A1438" s="6">
        <v>87</v>
      </c>
      <c r="B1438" s="6">
        <v>25</v>
      </c>
      <c r="C1438" s="6">
        <v>46</v>
      </c>
      <c r="D1438" s="7">
        <v>27.42711692</v>
      </c>
      <c r="E1438" s="8">
        <f t="shared" si="108"/>
        <v>27</v>
      </c>
      <c r="F1438" s="7">
        <v>90.026962010000005</v>
      </c>
      <c r="G1438" s="8">
        <f t="shared" si="109"/>
        <v>90</v>
      </c>
      <c r="H1438" s="9">
        <v>6.3796907479999998</v>
      </c>
      <c r="I1438" s="8">
        <f t="shared" si="110"/>
        <v>6</v>
      </c>
      <c r="J1438" s="10">
        <v>21.7508774</v>
      </c>
      <c r="K1438" s="8">
        <f t="shared" si="111"/>
        <v>22</v>
      </c>
      <c r="L1438" s="5" t="s">
        <v>175</v>
      </c>
    </row>
    <row r="1439" spans="1:12">
      <c r="A1439" s="6">
        <v>120</v>
      </c>
      <c r="B1439" s="6">
        <v>8</v>
      </c>
      <c r="C1439" s="6">
        <v>46</v>
      </c>
      <c r="D1439" s="7">
        <v>29.55657523</v>
      </c>
      <c r="E1439" s="8">
        <f t="shared" si="108"/>
        <v>30</v>
      </c>
      <c r="F1439" s="7">
        <v>90.709372619999996</v>
      </c>
      <c r="G1439" s="8">
        <f t="shared" si="109"/>
        <v>91</v>
      </c>
      <c r="H1439" s="9">
        <v>6.7328343339999996</v>
      </c>
      <c r="I1439" s="8">
        <f t="shared" si="110"/>
        <v>7</v>
      </c>
      <c r="J1439" s="10">
        <v>28.365355959999999</v>
      </c>
      <c r="K1439" s="8">
        <f t="shared" si="111"/>
        <v>28</v>
      </c>
      <c r="L1439" s="5" t="s">
        <v>175</v>
      </c>
    </row>
    <row r="1440" spans="1:12">
      <c r="A1440" s="6">
        <v>95</v>
      </c>
      <c r="B1440" s="6">
        <v>13</v>
      </c>
      <c r="C1440" s="6">
        <v>46</v>
      </c>
      <c r="D1440" s="7">
        <v>29.840707739999999</v>
      </c>
      <c r="E1440" s="8">
        <f t="shared" si="108"/>
        <v>30</v>
      </c>
      <c r="F1440" s="7">
        <v>93.763128929999993</v>
      </c>
      <c r="G1440" s="8">
        <f t="shared" si="109"/>
        <v>94</v>
      </c>
      <c r="H1440" s="9">
        <v>6.1260199320000002</v>
      </c>
      <c r="I1440" s="8">
        <f t="shared" si="110"/>
        <v>6</v>
      </c>
      <c r="J1440" s="10">
        <v>23.282078380000002</v>
      </c>
      <c r="K1440" s="8">
        <f t="shared" si="111"/>
        <v>23</v>
      </c>
      <c r="L1440" s="5" t="s">
        <v>175</v>
      </c>
    </row>
    <row r="1441" spans="1:12">
      <c r="A1441" s="6">
        <v>108</v>
      </c>
      <c r="B1441" s="6">
        <v>22</v>
      </c>
      <c r="C1441" s="6">
        <v>47</v>
      </c>
      <c r="D1441" s="7">
        <v>28.53545677</v>
      </c>
      <c r="E1441" s="8">
        <f t="shared" si="108"/>
        <v>29</v>
      </c>
      <c r="F1441" s="7">
        <v>91.727427019999993</v>
      </c>
      <c r="G1441" s="8">
        <f t="shared" si="109"/>
        <v>92</v>
      </c>
      <c r="H1441" s="9">
        <v>6.1611235789999999</v>
      </c>
      <c r="I1441" s="8">
        <f t="shared" si="110"/>
        <v>6</v>
      </c>
      <c r="J1441" s="10">
        <v>25.129004800000001</v>
      </c>
      <c r="K1441" s="8">
        <f t="shared" si="111"/>
        <v>25</v>
      </c>
      <c r="L1441" s="5" t="s">
        <v>175</v>
      </c>
    </row>
    <row r="1442" spans="1:12">
      <c r="A1442" s="6">
        <v>82</v>
      </c>
      <c r="B1442" s="6">
        <v>13</v>
      </c>
      <c r="C1442" s="6">
        <v>52</v>
      </c>
      <c r="D1442" s="7">
        <v>27.115350459999998</v>
      </c>
      <c r="E1442" s="8">
        <f t="shared" si="108"/>
        <v>27</v>
      </c>
      <c r="F1442" s="7">
        <v>94.869078860000002</v>
      </c>
      <c r="G1442" s="8">
        <f t="shared" si="109"/>
        <v>95</v>
      </c>
      <c r="H1442" s="9">
        <v>6.4428100529999996</v>
      </c>
      <c r="I1442" s="8">
        <f t="shared" si="110"/>
        <v>6</v>
      </c>
      <c r="J1442" s="10">
        <v>26.51924782</v>
      </c>
      <c r="K1442" s="8">
        <f t="shared" si="111"/>
        <v>27</v>
      </c>
      <c r="L1442" s="5" t="s">
        <v>175</v>
      </c>
    </row>
    <row r="1443" spans="1:12">
      <c r="A1443" s="6">
        <v>120</v>
      </c>
      <c r="B1443" s="6">
        <v>23</v>
      </c>
      <c r="C1443" s="6">
        <v>55</v>
      </c>
      <c r="D1443" s="7">
        <v>27.844928029999998</v>
      </c>
      <c r="E1443" s="8">
        <f t="shared" si="108"/>
        <v>28</v>
      </c>
      <c r="F1443" s="7">
        <v>91.606665939999999</v>
      </c>
      <c r="G1443" s="8">
        <f t="shared" si="109"/>
        <v>92</v>
      </c>
      <c r="H1443" s="9">
        <v>6.7320490749999999</v>
      </c>
      <c r="I1443" s="8">
        <f t="shared" si="110"/>
        <v>7</v>
      </c>
      <c r="J1443" s="10">
        <v>26.478444289999999</v>
      </c>
      <c r="K1443" s="8">
        <f t="shared" si="111"/>
        <v>26</v>
      </c>
      <c r="L1443" s="5" t="s">
        <v>175</v>
      </c>
    </row>
    <row r="1444" spans="1:12">
      <c r="A1444" s="6">
        <v>110</v>
      </c>
      <c r="B1444" s="6">
        <v>22</v>
      </c>
      <c r="C1444" s="6">
        <v>47</v>
      </c>
      <c r="D1444" s="7">
        <v>29.03157242</v>
      </c>
      <c r="E1444" s="8">
        <f t="shared" si="108"/>
        <v>29</v>
      </c>
      <c r="F1444" s="7">
        <v>91.821725920000006</v>
      </c>
      <c r="G1444" s="8">
        <f t="shared" si="109"/>
        <v>92</v>
      </c>
      <c r="H1444" s="9">
        <v>6.2436737249999998</v>
      </c>
      <c r="I1444" s="8">
        <f t="shared" si="110"/>
        <v>6</v>
      </c>
      <c r="J1444" s="10">
        <v>24.938612540000001</v>
      </c>
      <c r="K1444" s="8">
        <f t="shared" si="111"/>
        <v>25</v>
      </c>
      <c r="L1444" s="5" t="s">
        <v>175</v>
      </c>
    </row>
    <row r="1445" spans="1:12">
      <c r="A1445" s="6">
        <v>95</v>
      </c>
      <c r="B1445" s="6">
        <v>23</v>
      </c>
      <c r="C1445" s="6">
        <v>45</v>
      </c>
      <c r="D1445" s="7">
        <v>27.824244570000001</v>
      </c>
      <c r="E1445" s="8">
        <f t="shared" si="108"/>
        <v>28</v>
      </c>
      <c r="F1445" s="7">
        <v>90.566987420000004</v>
      </c>
      <c r="G1445" s="8">
        <f t="shared" si="109"/>
        <v>91</v>
      </c>
      <c r="H1445" s="9">
        <v>6.2662087270000004</v>
      </c>
      <c r="I1445" s="8">
        <f t="shared" si="110"/>
        <v>6</v>
      </c>
      <c r="J1445" s="10">
        <v>21.190145260000001</v>
      </c>
      <c r="K1445" s="8">
        <f t="shared" si="111"/>
        <v>21</v>
      </c>
      <c r="L1445" s="5" t="s">
        <v>175</v>
      </c>
    </row>
    <row r="1446" spans="1:12">
      <c r="A1446" s="6">
        <v>106</v>
      </c>
      <c r="B1446" s="6">
        <v>10</v>
      </c>
      <c r="C1446" s="6">
        <v>49</v>
      </c>
      <c r="D1446" s="7">
        <v>27.726531420000001</v>
      </c>
      <c r="E1446" s="8">
        <f t="shared" si="108"/>
        <v>28</v>
      </c>
      <c r="F1446" s="7">
        <v>92.006875309999998</v>
      </c>
      <c r="G1446" s="8">
        <f t="shared" si="109"/>
        <v>92</v>
      </c>
      <c r="H1446" s="9">
        <v>6.3506237390000004</v>
      </c>
      <c r="I1446" s="8">
        <f t="shared" si="110"/>
        <v>6</v>
      </c>
      <c r="J1446" s="10">
        <v>20.211267469999999</v>
      </c>
      <c r="K1446" s="8">
        <f t="shared" si="111"/>
        <v>20</v>
      </c>
      <c r="L1446" s="5" t="s">
        <v>175</v>
      </c>
    </row>
    <row r="1447" spans="1:12">
      <c r="A1447" s="6">
        <v>99</v>
      </c>
      <c r="B1447" s="6">
        <v>12</v>
      </c>
      <c r="C1447" s="6">
        <v>52</v>
      </c>
      <c r="D1447" s="7">
        <v>28.697083339999999</v>
      </c>
      <c r="E1447" s="8">
        <f t="shared" si="108"/>
        <v>29</v>
      </c>
      <c r="F1447" s="7">
        <v>94.307598549999994</v>
      </c>
      <c r="G1447" s="8">
        <f t="shared" si="109"/>
        <v>94</v>
      </c>
      <c r="H1447" s="9">
        <v>6.0029272929999999</v>
      </c>
      <c r="I1447" s="8">
        <f t="shared" si="110"/>
        <v>6</v>
      </c>
      <c r="J1447" s="10">
        <v>22.218070879999999</v>
      </c>
      <c r="K1447" s="8">
        <f t="shared" si="111"/>
        <v>22</v>
      </c>
      <c r="L1447" s="5" t="s">
        <v>175</v>
      </c>
    </row>
    <row r="1448" spans="1:12">
      <c r="A1448" s="6">
        <v>106</v>
      </c>
      <c r="B1448" s="6">
        <v>20</v>
      </c>
      <c r="C1448" s="6">
        <v>51</v>
      </c>
      <c r="D1448" s="7">
        <v>29.730196620000001</v>
      </c>
      <c r="E1448" s="8">
        <f t="shared" si="108"/>
        <v>30</v>
      </c>
      <c r="F1448" s="7">
        <v>90.970157150000006</v>
      </c>
      <c r="G1448" s="8">
        <f t="shared" si="109"/>
        <v>91</v>
      </c>
      <c r="H1448" s="9">
        <v>6.3425731120000002</v>
      </c>
      <c r="I1448" s="8">
        <f t="shared" si="110"/>
        <v>6</v>
      </c>
      <c r="J1448" s="10">
        <v>20.49035619</v>
      </c>
      <c r="K1448" s="8">
        <f t="shared" si="111"/>
        <v>20</v>
      </c>
      <c r="L1448" s="5" t="s">
        <v>175</v>
      </c>
    </row>
    <row r="1449" spans="1:12">
      <c r="A1449" s="6">
        <v>83</v>
      </c>
      <c r="B1449" s="6">
        <v>11</v>
      </c>
      <c r="C1449" s="6">
        <v>53</v>
      </c>
      <c r="D1449" s="7">
        <v>29.540971710000001</v>
      </c>
      <c r="E1449" s="8">
        <f t="shared" si="108"/>
        <v>30</v>
      </c>
      <c r="F1449" s="7">
        <v>92.917783069999999</v>
      </c>
      <c r="G1449" s="8">
        <f t="shared" si="109"/>
        <v>93</v>
      </c>
      <c r="H1449" s="9">
        <v>6.1639212480000003</v>
      </c>
      <c r="I1449" s="8">
        <f t="shared" si="110"/>
        <v>6</v>
      </c>
      <c r="J1449" s="10">
        <v>21.9653077</v>
      </c>
      <c r="K1449" s="8">
        <f t="shared" si="111"/>
        <v>22</v>
      </c>
      <c r="L1449" s="5" t="s">
        <v>175</v>
      </c>
    </row>
    <row r="1450" spans="1:12">
      <c r="A1450" s="6">
        <v>117</v>
      </c>
      <c r="B1450" s="6">
        <v>19</v>
      </c>
      <c r="C1450" s="6">
        <v>55</v>
      </c>
      <c r="D1450" s="7">
        <v>28.803119219999999</v>
      </c>
      <c r="E1450" s="8">
        <f t="shared" si="108"/>
        <v>29</v>
      </c>
      <c r="F1450" s="7">
        <v>91.783369329999999</v>
      </c>
      <c r="G1450" s="8">
        <f t="shared" si="109"/>
        <v>92</v>
      </c>
      <c r="H1450" s="9">
        <v>6.121745389</v>
      </c>
      <c r="I1450" s="8">
        <f t="shared" si="110"/>
        <v>6</v>
      </c>
      <c r="J1450" s="10">
        <v>25.163598910000001</v>
      </c>
      <c r="K1450" s="8">
        <f t="shared" si="111"/>
        <v>25</v>
      </c>
      <c r="L1450" s="5" t="s">
        <v>175</v>
      </c>
    </row>
    <row r="1451" spans="1:12">
      <c r="A1451" s="6">
        <v>98</v>
      </c>
      <c r="B1451" s="6">
        <v>26</v>
      </c>
      <c r="C1451" s="6">
        <v>49</v>
      </c>
      <c r="D1451" s="7">
        <v>27.290356689999999</v>
      </c>
      <c r="E1451" s="8">
        <f t="shared" si="108"/>
        <v>27</v>
      </c>
      <c r="F1451" s="7">
        <v>90.533300909999994</v>
      </c>
      <c r="G1451" s="8">
        <f t="shared" si="109"/>
        <v>91</v>
      </c>
      <c r="H1451" s="9">
        <v>6.1301604730000001</v>
      </c>
      <c r="I1451" s="8">
        <f t="shared" si="110"/>
        <v>6</v>
      </c>
      <c r="J1451" s="10">
        <v>23.49535234</v>
      </c>
      <c r="K1451" s="8">
        <f t="shared" si="111"/>
        <v>23</v>
      </c>
      <c r="L1451" s="5" t="s">
        <v>175</v>
      </c>
    </row>
    <row r="1452" spans="1:12">
      <c r="A1452" s="6">
        <v>113</v>
      </c>
      <c r="B1452" s="6">
        <v>20</v>
      </c>
      <c r="C1452" s="6">
        <v>48</v>
      </c>
      <c r="D1452" s="7">
        <v>27.465836490000001</v>
      </c>
      <c r="E1452" s="8">
        <f t="shared" si="108"/>
        <v>27</v>
      </c>
      <c r="F1452" s="7">
        <v>94.876790409999998</v>
      </c>
      <c r="G1452" s="8">
        <f t="shared" si="109"/>
        <v>95</v>
      </c>
      <c r="H1452" s="9">
        <v>6.4405846809999998</v>
      </c>
      <c r="I1452" s="8">
        <f t="shared" si="110"/>
        <v>6</v>
      </c>
      <c r="J1452" s="10">
        <v>27.278998470000001</v>
      </c>
      <c r="K1452" s="8">
        <f t="shared" si="111"/>
        <v>27</v>
      </c>
      <c r="L1452" s="5" t="s">
        <v>175</v>
      </c>
    </row>
    <row r="1453" spans="1:12">
      <c r="A1453" s="6">
        <v>101</v>
      </c>
      <c r="B1453" s="6">
        <v>17</v>
      </c>
      <c r="C1453" s="6">
        <v>47</v>
      </c>
      <c r="D1453" s="7">
        <v>29.494013890000002</v>
      </c>
      <c r="E1453" s="8">
        <f t="shared" si="108"/>
        <v>29</v>
      </c>
      <c r="F1453" s="7">
        <v>94.729813379999996</v>
      </c>
      <c r="G1453" s="8">
        <f t="shared" si="109"/>
        <v>95</v>
      </c>
      <c r="H1453" s="9">
        <v>6.1850532339999997</v>
      </c>
      <c r="I1453" s="8">
        <f t="shared" si="110"/>
        <v>6</v>
      </c>
      <c r="J1453" s="10">
        <v>26.308208759999999</v>
      </c>
      <c r="K1453" s="8">
        <f t="shared" si="111"/>
        <v>26</v>
      </c>
      <c r="L1453" s="5" t="s">
        <v>175</v>
      </c>
    </row>
    <row r="1454" spans="1:12">
      <c r="A1454" s="6">
        <v>98</v>
      </c>
      <c r="B1454" s="6">
        <v>7</v>
      </c>
      <c r="C1454" s="6">
        <v>45</v>
      </c>
      <c r="D1454" s="7">
        <v>27.791618079999999</v>
      </c>
      <c r="E1454" s="8">
        <f t="shared" si="108"/>
        <v>28</v>
      </c>
      <c r="F1454" s="7">
        <v>92.510549459999993</v>
      </c>
      <c r="G1454" s="8">
        <f t="shared" si="109"/>
        <v>93</v>
      </c>
      <c r="H1454" s="9">
        <v>6.157724816</v>
      </c>
      <c r="I1454" s="8">
        <f t="shared" si="110"/>
        <v>6</v>
      </c>
      <c r="J1454" s="10">
        <v>26.854226239999999</v>
      </c>
      <c r="K1454" s="8">
        <f t="shared" si="111"/>
        <v>27</v>
      </c>
      <c r="L1454" s="5" t="s">
        <v>175</v>
      </c>
    </row>
    <row r="1455" spans="1:12">
      <c r="A1455" s="6">
        <v>93</v>
      </c>
      <c r="B1455" s="6">
        <v>22</v>
      </c>
      <c r="C1455" s="6">
        <v>48</v>
      </c>
      <c r="D1455" s="7">
        <v>29.125337389999999</v>
      </c>
      <c r="E1455" s="8">
        <f t="shared" si="108"/>
        <v>29</v>
      </c>
      <c r="F1455" s="7">
        <v>91.522911410000006</v>
      </c>
      <c r="G1455" s="8">
        <f t="shared" si="109"/>
        <v>92</v>
      </c>
      <c r="H1455" s="9">
        <v>6.7769879739999999</v>
      </c>
      <c r="I1455" s="8">
        <f t="shared" si="110"/>
        <v>7</v>
      </c>
      <c r="J1455" s="10">
        <v>21.904404450000001</v>
      </c>
      <c r="K1455" s="8">
        <f t="shared" si="111"/>
        <v>22</v>
      </c>
      <c r="L1455" s="5" t="s">
        <v>175</v>
      </c>
    </row>
    <row r="1456" spans="1:12">
      <c r="A1456" s="6">
        <v>95</v>
      </c>
      <c r="B1456" s="6">
        <v>21</v>
      </c>
      <c r="C1456" s="6">
        <v>47</v>
      </c>
      <c r="D1456" s="7">
        <v>27.93114233</v>
      </c>
      <c r="E1456" s="8">
        <f t="shared" si="108"/>
        <v>28</v>
      </c>
      <c r="F1456" s="7">
        <v>93.561614390000003</v>
      </c>
      <c r="G1456" s="8">
        <f t="shared" si="109"/>
        <v>94</v>
      </c>
      <c r="H1456" s="9">
        <v>6.4319708770000004</v>
      </c>
      <c r="I1456" s="8">
        <f t="shared" si="110"/>
        <v>6</v>
      </c>
      <c r="J1456" s="10">
        <v>20.661278360000001</v>
      </c>
      <c r="K1456" s="8">
        <f t="shared" si="111"/>
        <v>21</v>
      </c>
      <c r="L1456" s="5" t="s">
        <v>175</v>
      </c>
    </row>
    <row r="1457" spans="1:12">
      <c r="A1457" s="6">
        <v>109</v>
      </c>
      <c r="B1457" s="6">
        <v>12</v>
      </c>
      <c r="C1457" s="6">
        <v>48</v>
      </c>
      <c r="D1457" s="7">
        <v>29.457717479999999</v>
      </c>
      <c r="E1457" s="8">
        <f t="shared" si="108"/>
        <v>29</v>
      </c>
      <c r="F1457" s="7">
        <v>92.125347360000006</v>
      </c>
      <c r="G1457" s="8">
        <f t="shared" si="109"/>
        <v>92</v>
      </c>
      <c r="H1457" s="9">
        <v>6.7087438429999997</v>
      </c>
      <c r="I1457" s="8">
        <f t="shared" si="110"/>
        <v>7</v>
      </c>
      <c r="J1457" s="10">
        <v>20.76212031</v>
      </c>
      <c r="K1457" s="8">
        <f t="shared" si="111"/>
        <v>21</v>
      </c>
      <c r="L1457" s="5" t="s">
        <v>175</v>
      </c>
    </row>
    <row r="1458" spans="1:12">
      <c r="A1458" s="6">
        <v>118</v>
      </c>
      <c r="B1458" s="6">
        <v>12</v>
      </c>
      <c r="C1458" s="6">
        <v>47</v>
      </c>
      <c r="D1458" s="7">
        <v>27.968722790000001</v>
      </c>
      <c r="E1458" s="8">
        <f t="shared" si="108"/>
        <v>28</v>
      </c>
      <c r="F1458" s="7">
        <v>92.174447959999995</v>
      </c>
      <c r="G1458" s="8">
        <f t="shared" si="109"/>
        <v>92</v>
      </c>
      <c r="H1458" s="9">
        <v>6.0107396450000001</v>
      </c>
      <c r="I1458" s="8">
        <f t="shared" si="110"/>
        <v>6</v>
      </c>
      <c r="J1458" s="10">
        <v>28.947669489999999</v>
      </c>
      <c r="K1458" s="8">
        <f t="shared" si="111"/>
        <v>29</v>
      </c>
      <c r="L1458" s="5" t="s">
        <v>175</v>
      </c>
    </row>
    <row r="1459" spans="1:12">
      <c r="A1459" s="6">
        <v>100</v>
      </c>
      <c r="B1459" s="6">
        <v>14</v>
      </c>
      <c r="C1459" s="6">
        <v>49</v>
      </c>
      <c r="D1459" s="7">
        <v>29.488829580000001</v>
      </c>
      <c r="E1459" s="8">
        <f t="shared" si="108"/>
        <v>29</v>
      </c>
      <c r="F1459" s="7">
        <v>91.075742329999997</v>
      </c>
      <c r="G1459" s="8">
        <f t="shared" si="109"/>
        <v>91</v>
      </c>
      <c r="H1459" s="9">
        <v>6.365956658</v>
      </c>
      <c r="I1459" s="8">
        <f t="shared" si="110"/>
        <v>6</v>
      </c>
      <c r="J1459" s="10">
        <v>26.019093550000001</v>
      </c>
      <c r="K1459" s="8">
        <f t="shared" si="111"/>
        <v>26</v>
      </c>
      <c r="L1459" s="5" t="s">
        <v>175</v>
      </c>
    </row>
    <row r="1460" spans="1:12">
      <c r="A1460" s="6">
        <v>89</v>
      </c>
      <c r="B1460" s="6">
        <v>9</v>
      </c>
      <c r="C1460" s="6">
        <v>47</v>
      </c>
      <c r="D1460" s="7">
        <v>29.471562590000001</v>
      </c>
      <c r="E1460" s="8">
        <f t="shared" si="108"/>
        <v>29</v>
      </c>
      <c r="F1460" s="7">
        <v>90.770696180000002</v>
      </c>
      <c r="G1460" s="8">
        <f t="shared" si="109"/>
        <v>91</v>
      </c>
      <c r="H1460" s="9">
        <v>6.6683827659999997</v>
      </c>
      <c r="I1460" s="8">
        <f t="shared" si="110"/>
        <v>7</v>
      </c>
      <c r="J1460" s="10">
        <v>28.752260669999998</v>
      </c>
      <c r="K1460" s="8">
        <f t="shared" si="111"/>
        <v>29</v>
      </c>
      <c r="L1460" s="5" t="s">
        <v>175</v>
      </c>
    </row>
    <row r="1461" spans="1:12">
      <c r="A1461" s="6">
        <v>95</v>
      </c>
      <c r="B1461" s="6">
        <v>16</v>
      </c>
      <c r="C1461" s="6">
        <v>46</v>
      </c>
      <c r="D1461" s="7">
        <v>27.076726499999999</v>
      </c>
      <c r="E1461" s="8">
        <f t="shared" si="108"/>
        <v>27</v>
      </c>
      <c r="F1461" s="7">
        <v>90.143626220000002</v>
      </c>
      <c r="G1461" s="8">
        <f t="shared" si="109"/>
        <v>90</v>
      </c>
      <c r="H1461" s="9">
        <v>6.74669542</v>
      </c>
      <c r="I1461" s="8">
        <f t="shared" si="110"/>
        <v>7</v>
      </c>
      <c r="J1461" s="10">
        <v>24.4514648</v>
      </c>
      <c r="K1461" s="8">
        <f t="shared" si="111"/>
        <v>24</v>
      </c>
      <c r="L1461" s="5" t="s">
        <v>175</v>
      </c>
    </row>
    <row r="1462" spans="1:12">
      <c r="A1462" s="6">
        <v>95</v>
      </c>
      <c r="B1462" s="6">
        <v>7</v>
      </c>
      <c r="C1462" s="6">
        <v>45</v>
      </c>
      <c r="D1462" s="7">
        <v>27.300085970000001</v>
      </c>
      <c r="E1462" s="8">
        <f t="shared" si="108"/>
        <v>27</v>
      </c>
      <c r="F1462" s="7">
        <v>90.800153080000001</v>
      </c>
      <c r="G1462" s="8">
        <f t="shared" si="109"/>
        <v>91</v>
      </c>
      <c r="H1462" s="9">
        <v>6.031665834</v>
      </c>
      <c r="I1462" s="8">
        <f t="shared" si="110"/>
        <v>6</v>
      </c>
      <c r="J1462" s="10">
        <v>25.094845110000001</v>
      </c>
      <c r="K1462" s="8">
        <f t="shared" si="111"/>
        <v>25</v>
      </c>
      <c r="L1462" s="5" t="s">
        <v>175</v>
      </c>
    </row>
    <row r="1463" spans="1:12">
      <c r="A1463" s="6">
        <v>87</v>
      </c>
      <c r="B1463" s="6">
        <v>6</v>
      </c>
      <c r="C1463" s="6">
        <v>45</v>
      </c>
      <c r="D1463" s="7">
        <v>29.827293940000001</v>
      </c>
      <c r="E1463" s="8">
        <f t="shared" si="108"/>
        <v>30</v>
      </c>
      <c r="F1463" s="7">
        <v>90.79007335</v>
      </c>
      <c r="G1463" s="8">
        <f t="shared" si="109"/>
        <v>91</v>
      </c>
      <c r="H1463" s="9">
        <v>6.4007720499999996</v>
      </c>
      <c r="I1463" s="8">
        <f t="shared" si="110"/>
        <v>6</v>
      </c>
      <c r="J1463" s="10">
        <v>22.842035889999998</v>
      </c>
      <c r="K1463" s="8">
        <f t="shared" si="111"/>
        <v>23</v>
      </c>
      <c r="L1463" s="5" t="s">
        <v>175</v>
      </c>
    </row>
    <row r="1464" spans="1:12">
      <c r="A1464" s="6">
        <v>93</v>
      </c>
      <c r="B1464" s="6">
        <v>20</v>
      </c>
      <c r="C1464" s="6">
        <v>50</v>
      </c>
      <c r="D1464" s="7">
        <v>29.93061247</v>
      </c>
      <c r="E1464" s="8">
        <f t="shared" si="108"/>
        <v>30</v>
      </c>
      <c r="F1464" s="7">
        <v>93.229808989999995</v>
      </c>
      <c r="G1464" s="8">
        <f t="shared" si="109"/>
        <v>93</v>
      </c>
      <c r="H1464" s="9">
        <v>6.4487926890000002</v>
      </c>
      <c r="I1464" s="8">
        <f t="shared" si="110"/>
        <v>6</v>
      </c>
      <c r="J1464" s="10">
        <v>24.34814338</v>
      </c>
      <c r="K1464" s="8">
        <f t="shared" si="111"/>
        <v>24</v>
      </c>
      <c r="L1464" s="5" t="s">
        <v>175</v>
      </c>
    </row>
    <row r="1465" spans="1:12">
      <c r="A1465" s="6">
        <v>84</v>
      </c>
      <c r="B1465" s="6">
        <v>29</v>
      </c>
      <c r="C1465" s="6">
        <v>49</v>
      </c>
      <c r="D1465" s="7">
        <v>29.943491680000001</v>
      </c>
      <c r="E1465" s="8">
        <f t="shared" si="108"/>
        <v>30</v>
      </c>
      <c r="F1465" s="7">
        <v>93.907411920000001</v>
      </c>
      <c r="G1465" s="8">
        <f t="shared" si="109"/>
        <v>94</v>
      </c>
      <c r="H1465" s="9">
        <v>6.2514202750000001</v>
      </c>
      <c r="I1465" s="8">
        <f t="shared" si="110"/>
        <v>6</v>
      </c>
      <c r="J1465" s="10">
        <v>20.390205030000001</v>
      </c>
      <c r="K1465" s="8">
        <f t="shared" si="111"/>
        <v>20</v>
      </c>
      <c r="L1465" s="5" t="s">
        <v>175</v>
      </c>
    </row>
    <row r="1466" spans="1:12">
      <c r="A1466" s="6">
        <v>111</v>
      </c>
      <c r="B1466" s="6">
        <v>5</v>
      </c>
      <c r="C1466" s="6">
        <v>47</v>
      </c>
      <c r="D1466" s="7">
        <v>28.03306461</v>
      </c>
      <c r="E1466" s="8">
        <f t="shared" si="108"/>
        <v>28</v>
      </c>
      <c r="F1466" s="7">
        <v>91.473557779999993</v>
      </c>
      <c r="G1466" s="8">
        <f t="shared" si="109"/>
        <v>91</v>
      </c>
      <c r="H1466" s="9">
        <v>6.2744528109999997</v>
      </c>
      <c r="I1466" s="8">
        <f t="shared" si="110"/>
        <v>6</v>
      </c>
      <c r="J1466" s="10">
        <v>21.17924769</v>
      </c>
      <c r="K1466" s="8">
        <f t="shared" si="111"/>
        <v>21</v>
      </c>
      <c r="L1466" s="5" t="s">
        <v>175</v>
      </c>
    </row>
    <row r="1467" spans="1:12">
      <c r="A1467" s="6">
        <v>111</v>
      </c>
      <c r="B1467" s="6">
        <v>5</v>
      </c>
      <c r="C1467" s="6">
        <v>52</v>
      </c>
      <c r="D1467" s="7">
        <v>29.8843055</v>
      </c>
      <c r="E1467" s="8">
        <f t="shared" si="108"/>
        <v>30</v>
      </c>
      <c r="F1467" s="7">
        <v>94.037114700000004</v>
      </c>
      <c r="G1467" s="8">
        <f t="shared" si="109"/>
        <v>94</v>
      </c>
      <c r="H1467" s="9">
        <v>6.1359963720000001</v>
      </c>
      <c r="I1467" s="8">
        <f t="shared" si="110"/>
        <v>6</v>
      </c>
      <c r="J1467" s="10">
        <v>21.0000988</v>
      </c>
      <c r="K1467" s="8">
        <f t="shared" si="111"/>
        <v>21</v>
      </c>
      <c r="L1467" s="5" t="s">
        <v>175</v>
      </c>
    </row>
    <row r="1468" spans="1:12">
      <c r="A1468" s="6">
        <v>111</v>
      </c>
      <c r="B1468" s="6">
        <v>15</v>
      </c>
      <c r="C1468" s="6">
        <v>54</v>
      </c>
      <c r="D1468" s="7">
        <v>27.705837299999999</v>
      </c>
      <c r="E1468" s="8">
        <f t="shared" si="108"/>
        <v>28</v>
      </c>
      <c r="F1468" s="7">
        <v>92.911856950000001</v>
      </c>
      <c r="G1468" s="8">
        <f t="shared" si="109"/>
        <v>93</v>
      </c>
      <c r="H1468" s="9">
        <v>6.1940901720000001</v>
      </c>
      <c r="I1468" s="8">
        <f t="shared" si="110"/>
        <v>6</v>
      </c>
      <c r="J1468" s="10">
        <v>22.06207161</v>
      </c>
      <c r="K1468" s="8">
        <f t="shared" si="111"/>
        <v>22</v>
      </c>
      <c r="L1468" s="5" t="s">
        <v>175</v>
      </c>
    </row>
    <row r="1469" spans="1:12">
      <c r="A1469" s="6">
        <v>89</v>
      </c>
      <c r="B1469" s="6">
        <v>11</v>
      </c>
      <c r="C1469" s="6">
        <v>47</v>
      </c>
      <c r="D1469" s="7">
        <v>29.787140050000001</v>
      </c>
      <c r="E1469" s="8">
        <f t="shared" si="108"/>
        <v>30</v>
      </c>
      <c r="F1469" s="7">
        <v>94.653435340000001</v>
      </c>
      <c r="G1469" s="8">
        <f t="shared" si="109"/>
        <v>95</v>
      </c>
      <c r="H1469" s="9">
        <v>6.3278229619999999</v>
      </c>
      <c r="I1469" s="8">
        <f t="shared" si="110"/>
        <v>6</v>
      </c>
      <c r="J1469" s="10">
        <v>27.865944200000001</v>
      </c>
      <c r="K1469" s="8">
        <f t="shared" si="111"/>
        <v>28</v>
      </c>
      <c r="L1469" s="5" t="s">
        <v>175</v>
      </c>
    </row>
    <row r="1470" spans="1:12">
      <c r="A1470" s="6">
        <v>110</v>
      </c>
      <c r="B1470" s="6">
        <v>15</v>
      </c>
      <c r="C1470" s="6">
        <v>48</v>
      </c>
      <c r="D1470" s="7">
        <v>28.578199949999998</v>
      </c>
      <c r="E1470" s="8">
        <f t="shared" si="108"/>
        <v>29</v>
      </c>
      <c r="F1470" s="7">
        <v>92.865974370000004</v>
      </c>
      <c r="G1470" s="8">
        <f t="shared" si="109"/>
        <v>93</v>
      </c>
      <c r="H1470" s="9">
        <v>6.2125672109999996</v>
      </c>
      <c r="I1470" s="8">
        <f t="shared" si="110"/>
        <v>6</v>
      </c>
      <c r="J1470" s="10">
        <v>27.598717799999999</v>
      </c>
      <c r="K1470" s="8">
        <f t="shared" si="111"/>
        <v>28</v>
      </c>
      <c r="L1470" s="5" t="s">
        <v>175</v>
      </c>
    </row>
    <row r="1471" spans="1:12">
      <c r="A1471" s="6">
        <v>95</v>
      </c>
      <c r="B1471" s="6">
        <v>30</v>
      </c>
      <c r="C1471" s="6">
        <v>52</v>
      </c>
      <c r="D1471" s="7">
        <v>29.480699210000001</v>
      </c>
      <c r="E1471" s="8">
        <f t="shared" si="108"/>
        <v>29</v>
      </c>
      <c r="F1471" s="7">
        <v>90.336986780000004</v>
      </c>
      <c r="G1471" s="8">
        <f t="shared" si="109"/>
        <v>90</v>
      </c>
      <c r="H1471" s="9">
        <v>6.640470863</v>
      </c>
      <c r="I1471" s="8">
        <f t="shared" si="110"/>
        <v>7</v>
      </c>
      <c r="J1471" s="10">
        <v>26.036576799999999</v>
      </c>
      <c r="K1471" s="8">
        <f t="shared" si="111"/>
        <v>26</v>
      </c>
      <c r="L1471" s="5" t="s">
        <v>175</v>
      </c>
    </row>
    <row r="1472" spans="1:12">
      <c r="A1472" s="6">
        <v>115</v>
      </c>
      <c r="B1472" s="6">
        <v>12</v>
      </c>
      <c r="C1472" s="6">
        <v>52</v>
      </c>
      <c r="D1472" s="7">
        <v>27.514922429999999</v>
      </c>
      <c r="E1472" s="8">
        <f t="shared" si="108"/>
        <v>28</v>
      </c>
      <c r="F1472" s="7">
        <v>94.962186729999999</v>
      </c>
      <c r="G1472" s="8">
        <f t="shared" si="109"/>
        <v>95</v>
      </c>
      <c r="H1472" s="9">
        <v>6.6855531289999997</v>
      </c>
      <c r="I1472" s="8">
        <f t="shared" si="110"/>
        <v>7</v>
      </c>
      <c r="J1472" s="10">
        <v>21.017964320000001</v>
      </c>
      <c r="K1472" s="8">
        <f t="shared" si="111"/>
        <v>21</v>
      </c>
      <c r="L1472" s="5" t="s">
        <v>175</v>
      </c>
    </row>
    <row r="1473" spans="1:12">
      <c r="A1473" s="6">
        <v>120</v>
      </c>
      <c r="B1473" s="6">
        <v>25</v>
      </c>
      <c r="C1473" s="6">
        <v>50</v>
      </c>
      <c r="D1473" s="7">
        <v>28.054577609999999</v>
      </c>
      <c r="E1473" s="8">
        <f t="shared" si="108"/>
        <v>28</v>
      </c>
      <c r="F1473" s="7">
        <v>94.81637388</v>
      </c>
      <c r="G1473" s="8">
        <f t="shared" si="109"/>
        <v>95</v>
      </c>
      <c r="H1473" s="9">
        <v>6.3272104689999997</v>
      </c>
      <c r="I1473" s="8">
        <f t="shared" si="110"/>
        <v>6</v>
      </c>
      <c r="J1473" s="10">
        <v>21.848693279999999</v>
      </c>
      <c r="K1473" s="8">
        <f t="shared" si="111"/>
        <v>22</v>
      </c>
      <c r="L1473" s="5" t="s">
        <v>175</v>
      </c>
    </row>
    <row r="1474" spans="1:12">
      <c r="A1474" s="6">
        <v>102</v>
      </c>
      <c r="B1474" s="6">
        <v>11</v>
      </c>
      <c r="C1474" s="6">
        <v>45</v>
      </c>
      <c r="D1474" s="7">
        <v>29.03167341</v>
      </c>
      <c r="E1474" s="8">
        <f t="shared" si="108"/>
        <v>29</v>
      </c>
      <c r="F1474" s="7">
        <v>93.126032350000003</v>
      </c>
      <c r="G1474" s="8">
        <f t="shared" si="109"/>
        <v>93</v>
      </c>
      <c r="H1474" s="9">
        <v>6.3554426299999998</v>
      </c>
      <c r="I1474" s="8">
        <f t="shared" si="110"/>
        <v>6</v>
      </c>
      <c r="J1474" s="10">
        <v>24.15591199</v>
      </c>
      <c r="K1474" s="8">
        <f t="shared" si="111"/>
        <v>24</v>
      </c>
      <c r="L1474" s="5" t="s">
        <v>175</v>
      </c>
    </row>
    <row r="1475" spans="1:12">
      <c r="A1475" s="6">
        <v>94</v>
      </c>
      <c r="B1475" s="6">
        <v>5</v>
      </c>
      <c r="C1475" s="6">
        <v>55</v>
      </c>
      <c r="D1475" s="7">
        <v>28.585464900000002</v>
      </c>
      <c r="E1475" s="8">
        <f t="shared" ref="E1475:E1538" si="112">ROUND(D1475, 0)</f>
        <v>29</v>
      </c>
      <c r="F1475" s="7">
        <v>91.892168490000003</v>
      </c>
      <c r="G1475" s="8">
        <f t="shared" ref="G1475:G1538" si="113">ROUND(F1475, 0)</f>
        <v>92</v>
      </c>
      <c r="H1475" s="9">
        <v>6.0856823440000003</v>
      </c>
      <c r="I1475" s="8">
        <f t="shared" ref="I1475:I1538" si="114">ROUND(H1475, 0)</f>
        <v>6</v>
      </c>
      <c r="J1475" s="10">
        <v>26.883725720000001</v>
      </c>
      <c r="K1475" s="8">
        <f t="shared" ref="K1475:K1538" si="115">ROUND(J1475, 0)</f>
        <v>27</v>
      </c>
      <c r="L1475" s="5" t="s">
        <v>175</v>
      </c>
    </row>
    <row r="1476" spans="1:12">
      <c r="A1476" s="6">
        <v>84</v>
      </c>
      <c r="B1476" s="6">
        <v>18</v>
      </c>
      <c r="C1476" s="6">
        <v>46</v>
      </c>
      <c r="D1476" s="7">
        <v>27.088080139999999</v>
      </c>
      <c r="E1476" s="8">
        <f t="shared" si="112"/>
        <v>27</v>
      </c>
      <c r="F1476" s="7">
        <v>93.424020830000003</v>
      </c>
      <c r="G1476" s="8">
        <f t="shared" si="113"/>
        <v>93</v>
      </c>
      <c r="H1476" s="9">
        <v>6.7810503730000002</v>
      </c>
      <c r="I1476" s="8">
        <f t="shared" si="114"/>
        <v>7</v>
      </c>
      <c r="J1476" s="10">
        <v>25.321596889999999</v>
      </c>
      <c r="K1476" s="8">
        <f t="shared" si="115"/>
        <v>25</v>
      </c>
      <c r="L1476" s="5" t="s">
        <v>175</v>
      </c>
    </row>
    <row r="1477" spans="1:12">
      <c r="A1477" s="6">
        <v>107</v>
      </c>
      <c r="B1477" s="6">
        <v>22</v>
      </c>
      <c r="C1477" s="6">
        <v>54</v>
      </c>
      <c r="D1477" s="7">
        <v>27.99611732</v>
      </c>
      <c r="E1477" s="8">
        <f t="shared" si="112"/>
        <v>28</v>
      </c>
      <c r="F1477" s="7">
        <v>90.846603169999995</v>
      </c>
      <c r="G1477" s="8">
        <f t="shared" si="113"/>
        <v>91</v>
      </c>
      <c r="H1477" s="9">
        <v>6.6303014210000004</v>
      </c>
      <c r="I1477" s="8">
        <f t="shared" si="114"/>
        <v>7</v>
      </c>
      <c r="J1477" s="10">
        <v>21.618937630000001</v>
      </c>
      <c r="K1477" s="8">
        <f t="shared" si="115"/>
        <v>22</v>
      </c>
      <c r="L1477" s="5" t="s">
        <v>175</v>
      </c>
    </row>
    <row r="1478" spans="1:12">
      <c r="A1478" s="6">
        <v>80</v>
      </c>
      <c r="B1478" s="6">
        <v>18</v>
      </c>
      <c r="C1478" s="6">
        <v>52</v>
      </c>
      <c r="D1478" s="7">
        <v>27.87317436</v>
      </c>
      <c r="E1478" s="8">
        <f t="shared" si="112"/>
        <v>28</v>
      </c>
      <c r="F1478" s="7">
        <v>91.148496269999995</v>
      </c>
      <c r="G1478" s="8">
        <f t="shared" si="113"/>
        <v>91</v>
      </c>
      <c r="H1478" s="9">
        <v>6.4847996610000003</v>
      </c>
      <c r="I1478" s="8">
        <f t="shared" si="114"/>
        <v>6</v>
      </c>
      <c r="J1478" s="10">
        <v>24.052079249999998</v>
      </c>
      <c r="K1478" s="8">
        <f t="shared" si="115"/>
        <v>24</v>
      </c>
      <c r="L1478" s="5" t="s">
        <v>175</v>
      </c>
    </row>
    <row r="1479" spans="1:12">
      <c r="A1479" s="6">
        <v>86</v>
      </c>
      <c r="B1479" s="6">
        <v>18</v>
      </c>
      <c r="C1479" s="6">
        <v>45</v>
      </c>
      <c r="D1479" s="7">
        <v>28.965865650000001</v>
      </c>
      <c r="E1479" s="8">
        <f t="shared" si="112"/>
        <v>29</v>
      </c>
      <c r="F1479" s="7">
        <v>90.71832938</v>
      </c>
      <c r="G1479" s="8">
        <f t="shared" si="113"/>
        <v>91</v>
      </c>
      <c r="H1479" s="9">
        <v>6.5667591019999998</v>
      </c>
      <c r="I1479" s="8">
        <f t="shared" si="114"/>
        <v>7</v>
      </c>
      <c r="J1479" s="10">
        <v>22.258381369999999</v>
      </c>
      <c r="K1479" s="8">
        <f t="shared" si="115"/>
        <v>22</v>
      </c>
      <c r="L1479" s="5" t="s">
        <v>175</v>
      </c>
    </row>
    <row r="1480" spans="1:12">
      <c r="A1480" s="6">
        <v>113</v>
      </c>
      <c r="B1480" s="6">
        <v>28</v>
      </c>
      <c r="C1480" s="6">
        <v>48</v>
      </c>
      <c r="D1480" s="7">
        <v>28.877260190000001</v>
      </c>
      <c r="E1480" s="8">
        <f t="shared" si="112"/>
        <v>29</v>
      </c>
      <c r="F1480" s="7">
        <v>92.488396649999999</v>
      </c>
      <c r="G1480" s="8">
        <f t="shared" si="113"/>
        <v>92</v>
      </c>
      <c r="H1480" s="9">
        <v>6.170520518</v>
      </c>
      <c r="I1480" s="8">
        <f t="shared" si="114"/>
        <v>6</v>
      </c>
      <c r="J1480" s="10">
        <v>24.442675919999999</v>
      </c>
      <c r="K1480" s="8">
        <f t="shared" si="115"/>
        <v>24</v>
      </c>
      <c r="L1480" s="5" t="s">
        <v>175</v>
      </c>
    </row>
    <row r="1481" spans="1:12">
      <c r="A1481" s="6">
        <v>115</v>
      </c>
      <c r="B1481" s="6">
        <v>18</v>
      </c>
      <c r="C1481" s="6">
        <v>53</v>
      </c>
      <c r="D1481" s="7">
        <v>29.170520929999999</v>
      </c>
      <c r="E1481" s="8">
        <f t="shared" si="112"/>
        <v>29</v>
      </c>
      <c r="F1481" s="7">
        <v>94.197903710000006</v>
      </c>
      <c r="G1481" s="8">
        <f t="shared" si="113"/>
        <v>94</v>
      </c>
      <c r="H1481" s="9">
        <v>6.0124803509999998</v>
      </c>
      <c r="I1481" s="8">
        <f t="shared" si="114"/>
        <v>6</v>
      </c>
      <c r="J1481" s="10">
        <v>22.069944639999999</v>
      </c>
      <c r="K1481" s="8">
        <f t="shared" si="115"/>
        <v>22</v>
      </c>
      <c r="L1481" s="5" t="s">
        <v>175</v>
      </c>
    </row>
    <row r="1482" spans="1:12">
      <c r="A1482" s="6">
        <v>82</v>
      </c>
      <c r="B1482" s="6">
        <v>20</v>
      </c>
      <c r="C1482" s="6">
        <v>54</v>
      </c>
      <c r="D1482" s="7">
        <v>29.340335870000001</v>
      </c>
      <c r="E1482" s="8">
        <f t="shared" si="112"/>
        <v>29</v>
      </c>
      <c r="F1482" s="7">
        <v>90.015063949999998</v>
      </c>
      <c r="G1482" s="8">
        <f t="shared" si="113"/>
        <v>90</v>
      </c>
      <c r="H1482" s="9">
        <v>6.5411503350000002</v>
      </c>
      <c r="I1482" s="8">
        <f t="shared" si="114"/>
        <v>7</v>
      </c>
      <c r="J1482" s="10">
        <v>21.44532907</v>
      </c>
      <c r="K1482" s="8">
        <f t="shared" si="115"/>
        <v>21</v>
      </c>
      <c r="L1482" s="5" t="s">
        <v>175</v>
      </c>
    </row>
    <row r="1483" spans="1:12">
      <c r="A1483" s="6">
        <v>98</v>
      </c>
      <c r="B1483" s="6">
        <v>22</v>
      </c>
      <c r="C1483" s="6">
        <v>47</v>
      </c>
      <c r="D1483" s="7">
        <v>29.072653209999999</v>
      </c>
      <c r="E1483" s="8">
        <f t="shared" si="112"/>
        <v>29</v>
      </c>
      <c r="F1483" s="7">
        <v>91.915331730000005</v>
      </c>
      <c r="G1483" s="8">
        <f t="shared" si="113"/>
        <v>92</v>
      </c>
      <c r="H1483" s="9">
        <v>6.3414009220000001</v>
      </c>
      <c r="I1483" s="8">
        <f t="shared" si="114"/>
        <v>6</v>
      </c>
      <c r="J1483" s="10">
        <v>28.835683620000001</v>
      </c>
      <c r="K1483" s="8">
        <f t="shared" si="115"/>
        <v>29</v>
      </c>
      <c r="L1483" s="5" t="s">
        <v>175</v>
      </c>
    </row>
    <row r="1484" spans="1:12">
      <c r="A1484" s="6">
        <v>117</v>
      </c>
      <c r="B1484" s="6">
        <v>25</v>
      </c>
      <c r="C1484" s="6">
        <v>54</v>
      </c>
      <c r="D1484" s="7">
        <v>28.682759659999999</v>
      </c>
      <c r="E1484" s="8">
        <f t="shared" si="112"/>
        <v>29</v>
      </c>
      <c r="F1484" s="7">
        <v>92.509693110000001</v>
      </c>
      <c r="G1484" s="8">
        <f t="shared" si="113"/>
        <v>93</v>
      </c>
      <c r="H1484" s="9">
        <v>6.1506863640000002</v>
      </c>
      <c r="I1484" s="8">
        <f t="shared" si="114"/>
        <v>6</v>
      </c>
      <c r="J1484" s="10">
        <v>29.111876630000001</v>
      </c>
      <c r="K1484" s="8">
        <f t="shared" si="115"/>
        <v>29</v>
      </c>
      <c r="L1484" s="5" t="s">
        <v>175</v>
      </c>
    </row>
    <row r="1485" spans="1:12">
      <c r="A1485" s="6">
        <v>83</v>
      </c>
      <c r="B1485" s="6">
        <v>15</v>
      </c>
      <c r="C1485" s="6">
        <v>49</v>
      </c>
      <c r="D1485" s="7">
        <v>28.92705913</v>
      </c>
      <c r="E1485" s="8">
        <f t="shared" si="112"/>
        <v>29</v>
      </c>
      <c r="F1485" s="7">
        <v>91.39356832</v>
      </c>
      <c r="G1485" s="8">
        <f t="shared" si="113"/>
        <v>91</v>
      </c>
      <c r="H1485" s="9">
        <v>6.4380081530000002</v>
      </c>
      <c r="I1485" s="8">
        <f t="shared" si="114"/>
        <v>6</v>
      </c>
      <c r="J1485" s="10">
        <v>23.200766860000002</v>
      </c>
      <c r="K1485" s="8">
        <f t="shared" si="115"/>
        <v>23</v>
      </c>
      <c r="L1485" s="5" t="s">
        <v>175</v>
      </c>
    </row>
    <row r="1486" spans="1:12">
      <c r="A1486" s="6">
        <v>120</v>
      </c>
      <c r="B1486" s="6">
        <v>16</v>
      </c>
      <c r="C1486" s="6">
        <v>51</v>
      </c>
      <c r="D1486" s="7">
        <v>27.999018329999998</v>
      </c>
      <c r="E1486" s="8">
        <f t="shared" si="112"/>
        <v>28</v>
      </c>
      <c r="F1486" s="7">
        <v>91.641930509999995</v>
      </c>
      <c r="G1486" s="8">
        <f t="shared" si="113"/>
        <v>92</v>
      </c>
      <c r="H1486" s="9">
        <v>6.5470419030000002</v>
      </c>
      <c r="I1486" s="8">
        <f t="shared" si="114"/>
        <v>7</v>
      </c>
      <c r="J1486" s="10">
        <v>23.286182480000001</v>
      </c>
      <c r="K1486" s="8">
        <f t="shared" si="115"/>
        <v>23</v>
      </c>
      <c r="L1486" s="5" t="s">
        <v>175</v>
      </c>
    </row>
    <row r="1487" spans="1:12">
      <c r="A1487" s="6">
        <v>111</v>
      </c>
      <c r="B1487" s="6">
        <v>5</v>
      </c>
      <c r="C1487" s="6">
        <v>50</v>
      </c>
      <c r="D1487" s="7">
        <v>27.59350075</v>
      </c>
      <c r="E1487" s="8">
        <f t="shared" si="112"/>
        <v>28</v>
      </c>
      <c r="F1487" s="7">
        <v>91.797429530000002</v>
      </c>
      <c r="G1487" s="8">
        <f t="shared" si="113"/>
        <v>92</v>
      </c>
      <c r="H1487" s="9">
        <v>6.3998914569999998</v>
      </c>
      <c r="I1487" s="8">
        <f t="shared" si="114"/>
        <v>6</v>
      </c>
      <c r="J1487" s="10">
        <v>24.842661230000001</v>
      </c>
      <c r="K1487" s="8">
        <f t="shared" si="115"/>
        <v>25</v>
      </c>
      <c r="L1487" s="5" t="s">
        <v>175</v>
      </c>
    </row>
    <row r="1488" spans="1:12">
      <c r="A1488" s="6">
        <v>85</v>
      </c>
      <c r="B1488" s="6">
        <v>21</v>
      </c>
      <c r="C1488" s="6">
        <v>47</v>
      </c>
      <c r="D1488" s="7">
        <v>29.87331077</v>
      </c>
      <c r="E1488" s="8">
        <f t="shared" si="112"/>
        <v>30</v>
      </c>
      <c r="F1488" s="7">
        <v>90.609324689999994</v>
      </c>
      <c r="G1488" s="8">
        <f t="shared" si="113"/>
        <v>91</v>
      </c>
      <c r="H1488" s="9">
        <v>6.1867703179999998</v>
      </c>
      <c r="I1488" s="8">
        <f t="shared" si="114"/>
        <v>6</v>
      </c>
      <c r="J1488" s="10">
        <v>24.697204809999999</v>
      </c>
      <c r="K1488" s="8">
        <f t="shared" si="115"/>
        <v>25</v>
      </c>
      <c r="L1488" s="5" t="s">
        <v>175</v>
      </c>
    </row>
    <row r="1489" spans="1:12">
      <c r="A1489" s="6">
        <v>90</v>
      </c>
      <c r="B1489" s="6">
        <v>23</v>
      </c>
      <c r="C1489" s="6">
        <v>54</v>
      </c>
      <c r="D1489" s="7">
        <v>28.558524649999999</v>
      </c>
      <c r="E1489" s="8">
        <f t="shared" si="112"/>
        <v>29</v>
      </c>
      <c r="F1489" s="7">
        <v>90.457730409999996</v>
      </c>
      <c r="G1489" s="8">
        <f t="shared" si="113"/>
        <v>90</v>
      </c>
      <c r="H1489" s="9">
        <v>6.1590208640000004</v>
      </c>
      <c r="I1489" s="8">
        <f t="shared" si="114"/>
        <v>6</v>
      </c>
      <c r="J1489" s="10">
        <v>27.265883460000001</v>
      </c>
      <c r="K1489" s="8">
        <f t="shared" si="115"/>
        <v>27</v>
      </c>
      <c r="L1489" s="5" t="s">
        <v>175</v>
      </c>
    </row>
    <row r="1490" spans="1:12">
      <c r="A1490" s="6">
        <v>99</v>
      </c>
      <c r="B1490" s="6">
        <v>29</v>
      </c>
      <c r="C1490" s="6">
        <v>55</v>
      </c>
      <c r="D1490" s="7">
        <v>29.19378695</v>
      </c>
      <c r="E1490" s="8">
        <f t="shared" si="112"/>
        <v>29</v>
      </c>
      <c r="F1490" s="7">
        <v>91.462410649999995</v>
      </c>
      <c r="G1490" s="8">
        <f t="shared" si="113"/>
        <v>91</v>
      </c>
      <c r="H1490" s="9">
        <v>6.6609548160000003</v>
      </c>
      <c r="I1490" s="8">
        <f t="shared" si="114"/>
        <v>7</v>
      </c>
      <c r="J1490" s="10">
        <v>26.48240255</v>
      </c>
      <c r="K1490" s="8">
        <f t="shared" si="115"/>
        <v>26</v>
      </c>
      <c r="L1490" s="5" t="s">
        <v>175</v>
      </c>
    </row>
    <row r="1491" spans="1:12">
      <c r="A1491" s="6">
        <v>102</v>
      </c>
      <c r="B1491" s="6">
        <v>11</v>
      </c>
      <c r="C1491" s="6">
        <v>47</v>
      </c>
      <c r="D1491" s="7">
        <v>27.987809840000001</v>
      </c>
      <c r="E1491" s="8">
        <f t="shared" si="112"/>
        <v>28</v>
      </c>
      <c r="F1491" s="7">
        <v>92.78226196</v>
      </c>
      <c r="G1491" s="8">
        <f t="shared" si="113"/>
        <v>93</v>
      </c>
      <c r="H1491" s="9">
        <v>6.5049069790000003</v>
      </c>
      <c r="I1491" s="8">
        <f t="shared" si="114"/>
        <v>7</v>
      </c>
      <c r="J1491" s="10">
        <v>27.145090339999999</v>
      </c>
      <c r="K1491" s="8">
        <f t="shared" si="115"/>
        <v>27</v>
      </c>
      <c r="L1491" s="5" t="s">
        <v>175</v>
      </c>
    </row>
    <row r="1492" spans="1:12">
      <c r="A1492" s="6">
        <v>80</v>
      </c>
      <c r="B1492" s="6">
        <v>18</v>
      </c>
      <c r="C1492" s="6">
        <v>51</v>
      </c>
      <c r="D1492" s="7">
        <v>28.053807039999999</v>
      </c>
      <c r="E1492" s="8">
        <f t="shared" si="112"/>
        <v>28</v>
      </c>
      <c r="F1492" s="7">
        <v>91.817587790000005</v>
      </c>
      <c r="G1492" s="8">
        <f t="shared" si="113"/>
        <v>92</v>
      </c>
      <c r="H1492" s="9">
        <v>6.7060532249999998</v>
      </c>
      <c r="I1492" s="8">
        <f t="shared" si="114"/>
        <v>7</v>
      </c>
      <c r="J1492" s="10">
        <v>20.765820869999999</v>
      </c>
      <c r="K1492" s="8">
        <f t="shared" si="115"/>
        <v>21</v>
      </c>
      <c r="L1492" s="5" t="s">
        <v>175</v>
      </c>
    </row>
    <row r="1493" spans="1:12">
      <c r="A1493" s="6">
        <v>87</v>
      </c>
      <c r="B1493" s="6">
        <v>21</v>
      </c>
      <c r="C1493" s="6">
        <v>52</v>
      </c>
      <c r="D1493" s="7">
        <v>27.350629600000001</v>
      </c>
      <c r="E1493" s="8">
        <f t="shared" si="112"/>
        <v>27</v>
      </c>
      <c r="F1493" s="7">
        <v>94.291195099999996</v>
      </c>
      <c r="G1493" s="8">
        <f t="shared" si="113"/>
        <v>94</v>
      </c>
      <c r="H1493" s="9">
        <v>6.0676654980000002</v>
      </c>
      <c r="I1493" s="8">
        <f t="shared" si="114"/>
        <v>6</v>
      </c>
      <c r="J1493" s="10">
        <v>27.21244021</v>
      </c>
      <c r="K1493" s="8">
        <f t="shared" si="115"/>
        <v>27</v>
      </c>
      <c r="L1493" s="5" t="s">
        <v>175</v>
      </c>
    </row>
    <row r="1494" spans="1:12">
      <c r="A1494" s="6">
        <v>114</v>
      </c>
      <c r="B1494" s="6">
        <v>8</v>
      </c>
      <c r="C1494" s="6">
        <v>52</v>
      </c>
      <c r="D1494" s="7">
        <v>29.340811080000002</v>
      </c>
      <c r="E1494" s="8">
        <f t="shared" si="112"/>
        <v>29</v>
      </c>
      <c r="F1494" s="7">
        <v>94.551353899999995</v>
      </c>
      <c r="G1494" s="8">
        <f t="shared" si="113"/>
        <v>95</v>
      </c>
      <c r="H1494" s="9">
        <v>6.4190830920000002</v>
      </c>
      <c r="I1494" s="8">
        <f t="shared" si="114"/>
        <v>6</v>
      </c>
      <c r="J1494" s="10">
        <v>28.22908103</v>
      </c>
      <c r="K1494" s="8">
        <f t="shared" si="115"/>
        <v>28</v>
      </c>
      <c r="L1494" s="5" t="s">
        <v>175</v>
      </c>
    </row>
    <row r="1495" spans="1:12">
      <c r="A1495" s="6">
        <v>99</v>
      </c>
      <c r="B1495" s="6">
        <v>6</v>
      </c>
      <c r="C1495" s="6">
        <v>46</v>
      </c>
      <c r="D1495" s="7">
        <v>28.61475136</v>
      </c>
      <c r="E1495" s="8">
        <f t="shared" si="112"/>
        <v>29</v>
      </c>
      <c r="F1495" s="7">
        <v>94.22253035</v>
      </c>
      <c r="G1495" s="8">
        <f t="shared" si="113"/>
        <v>94</v>
      </c>
      <c r="H1495" s="9">
        <v>6.3963786100000002</v>
      </c>
      <c r="I1495" s="8">
        <f t="shared" si="114"/>
        <v>6</v>
      </c>
      <c r="J1495" s="10">
        <v>28.98574189</v>
      </c>
      <c r="K1495" s="8">
        <f t="shared" si="115"/>
        <v>29</v>
      </c>
      <c r="L1495" s="5" t="s">
        <v>175</v>
      </c>
    </row>
    <row r="1496" spans="1:12">
      <c r="A1496" s="6">
        <v>89</v>
      </c>
      <c r="B1496" s="6">
        <v>25</v>
      </c>
      <c r="C1496" s="6">
        <v>50</v>
      </c>
      <c r="D1496" s="7">
        <v>27.04863538</v>
      </c>
      <c r="E1496" s="8">
        <f t="shared" si="112"/>
        <v>27</v>
      </c>
      <c r="F1496" s="7">
        <v>91.346850959999998</v>
      </c>
      <c r="G1496" s="8">
        <f t="shared" si="113"/>
        <v>91</v>
      </c>
      <c r="H1496" s="9">
        <v>6.3759233829999999</v>
      </c>
      <c r="I1496" s="8">
        <f t="shared" si="114"/>
        <v>6</v>
      </c>
      <c r="J1496" s="10">
        <v>25.081466859999999</v>
      </c>
      <c r="K1496" s="8">
        <f t="shared" si="115"/>
        <v>25</v>
      </c>
      <c r="L1496" s="5" t="s">
        <v>175</v>
      </c>
    </row>
    <row r="1497" spans="1:12">
      <c r="A1497" s="6">
        <v>96</v>
      </c>
      <c r="B1497" s="6">
        <v>13</v>
      </c>
      <c r="C1497" s="6">
        <v>55</v>
      </c>
      <c r="D1497" s="7">
        <v>29.527530500000001</v>
      </c>
      <c r="E1497" s="8">
        <f t="shared" si="112"/>
        <v>30</v>
      </c>
      <c r="F1497" s="7">
        <v>94.574594430000005</v>
      </c>
      <c r="G1497" s="8">
        <f t="shared" si="113"/>
        <v>95</v>
      </c>
      <c r="H1497" s="9">
        <v>6.7003377320000004</v>
      </c>
      <c r="I1497" s="8">
        <f t="shared" si="114"/>
        <v>7</v>
      </c>
      <c r="J1497" s="10">
        <v>21.13545688</v>
      </c>
      <c r="K1497" s="8">
        <f t="shared" si="115"/>
        <v>21</v>
      </c>
      <c r="L1497" s="5" t="s">
        <v>175</v>
      </c>
    </row>
    <row r="1498" spans="1:12">
      <c r="A1498" s="6">
        <v>82</v>
      </c>
      <c r="B1498" s="6">
        <v>26</v>
      </c>
      <c r="C1498" s="6">
        <v>47</v>
      </c>
      <c r="D1498" s="7">
        <v>28.50416396</v>
      </c>
      <c r="E1498" s="8">
        <f t="shared" si="112"/>
        <v>29</v>
      </c>
      <c r="F1498" s="7">
        <v>93.468064670000004</v>
      </c>
      <c r="G1498" s="8">
        <f t="shared" si="113"/>
        <v>93</v>
      </c>
      <c r="H1498" s="9">
        <v>6.5653126530000003</v>
      </c>
      <c r="I1498" s="8">
        <f t="shared" si="114"/>
        <v>7</v>
      </c>
      <c r="J1498" s="10">
        <v>24.200072420000001</v>
      </c>
      <c r="K1498" s="8">
        <f t="shared" si="115"/>
        <v>24</v>
      </c>
      <c r="L1498" s="5" t="s">
        <v>175</v>
      </c>
    </row>
    <row r="1499" spans="1:12">
      <c r="A1499" s="6">
        <v>106</v>
      </c>
      <c r="B1499" s="6">
        <v>21</v>
      </c>
      <c r="C1499" s="6">
        <v>52</v>
      </c>
      <c r="D1499" s="7">
        <v>28.895785879999998</v>
      </c>
      <c r="E1499" s="8">
        <f t="shared" si="112"/>
        <v>29</v>
      </c>
      <c r="F1499" s="7">
        <v>94.789930380000001</v>
      </c>
      <c r="G1499" s="8">
        <f t="shared" si="113"/>
        <v>95</v>
      </c>
      <c r="H1499" s="9">
        <v>6.286515359</v>
      </c>
      <c r="I1499" s="8">
        <f t="shared" si="114"/>
        <v>6</v>
      </c>
      <c r="J1499" s="10">
        <v>23.036250299999999</v>
      </c>
      <c r="K1499" s="8">
        <f t="shared" si="115"/>
        <v>23</v>
      </c>
      <c r="L1499" s="5" t="s">
        <v>175</v>
      </c>
    </row>
    <row r="1500" spans="1:12">
      <c r="A1500" s="6">
        <v>90</v>
      </c>
      <c r="B1500" s="6">
        <v>15</v>
      </c>
      <c r="C1500" s="6">
        <v>52</v>
      </c>
      <c r="D1500" s="7">
        <v>27.049274520000001</v>
      </c>
      <c r="E1500" s="8">
        <f t="shared" si="112"/>
        <v>27</v>
      </c>
      <c r="F1500" s="7">
        <v>91.382173100000003</v>
      </c>
      <c r="G1500" s="8">
        <f t="shared" si="113"/>
        <v>91</v>
      </c>
      <c r="H1500" s="9">
        <v>6.4480615779999999</v>
      </c>
      <c r="I1500" s="8">
        <f t="shared" si="114"/>
        <v>6</v>
      </c>
      <c r="J1500" s="10">
        <v>23.657474610000001</v>
      </c>
      <c r="K1500" s="8">
        <f t="shared" si="115"/>
        <v>24</v>
      </c>
      <c r="L1500" s="5" t="s">
        <v>175</v>
      </c>
    </row>
    <row r="1501" spans="1:12">
      <c r="A1501" s="6">
        <v>106</v>
      </c>
      <c r="B1501" s="6">
        <v>16</v>
      </c>
      <c r="C1501" s="6">
        <v>54</v>
      </c>
      <c r="D1501" s="7">
        <v>28.960178849999998</v>
      </c>
      <c r="E1501" s="8">
        <f t="shared" si="112"/>
        <v>29</v>
      </c>
      <c r="F1501" s="7">
        <v>91.69532178</v>
      </c>
      <c r="G1501" s="8">
        <f t="shared" si="113"/>
        <v>92</v>
      </c>
      <c r="H1501" s="9">
        <v>6.5858725079999996</v>
      </c>
      <c r="I1501" s="8">
        <f t="shared" si="114"/>
        <v>7</v>
      </c>
      <c r="J1501" s="10">
        <v>24.7458198</v>
      </c>
      <c r="K1501" s="8">
        <f t="shared" si="115"/>
        <v>25</v>
      </c>
      <c r="L1501" s="5" t="s">
        <v>175</v>
      </c>
    </row>
    <row r="1502" spans="1:12">
      <c r="A1502" s="6">
        <v>24</v>
      </c>
      <c r="B1502" s="6">
        <v>128</v>
      </c>
      <c r="C1502" s="6">
        <v>196</v>
      </c>
      <c r="D1502" s="7">
        <v>22.75088787</v>
      </c>
      <c r="E1502" s="8">
        <f t="shared" si="112"/>
        <v>23</v>
      </c>
      <c r="F1502" s="7">
        <v>90.694891720000001</v>
      </c>
      <c r="G1502" s="8">
        <f t="shared" si="113"/>
        <v>91</v>
      </c>
      <c r="H1502" s="9">
        <v>5.521466996</v>
      </c>
      <c r="I1502" s="8">
        <f t="shared" si="114"/>
        <v>6</v>
      </c>
      <c r="J1502" s="10">
        <v>110.4317855</v>
      </c>
      <c r="K1502" s="8">
        <f t="shared" si="115"/>
        <v>110</v>
      </c>
      <c r="L1502" s="5" t="s">
        <v>186</v>
      </c>
    </row>
    <row r="1503" spans="1:12">
      <c r="A1503" s="6">
        <v>7</v>
      </c>
      <c r="B1503" s="6">
        <v>144</v>
      </c>
      <c r="C1503" s="6">
        <v>197</v>
      </c>
      <c r="D1503" s="7">
        <v>23.849401400000001</v>
      </c>
      <c r="E1503" s="8">
        <f t="shared" si="112"/>
        <v>24</v>
      </c>
      <c r="F1503" s="7">
        <v>94.348149950000007</v>
      </c>
      <c r="G1503" s="8">
        <f t="shared" si="113"/>
        <v>94</v>
      </c>
      <c r="H1503" s="9">
        <v>6.1332205860000002</v>
      </c>
      <c r="I1503" s="8">
        <f t="shared" si="114"/>
        <v>6</v>
      </c>
      <c r="J1503" s="10">
        <v>114.0512495</v>
      </c>
      <c r="K1503" s="8">
        <f t="shared" si="115"/>
        <v>114</v>
      </c>
      <c r="L1503" s="5" t="s">
        <v>186</v>
      </c>
    </row>
    <row r="1504" spans="1:12">
      <c r="A1504" s="6">
        <v>14</v>
      </c>
      <c r="B1504" s="6">
        <v>128</v>
      </c>
      <c r="C1504" s="6">
        <v>205</v>
      </c>
      <c r="D1504" s="7">
        <v>22.608009880000001</v>
      </c>
      <c r="E1504" s="8">
        <f t="shared" si="112"/>
        <v>23</v>
      </c>
      <c r="F1504" s="7">
        <v>94.589006010000006</v>
      </c>
      <c r="G1504" s="8">
        <f t="shared" si="113"/>
        <v>95</v>
      </c>
      <c r="H1504" s="9">
        <v>6.2262895560000002</v>
      </c>
      <c r="I1504" s="8">
        <f t="shared" si="114"/>
        <v>6</v>
      </c>
      <c r="J1504" s="10">
        <v>116.0396587</v>
      </c>
      <c r="K1504" s="8">
        <f t="shared" si="115"/>
        <v>116</v>
      </c>
      <c r="L1504" s="5" t="s">
        <v>186</v>
      </c>
    </row>
    <row r="1505" spans="1:12">
      <c r="A1505" s="6">
        <v>8</v>
      </c>
      <c r="B1505" s="6">
        <v>120</v>
      </c>
      <c r="C1505" s="6">
        <v>201</v>
      </c>
      <c r="D1505" s="7">
        <v>21.186674190000002</v>
      </c>
      <c r="E1505" s="8">
        <f t="shared" si="112"/>
        <v>21</v>
      </c>
      <c r="F1505" s="7">
        <v>91.134356890000007</v>
      </c>
      <c r="G1505" s="8">
        <f t="shared" si="113"/>
        <v>91</v>
      </c>
      <c r="H1505" s="9">
        <v>6.3211521919999996</v>
      </c>
      <c r="I1505" s="8">
        <f t="shared" si="114"/>
        <v>6</v>
      </c>
      <c r="J1505" s="10">
        <v>122.233323</v>
      </c>
      <c r="K1505" s="8">
        <f t="shared" si="115"/>
        <v>122</v>
      </c>
      <c r="L1505" s="5" t="s">
        <v>186</v>
      </c>
    </row>
    <row r="1506" spans="1:12">
      <c r="A1506" s="6">
        <v>20</v>
      </c>
      <c r="B1506" s="6">
        <v>129</v>
      </c>
      <c r="C1506" s="6">
        <v>201</v>
      </c>
      <c r="D1506" s="7">
        <v>23.410447059999999</v>
      </c>
      <c r="E1506" s="8">
        <f t="shared" si="112"/>
        <v>23</v>
      </c>
      <c r="F1506" s="7">
        <v>91.69913296</v>
      </c>
      <c r="G1506" s="8">
        <f t="shared" si="113"/>
        <v>92</v>
      </c>
      <c r="H1506" s="9">
        <v>5.5879059670000002</v>
      </c>
      <c r="I1506" s="8">
        <f t="shared" si="114"/>
        <v>6</v>
      </c>
      <c r="J1506" s="10">
        <v>116.07779309999999</v>
      </c>
      <c r="K1506" s="8">
        <f t="shared" si="115"/>
        <v>116</v>
      </c>
      <c r="L1506" s="5" t="s">
        <v>186</v>
      </c>
    </row>
    <row r="1507" spans="1:12">
      <c r="A1507" s="6">
        <v>32</v>
      </c>
      <c r="B1507" s="6">
        <v>137</v>
      </c>
      <c r="C1507" s="6">
        <v>204</v>
      </c>
      <c r="D1507" s="7">
        <v>22.860066270000001</v>
      </c>
      <c r="E1507" s="8">
        <f t="shared" si="112"/>
        <v>23</v>
      </c>
      <c r="F1507" s="7">
        <v>93.128598949999997</v>
      </c>
      <c r="G1507" s="8">
        <f t="shared" si="113"/>
        <v>93</v>
      </c>
      <c r="H1507" s="9">
        <v>5.8241516930000001</v>
      </c>
      <c r="I1507" s="8">
        <f t="shared" si="114"/>
        <v>6</v>
      </c>
      <c r="J1507" s="10">
        <v>117.7296726</v>
      </c>
      <c r="K1507" s="8">
        <f t="shared" si="115"/>
        <v>118</v>
      </c>
      <c r="L1507" s="5" t="s">
        <v>186</v>
      </c>
    </row>
    <row r="1508" spans="1:12">
      <c r="A1508" s="6">
        <v>27</v>
      </c>
      <c r="B1508" s="6">
        <v>139</v>
      </c>
      <c r="C1508" s="6">
        <v>205</v>
      </c>
      <c r="D1508" s="7">
        <v>22.48403042</v>
      </c>
      <c r="E1508" s="8">
        <f t="shared" si="112"/>
        <v>22</v>
      </c>
      <c r="F1508" s="7">
        <v>93.408192459999995</v>
      </c>
      <c r="G1508" s="8">
        <f t="shared" si="113"/>
        <v>93</v>
      </c>
      <c r="H1508" s="9">
        <v>5.7721799459999996</v>
      </c>
      <c r="I1508" s="8">
        <f t="shared" si="114"/>
        <v>6</v>
      </c>
      <c r="J1508" s="10">
        <v>105.54736269999999</v>
      </c>
      <c r="K1508" s="8">
        <f t="shared" si="115"/>
        <v>106</v>
      </c>
      <c r="L1508" s="5" t="s">
        <v>186</v>
      </c>
    </row>
    <row r="1509" spans="1:12">
      <c r="A1509" s="6">
        <v>0</v>
      </c>
      <c r="B1509" s="6">
        <v>123</v>
      </c>
      <c r="C1509" s="6">
        <v>205</v>
      </c>
      <c r="D1509" s="7">
        <v>22.027754030000001</v>
      </c>
      <c r="E1509" s="8">
        <f t="shared" si="112"/>
        <v>22</v>
      </c>
      <c r="F1509" s="7">
        <v>92.961294620000004</v>
      </c>
      <c r="G1509" s="8">
        <f t="shared" si="113"/>
        <v>93</v>
      </c>
      <c r="H1509" s="9">
        <v>5.7909930520000001</v>
      </c>
      <c r="I1509" s="8">
        <f t="shared" si="114"/>
        <v>6</v>
      </c>
      <c r="J1509" s="10">
        <v>121.13491759999999</v>
      </c>
      <c r="K1509" s="8">
        <f t="shared" si="115"/>
        <v>121</v>
      </c>
      <c r="L1509" s="5" t="s">
        <v>186</v>
      </c>
    </row>
    <row r="1510" spans="1:12">
      <c r="A1510" s="6">
        <v>22</v>
      </c>
      <c r="B1510" s="6">
        <v>144</v>
      </c>
      <c r="C1510" s="6">
        <v>196</v>
      </c>
      <c r="D1510" s="7">
        <v>21.911913139999999</v>
      </c>
      <c r="E1510" s="8">
        <f t="shared" si="112"/>
        <v>22</v>
      </c>
      <c r="F1510" s="7">
        <v>91.687480629999996</v>
      </c>
      <c r="G1510" s="8">
        <f t="shared" si="113"/>
        <v>92</v>
      </c>
      <c r="H1510" s="9">
        <v>6.4992268209999997</v>
      </c>
      <c r="I1510" s="8">
        <f t="shared" si="114"/>
        <v>6</v>
      </c>
      <c r="J1510" s="10">
        <v>117.0761277</v>
      </c>
      <c r="K1510" s="8">
        <f t="shared" si="115"/>
        <v>117</v>
      </c>
      <c r="L1510" s="5" t="s">
        <v>186</v>
      </c>
    </row>
    <row r="1511" spans="1:12">
      <c r="A1511" s="6">
        <v>1</v>
      </c>
      <c r="B1511" s="6">
        <v>124</v>
      </c>
      <c r="C1511" s="6">
        <v>199</v>
      </c>
      <c r="D1511" s="7">
        <v>23.710591310000002</v>
      </c>
      <c r="E1511" s="8">
        <f t="shared" si="112"/>
        <v>24</v>
      </c>
      <c r="F1511" s="7">
        <v>93.273924149999999</v>
      </c>
      <c r="G1511" s="8">
        <f t="shared" si="113"/>
        <v>93</v>
      </c>
      <c r="H1511" s="9">
        <v>5.658473817</v>
      </c>
      <c r="I1511" s="8">
        <f t="shared" si="114"/>
        <v>6</v>
      </c>
      <c r="J1511" s="10">
        <v>112.66765890000001</v>
      </c>
      <c r="K1511" s="8">
        <f t="shared" si="115"/>
        <v>113</v>
      </c>
      <c r="L1511" s="5" t="s">
        <v>186</v>
      </c>
    </row>
    <row r="1512" spans="1:12">
      <c r="A1512" s="6">
        <v>30</v>
      </c>
      <c r="B1512" s="6">
        <v>122</v>
      </c>
      <c r="C1512" s="6">
        <v>197</v>
      </c>
      <c r="D1512" s="7">
        <v>21.37784654</v>
      </c>
      <c r="E1512" s="8">
        <f t="shared" si="112"/>
        <v>21</v>
      </c>
      <c r="F1512" s="7">
        <v>92.720437430000004</v>
      </c>
      <c r="G1512" s="8">
        <f t="shared" si="113"/>
        <v>93</v>
      </c>
      <c r="H1512" s="9">
        <v>5.5732413909999998</v>
      </c>
      <c r="I1512" s="8">
        <f t="shared" si="114"/>
        <v>6</v>
      </c>
      <c r="J1512" s="10">
        <v>106.1417017</v>
      </c>
      <c r="K1512" s="8">
        <f t="shared" si="115"/>
        <v>106</v>
      </c>
      <c r="L1512" s="5" t="s">
        <v>186</v>
      </c>
    </row>
    <row r="1513" spans="1:12">
      <c r="A1513" s="6">
        <v>29</v>
      </c>
      <c r="B1513" s="6">
        <v>121</v>
      </c>
      <c r="C1513" s="6">
        <v>196</v>
      </c>
      <c r="D1513" s="7">
        <v>22.848528330000001</v>
      </c>
      <c r="E1513" s="8">
        <f t="shared" si="112"/>
        <v>23</v>
      </c>
      <c r="F1513" s="7">
        <v>94.321302090000003</v>
      </c>
      <c r="G1513" s="8">
        <f t="shared" si="113"/>
        <v>94</v>
      </c>
      <c r="H1513" s="9">
        <v>6.0794972019999998</v>
      </c>
      <c r="I1513" s="8">
        <f t="shared" si="114"/>
        <v>6</v>
      </c>
      <c r="J1513" s="10">
        <v>123.5977843</v>
      </c>
      <c r="K1513" s="8">
        <f t="shared" si="115"/>
        <v>124</v>
      </c>
      <c r="L1513" s="5" t="s">
        <v>186</v>
      </c>
    </row>
    <row r="1514" spans="1:12">
      <c r="A1514" s="6">
        <v>13</v>
      </c>
      <c r="B1514" s="6">
        <v>126</v>
      </c>
      <c r="C1514" s="6">
        <v>204</v>
      </c>
      <c r="D1514" s="7">
        <v>23.109426500000001</v>
      </c>
      <c r="E1514" s="8">
        <f t="shared" si="112"/>
        <v>23</v>
      </c>
      <c r="F1514" s="7">
        <v>92.796308089999997</v>
      </c>
      <c r="G1514" s="8">
        <f t="shared" si="113"/>
        <v>93</v>
      </c>
      <c r="H1514" s="9">
        <v>6.3831802709999996</v>
      </c>
      <c r="I1514" s="8">
        <f t="shared" si="114"/>
        <v>6</v>
      </c>
      <c r="J1514" s="10">
        <v>108.183792</v>
      </c>
      <c r="K1514" s="8">
        <f t="shared" si="115"/>
        <v>108</v>
      </c>
      <c r="L1514" s="5" t="s">
        <v>186</v>
      </c>
    </row>
    <row r="1515" spans="1:12">
      <c r="A1515" s="6">
        <v>9</v>
      </c>
      <c r="B1515" s="6">
        <v>139</v>
      </c>
      <c r="C1515" s="6">
        <v>199</v>
      </c>
      <c r="D1515" s="7">
        <v>23.252308169999999</v>
      </c>
      <c r="E1515" s="8">
        <f t="shared" si="112"/>
        <v>23</v>
      </c>
      <c r="F1515" s="7">
        <v>94.54128292</v>
      </c>
      <c r="G1515" s="8">
        <f t="shared" si="113"/>
        <v>95</v>
      </c>
      <c r="H1515" s="9">
        <v>5.8674209959999999</v>
      </c>
      <c r="I1515" s="8">
        <f t="shared" si="114"/>
        <v>6</v>
      </c>
      <c r="J1515" s="10">
        <v>105.3558408</v>
      </c>
      <c r="K1515" s="8">
        <f t="shared" si="115"/>
        <v>105</v>
      </c>
      <c r="L1515" s="5" t="s">
        <v>186</v>
      </c>
    </row>
    <row r="1516" spans="1:12">
      <c r="A1516" s="6">
        <v>0</v>
      </c>
      <c r="B1516" s="6">
        <v>133</v>
      </c>
      <c r="C1516" s="6">
        <v>200</v>
      </c>
      <c r="D1516" s="7">
        <v>23.672877490000001</v>
      </c>
      <c r="E1516" s="8">
        <f t="shared" si="112"/>
        <v>24</v>
      </c>
      <c r="F1516" s="7">
        <v>90.4935574</v>
      </c>
      <c r="G1516" s="8">
        <f t="shared" si="113"/>
        <v>90</v>
      </c>
      <c r="H1516" s="9">
        <v>5.7084187220000002</v>
      </c>
      <c r="I1516" s="8">
        <f t="shared" si="114"/>
        <v>6</v>
      </c>
      <c r="J1516" s="10">
        <v>104.2298028</v>
      </c>
      <c r="K1516" s="8">
        <f t="shared" si="115"/>
        <v>104</v>
      </c>
      <c r="L1516" s="5" t="s">
        <v>186</v>
      </c>
    </row>
    <row r="1517" spans="1:12">
      <c r="A1517" s="6">
        <v>30</v>
      </c>
      <c r="B1517" s="6">
        <v>143</v>
      </c>
      <c r="C1517" s="6">
        <v>199</v>
      </c>
      <c r="D1517" s="7">
        <v>23.76881552</v>
      </c>
      <c r="E1517" s="8">
        <f t="shared" si="112"/>
        <v>24</v>
      </c>
      <c r="F1517" s="7">
        <v>90.598103019999996</v>
      </c>
      <c r="G1517" s="8">
        <f t="shared" si="113"/>
        <v>91</v>
      </c>
      <c r="H1517" s="9">
        <v>5.7983507999999997</v>
      </c>
      <c r="I1517" s="8">
        <f t="shared" si="114"/>
        <v>6</v>
      </c>
      <c r="J1517" s="10">
        <v>102.26485460000001</v>
      </c>
      <c r="K1517" s="8">
        <f t="shared" si="115"/>
        <v>102</v>
      </c>
      <c r="L1517" s="5" t="s">
        <v>186</v>
      </c>
    </row>
    <row r="1518" spans="1:12">
      <c r="A1518" s="6">
        <v>36</v>
      </c>
      <c r="B1518" s="6">
        <v>140</v>
      </c>
      <c r="C1518" s="6">
        <v>198</v>
      </c>
      <c r="D1518" s="7">
        <v>23.343864010000001</v>
      </c>
      <c r="E1518" s="8">
        <f t="shared" si="112"/>
        <v>23</v>
      </c>
      <c r="F1518" s="7">
        <v>91.476847050000003</v>
      </c>
      <c r="G1518" s="8">
        <f t="shared" si="113"/>
        <v>91</v>
      </c>
      <c r="H1518" s="9">
        <v>6.2818838399999999</v>
      </c>
      <c r="I1518" s="8">
        <f t="shared" si="114"/>
        <v>6</v>
      </c>
      <c r="J1518" s="10">
        <v>104.4267991</v>
      </c>
      <c r="K1518" s="8">
        <f t="shared" si="115"/>
        <v>104</v>
      </c>
      <c r="L1518" s="5" t="s">
        <v>186</v>
      </c>
    </row>
    <row r="1519" spans="1:12">
      <c r="A1519" s="6">
        <v>37</v>
      </c>
      <c r="B1519" s="6">
        <v>137</v>
      </c>
      <c r="C1519" s="6">
        <v>199</v>
      </c>
      <c r="D1519" s="7">
        <v>22.639464409999999</v>
      </c>
      <c r="E1519" s="8">
        <f t="shared" si="112"/>
        <v>23</v>
      </c>
      <c r="F1519" s="7">
        <v>90.184516450000004</v>
      </c>
      <c r="G1519" s="8">
        <f t="shared" si="113"/>
        <v>90</v>
      </c>
      <c r="H1519" s="9">
        <v>5.6979455220000004</v>
      </c>
      <c r="I1519" s="8">
        <f t="shared" si="114"/>
        <v>6</v>
      </c>
      <c r="J1519" s="10">
        <v>108.3405879</v>
      </c>
      <c r="K1519" s="8">
        <f t="shared" si="115"/>
        <v>108</v>
      </c>
      <c r="L1519" s="5" t="s">
        <v>186</v>
      </c>
    </row>
    <row r="1520" spans="1:12">
      <c r="A1520" s="6">
        <v>33</v>
      </c>
      <c r="B1520" s="6">
        <v>121</v>
      </c>
      <c r="C1520" s="6">
        <v>203</v>
      </c>
      <c r="D1520" s="7">
        <v>22.45696744</v>
      </c>
      <c r="E1520" s="8">
        <f t="shared" si="112"/>
        <v>22</v>
      </c>
      <c r="F1520" s="7">
        <v>94.762853849999999</v>
      </c>
      <c r="G1520" s="8">
        <f t="shared" si="113"/>
        <v>95</v>
      </c>
      <c r="H1520" s="9">
        <v>5.6059340869999996</v>
      </c>
      <c r="I1520" s="8">
        <f t="shared" si="114"/>
        <v>6</v>
      </c>
      <c r="J1520" s="10">
        <v>114.8407725</v>
      </c>
      <c r="K1520" s="8">
        <f t="shared" si="115"/>
        <v>115</v>
      </c>
      <c r="L1520" s="5" t="s">
        <v>186</v>
      </c>
    </row>
    <row r="1521" spans="1:12">
      <c r="A1521" s="6">
        <v>7</v>
      </c>
      <c r="B1521" s="6">
        <v>144</v>
      </c>
      <c r="C1521" s="6">
        <v>195</v>
      </c>
      <c r="D1521" s="7">
        <v>22.96388477</v>
      </c>
      <c r="E1521" s="8">
        <f t="shared" si="112"/>
        <v>23</v>
      </c>
      <c r="F1521" s="7">
        <v>93.580659949999998</v>
      </c>
      <c r="G1521" s="8">
        <f t="shared" si="113"/>
        <v>94</v>
      </c>
      <c r="H1521" s="9">
        <v>5.8564810500000002</v>
      </c>
      <c r="I1521" s="8">
        <f t="shared" si="114"/>
        <v>6</v>
      </c>
      <c r="J1521" s="10">
        <v>104.6472986</v>
      </c>
      <c r="K1521" s="8">
        <f t="shared" si="115"/>
        <v>105</v>
      </c>
      <c r="L1521" s="5" t="s">
        <v>186</v>
      </c>
    </row>
    <row r="1522" spans="1:12">
      <c r="A1522" s="6">
        <v>35</v>
      </c>
      <c r="B1522" s="6">
        <v>128</v>
      </c>
      <c r="C1522" s="6">
        <v>205</v>
      </c>
      <c r="D1522" s="7">
        <v>21.072734390000001</v>
      </c>
      <c r="E1522" s="8">
        <f t="shared" si="112"/>
        <v>21</v>
      </c>
      <c r="F1522" s="7">
        <v>93.565859849999995</v>
      </c>
      <c r="G1522" s="8">
        <f t="shared" si="113"/>
        <v>94</v>
      </c>
      <c r="H1522" s="9">
        <v>6.041053829</v>
      </c>
      <c r="I1522" s="8">
        <f t="shared" si="114"/>
        <v>6</v>
      </c>
      <c r="J1522" s="10">
        <v>107.8737015</v>
      </c>
      <c r="K1522" s="8">
        <f t="shared" si="115"/>
        <v>108</v>
      </c>
      <c r="L1522" s="5" t="s">
        <v>186</v>
      </c>
    </row>
    <row r="1523" spans="1:12">
      <c r="A1523" s="6">
        <v>29</v>
      </c>
      <c r="B1523" s="6">
        <v>128</v>
      </c>
      <c r="C1523" s="6">
        <v>198</v>
      </c>
      <c r="D1523" s="7">
        <v>22.440750210000001</v>
      </c>
      <c r="E1523" s="8">
        <f t="shared" si="112"/>
        <v>22</v>
      </c>
      <c r="F1523" s="7">
        <v>92.707851149999996</v>
      </c>
      <c r="G1523" s="8">
        <f t="shared" si="113"/>
        <v>93</v>
      </c>
      <c r="H1523" s="9">
        <v>5.685062404</v>
      </c>
      <c r="I1523" s="8">
        <f t="shared" si="114"/>
        <v>6</v>
      </c>
      <c r="J1523" s="10">
        <v>121.4977331</v>
      </c>
      <c r="K1523" s="8">
        <f t="shared" si="115"/>
        <v>121</v>
      </c>
      <c r="L1523" s="5" t="s">
        <v>186</v>
      </c>
    </row>
    <row r="1524" spans="1:12">
      <c r="A1524" s="6">
        <v>2</v>
      </c>
      <c r="B1524" s="6">
        <v>143</v>
      </c>
      <c r="C1524" s="6">
        <v>196</v>
      </c>
      <c r="D1524" s="7">
        <v>22.71271308</v>
      </c>
      <c r="E1524" s="8">
        <f t="shared" si="112"/>
        <v>23</v>
      </c>
      <c r="F1524" s="7">
        <v>90.452617459999999</v>
      </c>
      <c r="G1524" s="8">
        <f t="shared" si="113"/>
        <v>90</v>
      </c>
      <c r="H1524" s="9">
        <v>5.6694890649999996</v>
      </c>
      <c r="I1524" s="8">
        <f t="shared" si="114"/>
        <v>6</v>
      </c>
      <c r="J1524" s="10">
        <v>109.88525970000001</v>
      </c>
      <c r="K1524" s="8">
        <f t="shared" si="115"/>
        <v>110</v>
      </c>
      <c r="L1524" s="5" t="s">
        <v>186</v>
      </c>
    </row>
    <row r="1525" spans="1:12">
      <c r="A1525" s="6">
        <v>34</v>
      </c>
      <c r="B1525" s="6">
        <v>140</v>
      </c>
      <c r="C1525" s="6">
        <v>198</v>
      </c>
      <c r="D1525" s="7">
        <v>21.704169650000001</v>
      </c>
      <c r="E1525" s="8">
        <f t="shared" si="112"/>
        <v>22</v>
      </c>
      <c r="F1525" s="7">
        <v>93.440062879999999</v>
      </c>
      <c r="G1525" s="8">
        <f t="shared" si="113"/>
        <v>93</v>
      </c>
      <c r="H1525" s="9">
        <v>5.7517073419999996</v>
      </c>
      <c r="I1525" s="8">
        <f t="shared" si="114"/>
        <v>6</v>
      </c>
      <c r="J1525" s="10">
        <v>115.17813959999999</v>
      </c>
      <c r="K1525" s="8">
        <f t="shared" si="115"/>
        <v>115</v>
      </c>
      <c r="L1525" s="5" t="s">
        <v>186</v>
      </c>
    </row>
    <row r="1526" spans="1:12">
      <c r="A1526" s="6">
        <v>29</v>
      </c>
      <c r="B1526" s="6">
        <v>144</v>
      </c>
      <c r="C1526" s="6">
        <v>204</v>
      </c>
      <c r="D1526" s="7">
        <v>22.43324518</v>
      </c>
      <c r="E1526" s="8">
        <f t="shared" si="112"/>
        <v>22</v>
      </c>
      <c r="F1526" s="7">
        <v>92.48667725</v>
      </c>
      <c r="G1526" s="8">
        <f t="shared" si="113"/>
        <v>92</v>
      </c>
      <c r="H1526" s="9">
        <v>5.8004489509999999</v>
      </c>
      <c r="I1526" s="8">
        <f t="shared" si="114"/>
        <v>6</v>
      </c>
      <c r="J1526" s="10">
        <v>119.10251890000001</v>
      </c>
      <c r="K1526" s="8">
        <f t="shared" si="115"/>
        <v>119</v>
      </c>
      <c r="L1526" s="5" t="s">
        <v>186</v>
      </c>
    </row>
    <row r="1527" spans="1:12">
      <c r="A1527" s="6">
        <v>32</v>
      </c>
      <c r="B1527" s="6">
        <v>141</v>
      </c>
      <c r="C1527" s="6">
        <v>203</v>
      </c>
      <c r="D1527" s="7">
        <v>21.259410519999999</v>
      </c>
      <c r="E1527" s="8">
        <f t="shared" si="112"/>
        <v>21</v>
      </c>
      <c r="F1527" s="7">
        <v>92.844162339999997</v>
      </c>
      <c r="G1527" s="8">
        <f t="shared" si="113"/>
        <v>93</v>
      </c>
      <c r="H1527" s="9">
        <v>5.8213477689999999</v>
      </c>
      <c r="I1527" s="8">
        <f t="shared" si="114"/>
        <v>6</v>
      </c>
      <c r="J1527" s="10">
        <v>109.0658471</v>
      </c>
      <c r="K1527" s="8">
        <f t="shared" si="115"/>
        <v>109</v>
      </c>
      <c r="L1527" s="5" t="s">
        <v>186</v>
      </c>
    </row>
    <row r="1528" spans="1:12">
      <c r="A1528" s="6">
        <v>13</v>
      </c>
      <c r="B1528" s="6">
        <v>144</v>
      </c>
      <c r="C1528" s="6">
        <v>197</v>
      </c>
      <c r="D1528" s="7">
        <v>22.921570599999999</v>
      </c>
      <c r="E1528" s="8">
        <f t="shared" si="112"/>
        <v>23</v>
      </c>
      <c r="F1528" s="7">
        <v>94.896134430000004</v>
      </c>
      <c r="G1528" s="8">
        <f t="shared" si="113"/>
        <v>95</v>
      </c>
      <c r="H1528" s="9">
        <v>6.2802226699999997</v>
      </c>
      <c r="I1528" s="8">
        <f t="shared" si="114"/>
        <v>6</v>
      </c>
      <c r="J1528" s="10">
        <v>105.6941544</v>
      </c>
      <c r="K1528" s="8">
        <f t="shared" si="115"/>
        <v>106</v>
      </c>
      <c r="L1528" s="5" t="s">
        <v>186</v>
      </c>
    </row>
    <row r="1529" spans="1:12">
      <c r="A1529" s="6">
        <v>25</v>
      </c>
      <c r="B1529" s="6">
        <v>143</v>
      </c>
      <c r="C1529" s="6">
        <v>198</v>
      </c>
      <c r="D1529" s="7">
        <v>22.81212536</v>
      </c>
      <c r="E1529" s="8">
        <f t="shared" si="112"/>
        <v>23</v>
      </c>
      <c r="F1529" s="7">
        <v>91.518617050000003</v>
      </c>
      <c r="G1529" s="8">
        <f t="shared" si="113"/>
        <v>92</v>
      </c>
      <c r="H1529" s="9">
        <v>6.0273144009999999</v>
      </c>
      <c r="I1529" s="8">
        <f t="shared" si="114"/>
        <v>6</v>
      </c>
      <c r="J1529" s="10">
        <v>107.855225</v>
      </c>
      <c r="K1529" s="8">
        <f t="shared" si="115"/>
        <v>108</v>
      </c>
      <c r="L1529" s="5" t="s">
        <v>186</v>
      </c>
    </row>
    <row r="1530" spans="1:12">
      <c r="A1530" s="6">
        <v>9</v>
      </c>
      <c r="B1530" s="6">
        <v>137</v>
      </c>
      <c r="C1530" s="6">
        <v>200</v>
      </c>
      <c r="D1530" s="7">
        <v>21.121520709999999</v>
      </c>
      <c r="E1530" s="8">
        <f t="shared" si="112"/>
        <v>21</v>
      </c>
      <c r="F1530" s="7">
        <v>90.687876799999998</v>
      </c>
      <c r="G1530" s="8">
        <f t="shared" si="113"/>
        <v>91</v>
      </c>
      <c r="H1530" s="9">
        <v>5.6366873929999999</v>
      </c>
      <c r="I1530" s="8">
        <f t="shared" si="114"/>
        <v>6</v>
      </c>
      <c r="J1530" s="10">
        <v>102.8017203</v>
      </c>
      <c r="K1530" s="8">
        <f t="shared" si="115"/>
        <v>103</v>
      </c>
      <c r="L1530" s="5" t="s">
        <v>186</v>
      </c>
    </row>
    <row r="1531" spans="1:12">
      <c r="A1531" s="6">
        <v>6</v>
      </c>
      <c r="B1531" s="6">
        <v>144</v>
      </c>
      <c r="C1531" s="6">
        <v>198</v>
      </c>
      <c r="D1531" s="7">
        <v>21.114786720000001</v>
      </c>
      <c r="E1531" s="8">
        <f t="shared" si="112"/>
        <v>21</v>
      </c>
      <c r="F1531" s="7">
        <v>90.315286929999999</v>
      </c>
      <c r="G1531" s="8">
        <f t="shared" si="113"/>
        <v>90</v>
      </c>
      <c r="H1531" s="9">
        <v>5.559363609</v>
      </c>
      <c r="I1531" s="8">
        <f t="shared" si="114"/>
        <v>6</v>
      </c>
      <c r="J1531" s="10">
        <v>104.5086618</v>
      </c>
      <c r="K1531" s="8">
        <f t="shared" si="115"/>
        <v>105</v>
      </c>
      <c r="L1531" s="5" t="s">
        <v>186</v>
      </c>
    </row>
    <row r="1532" spans="1:12">
      <c r="A1532" s="6">
        <v>37</v>
      </c>
      <c r="B1532" s="6">
        <v>126</v>
      </c>
      <c r="C1532" s="6">
        <v>196</v>
      </c>
      <c r="D1532" s="7">
        <v>23.59997268</v>
      </c>
      <c r="E1532" s="8">
        <f t="shared" si="112"/>
        <v>24</v>
      </c>
      <c r="F1532" s="7">
        <v>90.975976650000007</v>
      </c>
      <c r="G1532" s="8">
        <f t="shared" si="113"/>
        <v>91</v>
      </c>
      <c r="H1532" s="9">
        <v>5.5964494929999997</v>
      </c>
      <c r="I1532" s="8">
        <f t="shared" si="114"/>
        <v>6</v>
      </c>
      <c r="J1532" s="10">
        <v>107.1728191</v>
      </c>
      <c r="K1532" s="8">
        <f t="shared" si="115"/>
        <v>107</v>
      </c>
      <c r="L1532" s="5" t="s">
        <v>186</v>
      </c>
    </row>
    <row r="1533" spans="1:12">
      <c r="A1533" s="6">
        <v>2</v>
      </c>
      <c r="B1533" s="6">
        <v>120</v>
      </c>
      <c r="C1533" s="6">
        <v>203</v>
      </c>
      <c r="D1533" s="7">
        <v>23.126526519999999</v>
      </c>
      <c r="E1533" s="8">
        <f t="shared" si="112"/>
        <v>23</v>
      </c>
      <c r="F1533" s="7">
        <v>94.712033059999996</v>
      </c>
      <c r="G1533" s="8">
        <f t="shared" si="113"/>
        <v>95</v>
      </c>
      <c r="H1533" s="9">
        <v>5.8934929990000002</v>
      </c>
      <c r="I1533" s="8">
        <f t="shared" si="114"/>
        <v>6</v>
      </c>
      <c r="J1533" s="10">
        <v>108.6211833</v>
      </c>
      <c r="K1533" s="8">
        <f t="shared" si="115"/>
        <v>109</v>
      </c>
      <c r="L1533" s="5" t="s">
        <v>186</v>
      </c>
    </row>
    <row r="1534" spans="1:12">
      <c r="A1534" s="6">
        <v>11</v>
      </c>
      <c r="B1534" s="6">
        <v>143</v>
      </c>
      <c r="C1534" s="6">
        <v>197</v>
      </c>
      <c r="D1534" s="7">
        <v>22.984589069999998</v>
      </c>
      <c r="E1534" s="8">
        <f t="shared" si="112"/>
        <v>23</v>
      </c>
      <c r="F1534" s="7">
        <v>93.3204487</v>
      </c>
      <c r="G1534" s="8">
        <f t="shared" si="113"/>
        <v>93</v>
      </c>
      <c r="H1534" s="9">
        <v>5.8757185160000001</v>
      </c>
      <c r="I1534" s="8">
        <f t="shared" si="114"/>
        <v>6</v>
      </c>
      <c r="J1534" s="10">
        <v>122.1952483</v>
      </c>
      <c r="K1534" s="8">
        <f t="shared" si="115"/>
        <v>122</v>
      </c>
      <c r="L1534" s="5" t="s">
        <v>186</v>
      </c>
    </row>
    <row r="1535" spans="1:12">
      <c r="A1535" s="6">
        <v>10</v>
      </c>
      <c r="B1535" s="6">
        <v>141</v>
      </c>
      <c r="C1535" s="6">
        <v>201</v>
      </c>
      <c r="D1535" s="7">
        <v>22.126593870000001</v>
      </c>
      <c r="E1535" s="8">
        <f t="shared" si="112"/>
        <v>22</v>
      </c>
      <c r="F1535" s="7">
        <v>90.978182770000004</v>
      </c>
      <c r="G1535" s="8">
        <f t="shared" si="113"/>
        <v>91</v>
      </c>
      <c r="H1535" s="9">
        <v>6.3860214239999999</v>
      </c>
      <c r="I1535" s="8">
        <f t="shared" si="114"/>
        <v>6</v>
      </c>
      <c r="J1535" s="10">
        <v>104.54122750000001</v>
      </c>
      <c r="K1535" s="8">
        <f t="shared" si="115"/>
        <v>105</v>
      </c>
      <c r="L1535" s="5" t="s">
        <v>186</v>
      </c>
    </row>
    <row r="1536" spans="1:12">
      <c r="A1536" s="6">
        <v>24</v>
      </c>
      <c r="B1536" s="6">
        <v>142</v>
      </c>
      <c r="C1536" s="6">
        <v>202</v>
      </c>
      <c r="D1536" s="7">
        <v>22.537797269999999</v>
      </c>
      <c r="E1536" s="8">
        <f t="shared" si="112"/>
        <v>23</v>
      </c>
      <c r="F1536" s="7">
        <v>91.481357860000003</v>
      </c>
      <c r="G1536" s="8">
        <f t="shared" si="113"/>
        <v>91</v>
      </c>
      <c r="H1536" s="9">
        <v>5.7108198620000001</v>
      </c>
      <c r="I1536" s="8">
        <f t="shared" si="114"/>
        <v>6</v>
      </c>
      <c r="J1536" s="10">
        <v>101.8474768</v>
      </c>
      <c r="K1536" s="8">
        <f t="shared" si="115"/>
        <v>102</v>
      </c>
      <c r="L1536" s="5" t="s">
        <v>186</v>
      </c>
    </row>
    <row r="1537" spans="1:12">
      <c r="A1537" s="6">
        <v>23</v>
      </c>
      <c r="B1537" s="6">
        <v>138</v>
      </c>
      <c r="C1537" s="6">
        <v>195</v>
      </c>
      <c r="D1537" s="7">
        <v>22.490951039999999</v>
      </c>
      <c r="E1537" s="8">
        <f t="shared" si="112"/>
        <v>22</v>
      </c>
      <c r="F1537" s="7">
        <v>91.702927459999998</v>
      </c>
      <c r="G1537" s="8">
        <f t="shared" si="113"/>
        <v>92</v>
      </c>
      <c r="H1537" s="9">
        <v>5.7959857159999997</v>
      </c>
      <c r="I1537" s="8">
        <f t="shared" si="114"/>
        <v>6</v>
      </c>
      <c r="J1537" s="10">
        <v>124.3915101</v>
      </c>
      <c r="K1537" s="8">
        <f t="shared" si="115"/>
        <v>124</v>
      </c>
      <c r="L1537" s="5" t="s">
        <v>186</v>
      </c>
    </row>
    <row r="1538" spans="1:12">
      <c r="A1538" s="6">
        <v>18</v>
      </c>
      <c r="B1538" s="6">
        <v>125</v>
      </c>
      <c r="C1538" s="6">
        <v>204</v>
      </c>
      <c r="D1538" s="7">
        <v>22.35548159</v>
      </c>
      <c r="E1538" s="8">
        <f t="shared" si="112"/>
        <v>22</v>
      </c>
      <c r="F1538" s="7">
        <v>94.478117549999993</v>
      </c>
      <c r="G1538" s="8">
        <f t="shared" si="113"/>
        <v>94</v>
      </c>
      <c r="H1538" s="9">
        <v>6.0466736189999999</v>
      </c>
      <c r="I1538" s="8">
        <f t="shared" si="114"/>
        <v>6</v>
      </c>
      <c r="J1538" s="10">
        <v>116.7366261</v>
      </c>
      <c r="K1538" s="8">
        <f t="shared" si="115"/>
        <v>117</v>
      </c>
      <c r="L1538" s="5" t="s">
        <v>186</v>
      </c>
    </row>
    <row r="1539" spans="1:12">
      <c r="A1539" s="6">
        <v>13</v>
      </c>
      <c r="B1539" s="6">
        <v>121</v>
      </c>
      <c r="C1539" s="6">
        <v>196</v>
      </c>
      <c r="D1539" s="7">
        <v>22.207009889999998</v>
      </c>
      <c r="E1539" s="8">
        <f t="shared" ref="E1539:E1602" si="116">ROUND(D1539, 0)</f>
        <v>22</v>
      </c>
      <c r="F1539" s="7">
        <v>93.505741630000003</v>
      </c>
      <c r="G1539" s="8">
        <f t="shared" ref="G1539:G1602" si="117">ROUND(F1539, 0)</f>
        <v>94</v>
      </c>
      <c r="H1539" s="9">
        <v>6.4433829129999998</v>
      </c>
      <c r="I1539" s="8">
        <f t="shared" ref="I1539:I1602" si="118">ROUND(H1539, 0)</f>
        <v>6</v>
      </c>
      <c r="J1539" s="10">
        <v>120.1593771</v>
      </c>
      <c r="K1539" s="8">
        <f t="shared" ref="K1539:K1602" si="119">ROUND(J1539, 0)</f>
        <v>120</v>
      </c>
      <c r="L1539" s="5" t="s">
        <v>186</v>
      </c>
    </row>
    <row r="1540" spans="1:12">
      <c r="A1540" s="6">
        <v>26</v>
      </c>
      <c r="B1540" s="6">
        <v>122</v>
      </c>
      <c r="C1540" s="6">
        <v>202</v>
      </c>
      <c r="D1540" s="7">
        <v>22.445169880000002</v>
      </c>
      <c r="E1540" s="8">
        <f t="shared" si="116"/>
        <v>22</v>
      </c>
      <c r="F1540" s="7">
        <v>94.737635139999995</v>
      </c>
      <c r="G1540" s="8">
        <f t="shared" si="117"/>
        <v>95</v>
      </c>
      <c r="H1540" s="9">
        <v>5.6172271839999999</v>
      </c>
      <c r="I1540" s="8">
        <f t="shared" si="118"/>
        <v>6</v>
      </c>
      <c r="J1540" s="10">
        <v>107.18432730000001</v>
      </c>
      <c r="K1540" s="8">
        <f t="shared" si="119"/>
        <v>107</v>
      </c>
      <c r="L1540" s="5" t="s">
        <v>186</v>
      </c>
    </row>
    <row r="1541" spans="1:12">
      <c r="A1541" s="6">
        <v>28</v>
      </c>
      <c r="B1541" s="6">
        <v>123</v>
      </c>
      <c r="C1541" s="6">
        <v>202</v>
      </c>
      <c r="D1541" s="7">
        <v>22.766430289999999</v>
      </c>
      <c r="E1541" s="8">
        <f t="shared" si="116"/>
        <v>23</v>
      </c>
      <c r="F1541" s="7">
        <v>92.124385189999998</v>
      </c>
      <c r="G1541" s="8">
        <f t="shared" si="117"/>
        <v>92</v>
      </c>
      <c r="H1541" s="9">
        <v>6.4422892940000001</v>
      </c>
      <c r="I1541" s="8">
        <f t="shared" si="118"/>
        <v>6</v>
      </c>
      <c r="J1541" s="10">
        <v>120.4359949</v>
      </c>
      <c r="K1541" s="8">
        <f t="shared" si="119"/>
        <v>120</v>
      </c>
      <c r="L1541" s="5" t="s">
        <v>186</v>
      </c>
    </row>
    <row r="1542" spans="1:12">
      <c r="A1542" s="6">
        <v>26</v>
      </c>
      <c r="B1542" s="6">
        <v>121</v>
      </c>
      <c r="C1542" s="6">
        <v>201</v>
      </c>
      <c r="D1542" s="7">
        <v>22.191094119999999</v>
      </c>
      <c r="E1542" s="8">
        <f t="shared" si="116"/>
        <v>22</v>
      </c>
      <c r="F1542" s="7">
        <v>90.025751159999999</v>
      </c>
      <c r="G1542" s="8">
        <f t="shared" si="117"/>
        <v>90</v>
      </c>
      <c r="H1542" s="9">
        <v>6.1620343709999998</v>
      </c>
      <c r="I1542" s="8">
        <f t="shared" si="118"/>
        <v>6</v>
      </c>
      <c r="J1542" s="10">
        <v>112.3126628</v>
      </c>
      <c r="K1542" s="8">
        <f t="shared" si="119"/>
        <v>112</v>
      </c>
      <c r="L1542" s="5" t="s">
        <v>186</v>
      </c>
    </row>
    <row r="1543" spans="1:12">
      <c r="A1543" s="6">
        <v>21</v>
      </c>
      <c r="B1543" s="6">
        <v>137</v>
      </c>
      <c r="C1543" s="6">
        <v>196</v>
      </c>
      <c r="D1543" s="7">
        <v>23.6119202</v>
      </c>
      <c r="E1543" s="8">
        <f t="shared" si="116"/>
        <v>24</v>
      </c>
      <c r="F1543" s="7">
        <v>91.702938489999994</v>
      </c>
      <c r="G1543" s="8">
        <f t="shared" si="117"/>
        <v>92</v>
      </c>
      <c r="H1543" s="9">
        <v>5.8127818060000003</v>
      </c>
      <c r="I1543" s="8">
        <f t="shared" si="118"/>
        <v>6</v>
      </c>
      <c r="J1543" s="10">
        <v>123.5900822</v>
      </c>
      <c r="K1543" s="8">
        <f t="shared" si="119"/>
        <v>124</v>
      </c>
      <c r="L1543" s="5" t="s">
        <v>186</v>
      </c>
    </row>
    <row r="1544" spans="1:12">
      <c r="A1544" s="6">
        <v>21</v>
      </c>
      <c r="B1544" s="6">
        <v>135</v>
      </c>
      <c r="C1544" s="6">
        <v>198</v>
      </c>
      <c r="D1544" s="7">
        <v>23.860870540000001</v>
      </c>
      <c r="E1544" s="8">
        <f t="shared" si="116"/>
        <v>24</v>
      </c>
      <c r="F1544" s="7">
        <v>94.920481120000005</v>
      </c>
      <c r="G1544" s="8">
        <f t="shared" si="117"/>
        <v>95</v>
      </c>
      <c r="H1544" s="9">
        <v>5.7650151259999998</v>
      </c>
      <c r="I1544" s="8">
        <f t="shared" si="118"/>
        <v>6</v>
      </c>
      <c r="J1544" s="10">
        <v>105.0241329</v>
      </c>
      <c r="K1544" s="8">
        <f t="shared" si="119"/>
        <v>105</v>
      </c>
      <c r="L1544" s="5" t="s">
        <v>186</v>
      </c>
    </row>
    <row r="1545" spans="1:12">
      <c r="A1545" s="6">
        <v>5</v>
      </c>
      <c r="B1545" s="6">
        <v>144</v>
      </c>
      <c r="C1545" s="6">
        <v>205</v>
      </c>
      <c r="D1545" s="7">
        <v>21.421772310000001</v>
      </c>
      <c r="E1545" s="8">
        <f t="shared" si="116"/>
        <v>21</v>
      </c>
      <c r="F1545" s="7">
        <v>92.626653090000005</v>
      </c>
      <c r="G1545" s="8">
        <f t="shared" si="117"/>
        <v>93</v>
      </c>
      <c r="H1545" s="9">
        <v>6.1849225739999998</v>
      </c>
      <c r="I1545" s="8">
        <f t="shared" si="118"/>
        <v>6</v>
      </c>
      <c r="J1545" s="10">
        <v>102.80456580000001</v>
      </c>
      <c r="K1545" s="8">
        <f t="shared" si="119"/>
        <v>103</v>
      </c>
      <c r="L1545" s="5" t="s">
        <v>186</v>
      </c>
    </row>
    <row r="1546" spans="1:12">
      <c r="A1546" s="6">
        <v>2</v>
      </c>
      <c r="B1546" s="6">
        <v>123</v>
      </c>
      <c r="C1546" s="6">
        <v>205</v>
      </c>
      <c r="D1546" s="7">
        <v>22.366292529999999</v>
      </c>
      <c r="E1546" s="8">
        <f t="shared" si="116"/>
        <v>22</v>
      </c>
      <c r="F1546" s="7">
        <v>90.785724669999993</v>
      </c>
      <c r="G1546" s="8">
        <f t="shared" si="117"/>
        <v>91</v>
      </c>
      <c r="H1546" s="9">
        <v>5.739652177</v>
      </c>
      <c r="I1546" s="8">
        <f t="shared" si="118"/>
        <v>6</v>
      </c>
      <c r="J1546" s="10">
        <v>124.9831618</v>
      </c>
      <c r="K1546" s="8">
        <f t="shared" si="119"/>
        <v>125</v>
      </c>
      <c r="L1546" s="5" t="s">
        <v>186</v>
      </c>
    </row>
    <row r="1547" spans="1:12">
      <c r="A1547" s="6">
        <v>15</v>
      </c>
      <c r="B1547" s="6">
        <v>133</v>
      </c>
      <c r="C1547" s="6">
        <v>199</v>
      </c>
      <c r="D1547" s="7">
        <v>23.996861719999998</v>
      </c>
      <c r="E1547" s="8">
        <f t="shared" si="116"/>
        <v>24</v>
      </c>
      <c r="F1547" s="7">
        <v>91.610017069999998</v>
      </c>
      <c r="G1547" s="8">
        <f t="shared" si="117"/>
        <v>92</v>
      </c>
      <c r="H1547" s="9">
        <v>5.8247786359999996</v>
      </c>
      <c r="I1547" s="8">
        <f t="shared" si="118"/>
        <v>6</v>
      </c>
      <c r="J1547" s="10">
        <v>117.6102915</v>
      </c>
      <c r="K1547" s="8">
        <f t="shared" si="119"/>
        <v>118</v>
      </c>
      <c r="L1547" s="5" t="s">
        <v>186</v>
      </c>
    </row>
    <row r="1548" spans="1:12">
      <c r="A1548" s="6">
        <v>31</v>
      </c>
      <c r="B1548" s="6">
        <v>130</v>
      </c>
      <c r="C1548" s="6">
        <v>198</v>
      </c>
      <c r="D1548" s="7">
        <v>21.801298370000001</v>
      </c>
      <c r="E1548" s="8">
        <f t="shared" si="116"/>
        <v>22</v>
      </c>
      <c r="F1548" s="7">
        <v>92.734466670000003</v>
      </c>
      <c r="G1548" s="8">
        <f t="shared" si="117"/>
        <v>93</v>
      </c>
      <c r="H1548" s="9">
        <v>5.5548235569999997</v>
      </c>
      <c r="I1548" s="8">
        <f t="shared" si="118"/>
        <v>6</v>
      </c>
      <c r="J1548" s="10">
        <v>120.05866709999999</v>
      </c>
      <c r="K1548" s="8">
        <f t="shared" si="119"/>
        <v>120</v>
      </c>
      <c r="L1548" s="5" t="s">
        <v>186</v>
      </c>
    </row>
    <row r="1549" spans="1:12">
      <c r="A1549" s="6">
        <v>25</v>
      </c>
      <c r="B1549" s="6">
        <v>143</v>
      </c>
      <c r="C1549" s="6">
        <v>200</v>
      </c>
      <c r="D1549" s="7">
        <v>23.804363439999999</v>
      </c>
      <c r="E1549" s="8">
        <f t="shared" si="116"/>
        <v>24</v>
      </c>
      <c r="F1549" s="7">
        <v>92.804416239999995</v>
      </c>
      <c r="G1549" s="8">
        <f t="shared" si="117"/>
        <v>93</v>
      </c>
      <c r="H1549" s="9">
        <v>6.0242487870000003</v>
      </c>
      <c r="I1549" s="8">
        <f t="shared" si="118"/>
        <v>6</v>
      </c>
      <c r="J1549" s="10">
        <v>100.61925429999999</v>
      </c>
      <c r="K1549" s="8">
        <f t="shared" si="119"/>
        <v>101</v>
      </c>
      <c r="L1549" s="5" t="s">
        <v>186</v>
      </c>
    </row>
    <row r="1550" spans="1:12">
      <c r="A1550" s="6">
        <v>16</v>
      </c>
      <c r="B1550" s="6">
        <v>143</v>
      </c>
      <c r="C1550" s="6">
        <v>204</v>
      </c>
      <c r="D1550" s="7">
        <v>23.714752780000001</v>
      </c>
      <c r="E1550" s="8">
        <f t="shared" si="116"/>
        <v>24</v>
      </c>
      <c r="F1550" s="7">
        <v>91.533311769999997</v>
      </c>
      <c r="G1550" s="8">
        <f t="shared" si="117"/>
        <v>92</v>
      </c>
      <c r="H1550" s="9">
        <v>5.6313333869999997</v>
      </c>
      <c r="I1550" s="8">
        <f t="shared" si="118"/>
        <v>6</v>
      </c>
      <c r="J1550" s="10">
        <v>121.89616650000001</v>
      </c>
      <c r="K1550" s="8">
        <f t="shared" si="119"/>
        <v>122</v>
      </c>
      <c r="L1550" s="5" t="s">
        <v>186</v>
      </c>
    </row>
    <row r="1551" spans="1:12">
      <c r="A1551" s="6">
        <v>19</v>
      </c>
      <c r="B1551" s="6">
        <v>122</v>
      </c>
      <c r="C1551" s="6">
        <v>202</v>
      </c>
      <c r="D1551" s="7">
        <v>23.344673589999999</v>
      </c>
      <c r="E1551" s="8">
        <f t="shared" si="116"/>
        <v>23</v>
      </c>
      <c r="F1551" s="7">
        <v>90.379814780000004</v>
      </c>
      <c r="G1551" s="8">
        <f t="shared" si="117"/>
        <v>90</v>
      </c>
      <c r="H1551" s="9">
        <v>5.8119750940000001</v>
      </c>
      <c r="I1551" s="8">
        <f t="shared" si="118"/>
        <v>6</v>
      </c>
      <c r="J1551" s="10">
        <v>112.8954016</v>
      </c>
      <c r="K1551" s="8">
        <f t="shared" si="119"/>
        <v>113</v>
      </c>
      <c r="L1551" s="5" t="s">
        <v>186</v>
      </c>
    </row>
    <row r="1552" spans="1:12">
      <c r="A1552" s="6">
        <v>10</v>
      </c>
      <c r="B1552" s="6">
        <v>125</v>
      </c>
      <c r="C1552" s="6">
        <v>196</v>
      </c>
      <c r="D1552" s="7">
        <v>22.312536649999998</v>
      </c>
      <c r="E1552" s="8">
        <f t="shared" si="116"/>
        <v>22</v>
      </c>
      <c r="F1552" s="7">
        <v>90.035771240000003</v>
      </c>
      <c r="G1552" s="8">
        <f t="shared" si="117"/>
        <v>90</v>
      </c>
      <c r="H1552" s="9">
        <v>5.7305574479999999</v>
      </c>
      <c r="I1552" s="8">
        <f t="shared" si="118"/>
        <v>6</v>
      </c>
      <c r="J1552" s="10">
        <v>113.0688155</v>
      </c>
      <c r="K1552" s="8">
        <f t="shared" si="119"/>
        <v>113</v>
      </c>
      <c r="L1552" s="5" t="s">
        <v>186</v>
      </c>
    </row>
    <row r="1553" spans="1:12">
      <c r="A1553" s="6">
        <v>20</v>
      </c>
      <c r="B1553" s="6">
        <v>139</v>
      </c>
      <c r="C1553" s="6">
        <v>202</v>
      </c>
      <c r="D1553" s="7">
        <v>23.502014280000001</v>
      </c>
      <c r="E1553" s="8">
        <f t="shared" si="116"/>
        <v>24</v>
      </c>
      <c r="F1553" s="7">
        <v>92.210839609999994</v>
      </c>
      <c r="G1553" s="8">
        <f t="shared" si="117"/>
        <v>92</v>
      </c>
      <c r="H1553" s="9">
        <v>5.6699910500000001</v>
      </c>
      <c r="I1553" s="8">
        <f t="shared" si="118"/>
        <v>6</v>
      </c>
      <c r="J1553" s="10">
        <v>107.9868949</v>
      </c>
      <c r="K1553" s="8">
        <f t="shared" si="119"/>
        <v>108</v>
      </c>
      <c r="L1553" s="5" t="s">
        <v>186</v>
      </c>
    </row>
    <row r="1554" spans="1:12">
      <c r="A1554" s="6">
        <v>28</v>
      </c>
      <c r="B1554" s="6">
        <v>123</v>
      </c>
      <c r="C1554" s="6">
        <v>198</v>
      </c>
      <c r="D1554" s="7">
        <v>23.462603210000001</v>
      </c>
      <c r="E1554" s="8">
        <f t="shared" si="116"/>
        <v>23</v>
      </c>
      <c r="F1554" s="7">
        <v>91.45665004</v>
      </c>
      <c r="G1554" s="8">
        <f t="shared" si="117"/>
        <v>91</v>
      </c>
      <c r="H1554" s="9">
        <v>5.6827514729999997</v>
      </c>
      <c r="I1554" s="8">
        <f t="shared" si="118"/>
        <v>6</v>
      </c>
      <c r="J1554" s="10">
        <v>111.77633950000001</v>
      </c>
      <c r="K1554" s="8">
        <f t="shared" si="119"/>
        <v>112</v>
      </c>
      <c r="L1554" s="5" t="s">
        <v>186</v>
      </c>
    </row>
    <row r="1555" spans="1:12">
      <c r="A1555" s="6">
        <v>28</v>
      </c>
      <c r="B1555" s="6">
        <v>136</v>
      </c>
      <c r="C1555" s="6">
        <v>200</v>
      </c>
      <c r="D1555" s="7">
        <v>23.062043729999999</v>
      </c>
      <c r="E1555" s="8">
        <f t="shared" si="116"/>
        <v>23</v>
      </c>
      <c r="F1555" s="7">
        <v>92.395440550000004</v>
      </c>
      <c r="G1555" s="8">
        <f t="shared" si="117"/>
        <v>92</v>
      </c>
      <c r="H1555" s="9">
        <v>6.2458589050000004</v>
      </c>
      <c r="I1555" s="8">
        <f t="shared" si="118"/>
        <v>6</v>
      </c>
      <c r="J1555" s="10">
        <v>114.7399101</v>
      </c>
      <c r="K1555" s="8">
        <f t="shared" si="119"/>
        <v>115</v>
      </c>
      <c r="L1555" s="5" t="s">
        <v>186</v>
      </c>
    </row>
    <row r="1556" spans="1:12">
      <c r="A1556" s="6">
        <v>2</v>
      </c>
      <c r="B1556" s="6">
        <v>131</v>
      </c>
      <c r="C1556" s="6">
        <v>199</v>
      </c>
      <c r="D1556" s="7">
        <v>22.474205120000001</v>
      </c>
      <c r="E1556" s="8">
        <f t="shared" si="116"/>
        <v>22</v>
      </c>
      <c r="F1556" s="7">
        <v>91.227597419999995</v>
      </c>
      <c r="G1556" s="8">
        <f t="shared" si="117"/>
        <v>91</v>
      </c>
      <c r="H1556" s="9">
        <v>6.0173701340000001</v>
      </c>
      <c r="I1556" s="8">
        <f t="shared" si="118"/>
        <v>6</v>
      </c>
      <c r="J1556" s="10">
        <v>124.2179699</v>
      </c>
      <c r="K1556" s="8">
        <f t="shared" si="119"/>
        <v>124</v>
      </c>
      <c r="L1556" s="5" t="s">
        <v>186</v>
      </c>
    </row>
    <row r="1557" spans="1:12">
      <c r="A1557" s="6">
        <v>2</v>
      </c>
      <c r="B1557" s="6">
        <v>140</v>
      </c>
      <c r="C1557" s="6">
        <v>197</v>
      </c>
      <c r="D1557" s="7">
        <v>22.697801330000001</v>
      </c>
      <c r="E1557" s="8">
        <f t="shared" si="116"/>
        <v>23</v>
      </c>
      <c r="F1557" s="7">
        <v>92.822234190000003</v>
      </c>
      <c r="G1557" s="8">
        <f t="shared" si="117"/>
        <v>93</v>
      </c>
      <c r="H1557" s="9">
        <v>5.5345674899999997</v>
      </c>
      <c r="I1557" s="8">
        <f t="shared" si="118"/>
        <v>6</v>
      </c>
      <c r="J1557" s="10">
        <v>105.0508234</v>
      </c>
      <c r="K1557" s="8">
        <f t="shared" si="119"/>
        <v>105</v>
      </c>
      <c r="L1557" s="5" t="s">
        <v>186</v>
      </c>
    </row>
    <row r="1558" spans="1:12">
      <c r="A1558" s="6">
        <v>27</v>
      </c>
      <c r="B1558" s="6">
        <v>138</v>
      </c>
      <c r="C1558" s="6">
        <v>201</v>
      </c>
      <c r="D1558" s="7">
        <v>23.66682067</v>
      </c>
      <c r="E1558" s="8">
        <f t="shared" si="116"/>
        <v>24</v>
      </c>
      <c r="F1558" s="7">
        <v>93.901910779999994</v>
      </c>
      <c r="G1558" s="8">
        <f t="shared" si="117"/>
        <v>94</v>
      </c>
      <c r="H1558" s="9">
        <v>5.9523676620000003</v>
      </c>
      <c r="I1558" s="8">
        <f t="shared" si="118"/>
        <v>6</v>
      </c>
      <c r="J1558" s="10">
        <v>105.40047509999999</v>
      </c>
      <c r="K1558" s="8">
        <f t="shared" si="119"/>
        <v>105</v>
      </c>
      <c r="L1558" s="5" t="s">
        <v>186</v>
      </c>
    </row>
    <row r="1559" spans="1:12">
      <c r="A1559" s="6">
        <v>30</v>
      </c>
      <c r="B1559" s="6">
        <v>127</v>
      </c>
      <c r="C1559" s="6">
        <v>204</v>
      </c>
      <c r="D1559" s="7">
        <v>22.500502730000001</v>
      </c>
      <c r="E1559" s="8">
        <f t="shared" si="116"/>
        <v>23</v>
      </c>
      <c r="F1559" s="7">
        <v>92.458783350000004</v>
      </c>
      <c r="G1559" s="8">
        <f t="shared" si="117"/>
        <v>92</v>
      </c>
      <c r="H1559" s="9">
        <v>6.1264365840000004</v>
      </c>
      <c r="I1559" s="8">
        <f t="shared" si="118"/>
        <v>6</v>
      </c>
      <c r="J1559" s="10">
        <v>100.9343903</v>
      </c>
      <c r="K1559" s="8">
        <f t="shared" si="119"/>
        <v>101</v>
      </c>
      <c r="L1559" s="5" t="s">
        <v>186</v>
      </c>
    </row>
    <row r="1560" spans="1:12">
      <c r="A1560" s="6">
        <v>32</v>
      </c>
      <c r="B1560" s="6">
        <v>145</v>
      </c>
      <c r="C1560" s="6">
        <v>203</v>
      </c>
      <c r="D1560" s="7">
        <v>23.83053666</v>
      </c>
      <c r="E1560" s="8">
        <f t="shared" si="116"/>
        <v>24</v>
      </c>
      <c r="F1560" s="7">
        <v>90.844221640000001</v>
      </c>
      <c r="G1560" s="8">
        <f t="shared" si="117"/>
        <v>91</v>
      </c>
      <c r="H1560" s="9">
        <v>6.4068185179999997</v>
      </c>
      <c r="I1560" s="8">
        <f t="shared" si="118"/>
        <v>6</v>
      </c>
      <c r="J1560" s="10">
        <v>109.5966791</v>
      </c>
      <c r="K1560" s="8">
        <f t="shared" si="119"/>
        <v>110</v>
      </c>
      <c r="L1560" s="5" t="s">
        <v>186</v>
      </c>
    </row>
    <row r="1561" spans="1:12">
      <c r="A1561" s="6">
        <v>29</v>
      </c>
      <c r="B1561" s="6">
        <v>139</v>
      </c>
      <c r="C1561" s="6">
        <v>205</v>
      </c>
      <c r="D1561" s="7">
        <v>23.641423540000002</v>
      </c>
      <c r="E1561" s="8">
        <f t="shared" si="116"/>
        <v>24</v>
      </c>
      <c r="F1561" s="7">
        <v>93.744614740000003</v>
      </c>
      <c r="G1561" s="8">
        <f t="shared" si="117"/>
        <v>94</v>
      </c>
      <c r="H1561" s="9">
        <v>6.1559394530000002</v>
      </c>
      <c r="I1561" s="8">
        <f t="shared" si="118"/>
        <v>6</v>
      </c>
      <c r="J1561" s="10">
        <v>116.6912176</v>
      </c>
      <c r="K1561" s="8">
        <f t="shared" si="119"/>
        <v>117</v>
      </c>
      <c r="L1561" s="5" t="s">
        <v>186</v>
      </c>
    </row>
    <row r="1562" spans="1:12">
      <c r="A1562" s="6">
        <v>26</v>
      </c>
      <c r="B1562" s="6">
        <v>126</v>
      </c>
      <c r="C1562" s="6">
        <v>195</v>
      </c>
      <c r="D1562" s="7">
        <v>21.413638120000002</v>
      </c>
      <c r="E1562" s="8">
        <f t="shared" si="116"/>
        <v>21</v>
      </c>
      <c r="F1562" s="7">
        <v>92.991245449999994</v>
      </c>
      <c r="G1562" s="8">
        <f t="shared" si="117"/>
        <v>93</v>
      </c>
      <c r="H1562" s="9">
        <v>5.8785689809999999</v>
      </c>
      <c r="I1562" s="8">
        <f t="shared" si="118"/>
        <v>6</v>
      </c>
      <c r="J1562" s="10">
        <v>118.3979065</v>
      </c>
      <c r="K1562" s="8">
        <f t="shared" si="119"/>
        <v>118</v>
      </c>
      <c r="L1562" s="5" t="s">
        <v>186</v>
      </c>
    </row>
    <row r="1563" spans="1:12">
      <c r="A1563" s="6">
        <v>40</v>
      </c>
      <c r="B1563" s="6">
        <v>136</v>
      </c>
      <c r="C1563" s="6">
        <v>202</v>
      </c>
      <c r="D1563" s="7">
        <v>22.852673719999999</v>
      </c>
      <c r="E1563" s="8">
        <f t="shared" si="116"/>
        <v>23</v>
      </c>
      <c r="F1563" s="7">
        <v>94.576458099999996</v>
      </c>
      <c r="G1563" s="8">
        <f t="shared" si="117"/>
        <v>95</v>
      </c>
      <c r="H1563" s="9">
        <v>5.9353363080000001</v>
      </c>
      <c r="I1563" s="8">
        <f t="shared" si="118"/>
        <v>6</v>
      </c>
      <c r="J1563" s="10">
        <v>117.53140260000001</v>
      </c>
      <c r="K1563" s="8">
        <f t="shared" si="119"/>
        <v>118</v>
      </c>
      <c r="L1563" s="5" t="s">
        <v>186</v>
      </c>
    </row>
    <row r="1564" spans="1:12">
      <c r="A1564" s="6">
        <v>6</v>
      </c>
      <c r="B1564" s="6">
        <v>124</v>
      </c>
      <c r="C1564" s="6">
        <v>200</v>
      </c>
      <c r="D1564" s="7">
        <v>22.98208095</v>
      </c>
      <c r="E1564" s="8">
        <f t="shared" si="116"/>
        <v>23</v>
      </c>
      <c r="F1564" s="7">
        <v>93.845050290000003</v>
      </c>
      <c r="G1564" s="8">
        <f t="shared" si="117"/>
        <v>94</v>
      </c>
      <c r="H1564" s="9">
        <v>5.971332179</v>
      </c>
      <c r="I1564" s="8">
        <f t="shared" si="118"/>
        <v>6</v>
      </c>
      <c r="J1564" s="10">
        <v>109.5852253</v>
      </c>
      <c r="K1564" s="8">
        <f t="shared" si="119"/>
        <v>110</v>
      </c>
      <c r="L1564" s="5" t="s">
        <v>186</v>
      </c>
    </row>
    <row r="1565" spans="1:12">
      <c r="A1565" s="6">
        <v>35</v>
      </c>
      <c r="B1565" s="6">
        <v>138</v>
      </c>
      <c r="C1565" s="6">
        <v>200</v>
      </c>
      <c r="D1565" s="7">
        <v>21.199095190000001</v>
      </c>
      <c r="E1565" s="8">
        <f t="shared" si="116"/>
        <v>21</v>
      </c>
      <c r="F1565" s="7">
        <v>90.808194180000001</v>
      </c>
      <c r="G1565" s="8">
        <f t="shared" si="117"/>
        <v>91</v>
      </c>
      <c r="H1565" s="9">
        <v>5.6713061700000003</v>
      </c>
      <c r="I1565" s="8">
        <f t="shared" si="118"/>
        <v>6</v>
      </c>
      <c r="J1565" s="10">
        <v>103.6838922</v>
      </c>
      <c r="K1565" s="8">
        <f t="shared" si="119"/>
        <v>104</v>
      </c>
      <c r="L1565" s="5" t="s">
        <v>186</v>
      </c>
    </row>
    <row r="1566" spans="1:12">
      <c r="A1566" s="6">
        <v>17</v>
      </c>
      <c r="B1566" s="6">
        <v>136</v>
      </c>
      <c r="C1566" s="6">
        <v>196</v>
      </c>
      <c r="D1566" s="7">
        <v>23.871923320000001</v>
      </c>
      <c r="E1566" s="8">
        <f t="shared" si="116"/>
        <v>24</v>
      </c>
      <c r="F1566" s="7">
        <v>90.499390349999999</v>
      </c>
      <c r="G1566" s="8">
        <f t="shared" si="117"/>
        <v>90</v>
      </c>
      <c r="H1566" s="9">
        <v>5.8821559880000001</v>
      </c>
      <c r="I1566" s="8">
        <f t="shared" si="118"/>
        <v>6</v>
      </c>
      <c r="J1566" s="10">
        <v>103.0548094</v>
      </c>
      <c r="K1566" s="8">
        <f t="shared" si="119"/>
        <v>103</v>
      </c>
      <c r="L1566" s="5" t="s">
        <v>186</v>
      </c>
    </row>
    <row r="1567" spans="1:12">
      <c r="A1567" s="6">
        <v>33</v>
      </c>
      <c r="B1567" s="6">
        <v>134</v>
      </c>
      <c r="C1567" s="6">
        <v>205</v>
      </c>
      <c r="D1567" s="7">
        <v>21.036527499999998</v>
      </c>
      <c r="E1567" s="8">
        <f t="shared" si="116"/>
        <v>21</v>
      </c>
      <c r="F1567" s="7">
        <v>94.339195459999999</v>
      </c>
      <c r="G1567" s="8">
        <f t="shared" si="117"/>
        <v>94</v>
      </c>
      <c r="H1567" s="9">
        <v>6.0855191599999996</v>
      </c>
      <c r="I1567" s="8">
        <f t="shared" si="118"/>
        <v>6</v>
      </c>
      <c r="J1567" s="10">
        <v>114.7412734</v>
      </c>
      <c r="K1567" s="8">
        <f t="shared" si="119"/>
        <v>115</v>
      </c>
      <c r="L1567" s="5" t="s">
        <v>186</v>
      </c>
    </row>
    <row r="1568" spans="1:12">
      <c r="A1568" s="6">
        <v>16</v>
      </c>
      <c r="B1568" s="6">
        <v>143</v>
      </c>
      <c r="C1568" s="6">
        <v>197</v>
      </c>
      <c r="D1568" s="7">
        <v>22.61711614</v>
      </c>
      <c r="E1568" s="8">
        <f t="shared" si="116"/>
        <v>23</v>
      </c>
      <c r="F1568" s="7">
        <v>93.519783750000002</v>
      </c>
      <c r="G1568" s="8">
        <f t="shared" si="117"/>
        <v>94</v>
      </c>
      <c r="H1568" s="9">
        <v>5.9040264499999999</v>
      </c>
      <c r="I1568" s="8">
        <f t="shared" si="118"/>
        <v>6</v>
      </c>
      <c r="J1568" s="10">
        <v>116.9256766</v>
      </c>
      <c r="K1568" s="8">
        <f t="shared" si="119"/>
        <v>117</v>
      </c>
      <c r="L1568" s="5" t="s">
        <v>186</v>
      </c>
    </row>
    <row r="1569" spans="1:12">
      <c r="A1569" s="6">
        <v>27</v>
      </c>
      <c r="B1569" s="6">
        <v>120</v>
      </c>
      <c r="C1569" s="6">
        <v>200</v>
      </c>
      <c r="D1569" s="7">
        <v>21.452786750000001</v>
      </c>
      <c r="E1569" s="8">
        <f t="shared" si="116"/>
        <v>21</v>
      </c>
      <c r="F1569" s="7">
        <v>90.745319210000005</v>
      </c>
      <c r="G1569" s="8">
        <f t="shared" si="117"/>
        <v>91</v>
      </c>
      <c r="H1569" s="9">
        <v>6.1102188259999997</v>
      </c>
      <c r="I1569" s="8">
        <f t="shared" si="118"/>
        <v>6</v>
      </c>
      <c r="J1569" s="10">
        <v>116.70365820000001</v>
      </c>
      <c r="K1569" s="8">
        <f t="shared" si="119"/>
        <v>117</v>
      </c>
      <c r="L1569" s="5" t="s">
        <v>186</v>
      </c>
    </row>
    <row r="1570" spans="1:12">
      <c r="A1570" s="6">
        <v>29</v>
      </c>
      <c r="B1570" s="6">
        <v>145</v>
      </c>
      <c r="C1570" s="6">
        <v>205</v>
      </c>
      <c r="D1570" s="7">
        <v>22.812275790000001</v>
      </c>
      <c r="E1570" s="8">
        <f t="shared" si="116"/>
        <v>23</v>
      </c>
      <c r="F1570" s="7">
        <v>92.129921010000004</v>
      </c>
      <c r="G1570" s="8">
        <f t="shared" si="117"/>
        <v>92</v>
      </c>
      <c r="H1570" s="9">
        <v>6.2123026079999999</v>
      </c>
      <c r="I1570" s="8">
        <f t="shared" si="118"/>
        <v>6</v>
      </c>
      <c r="J1570" s="10">
        <v>109.3383552</v>
      </c>
      <c r="K1570" s="8">
        <f t="shared" si="119"/>
        <v>109</v>
      </c>
      <c r="L1570" s="5" t="s">
        <v>186</v>
      </c>
    </row>
    <row r="1571" spans="1:12">
      <c r="A1571" s="6">
        <v>3</v>
      </c>
      <c r="B1571" s="6">
        <v>141</v>
      </c>
      <c r="C1571" s="6">
        <v>197</v>
      </c>
      <c r="D1571" s="7">
        <v>21.981418560000002</v>
      </c>
      <c r="E1571" s="8">
        <f t="shared" si="116"/>
        <v>22</v>
      </c>
      <c r="F1571" s="7">
        <v>91.127193030000001</v>
      </c>
      <c r="G1571" s="8">
        <f t="shared" si="117"/>
        <v>91</v>
      </c>
      <c r="H1571" s="9">
        <v>6.1428033969999998</v>
      </c>
      <c r="I1571" s="8">
        <f t="shared" si="118"/>
        <v>6</v>
      </c>
      <c r="J1571" s="10">
        <v>115.4789148</v>
      </c>
      <c r="K1571" s="8">
        <f t="shared" si="119"/>
        <v>115</v>
      </c>
      <c r="L1571" s="5" t="s">
        <v>186</v>
      </c>
    </row>
    <row r="1572" spans="1:12">
      <c r="A1572" s="6">
        <v>15</v>
      </c>
      <c r="B1572" s="6">
        <v>123</v>
      </c>
      <c r="C1572" s="6">
        <v>204</v>
      </c>
      <c r="D1572" s="7">
        <v>22.527093260000001</v>
      </c>
      <c r="E1572" s="8">
        <f t="shared" si="116"/>
        <v>23</v>
      </c>
      <c r="F1572" s="7">
        <v>92.547804290000002</v>
      </c>
      <c r="G1572" s="8">
        <f t="shared" si="117"/>
        <v>93</v>
      </c>
      <c r="H1572" s="9">
        <v>6.3659726880000003</v>
      </c>
      <c r="I1572" s="8">
        <f t="shared" si="118"/>
        <v>6</v>
      </c>
      <c r="J1572" s="10">
        <v>115.3830068</v>
      </c>
      <c r="K1572" s="8">
        <f t="shared" si="119"/>
        <v>115</v>
      </c>
      <c r="L1572" s="5" t="s">
        <v>186</v>
      </c>
    </row>
    <row r="1573" spans="1:12">
      <c r="A1573" s="6">
        <v>5</v>
      </c>
      <c r="B1573" s="6">
        <v>136</v>
      </c>
      <c r="C1573" s="6">
        <v>195</v>
      </c>
      <c r="D1573" s="7">
        <v>22.356286730000001</v>
      </c>
      <c r="E1573" s="8">
        <f t="shared" si="116"/>
        <v>22</v>
      </c>
      <c r="F1573" s="7">
        <v>91.923604769999997</v>
      </c>
      <c r="G1573" s="8">
        <f t="shared" si="117"/>
        <v>92</v>
      </c>
      <c r="H1573" s="9">
        <v>6.264202804</v>
      </c>
      <c r="I1573" s="8">
        <f t="shared" si="118"/>
        <v>6</v>
      </c>
      <c r="J1573" s="10">
        <v>107.76974130000001</v>
      </c>
      <c r="K1573" s="8">
        <f t="shared" si="119"/>
        <v>108</v>
      </c>
      <c r="L1573" s="5" t="s">
        <v>186</v>
      </c>
    </row>
    <row r="1574" spans="1:12">
      <c r="A1574" s="6">
        <v>10</v>
      </c>
      <c r="B1574" s="6">
        <v>136</v>
      </c>
      <c r="C1574" s="6">
        <v>204</v>
      </c>
      <c r="D1574" s="7">
        <v>21.19852186</v>
      </c>
      <c r="E1574" s="8">
        <f t="shared" si="116"/>
        <v>21</v>
      </c>
      <c r="F1574" s="7">
        <v>92.155951430000002</v>
      </c>
      <c r="G1574" s="8">
        <f t="shared" si="117"/>
        <v>92</v>
      </c>
      <c r="H1574" s="9">
        <v>6.2761985950000003</v>
      </c>
      <c r="I1574" s="8">
        <f t="shared" si="118"/>
        <v>6</v>
      </c>
      <c r="J1574" s="10">
        <v>105.85543509999999</v>
      </c>
      <c r="K1574" s="8">
        <f t="shared" si="119"/>
        <v>106</v>
      </c>
      <c r="L1574" s="5" t="s">
        <v>186</v>
      </c>
    </row>
    <row r="1575" spans="1:12">
      <c r="A1575" s="6">
        <v>7</v>
      </c>
      <c r="B1575" s="6">
        <v>141</v>
      </c>
      <c r="C1575" s="6">
        <v>195</v>
      </c>
      <c r="D1575" s="7">
        <v>23.881245799999999</v>
      </c>
      <c r="E1575" s="8">
        <f t="shared" si="116"/>
        <v>24</v>
      </c>
      <c r="F1575" s="7">
        <v>93.45067555</v>
      </c>
      <c r="G1575" s="8">
        <f t="shared" si="117"/>
        <v>93</v>
      </c>
      <c r="H1575" s="9">
        <v>5.5142531420000003</v>
      </c>
      <c r="I1575" s="8">
        <f t="shared" si="118"/>
        <v>6</v>
      </c>
      <c r="J1575" s="10">
        <v>104.91166629999999</v>
      </c>
      <c r="K1575" s="8">
        <f t="shared" si="119"/>
        <v>105</v>
      </c>
      <c r="L1575" s="5" t="s">
        <v>186</v>
      </c>
    </row>
    <row r="1576" spans="1:12">
      <c r="A1576" s="6">
        <v>2</v>
      </c>
      <c r="B1576" s="6">
        <v>129</v>
      </c>
      <c r="C1576" s="6">
        <v>201</v>
      </c>
      <c r="D1576" s="7">
        <v>22.78234161</v>
      </c>
      <c r="E1576" s="8">
        <f t="shared" si="116"/>
        <v>23</v>
      </c>
      <c r="F1576" s="7">
        <v>94.368035160000005</v>
      </c>
      <c r="G1576" s="8">
        <f t="shared" si="117"/>
        <v>94</v>
      </c>
      <c r="H1576" s="9">
        <v>5.6823437439999998</v>
      </c>
      <c r="I1576" s="8">
        <f t="shared" si="118"/>
        <v>6</v>
      </c>
      <c r="J1576" s="10">
        <v>122.1449949</v>
      </c>
      <c r="K1576" s="8">
        <f t="shared" si="119"/>
        <v>122</v>
      </c>
      <c r="L1576" s="5" t="s">
        <v>186</v>
      </c>
    </row>
    <row r="1577" spans="1:12">
      <c r="A1577" s="6">
        <v>29</v>
      </c>
      <c r="B1577" s="6">
        <v>138</v>
      </c>
      <c r="C1577" s="6">
        <v>197</v>
      </c>
      <c r="D1577" s="7">
        <v>22.190553850000001</v>
      </c>
      <c r="E1577" s="8">
        <f t="shared" si="116"/>
        <v>22</v>
      </c>
      <c r="F1577" s="7">
        <v>92.437641690000007</v>
      </c>
      <c r="G1577" s="8">
        <f t="shared" si="117"/>
        <v>92</v>
      </c>
      <c r="H1577" s="9">
        <v>5.8308922519999999</v>
      </c>
      <c r="I1577" s="8">
        <f t="shared" si="118"/>
        <v>6</v>
      </c>
      <c r="J1577" s="10">
        <v>121.6622761</v>
      </c>
      <c r="K1577" s="8">
        <f t="shared" si="119"/>
        <v>122</v>
      </c>
      <c r="L1577" s="5" t="s">
        <v>186</v>
      </c>
    </row>
    <row r="1578" spans="1:12">
      <c r="A1578" s="6">
        <v>30</v>
      </c>
      <c r="B1578" s="6">
        <v>137</v>
      </c>
      <c r="C1578" s="6">
        <v>200</v>
      </c>
      <c r="D1578" s="7">
        <v>22.914300430000001</v>
      </c>
      <c r="E1578" s="8">
        <f t="shared" si="116"/>
        <v>23</v>
      </c>
      <c r="F1578" s="7">
        <v>90.704755649999996</v>
      </c>
      <c r="G1578" s="8">
        <f t="shared" si="117"/>
        <v>91</v>
      </c>
      <c r="H1578" s="9">
        <v>5.6034131719999998</v>
      </c>
      <c r="I1578" s="8">
        <f t="shared" si="118"/>
        <v>6</v>
      </c>
      <c r="J1578" s="10">
        <v>118.60446450000001</v>
      </c>
      <c r="K1578" s="8">
        <f t="shared" si="119"/>
        <v>119</v>
      </c>
      <c r="L1578" s="5" t="s">
        <v>186</v>
      </c>
    </row>
    <row r="1579" spans="1:12">
      <c r="A1579" s="6">
        <v>29</v>
      </c>
      <c r="B1579" s="6">
        <v>132</v>
      </c>
      <c r="C1579" s="6">
        <v>204</v>
      </c>
      <c r="D1579" s="7">
        <v>23.089507359999999</v>
      </c>
      <c r="E1579" s="8">
        <f t="shared" si="116"/>
        <v>23</v>
      </c>
      <c r="F1579" s="7">
        <v>90.225072990000001</v>
      </c>
      <c r="G1579" s="8">
        <f t="shared" si="117"/>
        <v>90</v>
      </c>
      <c r="H1579" s="9">
        <v>6.0967530999999999</v>
      </c>
      <c r="I1579" s="8">
        <f t="shared" si="118"/>
        <v>6</v>
      </c>
      <c r="J1579" s="10">
        <v>108.2166601</v>
      </c>
      <c r="K1579" s="8">
        <f t="shared" si="119"/>
        <v>108</v>
      </c>
      <c r="L1579" s="5" t="s">
        <v>186</v>
      </c>
    </row>
    <row r="1580" spans="1:12">
      <c r="A1580" s="6">
        <v>14</v>
      </c>
      <c r="B1580" s="6">
        <v>139</v>
      </c>
      <c r="C1580" s="6">
        <v>197</v>
      </c>
      <c r="D1580" s="7">
        <v>21.72484506</v>
      </c>
      <c r="E1580" s="8">
        <f t="shared" si="116"/>
        <v>22</v>
      </c>
      <c r="F1580" s="7">
        <v>92.839756019999996</v>
      </c>
      <c r="G1580" s="8">
        <f t="shared" si="117"/>
        <v>93</v>
      </c>
      <c r="H1580" s="9">
        <v>6.0565295260000003</v>
      </c>
      <c r="I1580" s="8">
        <f t="shared" si="118"/>
        <v>6</v>
      </c>
      <c r="J1580" s="10">
        <v>121.6961761</v>
      </c>
      <c r="K1580" s="8">
        <f t="shared" si="119"/>
        <v>122</v>
      </c>
      <c r="L1580" s="5" t="s">
        <v>186</v>
      </c>
    </row>
    <row r="1581" spans="1:12">
      <c r="A1581" s="6">
        <v>18</v>
      </c>
      <c r="B1581" s="6">
        <v>125</v>
      </c>
      <c r="C1581" s="6">
        <v>203</v>
      </c>
      <c r="D1581" s="7">
        <v>22.443077150000001</v>
      </c>
      <c r="E1581" s="8">
        <f t="shared" si="116"/>
        <v>22</v>
      </c>
      <c r="F1581" s="7">
        <v>91.592340059999998</v>
      </c>
      <c r="G1581" s="8">
        <f t="shared" si="117"/>
        <v>92</v>
      </c>
      <c r="H1581" s="9">
        <v>6.1602674960000003</v>
      </c>
      <c r="I1581" s="8">
        <f t="shared" si="118"/>
        <v>6</v>
      </c>
      <c r="J1581" s="10">
        <v>102.5565807</v>
      </c>
      <c r="K1581" s="8">
        <f t="shared" si="119"/>
        <v>103</v>
      </c>
      <c r="L1581" s="5" t="s">
        <v>186</v>
      </c>
    </row>
    <row r="1582" spans="1:12">
      <c r="A1582" s="6">
        <v>33</v>
      </c>
      <c r="B1582" s="6">
        <v>143</v>
      </c>
      <c r="C1582" s="6">
        <v>204</v>
      </c>
      <c r="D1582" s="7">
        <v>21.1316077</v>
      </c>
      <c r="E1582" s="8">
        <f t="shared" si="116"/>
        <v>21</v>
      </c>
      <c r="F1582" s="7">
        <v>91.957698579999999</v>
      </c>
      <c r="G1582" s="8">
        <f t="shared" si="117"/>
        <v>92</v>
      </c>
      <c r="H1582" s="9">
        <v>5.8144347749999996</v>
      </c>
      <c r="I1582" s="8">
        <f t="shared" si="118"/>
        <v>6</v>
      </c>
      <c r="J1582" s="10">
        <v>122.5391946</v>
      </c>
      <c r="K1582" s="8">
        <f t="shared" si="119"/>
        <v>123</v>
      </c>
      <c r="L1582" s="5" t="s">
        <v>186</v>
      </c>
    </row>
    <row r="1583" spans="1:12">
      <c r="A1583" s="6">
        <v>40</v>
      </c>
      <c r="B1583" s="6">
        <v>144</v>
      </c>
      <c r="C1583" s="6">
        <v>196</v>
      </c>
      <c r="D1583" s="7">
        <v>22.717507049999998</v>
      </c>
      <c r="E1583" s="8">
        <f t="shared" si="116"/>
        <v>23</v>
      </c>
      <c r="F1583" s="7">
        <v>92.254798550000004</v>
      </c>
      <c r="G1583" s="8">
        <f t="shared" si="117"/>
        <v>92</v>
      </c>
      <c r="H1583" s="9">
        <v>5.9872626379999998</v>
      </c>
      <c r="I1583" s="8">
        <f t="shared" si="118"/>
        <v>6</v>
      </c>
      <c r="J1583" s="10">
        <v>107.0289866</v>
      </c>
      <c r="K1583" s="8">
        <f t="shared" si="119"/>
        <v>107</v>
      </c>
      <c r="L1583" s="5" t="s">
        <v>186</v>
      </c>
    </row>
    <row r="1584" spans="1:12">
      <c r="A1584" s="6">
        <v>9</v>
      </c>
      <c r="B1584" s="6">
        <v>143</v>
      </c>
      <c r="C1584" s="6">
        <v>197</v>
      </c>
      <c r="D1584" s="7">
        <v>23.750330850000001</v>
      </c>
      <c r="E1584" s="8">
        <f t="shared" si="116"/>
        <v>24</v>
      </c>
      <c r="F1584" s="7">
        <v>92.881604620000005</v>
      </c>
      <c r="G1584" s="8">
        <f t="shared" si="117"/>
        <v>93</v>
      </c>
      <c r="H1584" s="9">
        <v>5.5700206840000002</v>
      </c>
      <c r="I1584" s="8">
        <f t="shared" si="118"/>
        <v>6</v>
      </c>
      <c r="J1584" s="10">
        <v>117.6602827</v>
      </c>
      <c r="K1584" s="8">
        <f t="shared" si="119"/>
        <v>118</v>
      </c>
      <c r="L1584" s="5" t="s">
        <v>186</v>
      </c>
    </row>
    <row r="1585" spans="1:12">
      <c r="A1585" s="6">
        <v>38</v>
      </c>
      <c r="B1585" s="6">
        <v>135</v>
      </c>
      <c r="C1585" s="6">
        <v>203</v>
      </c>
      <c r="D1585" s="7">
        <v>23.761218370000002</v>
      </c>
      <c r="E1585" s="8">
        <f t="shared" si="116"/>
        <v>24</v>
      </c>
      <c r="F1585" s="7">
        <v>93.661642999999998</v>
      </c>
      <c r="G1585" s="8">
        <f t="shared" si="117"/>
        <v>94</v>
      </c>
      <c r="H1585" s="9">
        <v>5.9655513109999996</v>
      </c>
      <c r="I1585" s="8">
        <f t="shared" si="118"/>
        <v>6</v>
      </c>
      <c r="J1585" s="10">
        <v>100.82595600000001</v>
      </c>
      <c r="K1585" s="8">
        <f t="shared" si="119"/>
        <v>101</v>
      </c>
      <c r="L1585" s="5" t="s">
        <v>186</v>
      </c>
    </row>
    <row r="1586" spans="1:12">
      <c r="A1586" s="6">
        <v>28</v>
      </c>
      <c r="B1586" s="6">
        <v>130</v>
      </c>
      <c r="C1586" s="6">
        <v>196</v>
      </c>
      <c r="D1586" s="7">
        <v>22.134506460000001</v>
      </c>
      <c r="E1586" s="8">
        <f t="shared" si="116"/>
        <v>22</v>
      </c>
      <c r="F1586" s="7">
        <v>94.676957470000005</v>
      </c>
      <c r="G1586" s="8">
        <f t="shared" si="117"/>
        <v>95</v>
      </c>
      <c r="H1586" s="9">
        <v>6.0623564669999999</v>
      </c>
      <c r="I1586" s="8">
        <f t="shared" si="118"/>
        <v>6</v>
      </c>
      <c r="J1586" s="10">
        <v>112.9203223</v>
      </c>
      <c r="K1586" s="8">
        <f t="shared" si="119"/>
        <v>113</v>
      </c>
      <c r="L1586" s="5" t="s">
        <v>186</v>
      </c>
    </row>
    <row r="1587" spans="1:12">
      <c r="A1587" s="6">
        <v>35</v>
      </c>
      <c r="B1587" s="6">
        <v>142</v>
      </c>
      <c r="C1587" s="6">
        <v>203</v>
      </c>
      <c r="D1587" s="7">
        <v>21.17089176</v>
      </c>
      <c r="E1587" s="8">
        <f t="shared" si="116"/>
        <v>21</v>
      </c>
      <c r="F1587" s="7">
        <v>90.23730166</v>
      </c>
      <c r="G1587" s="8">
        <f t="shared" si="117"/>
        <v>90</v>
      </c>
      <c r="H1587" s="9">
        <v>5.8953190019999999</v>
      </c>
      <c r="I1587" s="8">
        <f t="shared" si="118"/>
        <v>6</v>
      </c>
      <c r="J1587" s="10">
        <v>123.6495149</v>
      </c>
      <c r="K1587" s="8">
        <f t="shared" si="119"/>
        <v>124</v>
      </c>
      <c r="L1587" s="5" t="s">
        <v>186</v>
      </c>
    </row>
    <row r="1588" spans="1:12">
      <c r="A1588" s="6">
        <v>12</v>
      </c>
      <c r="B1588" s="6">
        <v>129</v>
      </c>
      <c r="C1588" s="6">
        <v>205</v>
      </c>
      <c r="D1588" s="7">
        <v>22.362382820000001</v>
      </c>
      <c r="E1588" s="8">
        <f t="shared" si="116"/>
        <v>22</v>
      </c>
      <c r="F1588" s="7">
        <v>91.157615939999999</v>
      </c>
      <c r="G1588" s="8">
        <f t="shared" si="117"/>
        <v>91</v>
      </c>
      <c r="H1588" s="9">
        <v>6.1194322149999998</v>
      </c>
      <c r="I1588" s="8">
        <f t="shared" si="118"/>
        <v>6</v>
      </c>
      <c r="J1588" s="10">
        <v>118.6832725</v>
      </c>
      <c r="K1588" s="8">
        <f t="shared" si="119"/>
        <v>119</v>
      </c>
      <c r="L1588" s="5" t="s">
        <v>186</v>
      </c>
    </row>
    <row r="1589" spans="1:12">
      <c r="A1589" s="6">
        <v>1</v>
      </c>
      <c r="B1589" s="6">
        <v>135</v>
      </c>
      <c r="C1589" s="6">
        <v>203</v>
      </c>
      <c r="D1589" s="7">
        <v>22.77856513</v>
      </c>
      <c r="E1589" s="8">
        <f t="shared" si="116"/>
        <v>23</v>
      </c>
      <c r="F1589" s="7">
        <v>92.701240290000001</v>
      </c>
      <c r="G1589" s="8">
        <f t="shared" si="117"/>
        <v>93</v>
      </c>
      <c r="H1589" s="9">
        <v>5.6242032829999999</v>
      </c>
      <c r="I1589" s="8">
        <f t="shared" si="118"/>
        <v>6</v>
      </c>
      <c r="J1589" s="10">
        <v>113.7759219</v>
      </c>
      <c r="K1589" s="8">
        <f t="shared" si="119"/>
        <v>114</v>
      </c>
      <c r="L1589" s="5" t="s">
        <v>186</v>
      </c>
    </row>
    <row r="1590" spans="1:12">
      <c r="A1590" s="6">
        <v>0</v>
      </c>
      <c r="B1590" s="6">
        <v>145</v>
      </c>
      <c r="C1590" s="6">
        <v>205</v>
      </c>
      <c r="D1590" s="7">
        <v>21.22503442</v>
      </c>
      <c r="E1590" s="8">
        <f t="shared" si="116"/>
        <v>21</v>
      </c>
      <c r="F1590" s="7">
        <v>90.098777740000003</v>
      </c>
      <c r="G1590" s="8">
        <f t="shared" si="117"/>
        <v>90</v>
      </c>
      <c r="H1590" s="9">
        <v>5.5207831399999998</v>
      </c>
      <c r="I1590" s="8">
        <f t="shared" si="118"/>
        <v>6</v>
      </c>
      <c r="J1590" s="10">
        <v>113.9760462</v>
      </c>
      <c r="K1590" s="8">
        <f t="shared" si="119"/>
        <v>114</v>
      </c>
      <c r="L1590" s="5" t="s">
        <v>186</v>
      </c>
    </row>
    <row r="1591" spans="1:12">
      <c r="A1591" s="6">
        <v>31</v>
      </c>
      <c r="B1591" s="6">
        <v>121</v>
      </c>
      <c r="C1591" s="6">
        <v>201</v>
      </c>
      <c r="D1591" s="7">
        <v>23.157911039999998</v>
      </c>
      <c r="E1591" s="8">
        <f t="shared" si="116"/>
        <v>23</v>
      </c>
      <c r="F1591" s="7">
        <v>90.343968820000001</v>
      </c>
      <c r="G1591" s="8">
        <f t="shared" si="117"/>
        <v>90</v>
      </c>
      <c r="H1591" s="9">
        <v>5.7315352580000001</v>
      </c>
      <c r="I1591" s="8">
        <f t="shared" si="118"/>
        <v>6</v>
      </c>
      <c r="J1591" s="10">
        <v>110.712841</v>
      </c>
      <c r="K1591" s="8">
        <f t="shared" si="119"/>
        <v>111</v>
      </c>
      <c r="L1591" s="5" t="s">
        <v>186</v>
      </c>
    </row>
    <row r="1592" spans="1:12">
      <c r="A1592" s="6">
        <v>35</v>
      </c>
      <c r="B1592" s="6">
        <v>131</v>
      </c>
      <c r="C1592" s="6">
        <v>203</v>
      </c>
      <c r="D1592" s="7">
        <v>22.42776057</v>
      </c>
      <c r="E1592" s="8">
        <f t="shared" si="116"/>
        <v>22</v>
      </c>
      <c r="F1592" s="7">
        <v>93.917224230000002</v>
      </c>
      <c r="G1592" s="8">
        <f t="shared" si="117"/>
        <v>94</v>
      </c>
      <c r="H1592" s="9">
        <v>5.8934908989999997</v>
      </c>
      <c r="I1592" s="8">
        <f t="shared" si="118"/>
        <v>6</v>
      </c>
      <c r="J1592" s="10">
        <v>102.7230739</v>
      </c>
      <c r="K1592" s="8">
        <f t="shared" si="119"/>
        <v>103</v>
      </c>
      <c r="L1592" s="5" t="s">
        <v>186</v>
      </c>
    </row>
    <row r="1593" spans="1:12">
      <c r="A1593" s="6">
        <v>29</v>
      </c>
      <c r="B1593" s="6">
        <v>140</v>
      </c>
      <c r="C1593" s="6">
        <v>195</v>
      </c>
      <c r="D1593" s="7">
        <v>23.640829790000002</v>
      </c>
      <c r="E1593" s="8">
        <f t="shared" si="116"/>
        <v>24</v>
      </c>
      <c r="F1593" s="7">
        <v>90.952579270000001</v>
      </c>
      <c r="G1593" s="8">
        <f t="shared" si="117"/>
        <v>91</v>
      </c>
      <c r="H1593" s="9">
        <v>5.560521058</v>
      </c>
      <c r="I1593" s="8">
        <f t="shared" si="118"/>
        <v>6</v>
      </c>
      <c r="J1593" s="10">
        <v>116.74313189999999</v>
      </c>
      <c r="K1593" s="8">
        <f t="shared" si="119"/>
        <v>117</v>
      </c>
      <c r="L1593" s="5" t="s">
        <v>186</v>
      </c>
    </row>
    <row r="1594" spans="1:12">
      <c r="A1594" s="6">
        <v>33</v>
      </c>
      <c r="B1594" s="6">
        <v>138</v>
      </c>
      <c r="C1594" s="6">
        <v>198</v>
      </c>
      <c r="D1594" s="7">
        <v>22.294234929999998</v>
      </c>
      <c r="E1594" s="8">
        <f t="shared" si="116"/>
        <v>22</v>
      </c>
      <c r="F1594" s="7">
        <v>90.690339859999995</v>
      </c>
      <c r="G1594" s="8">
        <f t="shared" si="117"/>
        <v>91</v>
      </c>
      <c r="H1594" s="9">
        <v>6.2223907980000002</v>
      </c>
      <c r="I1594" s="8">
        <f t="shared" si="118"/>
        <v>6</v>
      </c>
      <c r="J1594" s="10">
        <v>122.7418744</v>
      </c>
      <c r="K1594" s="8">
        <f t="shared" si="119"/>
        <v>123</v>
      </c>
      <c r="L1594" s="5" t="s">
        <v>186</v>
      </c>
    </row>
    <row r="1595" spans="1:12">
      <c r="A1595" s="6">
        <v>14</v>
      </c>
      <c r="B1595" s="6">
        <v>140</v>
      </c>
      <c r="C1595" s="6">
        <v>197</v>
      </c>
      <c r="D1595" s="7">
        <v>23.352250779999999</v>
      </c>
      <c r="E1595" s="8">
        <f t="shared" si="116"/>
        <v>23</v>
      </c>
      <c r="F1595" s="7">
        <v>90.900546969999994</v>
      </c>
      <c r="G1595" s="8">
        <f t="shared" si="117"/>
        <v>91</v>
      </c>
      <c r="H1595" s="9">
        <v>6.071255131</v>
      </c>
      <c r="I1595" s="8">
        <f t="shared" si="118"/>
        <v>6</v>
      </c>
      <c r="J1595" s="10">
        <v>113.03813820000001</v>
      </c>
      <c r="K1595" s="8">
        <f t="shared" si="119"/>
        <v>113</v>
      </c>
      <c r="L1595" s="5" t="s">
        <v>186</v>
      </c>
    </row>
    <row r="1596" spans="1:12">
      <c r="A1596" s="6">
        <v>35</v>
      </c>
      <c r="B1596" s="6">
        <v>145</v>
      </c>
      <c r="C1596" s="6">
        <v>195</v>
      </c>
      <c r="D1596" s="7">
        <v>22.039115460000001</v>
      </c>
      <c r="E1596" s="8">
        <f t="shared" si="116"/>
        <v>22</v>
      </c>
      <c r="F1596" s="7">
        <v>94.580758450000005</v>
      </c>
      <c r="G1596" s="8">
        <f t="shared" si="117"/>
        <v>95</v>
      </c>
      <c r="H1596" s="9">
        <v>6.2319500090000002</v>
      </c>
      <c r="I1596" s="8">
        <f t="shared" si="118"/>
        <v>6</v>
      </c>
      <c r="J1596" s="10">
        <v>110.98040140000001</v>
      </c>
      <c r="K1596" s="8">
        <f t="shared" si="119"/>
        <v>111</v>
      </c>
      <c r="L1596" s="5" t="s">
        <v>186</v>
      </c>
    </row>
    <row r="1597" spans="1:12">
      <c r="A1597" s="6">
        <v>40</v>
      </c>
      <c r="B1597" s="6">
        <v>120</v>
      </c>
      <c r="C1597" s="6">
        <v>197</v>
      </c>
      <c r="D1597" s="7">
        <v>23.80593812</v>
      </c>
      <c r="E1597" s="8">
        <f t="shared" si="116"/>
        <v>24</v>
      </c>
      <c r="F1597" s="7">
        <v>92.488794679999998</v>
      </c>
      <c r="G1597" s="8">
        <f t="shared" si="117"/>
        <v>92</v>
      </c>
      <c r="H1597" s="9">
        <v>5.8894806790000001</v>
      </c>
      <c r="I1597" s="8">
        <f t="shared" si="118"/>
        <v>6</v>
      </c>
      <c r="J1597" s="10">
        <v>119.6335548</v>
      </c>
      <c r="K1597" s="8">
        <f t="shared" si="119"/>
        <v>120</v>
      </c>
      <c r="L1597" s="5" t="s">
        <v>186</v>
      </c>
    </row>
    <row r="1598" spans="1:12">
      <c r="A1598" s="6">
        <v>25</v>
      </c>
      <c r="B1598" s="6">
        <v>132</v>
      </c>
      <c r="C1598" s="6">
        <v>198</v>
      </c>
      <c r="D1598" s="7">
        <v>22.319440839999999</v>
      </c>
      <c r="E1598" s="8">
        <f t="shared" si="116"/>
        <v>22</v>
      </c>
      <c r="F1598" s="7">
        <v>90.851743830000004</v>
      </c>
      <c r="G1598" s="8">
        <f t="shared" si="117"/>
        <v>91</v>
      </c>
      <c r="H1598" s="9">
        <v>5.7327575160000004</v>
      </c>
      <c r="I1598" s="8">
        <f t="shared" si="118"/>
        <v>6</v>
      </c>
      <c r="J1598" s="10">
        <v>100.1173443</v>
      </c>
      <c r="K1598" s="8">
        <f t="shared" si="119"/>
        <v>100</v>
      </c>
      <c r="L1598" s="5" t="s">
        <v>186</v>
      </c>
    </row>
    <row r="1599" spans="1:12">
      <c r="A1599" s="6">
        <v>31</v>
      </c>
      <c r="B1599" s="6">
        <v>137</v>
      </c>
      <c r="C1599" s="6">
        <v>196</v>
      </c>
      <c r="D1599" s="7">
        <v>22.14464104</v>
      </c>
      <c r="E1599" s="8">
        <f t="shared" si="116"/>
        <v>22</v>
      </c>
      <c r="F1599" s="7">
        <v>93.82567435</v>
      </c>
      <c r="G1599" s="8">
        <f t="shared" si="117"/>
        <v>94</v>
      </c>
      <c r="H1599" s="9">
        <v>6.4003212119999997</v>
      </c>
      <c r="I1599" s="8">
        <f t="shared" si="118"/>
        <v>6</v>
      </c>
      <c r="J1599" s="10">
        <v>120.63107840000001</v>
      </c>
      <c r="K1599" s="8">
        <f t="shared" si="119"/>
        <v>121</v>
      </c>
      <c r="L1599" s="5" t="s">
        <v>186</v>
      </c>
    </row>
    <row r="1600" spans="1:12">
      <c r="A1600" s="6">
        <v>36</v>
      </c>
      <c r="B1600" s="6">
        <v>144</v>
      </c>
      <c r="C1600" s="6">
        <v>196</v>
      </c>
      <c r="D1600" s="7">
        <v>23.651675520000001</v>
      </c>
      <c r="E1600" s="8">
        <f t="shared" si="116"/>
        <v>24</v>
      </c>
      <c r="F1600" s="7">
        <v>94.505287530000004</v>
      </c>
      <c r="G1600" s="8">
        <f t="shared" si="117"/>
        <v>95</v>
      </c>
      <c r="H1600" s="9">
        <v>6.4969344920000003</v>
      </c>
      <c r="I1600" s="8">
        <f t="shared" si="118"/>
        <v>6</v>
      </c>
      <c r="J1600" s="10">
        <v>115.36112679999999</v>
      </c>
      <c r="K1600" s="8">
        <f t="shared" si="119"/>
        <v>115</v>
      </c>
      <c r="L1600" s="5" t="s">
        <v>186</v>
      </c>
    </row>
    <row r="1601" spans="1:12">
      <c r="A1601" s="6">
        <v>10</v>
      </c>
      <c r="B1601" s="6">
        <v>140</v>
      </c>
      <c r="C1601" s="6">
        <v>197</v>
      </c>
      <c r="D1601" s="7">
        <v>22.16939473</v>
      </c>
      <c r="E1601" s="8">
        <f t="shared" si="116"/>
        <v>22</v>
      </c>
      <c r="F1601" s="7">
        <v>90.271855919999993</v>
      </c>
      <c r="G1601" s="8">
        <f t="shared" si="117"/>
        <v>90</v>
      </c>
      <c r="H1601" s="9">
        <v>6.2294988360000003</v>
      </c>
      <c r="I1601" s="8">
        <f t="shared" si="118"/>
        <v>6</v>
      </c>
      <c r="J1601" s="10">
        <v>124.4683112</v>
      </c>
      <c r="K1601" s="8">
        <f t="shared" si="119"/>
        <v>124</v>
      </c>
      <c r="L1601" s="5" t="s">
        <v>186</v>
      </c>
    </row>
    <row r="1602" spans="1:12">
      <c r="A1602" s="6">
        <v>22</v>
      </c>
      <c r="B1602" s="6">
        <v>30</v>
      </c>
      <c r="C1602" s="6">
        <v>12</v>
      </c>
      <c r="D1602" s="7">
        <v>15.781441729999999</v>
      </c>
      <c r="E1602" s="8">
        <f t="shared" si="116"/>
        <v>16</v>
      </c>
      <c r="F1602" s="7">
        <v>92.510777450000006</v>
      </c>
      <c r="G1602" s="8">
        <f t="shared" si="117"/>
        <v>93</v>
      </c>
      <c r="H1602" s="9">
        <v>6.3540067440000003</v>
      </c>
      <c r="I1602" s="8">
        <f t="shared" si="118"/>
        <v>6</v>
      </c>
      <c r="J1602" s="10">
        <v>119.03500200000001</v>
      </c>
      <c r="K1602" s="8">
        <f t="shared" si="119"/>
        <v>119</v>
      </c>
      <c r="L1602" s="5" t="s">
        <v>196</v>
      </c>
    </row>
    <row r="1603" spans="1:12">
      <c r="A1603" s="6">
        <v>37</v>
      </c>
      <c r="B1603" s="6">
        <v>6</v>
      </c>
      <c r="C1603" s="6">
        <v>13</v>
      </c>
      <c r="D1603" s="7">
        <v>26.03097313</v>
      </c>
      <c r="E1603" s="8">
        <f t="shared" ref="E1603:E1666" si="120">ROUND(D1603, 0)</f>
        <v>26</v>
      </c>
      <c r="F1603" s="7">
        <v>91.508193059999996</v>
      </c>
      <c r="G1603" s="8">
        <f t="shared" ref="G1603:G1666" si="121">ROUND(F1603, 0)</f>
        <v>92</v>
      </c>
      <c r="H1603" s="9">
        <v>7.5117550680000003</v>
      </c>
      <c r="I1603" s="8">
        <f t="shared" ref="I1603:I1666" si="122">ROUND(H1603, 0)</f>
        <v>8</v>
      </c>
      <c r="J1603" s="10">
        <v>101.2847738</v>
      </c>
      <c r="K1603" s="8">
        <f t="shared" ref="K1603:K1666" si="123">ROUND(J1603, 0)</f>
        <v>101</v>
      </c>
      <c r="L1603" s="5" t="s">
        <v>196</v>
      </c>
    </row>
    <row r="1604" spans="1:12">
      <c r="A1604" s="6">
        <v>27</v>
      </c>
      <c r="B1604" s="6">
        <v>13</v>
      </c>
      <c r="C1604" s="6">
        <v>6</v>
      </c>
      <c r="D1604" s="7">
        <v>13.36050601</v>
      </c>
      <c r="E1604" s="8">
        <f t="shared" si="120"/>
        <v>13</v>
      </c>
      <c r="F1604" s="7">
        <v>91.356082079999993</v>
      </c>
      <c r="G1604" s="8">
        <f t="shared" si="121"/>
        <v>91</v>
      </c>
      <c r="H1604" s="9">
        <v>7.3351583820000004</v>
      </c>
      <c r="I1604" s="8">
        <f t="shared" si="122"/>
        <v>7</v>
      </c>
      <c r="J1604" s="10">
        <v>111.22668849999999</v>
      </c>
      <c r="K1604" s="8">
        <f t="shared" si="123"/>
        <v>111</v>
      </c>
      <c r="L1604" s="5" t="s">
        <v>196</v>
      </c>
    </row>
    <row r="1605" spans="1:12">
      <c r="A1605" s="6">
        <v>7</v>
      </c>
      <c r="B1605" s="6">
        <v>16</v>
      </c>
      <c r="C1605" s="6">
        <v>9</v>
      </c>
      <c r="D1605" s="7">
        <v>18.879576539999999</v>
      </c>
      <c r="E1605" s="8">
        <f t="shared" si="120"/>
        <v>19</v>
      </c>
      <c r="F1605" s="7">
        <v>92.043044960000003</v>
      </c>
      <c r="G1605" s="8">
        <f t="shared" si="121"/>
        <v>92</v>
      </c>
      <c r="H1605" s="9">
        <v>7.813916603</v>
      </c>
      <c r="I1605" s="8">
        <f t="shared" si="122"/>
        <v>8</v>
      </c>
      <c r="J1605" s="10">
        <v>114.6659511</v>
      </c>
      <c r="K1605" s="8">
        <f t="shared" si="123"/>
        <v>115</v>
      </c>
      <c r="L1605" s="5" t="s">
        <v>196</v>
      </c>
    </row>
    <row r="1606" spans="1:12">
      <c r="A1606" s="6">
        <v>20</v>
      </c>
      <c r="B1606" s="6">
        <v>7</v>
      </c>
      <c r="C1606" s="6">
        <v>9</v>
      </c>
      <c r="D1606" s="7">
        <v>29.47741671</v>
      </c>
      <c r="E1606" s="8">
        <f t="shared" si="120"/>
        <v>29</v>
      </c>
      <c r="F1606" s="7">
        <v>91.578029150000006</v>
      </c>
      <c r="G1606" s="8">
        <f t="shared" si="121"/>
        <v>92</v>
      </c>
      <c r="H1606" s="9">
        <v>7.1291369409999996</v>
      </c>
      <c r="I1606" s="8">
        <f t="shared" si="122"/>
        <v>7</v>
      </c>
      <c r="J1606" s="10">
        <v>111.1727497</v>
      </c>
      <c r="K1606" s="8">
        <f t="shared" si="123"/>
        <v>111</v>
      </c>
      <c r="L1606" s="5" t="s">
        <v>196</v>
      </c>
    </row>
    <row r="1607" spans="1:12">
      <c r="A1607" s="6">
        <v>26</v>
      </c>
      <c r="B1607" s="6">
        <v>27</v>
      </c>
      <c r="C1607" s="6">
        <v>10</v>
      </c>
      <c r="D1607" s="7">
        <v>28.069031729999999</v>
      </c>
      <c r="E1607" s="8">
        <f t="shared" si="120"/>
        <v>28</v>
      </c>
      <c r="F1607" s="7">
        <v>92.914872880000004</v>
      </c>
      <c r="G1607" s="8">
        <f t="shared" si="121"/>
        <v>93</v>
      </c>
      <c r="H1607" s="9">
        <v>6.079998496</v>
      </c>
      <c r="I1607" s="8">
        <f t="shared" si="122"/>
        <v>6</v>
      </c>
      <c r="J1607" s="10">
        <v>114.1339416</v>
      </c>
      <c r="K1607" s="8">
        <f t="shared" si="123"/>
        <v>114</v>
      </c>
      <c r="L1607" s="5" t="s">
        <v>196</v>
      </c>
    </row>
    <row r="1608" spans="1:12">
      <c r="A1608" s="6">
        <v>5</v>
      </c>
      <c r="B1608" s="6">
        <v>23</v>
      </c>
      <c r="C1608" s="6">
        <v>15</v>
      </c>
      <c r="D1608" s="7">
        <v>25.669010979999999</v>
      </c>
      <c r="E1608" s="8">
        <f t="shared" si="120"/>
        <v>26</v>
      </c>
      <c r="F1608" s="7">
        <v>92.046708129999999</v>
      </c>
      <c r="G1608" s="8">
        <f t="shared" si="121"/>
        <v>92</v>
      </c>
      <c r="H1608" s="9">
        <v>7.4089393919999997</v>
      </c>
      <c r="I1608" s="8">
        <f t="shared" si="122"/>
        <v>7</v>
      </c>
      <c r="J1608" s="10">
        <v>112.5424199</v>
      </c>
      <c r="K1608" s="8">
        <f t="shared" si="123"/>
        <v>113</v>
      </c>
      <c r="L1608" s="5" t="s">
        <v>196</v>
      </c>
    </row>
    <row r="1609" spans="1:12">
      <c r="A1609" s="6">
        <v>0</v>
      </c>
      <c r="B1609" s="6">
        <v>18</v>
      </c>
      <c r="C1609" s="6">
        <v>14</v>
      </c>
      <c r="D1609" s="7">
        <v>29.77149434</v>
      </c>
      <c r="E1609" s="8">
        <f t="shared" si="120"/>
        <v>30</v>
      </c>
      <c r="F1609" s="7">
        <v>92.00719952</v>
      </c>
      <c r="G1609" s="8">
        <f t="shared" si="121"/>
        <v>92</v>
      </c>
      <c r="H1609" s="9">
        <v>7.2079912610000001</v>
      </c>
      <c r="I1609" s="8">
        <f t="shared" si="122"/>
        <v>7</v>
      </c>
      <c r="J1609" s="10">
        <v>114.41617859999999</v>
      </c>
      <c r="K1609" s="8">
        <f t="shared" si="123"/>
        <v>114</v>
      </c>
      <c r="L1609" s="5" t="s">
        <v>196</v>
      </c>
    </row>
    <row r="1610" spans="1:12">
      <c r="A1610" s="6">
        <v>39</v>
      </c>
      <c r="B1610" s="6">
        <v>24</v>
      </c>
      <c r="C1610" s="6">
        <v>14</v>
      </c>
      <c r="D1610" s="7">
        <v>30.554725730000001</v>
      </c>
      <c r="E1610" s="8">
        <f t="shared" si="120"/>
        <v>31</v>
      </c>
      <c r="F1610" s="7">
        <v>90.903437690000004</v>
      </c>
      <c r="G1610" s="8">
        <f t="shared" si="121"/>
        <v>91</v>
      </c>
      <c r="H1610" s="9">
        <v>7.1892596470000001</v>
      </c>
      <c r="I1610" s="8">
        <f t="shared" si="122"/>
        <v>7</v>
      </c>
      <c r="J1610" s="10">
        <v>106.07119849999999</v>
      </c>
      <c r="K1610" s="8">
        <f t="shared" si="123"/>
        <v>106</v>
      </c>
      <c r="L1610" s="5" t="s">
        <v>196</v>
      </c>
    </row>
    <row r="1611" spans="1:12">
      <c r="A1611" s="6">
        <v>13</v>
      </c>
      <c r="B1611" s="6">
        <v>23</v>
      </c>
      <c r="C1611" s="6">
        <v>6</v>
      </c>
      <c r="D1611" s="7">
        <v>23.961475830000001</v>
      </c>
      <c r="E1611" s="8">
        <f t="shared" si="120"/>
        <v>24</v>
      </c>
      <c r="F1611" s="7">
        <v>90.26408017</v>
      </c>
      <c r="G1611" s="8">
        <f t="shared" si="121"/>
        <v>90</v>
      </c>
      <c r="H1611" s="9">
        <v>7.3653381109999998</v>
      </c>
      <c r="I1611" s="8">
        <f t="shared" si="122"/>
        <v>7</v>
      </c>
      <c r="J1611" s="10">
        <v>102.6958703</v>
      </c>
      <c r="K1611" s="8">
        <f t="shared" si="123"/>
        <v>103</v>
      </c>
      <c r="L1611" s="5" t="s">
        <v>196</v>
      </c>
    </row>
    <row r="1612" spans="1:12">
      <c r="A1612" s="6">
        <v>21</v>
      </c>
      <c r="B1612" s="6">
        <v>17</v>
      </c>
      <c r="C1612" s="6">
        <v>15</v>
      </c>
      <c r="D1612" s="7">
        <v>23.98289638</v>
      </c>
      <c r="E1612" s="8">
        <f t="shared" si="120"/>
        <v>24</v>
      </c>
      <c r="F1612" s="7">
        <v>91.547314499999999</v>
      </c>
      <c r="G1612" s="8">
        <f t="shared" si="121"/>
        <v>92</v>
      </c>
      <c r="H1612" s="9">
        <v>7.4559910719999998</v>
      </c>
      <c r="I1612" s="8">
        <f t="shared" si="122"/>
        <v>7</v>
      </c>
      <c r="J1612" s="10">
        <v>118.4901697</v>
      </c>
      <c r="K1612" s="8">
        <f t="shared" si="123"/>
        <v>118</v>
      </c>
      <c r="L1612" s="5" t="s">
        <v>196</v>
      </c>
    </row>
    <row r="1613" spans="1:12">
      <c r="A1613" s="6">
        <v>33</v>
      </c>
      <c r="B1613" s="6">
        <v>12</v>
      </c>
      <c r="C1613" s="6">
        <v>8</v>
      </c>
      <c r="D1613" s="7">
        <v>25.260526890000001</v>
      </c>
      <c r="E1613" s="8">
        <f t="shared" si="120"/>
        <v>25</v>
      </c>
      <c r="F1613" s="7">
        <v>90.311537349999995</v>
      </c>
      <c r="G1613" s="8">
        <f t="shared" si="121"/>
        <v>90</v>
      </c>
      <c r="H1613" s="9">
        <v>6.8222821140000001</v>
      </c>
      <c r="I1613" s="8">
        <f t="shared" si="122"/>
        <v>7</v>
      </c>
      <c r="J1613" s="10">
        <v>117.36952960000001</v>
      </c>
      <c r="K1613" s="8">
        <f t="shared" si="123"/>
        <v>117</v>
      </c>
      <c r="L1613" s="5" t="s">
        <v>196</v>
      </c>
    </row>
    <row r="1614" spans="1:12">
      <c r="A1614" s="6">
        <v>6</v>
      </c>
      <c r="B1614" s="6">
        <v>9</v>
      </c>
      <c r="C1614" s="6">
        <v>12</v>
      </c>
      <c r="D1614" s="7">
        <v>31.083689289999999</v>
      </c>
      <c r="E1614" s="8">
        <f t="shared" si="120"/>
        <v>31</v>
      </c>
      <c r="F1614" s="7">
        <v>90.143626420000004</v>
      </c>
      <c r="G1614" s="8">
        <f t="shared" si="121"/>
        <v>90</v>
      </c>
      <c r="H1614" s="9">
        <v>7.0287464059999998</v>
      </c>
      <c r="I1614" s="8">
        <f t="shared" si="122"/>
        <v>7</v>
      </c>
      <c r="J1614" s="10">
        <v>109.68946579999999</v>
      </c>
      <c r="K1614" s="8">
        <f t="shared" si="123"/>
        <v>110</v>
      </c>
      <c r="L1614" s="5" t="s">
        <v>196</v>
      </c>
    </row>
    <row r="1615" spans="1:12">
      <c r="A1615" s="6">
        <v>19</v>
      </c>
      <c r="B1615" s="6">
        <v>7</v>
      </c>
      <c r="C1615" s="6">
        <v>10</v>
      </c>
      <c r="D1615" s="7">
        <v>14.78003032</v>
      </c>
      <c r="E1615" s="8">
        <f t="shared" si="120"/>
        <v>15</v>
      </c>
      <c r="F1615" s="7">
        <v>91.220621159999993</v>
      </c>
      <c r="G1615" s="8">
        <f t="shared" si="121"/>
        <v>91</v>
      </c>
      <c r="H1615" s="9">
        <v>6.1184302989999999</v>
      </c>
      <c r="I1615" s="8">
        <f t="shared" si="122"/>
        <v>6</v>
      </c>
      <c r="J1615" s="10">
        <v>100.1961762</v>
      </c>
      <c r="K1615" s="8">
        <f t="shared" si="123"/>
        <v>100</v>
      </c>
      <c r="L1615" s="5" t="s">
        <v>196</v>
      </c>
    </row>
    <row r="1616" spans="1:12">
      <c r="A1616" s="6">
        <v>24</v>
      </c>
      <c r="B1616" s="6">
        <v>18</v>
      </c>
      <c r="C1616" s="6">
        <v>6</v>
      </c>
      <c r="D1616" s="7">
        <v>26.566083030000001</v>
      </c>
      <c r="E1616" s="8">
        <f t="shared" si="120"/>
        <v>27</v>
      </c>
      <c r="F1616" s="7">
        <v>94.452397149999996</v>
      </c>
      <c r="G1616" s="8">
        <f t="shared" si="121"/>
        <v>94</v>
      </c>
      <c r="H1616" s="9">
        <v>6.285312759</v>
      </c>
      <c r="I1616" s="8">
        <f t="shared" si="122"/>
        <v>6</v>
      </c>
      <c r="J1616" s="10">
        <v>116.37965250000001</v>
      </c>
      <c r="K1616" s="8">
        <f t="shared" si="123"/>
        <v>116</v>
      </c>
      <c r="L1616" s="5" t="s">
        <v>196</v>
      </c>
    </row>
    <row r="1617" spans="1:12">
      <c r="A1617" s="6">
        <v>9</v>
      </c>
      <c r="B1617" s="6">
        <v>11</v>
      </c>
      <c r="C1617" s="6">
        <v>8</v>
      </c>
      <c r="D1617" s="7">
        <v>24.859034050000002</v>
      </c>
      <c r="E1617" s="8">
        <f t="shared" si="120"/>
        <v>25</v>
      </c>
      <c r="F1617" s="7">
        <v>94.390004730000001</v>
      </c>
      <c r="G1617" s="8">
        <f t="shared" si="121"/>
        <v>94</v>
      </c>
      <c r="H1617" s="9">
        <v>6.5592367439999997</v>
      </c>
      <c r="I1617" s="8">
        <f t="shared" si="122"/>
        <v>7</v>
      </c>
      <c r="J1617" s="10">
        <v>111.7803734</v>
      </c>
      <c r="K1617" s="8">
        <f t="shared" si="123"/>
        <v>112</v>
      </c>
      <c r="L1617" s="5" t="s">
        <v>196</v>
      </c>
    </row>
    <row r="1618" spans="1:12">
      <c r="A1618" s="6">
        <v>31</v>
      </c>
      <c r="B1618" s="6">
        <v>8</v>
      </c>
      <c r="C1618" s="6">
        <v>7</v>
      </c>
      <c r="D1618" s="7">
        <v>34.514651389999997</v>
      </c>
      <c r="E1618" s="8">
        <f t="shared" si="120"/>
        <v>35</v>
      </c>
      <c r="F1618" s="7">
        <v>93.638126839999998</v>
      </c>
      <c r="G1618" s="8">
        <f t="shared" si="121"/>
        <v>94</v>
      </c>
      <c r="H1618" s="9">
        <v>7.1632459820000003</v>
      </c>
      <c r="I1618" s="8">
        <f t="shared" si="122"/>
        <v>7</v>
      </c>
      <c r="J1618" s="10">
        <v>103.5684926</v>
      </c>
      <c r="K1618" s="8">
        <f t="shared" si="123"/>
        <v>104</v>
      </c>
      <c r="L1618" s="5" t="s">
        <v>196</v>
      </c>
    </row>
    <row r="1619" spans="1:12">
      <c r="A1619" s="6">
        <v>22</v>
      </c>
      <c r="B1619" s="6">
        <v>17</v>
      </c>
      <c r="C1619" s="6">
        <v>5</v>
      </c>
      <c r="D1619" s="7">
        <v>24.12188673</v>
      </c>
      <c r="E1619" s="8">
        <f t="shared" si="120"/>
        <v>24</v>
      </c>
      <c r="F1619" s="7">
        <v>90.723516219999993</v>
      </c>
      <c r="G1619" s="8">
        <f t="shared" si="121"/>
        <v>91</v>
      </c>
      <c r="H1619" s="9">
        <v>6.9455628889999996</v>
      </c>
      <c r="I1619" s="8">
        <f t="shared" si="122"/>
        <v>7</v>
      </c>
      <c r="J1619" s="10">
        <v>102.835632</v>
      </c>
      <c r="K1619" s="8">
        <f t="shared" si="123"/>
        <v>103</v>
      </c>
      <c r="L1619" s="5" t="s">
        <v>196</v>
      </c>
    </row>
    <row r="1620" spans="1:12">
      <c r="A1620" s="6">
        <v>13</v>
      </c>
      <c r="B1620" s="6">
        <v>5</v>
      </c>
      <c r="C1620" s="6">
        <v>8</v>
      </c>
      <c r="D1620" s="7">
        <v>23.853403790000002</v>
      </c>
      <c r="E1620" s="8">
        <f t="shared" si="120"/>
        <v>24</v>
      </c>
      <c r="F1620" s="7">
        <v>90.105225489999995</v>
      </c>
      <c r="G1620" s="8">
        <f t="shared" si="121"/>
        <v>90</v>
      </c>
      <c r="H1620" s="9">
        <v>7.4747105029999998</v>
      </c>
      <c r="I1620" s="8">
        <f t="shared" si="122"/>
        <v>7</v>
      </c>
      <c r="J1620" s="10">
        <v>103.923226</v>
      </c>
      <c r="K1620" s="8">
        <f t="shared" si="123"/>
        <v>104</v>
      </c>
      <c r="L1620" s="5" t="s">
        <v>196</v>
      </c>
    </row>
    <row r="1621" spans="1:12">
      <c r="A1621" s="6">
        <v>16</v>
      </c>
      <c r="B1621" s="6">
        <v>8</v>
      </c>
      <c r="C1621" s="6">
        <v>9</v>
      </c>
      <c r="D1621" s="7">
        <v>24.60297538</v>
      </c>
      <c r="E1621" s="8">
        <f t="shared" si="120"/>
        <v>25</v>
      </c>
      <c r="F1621" s="7">
        <v>91.284086529999996</v>
      </c>
      <c r="G1621" s="8">
        <f t="shared" si="121"/>
        <v>91</v>
      </c>
      <c r="H1621" s="9">
        <v>7.6011898430000002</v>
      </c>
      <c r="I1621" s="8">
        <f t="shared" si="122"/>
        <v>8</v>
      </c>
      <c r="J1621" s="10">
        <v>111.29481149999999</v>
      </c>
      <c r="K1621" s="8">
        <f t="shared" si="123"/>
        <v>111</v>
      </c>
      <c r="L1621" s="5" t="s">
        <v>196</v>
      </c>
    </row>
    <row r="1622" spans="1:12">
      <c r="A1622" s="6">
        <v>4</v>
      </c>
      <c r="B1622" s="6">
        <v>13</v>
      </c>
      <c r="C1622" s="6">
        <v>6</v>
      </c>
      <c r="D1622" s="7">
        <v>15.63211033</v>
      </c>
      <c r="E1622" s="8">
        <f t="shared" si="120"/>
        <v>16</v>
      </c>
      <c r="F1622" s="7">
        <v>94.259661829999999</v>
      </c>
      <c r="G1622" s="8">
        <f t="shared" si="121"/>
        <v>94</v>
      </c>
      <c r="H1622" s="9">
        <v>7.5611432240000003</v>
      </c>
      <c r="I1622" s="8">
        <f t="shared" si="122"/>
        <v>8</v>
      </c>
      <c r="J1622" s="10">
        <v>101.4705704</v>
      </c>
      <c r="K1622" s="8">
        <f t="shared" si="123"/>
        <v>101</v>
      </c>
      <c r="L1622" s="5" t="s">
        <v>196</v>
      </c>
    </row>
    <row r="1623" spans="1:12">
      <c r="A1623" s="6">
        <v>0</v>
      </c>
      <c r="B1623" s="6">
        <v>25</v>
      </c>
      <c r="C1623" s="6">
        <v>14</v>
      </c>
      <c r="D1623" s="7">
        <v>19.33516809</v>
      </c>
      <c r="E1623" s="8">
        <f t="shared" si="120"/>
        <v>19</v>
      </c>
      <c r="F1623" s="7">
        <v>91.97978938</v>
      </c>
      <c r="G1623" s="8">
        <f t="shared" si="121"/>
        <v>92</v>
      </c>
      <c r="H1623" s="9">
        <v>6.3616714749999996</v>
      </c>
      <c r="I1623" s="8">
        <f t="shared" si="122"/>
        <v>6</v>
      </c>
      <c r="J1623" s="10">
        <v>116.450422</v>
      </c>
      <c r="K1623" s="8">
        <f t="shared" si="123"/>
        <v>116</v>
      </c>
      <c r="L1623" s="5" t="s">
        <v>196</v>
      </c>
    </row>
    <row r="1624" spans="1:12">
      <c r="A1624" s="6">
        <v>8</v>
      </c>
      <c r="B1624" s="6">
        <v>7</v>
      </c>
      <c r="C1624" s="6">
        <v>10</v>
      </c>
      <c r="D1624" s="7">
        <v>28.262048799999999</v>
      </c>
      <c r="E1624" s="8">
        <f t="shared" si="120"/>
        <v>28</v>
      </c>
      <c r="F1624" s="7">
        <v>91.983173550000004</v>
      </c>
      <c r="G1624" s="8">
        <f t="shared" si="121"/>
        <v>92</v>
      </c>
      <c r="H1624" s="9">
        <v>6.9292160139999996</v>
      </c>
      <c r="I1624" s="8">
        <f t="shared" si="122"/>
        <v>7</v>
      </c>
      <c r="J1624" s="10">
        <v>105.2132259</v>
      </c>
      <c r="K1624" s="8">
        <f t="shared" si="123"/>
        <v>105</v>
      </c>
      <c r="L1624" s="5" t="s">
        <v>196</v>
      </c>
    </row>
    <row r="1625" spans="1:12">
      <c r="A1625" s="6">
        <v>4</v>
      </c>
      <c r="B1625" s="6">
        <v>23</v>
      </c>
      <c r="C1625" s="6">
        <v>5</v>
      </c>
      <c r="D1625" s="7">
        <v>22.67594476</v>
      </c>
      <c r="E1625" s="8">
        <f t="shared" si="120"/>
        <v>23</v>
      </c>
      <c r="F1625" s="7">
        <v>93.363487169999999</v>
      </c>
      <c r="G1625" s="8">
        <f t="shared" si="121"/>
        <v>93</v>
      </c>
      <c r="H1625" s="9">
        <v>7.4779352159999997</v>
      </c>
      <c r="I1625" s="8">
        <f t="shared" si="122"/>
        <v>7</v>
      </c>
      <c r="J1625" s="10">
        <v>110.3332655</v>
      </c>
      <c r="K1625" s="8">
        <f t="shared" si="123"/>
        <v>110</v>
      </c>
      <c r="L1625" s="5" t="s">
        <v>196</v>
      </c>
    </row>
    <row r="1626" spans="1:12">
      <c r="A1626" s="6">
        <v>33</v>
      </c>
      <c r="B1626" s="6">
        <v>14</v>
      </c>
      <c r="C1626" s="6">
        <v>8</v>
      </c>
      <c r="D1626" s="7">
        <v>21.032000780000001</v>
      </c>
      <c r="E1626" s="8">
        <f t="shared" si="120"/>
        <v>21</v>
      </c>
      <c r="F1626" s="7">
        <v>92.964196900000005</v>
      </c>
      <c r="G1626" s="8">
        <f t="shared" si="121"/>
        <v>93</v>
      </c>
      <c r="H1626" s="9">
        <v>7.6844204459999998</v>
      </c>
      <c r="I1626" s="8">
        <f t="shared" si="122"/>
        <v>8</v>
      </c>
      <c r="J1626" s="10">
        <v>110.68239440000001</v>
      </c>
      <c r="K1626" s="8">
        <f t="shared" si="123"/>
        <v>111</v>
      </c>
      <c r="L1626" s="5" t="s">
        <v>196</v>
      </c>
    </row>
    <row r="1627" spans="1:12">
      <c r="A1627" s="6">
        <v>30</v>
      </c>
      <c r="B1627" s="6">
        <v>7</v>
      </c>
      <c r="C1627" s="6">
        <v>15</v>
      </c>
      <c r="D1627" s="7">
        <v>33.23453301</v>
      </c>
      <c r="E1627" s="8">
        <f t="shared" si="120"/>
        <v>33</v>
      </c>
      <c r="F1627" s="7">
        <v>91.060539239999997</v>
      </c>
      <c r="G1627" s="8">
        <f t="shared" si="121"/>
        <v>91</v>
      </c>
      <c r="H1627" s="9">
        <v>7.8255319160000001</v>
      </c>
      <c r="I1627" s="8">
        <f t="shared" si="122"/>
        <v>8</v>
      </c>
      <c r="J1627" s="10">
        <v>115.7659902</v>
      </c>
      <c r="K1627" s="8">
        <f t="shared" si="123"/>
        <v>116</v>
      </c>
      <c r="L1627" s="5" t="s">
        <v>196</v>
      </c>
    </row>
    <row r="1628" spans="1:12">
      <c r="A1628" s="6">
        <v>21</v>
      </c>
      <c r="B1628" s="6">
        <v>29</v>
      </c>
      <c r="C1628" s="6">
        <v>12</v>
      </c>
      <c r="D1628" s="7">
        <v>22.303189889999999</v>
      </c>
      <c r="E1628" s="8">
        <f t="shared" si="120"/>
        <v>22</v>
      </c>
      <c r="F1628" s="7">
        <v>92.159870389999995</v>
      </c>
      <c r="G1628" s="8">
        <f t="shared" si="121"/>
        <v>92</v>
      </c>
      <c r="H1628" s="9">
        <v>6.438668989</v>
      </c>
      <c r="I1628" s="8">
        <f t="shared" si="122"/>
        <v>6</v>
      </c>
      <c r="J1628" s="10">
        <v>117.3688104</v>
      </c>
      <c r="K1628" s="8">
        <f t="shared" si="123"/>
        <v>117</v>
      </c>
      <c r="L1628" s="5" t="s">
        <v>196</v>
      </c>
    </row>
    <row r="1629" spans="1:12">
      <c r="A1629" s="6">
        <v>11</v>
      </c>
      <c r="B1629" s="6">
        <v>14</v>
      </c>
      <c r="C1629" s="6">
        <v>5</v>
      </c>
      <c r="D1629" s="7">
        <v>11.503229380000001</v>
      </c>
      <c r="E1629" s="8">
        <f t="shared" si="120"/>
        <v>12</v>
      </c>
      <c r="F1629" s="7">
        <v>94.893318399999998</v>
      </c>
      <c r="G1629" s="8">
        <f t="shared" si="121"/>
        <v>95</v>
      </c>
      <c r="H1629" s="9">
        <v>6.9463547239999999</v>
      </c>
      <c r="I1629" s="8">
        <f t="shared" si="122"/>
        <v>7</v>
      </c>
      <c r="J1629" s="10">
        <v>115.56837760000001</v>
      </c>
      <c r="K1629" s="8">
        <f t="shared" si="123"/>
        <v>116</v>
      </c>
      <c r="L1629" s="5" t="s">
        <v>196</v>
      </c>
    </row>
    <row r="1630" spans="1:12">
      <c r="A1630" s="6">
        <v>9</v>
      </c>
      <c r="B1630" s="6">
        <v>8</v>
      </c>
      <c r="C1630" s="6">
        <v>15</v>
      </c>
      <c r="D1630" s="7">
        <v>14.34320488</v>
      </c>
      <c r="E1630" s="8">
        <f t="shared" si="120"/>
        <v>14</v>
      </c>
      <c r="F1630" s="7">
        <v>94.357347020000006</v>
      </c>
      <c r="G1630" s="8">
        <f t="shared" si="121"/>
        <v>94</v>
      </c>
      <c r="H1630" s="9">
        <v>7.9944653710000004</v>
      </c>
      <c r="I1630" s="8">
        <f t="shared" si="122"/>
        <v>8</v>
      </c>
      <c r="J1630" s="10">
        <v>110.2223123</v>
      </c>
      <c r="K1630" s="8">
        <f t="shared" si="123"/>
        <v>110</v>
      </c>
      <c r="L1630" s="5" t="s">
        <v>196</v>
      </c>
    </row>
    <row r="1631" spans="1:12">
      <c r="A1631" s="6">
        <v>5</v>
      </c>
      <c r="B1631" s="6">
        <v>18</v>
      </c>
      <c r="C1631" s="6">
        <v>14</v>
      </c>
      <c r="D1631" s="7">
        <v>33.105698099999998</v>
      </c>
      <c r="E1631" s="8">
        <f t="shared" si="120"/>
        <v>33</v>
      </c>
      <c r="F1631" s="7">
        <v>93.48447453</v>
      </c>
      <c r="G1631" s="8">
        <f t="shared" si="121"/>
        <v>93</v>
      </c>
      <c r="H1631" s="9">
        <v>7.4341188069999999</v>
      </c>
      <c r="I1631" s="8">
        <f t="shared" si="122"/>
        <v>7</v>
      </c>
      <c r="J1631" s="10">
        <v>119.1709113</v>
      </c>
      <c r="K1631" s="8">
        <f t="shared" si="123"/>
        <v>119</v>
      </c>
      <c r="L1631" s="5" t="s">
        <v>196</v>
      </c>
    </row>
    <row r="1632" spans="1:12">
      <c r="A1632" s="6">
        <v>29</v>
      </c>
      <c r="B1632" s="6">
        <v>25</v>
      </c>
      <c r="C1632" s="6">
        <v>14</v>
      </c>
      <c r="D1632" s="7">
        <v>30.49183837</v>
      </c>
      <c r="E1632" s="8">
        <f t="shared" si="120"/>
        <v>30</v>
      </c>
      <c r="F1632" s="7">
        <v>90.4582865</v>
      </c>
      <c r="G1632" s="8">
        <f t="shared" si="121"/>
        <v>90</v>
      </c>
      <c r="H1632" s="9">
        <v>7.7819885839999996</v>
      </c>
      <c r="I1632" s="8">
        <f t="shared" si="122"/>
        <v>8</v>
      </c>
      <c r="J1632" s="10">
        <v>113.33021050000001</v>
      </c>
      <c r="K1632" s="8">
        <f t="shared" si="123"/>
        <v>113</v>
      </c>
      <c r="L1632" s="5" t="s">
        <v>196</v>
      </c>
    </row>
    <row r="1633" spans="1:12">
      <c r="A1633" s="6">
        <v>33</v>
      </c>
      <c r="B1633" s="6">
        <v>12</v>
      </c>
      <c r="C1633" s="6">
        <v>15</v>
      </c>
      <c r="D1633" s="7">
        <v>30.255780309999999</v>
      </c>
      <c r="E1633" s="8">
        <f t="shared" si="120"/>
        <v>30</v>
      </c>
      <c r="F1633" s="7">
        <v>92.032727989999998</v>
      </c>
      <c r="G1633" s="8">
        <f t="shared" si="121"/>
        <v>92</v>
      </c>
      <c r="H1633" s="9">
        <v>6.0523184649999999</v>
      </c>
      <c r="I1633" s="8">
        <f t="shared" si="122"/>
        <v>6</v>
      </c>
      <c r="J1633" s="10">
        <v>116.71731250000001</v>
      </c>
      <c r="K1633" s="8">
        <f t="shared" si="123"/>
        <v>117</v>
      </c>
      <c r="L1633" s="5" t="s">
        <v>196</v>
      </c>
    </row>
    <row r="1634" spans="1:12">
      <c r="A1634" s="6">
        <v>8</v>
      </c>
      <c r="B1634" s="6">
        <v>16</v>
      </c>
      <c r="C1634" s="6">
        <v>6</v>
      </c>
      <c r="D1634" s="7">
        <v>12.228161890000001</v>
      </c>
      <c r="E1634" s="8">
        <f t="shared" si="120"/>
        <v>12</v>
      </c>
      <c r="F1634" s="7">
        <v>90.264574280000005</v>
      </c>
      <c r="G1634" s="8">
        <f t="shared" si="121"/>
        <v>90</v>
      </c>
      <c r="H1634" s="9">
        <v>7.1066503729999999</v>
      </c>
      <c r="I1634" s="8">
        <f t="shared" si="122"/>
        <v>7</v>
      </c>
      <c r="J1634" s="10">
        <v>108.4161706</v>
      </c>
      <c r="K1634" s="8">
        <f t="shared" si="123"/>
        <v>108</v>
      </c>
      <c r="L1634" s="5" t="s">
        <v>196</v>
      </c>
    </row>
    <row r="1635" spans="1:12">
      <c r="A1635" s="6">
        <v>15</v>
      </c>
      <c r="B1635" s="6">
        <v>14</v>
      </c>
      <c r="C1635" s="6">
        <v>8</v>
      </c>
      <c r="D1635" s="7">
        <v>10.01081312</v>
      </c>
      <c r="E1635" s="8">
        <f t="shared" si="120"/>
        <v>10</v>
      </c>
      <c r="F1635" s="7">
        <v>90.223992229999993</v>
      </c>
      <c r="G1635" s="8">
        <f t="shared" si="121"/>
        <v>90</v>
      </c>
      <c r="H1635" s="9">
        <v>6.2209428600000001</v>
      </c>
      <c r="I1635" s="8">
        <f t="shared" si="122"/>
        <v>6</v>
      </c>
      <c r="J1635" s="10">
        <v>119.3941064</v>
      </c>
      <c r="K1635" s="8">
        <f t="shared" si="123"/>
        <v>119</v>
      </c>
      <c r="L1635" s="5" t="s">
        <v>196</v>
      </c>
    </row>
    <row r="1636" spans="1:12">
      <c r="A1636" s="6">
        <v>16</v>
      </c>
      <c r="B1636" s="6">
        <v>7</v>
      </c>
      <c r="C1636" s="6">
        <v>8</v>
      </c>
      <c r="D1636" s="7">
        <v>22.791967509999999</v>
      </c>
      <c r="E1636" s="8">
        <f t="shared" si="120"/>
        <v>23</v>
      </c>
      <c r="F1636" s="7">
        <v>90.609018950000006</v>
      </c>
      <c r="G1636" s="8">
        <f t="shared" si="121"/>
        <v>91</v>
      </c>
      <c r="H1636" s="9">
        <v>6.4204573109999998</v>
      </c>
      <c r="I1636" s="8">
        <f t="shared" si="122"/>
        <v>6</v>
      </c>
      <c r="J1636" s="10">
        <v>116.5084074</v>
      </c>
      <c r="K1636" s="8">
        <f t="shared" si="123"/>
        <v>117</v>
      </c>
      <c r="L1636" s="5" t="s">
        <v>196</v>
      </c>
    </row>
    <row r="1637" spans="1:12">
      <c r="A1637" s="6">
        <v>0</v>
      </c>
      <c r="B1637" s="6">
        <v>12</v>
      </c>
      <c r="C1637" s="6">
        <v>7</v>
      </c>
      <c r="D1637" s="7">
        <v>20.18432263</v>
      </c>
      <c r="E1637" s="8">
        <f t="shared" si="120"/>
        <v>20</v>
      </c>
      <c r="F1637" s="7">
        <v>90.654584729999996</v>
      </c>
      <c r="G1637" s="8">
        <f t="shared" si="121"/>
        <v>91</v>
      </c>
      <c r="H1637" s="9">
        <v>6.9692496759999996</v>
      </c>
      <c r="I1637" s="8">
        <f t="shared" si="122"/>
        <v>7</v>
      </c>
      <c r="J1637" s="10">
        <v>116.81309690000001</v>
      </c>
      <c r="K1637" s="8">
        <f t="shared" si="123"/>
        <v>117</v>
      </c>
      <c r="L1637" s="5" t="s">
        <v>196</v>
      </c>
    </row>
    <row r="1638" spans="1:12">
      <c r="A1638" s="6">
        <v>5</v>
      </c>
      <c r="B1638" s="6">
        <v>25</v>
      </c>
      <c r="C1638" s="6">
        <v>6</v>
      </c>
      <c r="D1638" s="7">
        <v>30.721198810000001</v>
      </c>
      <c r="E1638" s="8">
        <f t="shared" si="120"/>
        <v>31</v>
      </c>
      <c r="F1638" s="7">
        <v>94.013319559999999</v>
      </c>
      <c r="G1638" s="8">
        <f t="shared" si="121"/>
        <v>94</v>
      </c>
      <c r="H1638" s="9">
        <v>6.0113021809999996</v>
      </c>
      <c r="I1638" s="8">
        <f t="shared" si="122"/>
        <v>6</v>
      </c>
      <c r="J1638" s="10">
        <v>106.81180190000001</v>
      </c>
      <c r="K1638" s="8">
        <f t="shared" si="123"/>
        <v>107</v>
      </c>
      <c r="L1638" s="5" t="s">
        <v>196</v>
      </c>
    </row>
    <row r="1639" spans="1:12">
      <c r="A1639" s="6">
        <v>6</v>
      </c>
      <c r="B1639" s="6">
        <v>8</v>
      </c>
      <c r="C1639" s="6">
        <v>11</v>
      </c>
      <c r="D1639" s="7">
        <v>24.35590861</v>
      </c>
      <c r="E1639" s="8">
        <f t="shared" si="120"/>
        <v>24</v>
      </c>
      <c r="F1639" s="7">
        <v>92.396516629999994</v>
      </c>
      <c r="G1639" s="8">
        <f t="shared" si="121"/>
        <v>92</v>
      </c>
      <c r="H1639" s="9">
        <v>6.6009487880000002</v>
      </c>
      <c r="I1639" s="8">
        <f t="shared" si="122"/>
        <v>7</v>
      </c>
      <c r="J1639" s="10">
        <v>119.69465769999999</v>
      </c>
      <c r="K1639" s="8">
        <f t="shared" si="123"/>
        <v>120</v>
      </c>
      <c r="L1639" s="5" t="s">
        <v>196</v>
      </c>
    </row>
    <row r="1640" spans="1:12">
      <c r="A1640" s="6">
        <v>10</v>
      </c>
      <c r="B1640" s="6">
        <v>5</v>
      </c>
      <c r="C1640" s="6">
        <v>5</v>
      </c>
      <c r="D1640" s="7">
        <v>21.213069730000001</v>
      </c>
      <c r="E1640" s="8">
        <f t="shared" si="120"/>
        <v>21</v>
      </c>
      <c r="F1640" s="7">
        <v>91.353492160000002</v>
      </c>
      <c r="G1640" s="8">
        <f t="shared" si="121"/>
        <v>91</v>
      </c>
      <c r="H1640" s="9">
        <v>7.8178464959999996</v>
      </c>
      <c r="I1640" s="8">
        <f t="shared" si="122"/>
        <v>8</v>
      </c>
      <c r="J1640" s="10">
        <v>112.98343610000001</v>
      </c>
      <c r="K1640" s="8">
        <f t="shared" si="123"/>
        <v>113</v>
      </c>
      <c r="L1640" s="5" t="s">
        <v>196</v>
      </c>
    </row>
    <row r="1641" spans="1:12">
      <c r="A1641" s="6">
        <v>1</v>
      </c>
      <c r="B1641" s="6">
        <v>17</v>
      </c>
      <c r="C1641" s="6">
        <v>6</v>
      </c>
      <c r="D1641" s="7">
        <v>10.786897550000001</v>
      </c>
      <c r="E1641" s="8">
        <f t="shared" si="120"/>
        <v>11</v>
      </c>
      <c r="F1641" s="7">
        <v>91.384119170000005</v>
      </c>
      <c r="G1641" s="8">
        <f t="shared" si="121"/>
        <v>91</v>
      </c>
      <c r="H1641" s="9">
        <v>6.8198271000000004</v>
      </c>
      <c r="I1641" s="8">
        <f t="shared" si="122"/>
        <v>7</v>
      </c>
      <c r="J1641" s="10">
        <v>117.5293447</v>
      </c>
      <c r="K1641" s="8">
        <f t="shared" si="123"/>
        <v>118</v>
      </c>
      <c r="L1641" s="5" t="s">
        <v>196</v>
      </c>
    </row>
    <row r="1642" spans="1:12">
      <c r="A1642" s="6">
        <v>1</v>
      </c>
      <c r="B1642" s="6">
        <v>30</v>
      </c>
      <c r="C1642" s="6">
        <v>10</v>
      </c>
      <c r="D1642" s="7">
        <v>11.89925671</v>
      </c>
      <c r="E1642" s="8">
        <f t="shared" si="120"/>
        <v>12</v>
      </c>
      <c r="F1642" s="7">
        <v>91.346637970000003</v>
      </c>
      <c r="G1642" s="8">
        <f t="shared" si="121"/>
        <v>91</v>
      </c>
      <c r="H1642" s="9">
        <v>7.2914056409999999</v>
      </c>
      <c r="I1642" s="8">
        <f t="shared" si="122"/>
        <v>7</v>
      </c>
      <c r="J1642" s="10">
        <v>103.57714679999999</v>
      </c>
      <c r="K1642" s="8">
        <f t="shared" si="123"/>
        <v>104</v>
      </c>
      <c r="L1642" s="5" t="s">
        <v>196</v>
      </c>
    </row>
    <row r="1643" spans="1:12">
      <c r="A1643" s="6">
        <v>0</v>
      </c>
      <c r="B1643" s="6">
        <v>23</v>
      </c>
      <c r="C1643" s="6">
        <v>15</v>
      </c>
      <c r="D1643" s="7">
        <v>22.56664172</v>
      </c>
      <c r="E1643" s="8">
        <f t="shared" si="120"/>
        <v>23</v>
      </c>
      <c r="F1643" s="7">
        <v>93.374889069999995</v>
      </c>
      <c r="G1643" s="8">
        <f t="shared" si="121"/>
        <v>93</v>
      </c>
      <c r="H1643" s="9">
        <v>7.5987290649999997</v>
      </c>
      <c r="I1643" s="8">
        <f t="shared" si="122"/>
        <v>8</v>
      </c>
      <c r="J1643" s="10">
        <v>109.8585753</v>
      </c>
      <c r="K1643" s="8">
        <f t="shared" si="123"/>
        <v>110</v>
      </c>
      <c r="L1643" s="5" t="s">
        <v>196</v>
      </c>
    </row>
    <row r="1644" spans="1:12">
      <c r="A1644" s="6">
        <v>24</v>
      </c>
      <c r="B1644" s="6">
        <v>27</v>
      </c>
      <c r="C1644" s="6">
        <v>9</v>
      </c>
      <c r="D1644" s="7">
        <v>18.868832189999999</v>
      </c>
      <c r="E1644" s="8">
        <f t="shared" si="120"/>
        <v>19</v>
      </c>
      <c r="F1644" s="7">
        <v>93.246881239999993</v>
      </c>
      <c r="G1644" s="8">
        <f t="shared" si="121"/>
        <v>93</v>
      </c>
      <c r="H1644" s="9">
        <v>6.1571350919999999</v>
      </c>
      <c r="I1644" s="8">
        <f t="shared" si="122"/>
        <v>6</v>
      </c>
      <c r="J1644" s="10">
        <v>119.3936976</v>
      </c>
      <c r="K1644" s="8">
        <f t="shared" si="123"/>
        <v>119</v>
      </c>
      <c r="L1644" s="5" t="s">
        <v>196</v>
      </c>
    </row>
    <row r="1645" spans="1:12">
      <c r="A1645" s="6">
        <v>36</v>
      </c>
      <c r="B1645" s="6">
        <v>11</v>
      </c>
      <c r="C1645" s="6">
        <v>13</v>
      </c>
      <c r="D1645" s="7">
        <v>17.340837409999999</v>
      </c>
      <c r="E1645" s="8">
        <f t="shared" si="120"/>
        <v>17</v>
      </c>
      <c r="F1645" s="7">
        <v>93.048971910000006</v>
      </c>
      <c r="G1645" s="8">
        <f t="shared" si="121"/>
        <v>93</v>
      </c>
      <c r="H1645" s="9">
        <v>7.1917274000000004</v>
      </c>
      <c r="I1645" s="8">
        <f t="shared" si="122"/>
        <v>7</v>
      </c>
      <c r="J1645" s="10">
        <v>112.7194284</v>
      </c>
      <c r="K1645" s="8">
        <f t="shared" si="123"/>
        <v>113</v>
      </c>
      <c r="L1645" s="5" t="s">
        <v>196</v>
      </c>
    </row>
    <row r="1646" spans="1:12">
      <c r="A1646" s="6">
        <v>40</v>
      </c>
      <c r="B1646" s="6">
        <v>21</v>
      </c>
      <c r="C1646" s="6">
        <v>8</v>
      </c>
      <c r="D1646" s="7">
        <v>34.906652889999997</v>
      </c>
      <c r="E1646" s="8">
        <f t="shared" si="120"/>
        <v>35</v>
      </c>
      <c r="F1646" s="7">
        <v>92.878201480000001</v>
      </c>
      <c r="G1646" s="8">
        <f t="shared" si="121"/>
        <v>93</v>
      </c>
      <c r="H1646" s="9">
        <v>7.418761774</v>
      </c>
      <c r="I1646" s="8">
        <f t="shared" si="122"/>
        <v>7</v>
      </c>
      <c r="J1646" s="10">
        <v>102.1906333</v>
      </c>
      <c r="K1646" s="8">
        <f t="shared" si="123"/>
        <v>102</v>
      </c>
      <c r="L1646" s="5" t="s">
        <v>196</v>
      </c>
    </row>
    <row r="1647" spans="1:12">
      <c r="A1647" s="6">
        <v>40</v>
      </c>
      <c r="B1647" s="6">
        <v>22</v>
      </c>
      <c r="C1647" s="6">
        <v>6</v>
      </c>
      <c r="D1647" s="7">
        <v>24.53610067</v>
      </c>
      <c r="E1647" s="8">
        <f t="shared" si="120"/>
        <v>25</v>
      </c>
      <c r="F1647" s="7">
        <v>91.909972280000005</v>
      </c>
      <c r="G1647" s="8">
        <f t="shared" si="121"/>
        <v>92</v>
      </c>
      <c r="H1647" s="9">
        <v>6.4882211349999999</v>
      </c>
      <c r="I1647" s="8">
        <f t="shared" si="122"/>
        <v>6</v>
      </c>
      <c r="J1647" s="10">
        <v>115.9787989</v>
      </c>
      <c r="K1647" s="8">
        <f t="shared" si="123"/>
        <v>116</v>
      </c>
      <c r="L1647" s="5" t="s">
        <v>196</v>
      </c>
    </row>
    <row r="1648" spans="1:12">
      <c r="A1648" s="6">
        <v>32</v>
      </c>
      <c r="B1648" s="6">
        <v>18</v>
      </c>
      <c r="C1648" s="6">
        <v>13</v>
      </c>
      <c r="D1648" s="7">
        <v>13.837728200000001</v>
      </c>
      <c r="E1648" s="8">
        <f t="shared" si="120"/>
        <v>14</v>
      </c>
      <c r="F1648" s="7">
        <v>91.747804619999997</v>
      </c>
      <c r="G1648" s="8">
        <f t="shared" si="121"/>
        <v>92</v>
      </c>
      <c r="H1648" s="9">
        <v>6.0441672359999998</v>
      </c>
      <c r="I1648" s="8">
        <f t="shared" si="122"/>
        <v>6</v>
      </c>
      <c r="J1648" s="10">
        <v>107.9873218</v>
      </c>
      <c r="K1648" s="8">
        <f t="shared" si="123"/>
        <v>108</v>
      </c>
      <c r="L1648" s="5" t="s">
        <v>196</v>
      </c>
    </row>
    <row r="1649" spans="1:12">
      <c r="A1649" s="6">
        <v>9</v>
      </c>
      <c r="B1649" s="6">
        <v>10</v>
      </c>
      <c r="C1649" s="6">
        <v>10</v>
      </c>
      <c r="D1649" s="7">
        <v>22.355104900000001</v>
      </c>
      <c r="E1649" s="8">
        <f t="shared" si="120"/>
        <v>22</v>
      </c>
      <c r="F1649" s="7">
        <v>93.522118919999997</v>
      </c>
      <c r="G1649" s="8">
        <f t="shared" si="121"/>
        <v>94</v>
      </c>
      <c r="H1649" s="9">
        <v>6.0103918639999998</v>
      </c>
      <c r="I1649" s="8">
        <f t="shared" si="122"/>
        <v>6</v>
      </c>
      <c r="J1649" s="10">
        <v>101.5164589</v>
      </c>
      <c r="K1649" s="8">
        <f t="shared" si="123"/>
        <v>102</v>
      </c>
      <c r="L1649" s="5" t="s">
        <v>196</v>
      </c>
    </row>
    <row r="1650" spans="1:12">
      <c r="A1650" s="6">
        <v>13</v>
      </c>
      <c r="B1650" s="6">
        <v>16</v>
      </c>
      <c r="C1650" s="6">
        <v>8</v>
      </c>
      <c r="D1650" s="7">
        <v>34.740049419999998</v>
      </c>
      <c r="E1650" s="8">
        <f t="shared" si="120"/>
        <v>35</v>
      </c>
      <c r="F1650" s="7">
        <v>93.123169720000007</v>
      </c>
      <c r="G1650" s="8">
        <f t="shared" si="121"/>
        <v>93</v>
      </c>
      <c r="H1650" s="9">
        <v>6.9498385489999999</v>
      </c>
      <c r="I1650" s="8">
        <f t="shared" si="122"/>
        <v>7</v>
      </c>
      <c r="J1650" s="10">
        <v>100.1967854</v>
      </c>
      <c r="K1650" s="8">
        <f t="shared" si="123"/>
        <v>100</v>
      </c>
      <c r="L1650" s="5" t="s">
        <v>196</v>
      </c>
    </row>
    <row r="1651" spans="1:12">
      <c r="A1651" s="6">
        <v>15</v>
      </c>
      <c r="B1651" s="6">
        <v>9</v>
      </c>
      <c r="C1651" s="6">
        <v>11</v>
      </c>
      <c r="D1651" s="7">
        <v>11.547857069999999</v>
      </c>
      <c r="E1651" s="8">
        <f t="shared" si="120"/>
        <v>12</v>
      </c>
      <c r="F1651" s="7">
        <v>94.148610009999999</v>
      </c>
      <c r="G1651" s="8">
        <f t="shared" si="121"/>
        <v>94</v>
      </c>
      <c r="H1651" s="9">
        <v>7.9079562509999999</v>
      </c>
      <c r="I1651" s="8">
        <f t="shared" si="122"/>
        <v>8</v>
      </c>
      <c r="J1651" s="10">
        <v>108.8289171</v>
      </c>
      <c r="K1651" s="8">
        <f t="shared" si="123"/>
        <v>109</v>
      </c>
      <c r="L1651" s="5" t="s">
        <v>196</v>
      </c>
    </row>
    <row r="1652" spans="1:12">
      <c r="A1652" s="6">
        <v>29</v>
      </c>
      <c r="B1652" s="6">
        <v>11</v>
      </c>
      <c r="C1652" s="6">
        <v>5</v>
      </c>
      <c r="D1652" s="7">
        <v>23.133388109999999</v>
      </c>
      <c r="E1652" s="8">
        <f t="shared" si="120"/>
        <v>23</v>
      </c>
      <c r="F1652" s="7">
        <v>91.946703350000007</v>
      </c>
      <c r="G1652" s="8">
        <f t="shared" si="121"/>
        <v>92</v>
      </c>
      <c r="H1652" s="9">
        <v>7.639788459</v>
      </c>
      <c r="I1652" s="8">
        <f t="shared" si="122"/>
        <v>8</v>
      </c>
      <c r="J1652" s="10">
        <v>104.4224145</v>
      </c>
      <c r="K1652" s="8">
        <f t="shared" si="123"/>
        <v>104</v>
      </c>
      <c r="L1652" s="5" t="s">
        <v>196</v>
      </c>
    </row>
    <row r="1653" spans="1:12">
      <c r="A1653" s="6">
        <v>1</v>
      </c>
      <c r="B1653" s="6">
        <v>15</v>
      </c>
      <c r="C1653" s="6">
        <v>9</v>
      </c>
      <c r="D1653" s="7">
        <v>29.983646950000001</v>
      </c>
      <c r="E1653" s="8">
        <f t="shared" si="120"/>
        <v>30</v>
      </c>
      <c r="F1653" s="7">
        <v>94.552397170000006</v>
      </c>
      <c r="G1653" s="8">
        <f t="shared" si="121"/>
        <v>95</v>
      </c>
      <c r="H1653" s="9">
        <v>7.5335094600000003</v>
      </c>
      <c r="I1653" s="8">
        <f t="shared" si="122"/>
        <v>8</v>
      </c>
      <c r="J1653" s="10">
        <v>115.3560318</v>
      </c>
      <c r="K1653" s="8">
        <f t="shared" si="123"/>
        <v>115</v>
      </c>
      <c r="L1653" s="5" t="s">
        <v>196</v>
      </c>
    </row>
    <row r="1654" spans="1:12">
      <c r="A1654" s="6">
        <v>18</v>
      </c>
      <c r="B1654" s="6">
        <v>5</v>
      </c>
      <c r="C1654" s="6">
        <v>11</v>
      </c>
      <c r="D1654" s="7">
        <v>20.879473690000001</v>
      </c>
      <c r="E1654" s="8">
        <f t="shared" si="120"/>
        <v>21</v>
      </c>
      <c r="F1654" s="7">
        <v>90.937562310000004</v>
      </c>
      <c r="G1654" s="8">
        <f t="shared" si="121"/>
        <v>91</v>
      </c>
      <c r="H1654" s="9">
        <v>6.251586885</v>
      </c>
      <c r="I1654" s="8">
        <f t="shared" si="122"/>
        <v>6</v>
      </c>
      <c r="J1654" s="10">
        <v>102.45507859999999</v>
      </c>
      <c r="K1654" s="8">
        <f t="shared" si="123"/>
        <v>102</v>
      </c>
      <c r="L1654" s="5" t="s">
        <v>196</v>
      </c>
    </row>
    <row r="1655" spans="1:12">
      <c r="A1655" s="6">
        <v>14</v>
      </c>
      <c r="B1655" s="6">
        <v>22</v>
      </c>
      <c r="C1655" s="6">
        <v>9</v>
      </c>
      <c r="D1655" s="7">
        <v>17.24944623</v>
      </c>
      <c r="E1655" s="8">
        <f t="shared" si="120"/>
        <v>17</v>
      </c>
      <c r="F1655" s="7">
        <v>91.137727650000002</v>
      </c>
      <c r="G1655" s="8">
        <f t="shared" si="121"/>
        <v>91</v>
      </c>
      <c r="H1655" s="9">
        <v>6.5431918140000001</v>
      </c>
      <c r="I1655" s="8">
        <f t="shared" si="122"/>
        <v>7</v>
      </c>
      <c r="J1655" s="10">
        <v>112.50905160000001</v>
      </c>
      <c r="K1655" s="8">
        <f t="shared" si="123"/>
        <v>113</v>
      </c>
      <c r="L1655" s="5" t="s">
        <v>196</v>
      </c>
    </row>
    <row r="1656" spans="1:12">
      <c r="A1656" s="6">
        <v>33</v>
      </c>
      <c r="B1656" s="6">
        <v>15</v>
      </c>
      <c r="C1656" s="6">
        <v>7</v>
      </c>
      <c r="D1656" s="7">
        <v>15.83388699</v>
      </c>
      <c r="E1656" s="8">
        <f t="shared" si="120"/>
        <v>16</v>
      </c>
      <c r="F1656" s="7">
        <v>91.68293851</v>
      </c>
      <c r="G1656" s="8">
        <f t="shared" si="121"/>
        <v>92</v>
      </c>
      <c r="H1656" s="9">
        <v>7.6512253010000002</v>
      </c>
      <c r="I1656" s="8">
        <f t="shared" si="122"/>
        <v>8</v>
      </c>
      <c r="J1656" s="10">
        <v>109.7571416</v>
      </c>
      <c r="K1656" s="8">
        <f t="shared" si="123"/>
        <v>110</v>
      </c>
      <c r="L1656" s="5" t="s">
        <v>196</v>
      </c>
    </row>
    <row r="1657" spans="1:12">
      <c r="A1657" s="6">
        <v>4</v>
      </c>
      <c r="B1657" s="6">
        <v>6</v>
      </c>
      <c r="C1657" s="6">
        <v>7</v>
      </c>
      <c r="D1657" s="7">
        <v>23.010143020000001</v>
      </c>
      <c r="E1657" s="8">
        <f t="shared" si="120"/>
        <v>23</v>
      </c>
      <c r="F1657" s="7">
        <v>91.117642459999999</v>
      </c>
      <c r="G1657" s="8">
        <f t="shared" si="121"/>
        <v>91</v>
      </c>
      <c r="H1657" s="9">
        <v>6.7088896650000001</v>
      </c>
      <c r="I1657" s="8">
        <f t="shared" si="122"/>
        <v>7</v>
      </c>
      <c r="J1657" s="10">
        <v>112.6738296</v>
      </c>
      <c r="K1657" s="8">
        <f t="shared" si="123"/>
        <v>113</v>
      </c>
      <c r="L1657" s="5" t="s">
        <v>196</v>
      </c>
    </row>
    <row r="1658" spans="1:12">
      <c r="A1658" s="6">
        <v>17</v>
      </c>
      <c r="B1658" s="6">
        <v>16</v>
      </c>
      <c r="C1658" s="6">
        <v>14</v>
      </c>
      <c r="D1658" s="7">
        <v>16.396242839999999</v>
      </c>
      <c r="E1658" s="8">
        <f t="shared" si="120"/>
        <v>16</v>
      </c>
      <c r="F1658" s="7">
        <v>92.181519269999995</v>
      </c>
      <c r="G1658" s="8">
        <f t="shared" si="121"/>
        <v>92</v>
      </c>
      <c r="H1658" s="9">
        <v>6.6255386529999996</v>
      </c>
      <c r="I1658" s="8">
        <f t="shared" si="122"/>
        <v>7</v>
      </c>
      <c r="J1658" s="10">
        <v>102.94416099999999</v>
      </c>
      <c r="K1658" s="8">
        <f t="shared" si="123"/>
        <v>103</v>
      </c>
      <c r="L1658" s="5" t="s">
        <v>196</v>
      </c>
    </row>
    <row r="1659" spans="1:12">
      <c r="A1659" s="6">
        <v>12</v>
      </c>
      <c r="B1659" s="6">
        <v>20</v>
      </c>
      <c r="C1659" s="6">
        <v>10</v>
      </c>
      <c r="D1659" s="7">
        <v>24.451327920000001</v>
      </c>
      <c r="E1659" s="8">
        <f t="shared" si="120"/>
        <v>24</v>
      </c>
      <c r="F1659" s="7">
        <v>93.105276860000004</v>
      </c>
      <c r="G1659" s="8">
        <f t="shared" si="121"/>
        <v>93</v>
      </c>
      <c r="H1659" s="9">
        <v>6.5283549320000001</v>
      </c>
      <c r="I1659" s="8">
        <f t="shared" si="122"/>
        <v>7</v>
      </c>
      <c r="J1659" s="10">
        <v>109.47110979999999</v>
      </c>
      <c r="K1659" s="8">
        <f t="shared" si="123"/>
        <v>109</v>
      </c>
      <c r="L1659" s="5" t="s">
        <v>196</v>
      </c>
    </row>
    <row r="1660" spans="1:12">
      <c r="A1660" s="6">
        <v>34</v>
      </c>
      <c r="B1660" s="6">
        <v>29</v>
      </c>
      <c r="C1660" s="6">
        <v>8</v>
      </c>
      <c r="D1660" s="7">
        <v>31.878591920000002</v>
      </c>
      <c r="E1660" s="8">
        <f t="shared" si="120"/>
        <v>32</v>
      </c>
      <c r="F1660" s="7">
        <v>91.15248149</v>
      </c>
      <c r="G1660" s="8">
        <f t="shared" si="121"/>
        <v>91</v>
      </c>
      <c r="H1660" s="9">
        <v>6.4506403060000004</v>
      </c>
      <c r="I1660" s="8">
        <f t="shared" si="122"/>
        <v>6</v>
      </c>
      <c r="J1660" s="10">
        <v>105.3437825</v>
      </c>
      <c r="K1660" s="8">
        <f t="shared" si="123"/>
        <v>105</v>
      </c>
      <c r="L1660" s="5" t="s">
        <v>196</v>
      </c>
    </row>
    <row r="1661" spans="1:12">
      <c r="A1661" s="6">
        <v>39</v>
      </c>
      <c r="B1661" s="6">
        <v>28</v>
      </c>
      <c r="C1661" s="6">
        <v>10</v>
      </c>
      <c r="D1661" s="7">
        <v>31.349201430000001</v>
      </c>
      <c r="E1661" s="8">
        <f t="shared" si="120"/>
        <v>31</v>
      </c>
      <c r="F1661" s="7">
        <v>91.482476120000001</v>
      </c>
      <c r="G1661" s="8">
        <f t="shared" si="121"/>
        <v>91</v>
      </c>
      <c r="H1661" s="9">
        <v>7.1819076730000004</v>
      </c>
      <c r="I1661" s="8">
        <f t="shared" si="122"/>
        <v>7</v>
      </c>
      <c r="J1661" s="10">
        <v>109.1549823</v>
      </c>
      <c r="K1661" s="8">
        <f t="shared" si="123"/>
        <v>109</v>
      </c>
      <c r="L1661" s="5" t="s">
        <v>196</v>
      </c>
    </row>
    <row r="1662" spans="1:12">
      <c r="A1662" s="6">
        <v>31</v>
      </c>
      <c r="B1662" s="6">
        <v>25</v>
      </c>
      <c r="C1662" s="6">
        <v>12</v>
      </c>
      <c r="D1662" s="7">
        <v>18.051423920000001</v>
      </c>
      <c r="E1662" s="8">
        <f t="shared" si="120"/>
        <v>18</v>
      </c>
      <c r="F1662" s="7">
        <v>90.039695870000003</v>
      </c>
      <c r="G1662" s="8">
        <f t="shared" si="121"/>
        <v>90</v>
      </c>
      <c r="H1662" s="9">
        <v>7.0164822979999997</v>
      </c>
      <c r="I1662" s="8">
        <f t="shared" si="122"/>
        <v>7</v>
      </c>
      <c r="J1662" s="10">
        <v>111.7793889</v>
      </c>
      <c r="K1662" s="8">
        <f t="shared" si="123"/>
        <v>112</v>
      </c>
      <c r="L1662" s="5" t="s">
        <v>196</v>
      </c>
    </row>
    <row r="1663" spans="1:12">
      <c r="A1663" s="6">
        <v>12</v>
      </c>
      <c r="B1663" s="6">
        <v>6</v>
      </c>
      <c r="C1663" s="6">
        <v>8</v>
      </c>
      <c r="D1663" s="7">
        <v>30.848350310000001</v>
      </c>
      <c r="E1663" s="8">
        <f t="shared" si="120"/>
        <v>31</v>
      </c>
      <c r="F1663" s="7">
        <v>92.867736750000006</v>
      </c>
      <c r="G1663" s="8">
        <f t="shared" si="121"/>
        <v>93</v>
      </c>
      <c r="H1663" s="9">
        <v>6.3886171379999999</v>
      </c>
      <c r="I1663" s="8">
        <f t="shared" si="122"/>
        <v>6</v>
      </c>
      <c r="J1663" s="10">
        <v>107.4142681</v>
      </c>
      <c r="K1663" s="8">
        <f t="shared" si="123"/>
        <v>107</v>
      </c>
      <c r="L1663" s="5" t="s">
        <v>196</v>
      </c>
    </row>
    <row r="1664" spans="1:12">
      <c r="A1664" s="6">
        <v>12</v>
      </c>
      <c r="B1664" s="6">
        <v>29</v>
      </c>
      <c r="C1664" s="6">
        <v>13</v>
      </c>
      <c r="D1664" s="7">
        <v>22.45616931</v>
      </c>
      <c r="E1664" s="8">
        <f t="shared" si="120"/>
        <v>22</v>
      </c>
      <c r="F1664" s="7">
        <v>91.527818319999994</v>
      </c>
      <c r="G1664" s="8">
        <f t="shared" si="121"/>
        <v>92</v>
      </c>
      <c r="H1664" s="9">
        <v>7.5712544700000004</v>
      </c>
      <c r="I1664" s="8">
        <f t="shared" si="122"/>
        <v>8</v>
      </c>
      <c r="J1664" s="10">
        <v>118.0069295</v>
      </c>
      <c r="K1664" s="8">
        <f t="shared" si="123"/>
        <v>118</v>
      </c>
      <c r="L1664" s="5" t="s">
        <v>196</v>
      </c>
    </row>
    <row r="1665" spans="1:12">
      <c r="A1665" s="6">
        <v>26</v>
      </c>
      <c r="B1665" s="6">
        <v>11</v>
      </c>
      <c r="C1665" s="6">
        <v>11</v>
      </c>
      <c r="D1665" s="7">
        <v>13.70319166</v>
      </c>
      <c r="E1665" s="8">
        <f t="shared" si="120"/>
        <v>14</v>
      </c>
      <c r="F1665" s="7">
        <v>90.955893860000003</v>
      </c>
      <c r="G1665" s="8">
        <f t="shared" si="121"/>
        <v>91</v>
      </c>
      <c r="H1665" s="9">
        <v>7.6093482549999996</v>
      </c>
      <c r="I1665" s="8">
        <f t="shared" si="122"/>
        <v>8</v>
      </c>
      <c r="J1665" s="10">
        <v>106.29448789999999</v>
      </c>
      <c r="K1665" s="8">
        <f t="shared" si="123"/>
        <v>106</v>
      </c>
      <c r="L1665" s="5" t="s">
        <v>196</v>
      </c>
    </row>
    <row r="1666" spans="1:12">
      <c r="A1666" s="6">
        <v>19</v>
      </c>
      <c r="B1666" s="6">
        <v>24</v>
      </c>
      <c r="C1666" s="6">
        <v>15</v>
      </c>
      <c r="D1666" s="7">
        <v>20.48954522</v>
      </c>
      <c r="E1666" s="8">
        <f t="shared" si="120"/>
        <v>20</v>
      </c>
      <c r="F1666" s="7">
        <v>93.724850750000002</v>
      </c>
      <c r="G1666" s="8">
        <f t="shared" si="121"/>
        <v>94</v>
      </c>
      <c r="H1666" s="9">
        <v>7.1371369729999996</v>
      </c>
      <c r="I1666" s="8">
        <f t="shared" si="122"/>
        <v>7</v>
      </c>
      <c r="J1666" s="10">
        <v>111.8391951</v>
      </c>
      <c r="K1666" s="8">
        <f t="shared" si="123"/>
        <v>112</v>
      </c>
      <c r="L1666" s="5" t="s">
        <v>196</v>
      </c>
    </row>
    <row r="1667" spans="1:12">
      <c r="A1667" s="6">
        <v>39</v>
      </c>
      <c r="B1667" s="6">
        <v>21</v>
      </c>
      <c r="C1667" s="6">
        <v>9</v>
      </c>
      <c r="D1667" s="7">
        <v>13.208443730000001</v>
      </c>
      <c r="E1667" s="8">
        <f t="shared" ref="E1667:E1730" si="124">ROUND(D1667, 0)</f>
        <v>13</v>
      </c>
      <c r="F1667" s="7">
        <v>94.027694339999996</v>
      </c>
      <c r="G1667" s="8">
        <f t="shared" ref="G1667:G1730" si="125">ROUND(F1667, 0)</f>
        <v>94</v>
      </c>
      <c r="H1667" s="9">
        <v>6.3540225540000002</v>
      </c>
      <c r="I1667" s="8">
        <f t="shared" ref="I1667:I1730" si="126">ROUND(H1667, 0)</f>
        <v>6</v>
      </c>
      <c r="J1667" s="10">
        <v>106.26961559999999</v>
      </c>
      <c r="K1667" s="8">
        <f t="shared" ref="K1667:K1730" si="127">ROUND(J1667, 0)</f>
        <v>106</v>
      </c>
      <c r="L1667" s="5" t="s">
        <v>196</v>
      </c>
    </row>
    <row r="1668" spans="1:12">
      <c r="A1668" s="6">
        <v>16</v>
      </c>
      <c r="B1668" s="6">
        <v>29</v>
      </c>
      <c r="C1668" s="6">
        <v>13</v>
      </c>
      <c r="D1668" s="7">
        <v>32.319443970000002</v>
      </c>
      <c r="E1668" s="8">
        <f t="shared" si="124"/>
        <v>32</v>
      </c>
      <c r="F1668" s="7">
        <v>93.678045560000001</v>
      </c>
      <c r="G1668" s="8">
        <f t="shared" si="125"/>
        <v>94</v>
      </c>
      <c r="H1668" s="9">
        <v>6.1969079440000003</v>
      </c>
      <c r="I1668" s="8">
        <f t="shared" si="126"/>
        <v>6</v>
      </c>
      <c r="J1668" s="10">
        <v>117.6236473</v>
      </c>
      <c r="K1668" s="8">
        <f t="shared" si="127"/>
        <v>118</v>
      </c>
      <c r="L1668" s="5" t="s">
        <v>196</v>
      </c>
    </row>
    <row r="1669" spans="1:12">
      <c r="A1669" s="6">
        <v>36</v>
      </c>
      <c r="B1669" s="6">
        <v>29</v>
      </c>
      <c r="C1669" s="6">
        <v>13</v>
      </c>
      <c r="D1669" s="7">
        <v>20.681852240000001</v>
      </c>
      <c r="E1669" s="8">
        <f t="shared" si="124"/>
        <v>21</v>
      </c>
      <c r="F1669" s="7">
        <v>90.915105249999996</v>
      </c>
      <c r="G1669" s="8">
        <f t="shared" si="125"/>
        <v>91</v>
      </c>
      <c r="H1669" s="9">
        <v>7.8295072450000003</v>
      </c>
      <c r="I1669" s="8">
        <f t="shared" si="126"/>
        <v>8</v>
      </c>
      <c r="J1669" s="10">
        <v>109.7513927</v>
      </c>
      <c r="K1669" s="8">
        <f t="shared" si="127"/>
        <v>110</v>
      </c>
      <c r="L1669" s="5" t="s">
        <v>196</v>
      </c>
    </row>
    <row r="1670" spans="1:12">
      <c r="A1670" s="6">
        <v>37</v>
      </c>
      <c r="B1670" s="6">
        <v>23</v>
      </c>
      <c r="C1670" s="6">
        <v>12</v>
      </c>
      <c r="D1670" s="7">
        <v>31.526759819999999</v>
      </c>
      <c r="E1670" s="8">
        <f t="shared" si="124"/>
        <v>32</v>
      </c>
      <c r="F1670" s="7">
        <v>90.506218059999995</v>
      </c>
      <c r="G1670" s="8">
        <f t="shared" si="125"/>
        <v>91</v>
      </c>
      <c r="H1670" s="9">
        <v>6.3952583560000003</v>
      </c>
      <c r="I1670" s="8">
        <f t="shared" si="126"/>
        <v>6</v>
      </c>
      <c r="J1670" s="10">
        <v>113.1169398</v>
      </c>
      <c r="K1670" s="8">
        <f t="shared" si="127"/>
        <v>113</v>
      </c>
      <c r="L1670" s="5" t="s">
        <v>196</v>
      </c>
    </row>
    <row r="1671" spans="1:12">
      <c r="A1671" s="6">
        <v>39</v>
      </c>
      <c r="B1671" s="6">
        <v>9</v>
      </c>
      <c r="C1671" s="6">
        <v>15</v>
      </c>
      <c r="D1671" s="7">
        <v>25.35467646</v>
      </c>
      <c r="E1671" s="8">
        <f t="shared" si="124"/>
        <v>25</v>
      </c>
      <c r="F1671" s="7">
        <v>91.811832179999996</v>
      </c>
      <c r="G1671" s="8">
        <f t="shared" si="125"/>
        <v>92</v>
      </c>
      <c r="H1671" s="9">
        <v>7.9920419840000001</v>
      </c>
      <c r="I1671" s="8">
        <f t="shared" si="126"/>
        <v>8</v>
      </c>
      <c r="J1671" s="10">
        <v>116.75559370000001</v>
      </c>
      <c r="K1671" s="8">
        <f t="shared" si="127"/>
        <v>117</v>
      </c>
      <c r="L1671" s="5" t="s">
        <v>196</v>
      </c>
    </row>
    <row r="1672" spans="1:12">
      <c r="A1672" s="6">
        <v>31</v>
      </c>
      <c r="B1672" s="6">
        <v>5</v>
      </c>
      <c r="C1672" s="6">
        <v>14</v>
      </c>
      <c r="D1672" s="7">
        <v>17.665454090000001</v>
      </c>
      <c r="E1672" s="8">
        <f t="shared" si="124"/>
        <v>18</v>
      </c>
      <c r="F1672" s="7">
        <v>91.698658870000003</v>
      </c>
      <c r="G1672" s="8">
        <f t="shared" si="125"/>
        <v>92</v>
      </c>
      <c r="H1672" s="9">
        <v>6.5834116710000004</v>
      </c>
      <c r="I1672" s="8">
        <f t="shared" si="126"/>
        <v>7</v>
      </c>
      <c r="J1672" s="10">
        <v>110.68575060000001</v>
      </c>
      <c r="K1672" s="8">
        <f t="shared" si="127"/>
        <v>111</v>
      </c>
      <c r="L1672" s="5" t="s">
        <v>196</v>
      </c>
    </row>
    <row r="1673" spans="1:12">
      <c r="A1673" s="6">
        <v>18</v>
      </c>
      <c r="B1673" s="6">
        <v>12</v>
      </c>
      <c r="C1673" s="6">
        <v>8</v>
      </c>
      <c r="D1673" s="7">
        <v>12.59093977</v>
      </c>
      <c r="E1673" s="8">
        <f t="shared" si="124"/>
        <v>13</v>
      </c>
      <c r="F1673" s="7">
        <v>91.816687689999995</v>
      </c>
      <c r="G1673" s="8">
        <f t="shared" si="125"/>
        <v>92</v>
      </c>
      <c r="H1673" s="9">
        <v>6.2060530719999996</v>
      </c>
      <c r="I1673" s="8">
        <f t="shared" si="126"/>
        <v>6</v>
      </c>
      <c r="J1673" s="10">
        <v>119.3916718</v>
      </c>
      <c r="K1673" s="8">
        <f t="shared" si="127"/>
        <v>119</v>
      </c>
      <c r="L1673" s="5" t="s">
        <v>196</v>
      </c>
    </row>
    <row r="1674" spans="1:12">
      <c r="A1674" s="6">
        <v>20</v>
      </c>
      <c r="B1674" s="6">
        <v>20</v>
      </c>
      <c r="C1674" s="6">
        <v>10</v>
      </c>
      <c r="D1674" s="7">
        <v>11.866319219999999</v>
      </c>
      <c r="E1674" s="8">
        <f t="shared" si="124"/>
        <v>12</v>
      </c>
      <c r="F1674" s="7">
        <v>93.683945620000003</v>
      </c>
      <c r="G1674" s="8">
        <f t="shared" si="125"/>
        <v>94</v>
      </c>
      <c r="H1674" s="9">
        <v>6.9769977719999998</v>
      </c>
      <c r="I1674" s="8">
        <f t="shared" si="126"/>
        <v>7</v>
      </c>
      <c r="J1674" s="10">
        <v>106.060149</v>
      </c>
      <c r="K1674" s="8">
        <f t="shared" si="127"/>
        <v>106</v>
      </c>
      <c r="L1674" s="5" t="s">
        <v>196</v>
      </c>
    </row>
    <row r="1675" spans="1:12">
      <c r="A1675" s="6">
        <v>5</v>
      </c>
      <c r="B1675" s="6">
        <v>8</v>
      </c>
      <c r="C1675" s="6">
        <v>5</v>
      </c>
      <c r="D1675" s="7">
        <v>11.03367937</v>
      </c>
      <c r="E1675" s="8">
        <f t="shared" si="124"/>
        <v>11</v>
      </c>
      <c r="F1675" s="7">
        <v>92.22706805</v>
      </c>
      <c r="G1675" s="8">
        <f t="shared" si="125"/>
        <v>92</v>
      </c>
      <c r="H1675" s="9">
        <v>6.5625949720000003</v>
      </c>
      <c r="I1675" s="8">
        <f t="shared" si="126"/>
        <v>7</v>
      </c>
      <c r="J1675" s="10">
        <v>112.7715925</v>
      </c>
      <c r="K1675" s="8">
        <f t="shared" si="127"/>
        <v>113</v>
      </c>
      <c r="L1675" s="5" t="s">
        <v>196</v>
      </c>
    </row>
    <row r="1676" spans="1:12">
      <c r="A1676" s="6">
        <v>20</v>
      </c>
      <c r="B1676" s="6">
        <v>8</v>
      </c>
      <c r="C1676" s="6">
        <v>12</v>
      </c>
      <c r="D1676" s="7">
        <v>25.2990432</v>
      </c>
      <c r="E1676" s="8">
        <f t="shared" si="124"/>
        <v>25</v>
      </c>
      <c r="F1676" s="7">
        <v>94.964198510000003</v>
      </c>
      <c r="G1676" s="8">
        <f t="shared" si="125"/>
        <v>95</v>
      </c>
      <c r="H1676" s="9">
        <v>7.260416405</v>
      </c>
      <c r="I1676" s="8">
        <f t="shared" si="126"/>
        <v>7</v>
      </c>
      <c r="J1676" s="10">
        <v>117.97334240000001</v>
      </c>
      <c r="K1676" s="8">
        <f t="shared" si="127"/>
        <v>118</v>
      </c>
      <c r="L1676" s="5" t="s">
        <v>196</v>
      </c>
    </row>
    <row r="1677" spans="1:12">
      <c r="A1677" s="6">
        <v>25</v>
      </c>
      <c r="B1677" s="6">
        <v>21</v>
      </c>
      <c r="C1677" s="6">
        <v>11</v>
      </c>
      <c r="D1677" s="7">
        <v>32.23797837</v>
      </c>
      <c r="E1677" s="8">
        <f t="shared" si="124"/>
        <v>32</v>
      </c>
      <c r="F1677" s="7">
        <v>90.154068069999994</v>
      </c>
      <c r="G1677" s="8">
        <f t="shared" si="125"/>
        <v>90</v>
      </c>
      <c r="H1677" s="9">
        <v>6.4600447780000003</v>
      </c>
      <c r="I1677" s="8">
        <f t="shared" si="126"/>
        <v>6</v>
      </c>
      <c r="J1677" s="10">
        <v>104.7052254</v>
      </c>
      <c r="K1677" s="8">
        <f t="shared" si="127"/>
        <v>105</v>
      </c>
      <c r="L1677" s="5" t="s">
        <v>196</v>
      </c>
    </row>
    <row r="1678" spans="1:12">
      <c r="A1678" s="6">
        <v>14</v>
      </c>
      <c r="B1678" s="6">
        <v>19</v>
      </c>
      <c r="C1678" s="6">
        <v>14</v>
      </c>
      <c r="D1678" s="7">
        <v>17.68408797</v>
      </c>
      <c r="E1678" s="8">
        <f t="shared" si="124"/>
        <v>18</v>
      </c>
      <c r="F1678" s="7">
        <v>94.358153540000004</v>
      </c>
      <c r="G1678" s="8">
        <f t="shared" si="125"/>
        <v>94</v>
      </c>
      <c r="H1678" s="9">
        <v>6.6991649359999998</v>
      </c>
      <c r="I1678" s="8">
        <f t="shared" si="126"/>
        <v>7</v>
      </c>
      <c r="J1678" s="10">
        <v>108.0638166</v>
      </c>
      <c r="K1678" s="8">
        <f t="shared" si="127"/>
        <v>108</v>
      </c>
      <c r="L1678" s="5" t="s">
        <v>196</v>
      </c>
    </row>
    <row r="1679" spans="1:12">
      <c r="A1679" s="6">
        <v>37</v>
      </c>
      <c r="B1679" s="6">
        <v>18</v>
      </c>
      <c r="C1679" s="6">
        <v>12</v>
      </c>
      <c r="D1679" s="7">
        <v>10.270887699999999</v>
      </c>
      <c r="E1679" s="8">
        <f t="shared" si="124"/>
        <v>10</v>
      </c>
      <c r="F1679" s="7">
        <v>90.191477469999995</v>
      </c>
      <c r="G1679" s="8">
        <f t="shared" si="125"/>
        <v>90</v>
      </c>
      <c r="H1679" s="9">
        <v>7.4011218110000003</v>
      </c>
      <c r="I1679" s="8">
        <f t="shared" si="126"/>
        <v>7</v>
      </c>
      <c r="J1679" s="10">
        <v>106.69552040000001</v>
      </c>
      <c r="K1679" s="8">
        <f t="shared" si="127"/>
        <v>107</v>
      </c>
      <c r="L1679" s="5" t="s">
        <v>196</v>
      </c>
    </row>
    <row r="1680" spans="1:12">
      <c r="A1680" s="6">
        <v>26</v>
      </c>
      <c r="B1680" s="6">
        <v>15</v>
      </c>
      <c r="C1680" s="6">
        <v>6</v>
      </c>
      <c r="D1680" s="7">
        <v>17.22034507</v>
      </c>
      <c r="E1680" s="8">
        <f t="shared" si="124"/>
        <v>17</v>
      </c>
      <c r="F1680" s="7">
        <v>94.78797376</v>
      </c>
      <c r="G1680" s="8">
        <f t="shared" si="125"/>
        <v>95</v>
      </c>
      <c r="H1680" s="9">
        <v>6.9120334090000002</v>
      </c>
      <c r="I1680" s="8">
        <f t="shared" si="126"/>
        <v>7</v>
      </c>
      <c r="J1680" s="10">
        <v>108.0054343</v>
      </c>
      <c r="K1680" s="8">
        <f t="shared" si="127"/>
        <v>108</v>
      </c>
      <c r="L1680" s="5" t="s">
        <v>196</v>
      </c>
    </row>
    <row r="1681" spans="1:12">
      <c r="A1681" s="6">
        <v>13</v>
      </c>
      <c r="B1681" s="6">
        <v>22</v>
      </c>
      <c r="C1681" s="6">
        <v>5</v>
      </c>
      <c r="D1681" s="7">
        <v>19.667055999999999</v>
      </c>
      <c r="E1681" s="8">
        <f t="shared" si="124"/>
        <v>20</v>
      </c>
      <c r="F1681" s="7">
        <v>90.500966680000005</v>
      </c>
      <c r="G1681" s="8">
        <f t="shared" si="125"/>
        <v>91</v>
      </c>
      <c r="H1681" s="9">
        <v>7.7640401109999999</v>
      </c>
      <c r="I1681" s="8">
        <f t="shared" si="126"/>
        <v>8</v>
      </c>
      <c r="J1681" s="10">
        <v>100.1737964</v>
      </c>
      <c r="K1681" s="8">
        <f t="shared" si="127"/>
        <v>100</v>
      </c>
      <c r="L1681" s="5" t="s">
        <v>196</v>
      </c>
    </row>
    <row r="1682" spans="1:12">
      <c r="A1682" s="6">
        <v>32</v>
      </c>
      <c r="B1682" s="6">
        <v>25</v>
      </c>
      <c r="C1682" s="6">
        <v>9</v>
      </c>
      <c r="D1682" s="7">
        <v>10.356095939999999</v>
      </c>
      <c r="E1682" s="8">
        <f t="shared" si="124"/>
        <v>10</v>
      </c>
      <c r="F1682" s="7">
        <v>93.756520409999993</v>
      </c>
      <c r="G1682" s="8">
        <f t="shared" si="125"/>
        <v>94</v>
      </c>
      <c r="H1682" s="9">
        <v>7.7960340060000002</v>
      </c>
      <c r="I1682" s="8">
        <f t="shared" si="126"/>
        <v>8</v>
      </c>
      <c r="J1682" s="10">
        <v>101.14569470000001</v>
      </c>
      <c r="K1682" s="8">
        <f t="shared" si="127"/>
        <v>101</v>
      </c>
      <c r="L1682" s="5" t="s">
        <v>196</v>
      </c>
    </row>
    <row r="1683" spans="1:12">
      <c r="A1683" s="6">
        <v>19</v>
      </c>
      <c r="B1683" s="6">
        <v>7</v>
      </c>
      <c r="C1683" s="6">
        <v>9</v>
      </c>
      <c r="D1683" s="7">
        <v>27.255434999999999</v>
      </c>
      <c r="E1683" s="8">
        <f t="shared" si="124"/>
        <v>27</v>
      </c>
      <c r="F1683" s="7">
        <v>91.71369387</v>
      </c>
      <c r="G1683" s="8">
        <f t="shared" si="125"/>
        <v>92</v>
      </c>
      <c r="H1683" s="9">
        <v>6.9698834830000003</v>
      </c>
      <c r="I1683" s="8">
        <f t="shared" si="126"/>
        <v>7</v>
      </c>
      <c r="J1683" s="10">
        <v>101.13943500000001</v>
      </c>
      <c r="K1683" s="8">
        <f t="shared" si="127"/>
        <v>101</v>
      </c>
      <c r="L1683" s="5" t="s">
        <v>196</v>
      </c>
    </row>
    <row r="1684" spans="1:12">
      <c r="A1684" s="6">
        <v>28</v>
      </c>
      <c r="B1684" s="6">
        <v>7</v>
      </c>
      <c r="C1684" s="6">
        <v>9</v>
      </c>
      <c r="D1684" s="7">
        <v>34.591784599999997</v>
      </c>
      <c r="E1684" s="8">
        <f t="shared" si="124"/>
        <v>35</v>
      </c>
      <c r="F1684" s="7">
        <v>92.132297859999994</v>
      </c>
      <c r="G1684" s="8">
        <f t="shared" si="125"/>
        <v>92</v>
      </c>
      <c r="H1684" s="9">
        <v>6.7307575379999998</v>
      </c>
      <c r="I1684" s="8">
        <f t="shared" si="126"/>
        <v>7</v>
      </c>
      <c r="J1684" s="10">
        <v>115.5650287</v>
      </c>
      <c r="K1684" s="8">
        <f t="shared" si="127"/>
        <v>116</v>
      </c>
      <c r="L1684" s="5" t="s">
        <v>196</v>
      </c>
    </row>
    <row r="1685" spans="1:12">
      <c r="A1685" s="6">
        <v>24</v>
      </c>
      <c r="B1685" s="6">
        <v>30</v>
      </c>
      <c r="C1685" s="6">
        <v>11</v>
      </c>
      <c r="D1685" s="7">
        <v>32.395239949999997</v>
      </c>
      <c r="E1685" s="8">
        <f t="shared" si="124"/>
        <v>32</v>
      </c>
      <c r="F1685" s="7">
        <v>94.517684639999999</v>
      </c>
      <c r="G1685" s="8">
        <f t="shared" si="125"/>
        <v>95</v>
      </c>
      <c r="H1685" s="9">
        <v>6.6013957550000004</v>
      </c>
      <c r="I1685" s="8">
        <f t="shared" si="126"/>
        <v>7</v>
      </c>
      <c r="J1685" s="10">
        <v>113.25373</v>
      </c>
      <c r="K1685" s="8">
        <f t="shared" si="127"/>
        <v>113</v>
      </c>
      <c r="L1685" s="5" t="s">
        <v>196</v>
      </c>
    </row>
    <row r="1686" spans="1:12">
      <c r="A1686" s="6">
        <v>7</v>
      </c>
      <c r="B1686" s="6">
        <v>17</v>
      </c>
      <c r="C1686" s="6">
        <v>10</v>
      </c>
      <c r="D1686" s="7">
        <v>10.164312990000001</v>
      </c>
      <c r="E1686" s="8">
        <f t="shared" si="124"/>
        <v>10</v>
      </c>
      <c r="F1686" s="7">
        <v>91.223209990000001</v>
      </c>
      <c r="G1686" s="8">
        <f t="shared" si="125"/>
        <v>91</v>
      </c>
      <c r="H1686" s="9">
        <v>6.465913274</v>
      </c>
      <c r="I1686" s="8">
        <f t="shared" si="126"/>
        <v>6</v>
      </c>
      <c r="J1686" s="10">
        <v>106.362551</v>
      </c>
      <c r="K1686" s="8">
        <f t="shared" si="127"/>
        <v>106</v>
      </c>
      <c r="L1686" s="5" t="s">
        <v>196</v>
      </c>
    </row>
    <row r="1687" spans="1:12">
      <c r="A1687" s="6">
        <v>18</v>
      </c>
      <c r="B1687" s="6">
        <v>23</v>
      </c>
      <c r="C1687" s="6">
        <v>8</v>
      </c>
      <c r="D1687" s="7">
        <v>21.49118657</v>
      </c>
      <c r="E1687" s="8">
        <f t="shared" si="124"/>
        <v>21</v>
      </c>
      <c r="F1687" s="7">
        <v>93.439496930000004</v>
      </c>
      <c r="G1687" s="8">
        <f t="shared" si="125"/>
        <v>93</v>
      </c>
      <c r="H1687" s="9">
        <v>6.4135479100000001</v>
      </c>
      <c r="I1687" s="8">
        <f t="shared" si="126"/>
        <v>6</v>
      </c>
      <c r="J1687" s="10">
        <v>101.4819888</v>
      </c>
      <c r="K1687" s="8">
        <f t="shared" si="127"/>
        <v>101</v>
      </c>
      <c r="L1687" s="5" t="s">
        <v>196</v>
      </c>
    </row>
    <row r="1688" spans="1:12">
      <c r="A1688" s="6">
        <v>7</v>
      </c>
      <c r="B1688" s="6">
        <v>20</v>
      </c>
      <c r="C1688" s="6">
        <v>12</v>
      </c>
      <c r="D1688" s="7">
        <v>16.534603969999999</v>
      </c>
      <c r="E1688" s="8">
        <f t="shared" si="124"/>
        <v>17</v>
      </c>
      <c r="F1688" s="7">
        <v>94.767599750000002</v>
      </c>
      <c r="G1688" s="8">
        <f t="shared" si="125"/>
        <v>95</v>
      </c>
      <c r="H1688" s="9">
        <v>6.4752753370000002</v>
      </c>
      <c r="I1688" s="8">
        <f t="shared" si="126"/>
        <v>6</v>
      </c>
      <c r="J1688" s="10">
        <v>110.0447896</v>
      </c>
      <c r="K1688" s="8">
        <f t="shared" si="127"/>
        <v>110</v>
      </c>
      <c r="L1688" s="5" t="s">
        <v>196</v>
      </c>
    </row>
    <row r="1689" spans="1:12">
      <c r="A1689" s="6">
        <v>20</v>
      </c>
      <c r="B1689" s="6">
        <v>23</v>
      </c>
      <c r="C1689" s="6">
        <v>11</v>
      </c>
      <c r="D1689" s="7">
        <v>31.852069400000001</v>
      </c>
      <c r="E1689" s="8">
        <f t="shared" si="124"/>
        <v>32</v>
      </c>
      <c r="F1689" s="7">
        <v>90.122203229999997</v>
      </c>
      <c r="G1689" s="8">
        <f t="shared" si="125"/>
        <v>90</v>
      </c>
      <c r="H1689" s="9">
        <v>6.4077155609999998</v>
      </c>
      <c r="I1689" s="8">
        <f t="shared" si="126"/>
        <v>6</v>
      </c>
      <c r="J1689" s="10">
        <v>109.9455062</v>
      </c>
      <c r="K1689" s="8">
        <f t="shared" si="127"/>
        <v>110</v>
      </c>
      <c r="L1689" s="5" t="s">
        <v>196</v>
      </c>
    </row>
    <row r="1690" spans="1:12">
      <c r="A1690" s="6">
        <v>18</v>
      </c>
      <c r="B1690" s="6">
        <v>14</v>
      </c>
      <c r="C1690" s="6">
        <v>11</v>
      </c>
      <c r="D1690" s="7">
        <v>28.04799508</v>
      </c>
      <c r="E1690" s="8">
        <f t="shared" si="124"/>
        <v>28</v>
      </c>
      <c r="F1690" s="7">
        <v>90.006216879999997</v>
      </c>
      <c r="G1690" s="8">
        <f t="shared" si="125"/>
        <v>90</v>
      </c>
      <c r="H1690" s="9">
        <v>6.5508141169999998</v>
      </c>
      <c r="I1690" s="8">
        <f t="shared" si="126"/>
        <v>7</v>
      </c>
      <c r="J1690" s="10">
        <v>117.1311498</v>
      </c>
      <c r="K1690" s="8">
        <f t="shared" si="127"/>
        <v>117</v>
      </c>
      <c r="L1690" s="5" t="s">
        <v>196</v>
      </c>
    </row>
    <row r="1691" spans="1:12">
      <c r="A1691" s="6">
        <v>34</v>
      </c>
      <c r="B1691" s="6">
        <v>11</v>
      </c>
      <c r="C1691" s="6">
        <v>10</v>
      </c>
      <c r="D1691" s="7">
        <v>31.750488990000001</v>
      </c>
      <c r="E1691" s="8">
        <f t="shared" si="124"/>
        <v>32</v>
      </c>
      <c r="F1691" s="7">
        <v>94.595512260000007</v>
      </c>
      <c r="G1691" s="8">
        <f t="shared" si="125"/>
        <v>95</v>
      </c>
      <c r="H1691" s="9">
        <v>7.3622083500000004</v>
      </c>
      <c r="I1691" s="8">
        <f t="shared" si="126"/>
        <v>7</v>
      </c>
      <c r="J1691" s="10">
        <v>115.1989301</v>
      </c>
      <c r="K1691" s="8">
        <f t="shared" si="127"/>
        <v>115</v>
      </c>
      <c r="L1691" s="5" t="s">
        <v>196</v>
      </c>
    </row>
    <row r="1692" spans="1:12">
      <c r="A1692" s="6">
        <v>20</v>
      </c>
      <c r="B1692" s="6">
        <v>29</v>
      </c>
      <c r="C1692" s="6">
        <v>10</v>
      </c>
      <c r="D1692" s="7">
        <v>29.074127170000001</v>
      </c>
      <c r="E1692" s="8">
        <f t="shared" si="124"/>
        <v>29</v>
      </c>
      <c r="F1692" s="7">
        <v>93.271890639999995</v>
      </c>
      <c r="G1692" s="8">
        <f t="shared" si="125"/>
        <v>93</v>
      </c>
      <c r="H1692" s="9">
        <v>7.3654920400000004</v>
      </c>
      <c r="I1692" s="8">
        <f t="shared" si="126"/>
        <v>7</v>
      </c>
      <c r="J1692" s="10">
        <v>100.78968709999999</v>
      </c>
      <c r="K1692" s="8">
        <f t="shared" si="127"/>
        <v>101</v>
      </c>
      <c r="L1692" s="5" t="s">
        <v>196</v>
      </c>
    </row>
    <row r="1693" spans="1:12">
      <c r="A1693" s="6">
        <v>37</v>
      </c>
      <c r="B1693" s="6">
        <v>24</v>
      </c>
      <c r="C1693" s="6">
        <v>13</v>
      </c>
      <c r="D1693" s="7">
        <v>19.14381903</v>
      </c>
      <c r="E1693" s="8">
        <f t="shared" si="124"/>
        <v>19</v>
      </c>
      <c r="F1693" s="7">
        <v>90.710374560000005</v>
      </c>
      <c r="G1693" s="8">
        <f t="shared" si="125"/>
        <v>91</v>
      </c>
      <c r="H1693" s="9">
        <v>7.8546243000000002</v>
      </c>
      <c r="I1693" s="8">
        <f t="shared" si="126"/>
        <v>8</v>
      </c>
      <c r="J1693" s="10">
        <v>108.0230792</v>
      </c>
      <c r="K1693" s="8">
        <f t="shared" si="127"/>
        <v>108</v>
      </c>
      <c r="L1693" s="5" t="s">
        <v>196</v>
      </c>
    </row>
    <row r="1694" spans="1:12">
      <c r="A1694" s="6">
        <v>12</v>
      </c>
      <c r="B1694" s="6">
        <v>8</v>
      </c>
      <c r="C1694" s="6">
        <v>10</v>
      </c>
      <c r="D1694" s="7">
        <v>16.148202850000001</v>
      </c>
      <c r="E1694" s="8">
        <f t="shared" si="124"/>
        <v>16</v>
      </c>
      <c r="F1694" s="7">
        <v>91.444802699999997</v>
      </c>
      <c r="G1694" s="8">
        <f t="shared" si="125"/>
        <v>91</v>
      </c>
      <c r="H1694" s="9">
        <v>7.9958489769999996</v>
      </c>
      <c r="I1694" s="8">
        <f t="shared" si="126"/>
        <v>8</v>
      </c>
      <c r="J1694" s="10">
        <v>107.4287664</v>
      </c>
      <c r="K1694" s="8">
        <f t="shared" si="127"/>
        <v>107</v>
      </c>
      <c r="L1694" s="5" t="s">
        <v>196</v>
      </c>
    </row>
    <row r="1695" spans="1:12">
      <c r="A1695" s="6">
        <v>34</v>
      </c>
      <c r="B1695" s="6">
        <v>10</v>
      </c>
      <c r="C1695" s="6">
        <v>14</v>
      </c>
      <c r="D1695" s="7">
        <v>34.052969140000002</v>
      </c>
      <c r="E1695" s="8">
        <f t="shared" si="124"/>
        <v>34</v>
      </c>
      <c r="F1695" s="7">
        <v>92.058117210000006</v>
      </c>
      <c r="G1695" s="8">
        <f t="shared" si="125"/>
        <v>92</v>
      </c>
      <c r="H1695" s="9">
        <v>6.7256008549999997</v>
      </c>
      <c r="I1695" s="8">
        <f t="shared" si="126"/>
        <v>7</v>
      </c>
      <c r="J1695" s="10">
        <v>116.8020848</v>
      </c>
      <c r="K1695" s="8">
        <f t="shared" si="127"/>
        <v>117</v>
      </c>
      <c r="L1695" s="5" t="s">
        <v>196</v>
      </c>
    </row>
    <row r="1696" spans="1:12">
      <c r="A1696" s="6">
        <v>6</v>
      </c>
      <c r="B1696" s="6">
        <v>13</v>
      </c>
      <c r="C1696" s="6">
        <v>9</v>
      </c>
      <c r="D1696" s="7">
        <v>34.514239570000001</v>
      </c>
      <c r="E1696" s="8">
        <f t="shared" si="124"/>
        <v>35</v>
      </c>
      <c r="F1696" s="7">
        <v>90.561514630000005</v>
      </c>
      <c r="G1696" s="8">
        <f t="shared" si="125"/>
        <v>91</v>
      </c>
      <c r="H1696" s="9">
        <v>7.7867253329999997</v>
      </c>
      <c r="I1696" s="8">
        <f t="shared" si="126"/>
        <v>8</v>
      </c>
      <c r="J1696" s="10">
        <v>118.3271968</v>
      </c>
      <c r="K1696" s="8">
        <f t="shared" si="127"/>
        <v>118</v>
      </c>
      <c r="L1696" s="5" t="s">
        <v>196</v>
      </c>
    </row>
    <row r="1697" spans="1:12">
      <c r="A1697" s="6">
        <v>27</v>
      </c>
      <c r="B1697" s="6">
        <v>30</v>
      </c>
      <c r="C1697" s="6">
        <v>5</v>
      </c>
      <c r="D1697" s="7">
        <v>32.717485480000001</v>
      </c>
      <c r="E1697" s="8">
        <f t="shared" si="124"/>
        <v>33</v>
      </c>
      <c r="F1697" s="7">
        <v>90.54608254</v>
      </c>
      <c r="G1697" s="8">
        <f t="shared" si="125"/>
        <v>91</v>
      </c>
      <c r="H1697" s="9">
        <v>7.656978112</v>
      </c>
      <c r="I1697" s="8">
        <f t="shared" si="126"/>
        <v>8</v>
      </c>
      <c r="J1697" s="10">
        <v>113.32897800000001</v>
      </c>
      <c r="K1697" s="8">
        <f t="shared" si="127"/>
        <v>113</v>
      </c>
      <c r="L1697" s="5" t="s">
        <v>196</v>
      </c>
    </row>
    <row r="1698" spans="1:12">
      <c r="A1698" s="6">
        <v>13</v>
      </c>
      <c r="B1698" s="6">
        <v>8</v>
      </c>
      <c r="C1698" s="6">
        <v>12</v>
      </c>
      <c r="D1698" s="7">
        <v>25.162966319999999</v>
      </c>
      <c r="E1698" s="8">
        <f t="shared" si="124"/>
        <v>25</v>
      </c>
      <c r="F1698" s="7">
        <v>92.547360319999996</v>
      </c>
      <c r="G1698" s="8">
        <f t="shared" si="125"/>
        <v>93</v>
      </c>
      <c r="H1698" s="9">
        <v>7.105904818</v>
      </c>
      <c r="I1698" s="8">
        <f t="shared" si="126"/>
        <v>7</v>
      </c>
      <c r="J1698" s="10">
        <v>114.3117197</v>
      </c>
      <c r="K1698" s="8">
        <f t="shared" si="127"/>
        <v>114</v>
      </c>
      <c r="L1698" s="5" t="s">
        <v>196</v>
      </c>
    </row>
    <row r="1699" spans="1:12">
      <c r="A1699" s="6">
        <v>6</v>
      </c>
      <c r="B1699" s="6">
        <v>7</v>
      </c>
      <c r="C1699" s="6">
        <v>7</v>
      </c>
      <c r="D1699" s="7">
        <v>27.681673180000001</v>
      </c>
      <c r="E1699" s="8">
        <f t="shared" si="124"/>
        <v>28</v>
      </c>
      <c r="F1699" s="7">
        <v>94.473168790000003</v>
      </c>
      <c r="G1699" s="8">
        <f t="shared" si="125"/>
        <v>94</v>
      </c>
      <c r="H1699" s="9">
        <v>7.1991062039999996</v>
      </c>
      <c r="I1699" s="8">
        <f t="shared" si="126"/>
        <v>7</v>
      </c>
      <c r="J1699" s="10">
        <v>113.9995146</v>
      </c>
      <c r="K1699" s="8">
        <f t="shared" si="127"/>
        <v>114</v>
      </c>
      <c r="L1699" s="5" t="s">
        <v>196</v>
      </c>
    </row>
    <row r="1700" spans="1:12">
      <c r="A1700" s="6">
        <v>40</v>
      </c>
      <c r="B1700" s="6">
        <v>17</v>
      </c>
      <c r="C1700" s="6">
        <v>15</v>
      </c>
      <c r="D1700" s="7">
        <v>21.35093384</v>
      </c>
      <c r="E1700" s="8">
        <f t="shared" si="124"/>
        <v>21</v>
      </c>
      <c r="F1700" s="7">
        <v>90.949296700000005</v>
      </c>
      <c r="G1700" s="8">
        <f t="shared" si="125"/>
        <v>91</v>
      </c>
      <c r="H1700" s="9">
        <v>7.8710630039999998</v>
      </c>
      <c r="I1700" s="8">
        <f t="shared" si="126"/>
        <v>8</v>
      </c>
      <c r="J1700" s="10">
        <v>107.0862095</v>
      </c>
      <c r="K1700" s="8">
        <f t="shared" si="127"/>
        <v>107</v>
      </c>
      <c r="L1700" s="5" t="s">
        <v>196</v>
      </c>
    </row>
    <row r="1701" spans="1:12">
      <c r="A1701" s="6">
        <v>31</v>
      </c>
      <c r="B1701" s="6">
        <v>26</v>
      </c>
      <c r="C1701" s="6">
        <v>9</v>
      </c>
      <c r="D1701" s="7">
        <v>11.69894639</v>
      </c>
      <c r="E1701" s="8">
        <f t="shared" si="124"/>
        <v>12</v>
      </c>
      <c r="F1701" s="7">
        <v>93.256388729999998</v>
      </c>
      <c r="G1701" s="8">
        <f t="shared" si="125"/>
        <v>93</v>
      </c>
      <c r="H1701" s="9">
        <v>7.566165721</v>
      </c>
      <c r="I1701" s="8">
        <f t="shared" si="126"/>
        <v>8</v>
      </c>
      <c r="J1701" s="10">
        <v>103.2005992</v>
      </c>
      <c r="K1701" s="8">
        <f t="shared" si="127"/>
        <v>103</v>
      </c>
      <c r="L1701" s="5" t="s">
        <v>196</v>
      </c>
    </row>
    <row r="1702" spans="1:12">
      <c r="A1702" s="6">
        <v>61</v>
      </c>
      <c r="B1702" s="6">
        <v>68</v>
      </c>
      <c r="C1702" s="6">
        <v>50</v>
      </c>
      <c r="D1702" s="7">
        <v>35.214628159999997</v>
      </c>
      <c r="E1702" s="8">
        <f t="shared" si="124"/>
        <v>35</v>
      </c>
      <c r="F1702" s="7">
        <v>91.497250579999999</v>
      </c>
      <c r="G1702" s="8">
        <f t="shared" si="125"/>
        <v>91</v>
      </c>
      <c r="H1702" s="9">
        <v>6.7932454169999996</v>
      </c>
      <c r="I1702" s="8">
        <f t="shared" si="126"/>
        <v>7</v>
      </c>
      <c r="J1702" s="10">
        <v>243.07450660000001</v>
      </c>
      <c r="K1702" s="8">
        <f t="shared" si="127"/>
        <v>243</v>
      </c>
      <c r="L1702" s="5" t="s">
        <v>206</v>
      </c>
    </row>
    <row r="1703" spans="1:12">
      <c r="A1703" s="6">
        <v>58</v>
      </c>
      <c r="B1703" s="6">
        <v>46</v>
      </c>
      <c r="C1703" s="6">
        <v>45</v>
      </c>
      <c r="D1703" s="7">
        <v>42.394133920000002</v>
      </c>
      <c r="E1703" s="8">
        <f t="shared" si="124"/>
        <v>42</v>
      </c>
      <c r="F1703" s="7">
        <v>90.790280640000006</v>
      </c>
      <c r="G1703" s="8">
        <f t="shared" si="125"/>
        <v>91</v>
      </c>
      <c r="H1703" s="9">
        <v>6.5762614270000004</v>
      </c>
      <c r="I1703" s="8">
        <f t="shared" si="126"/>
        <v>7</v>
      </c>
      <c r="J1703" s="10">
        <v>88.466074969999994</v>
      </c>
      <c r="K1703" s="8">
        <f t="shared" si="127"/>
        <v>88</v>
      </c>
      <c r="L1703" s="5" t="s">
        <v>206</v>
      </c>
    </row>
    <row r="1704" spans="1:12">
      <c r="A1704" s="6">
        <v>45</v>
      </c>
      <c r="B1704" s="6">
        <v>47</v>
      </c>
      <c r="C1704" s="6">
        <v>55</v>
      </c>
      <c r="D1704" s="7">
        <v>38.419162800000002</v>
      </c>
      <c r="E1704" s="8">
        <f t="shared" si="124"/>
        <v>38</v>
      </c>
      <c r="F1704" s="7">
        <v>91.142203809999998</v>
      </c>
      <c r="G1704" s="8">
        <f t="shared" si="125"/>
        <v>91</v>
      </c>
      <c r="H1704" s="9">
        <v>6.7514529320000003</v>
      </c>
      <c r="I1704" s="8">
        <f t="shared" si="126"/>
        <v>7</v>
      </c>
      <c r="J1704" s="10">
        <v>119.26538770000001</v>
      </c>
      <c r="K1704" s="8">
        <f t="shared" si="127"/>
        <v>119</v>
      </c>
      <c r="L1704" s="5" t="s">
        <v>206</v>
      </c>
    </row>
    <row r="1705" spans="1:12">
      <c r="A1705" s="6">
        <v>39</v>
      </c>
      <c r="B1705" s="6">
        <v>65</v>
      </c>
      <c r="C1705" s="6">
        <v>53</v>
      </c>
      <c r="D1705" s="7">
        <v>35.332949319999997</v>
      </c>
      <c r="E1705" s="8">
        <f t="shared" si="124"/>
        <v>35</v>
      </c>
      <c r="F1705" s="7">
        <v>92.115086079999998</v>
      </c>
      <c r="G1705" s="8">
        <f t="shared" si="125"/>
        <v>92</v>
      </c>
      <c r="H1705" s="9">
        <v>6.5607430930000001</v>
      </c>
      <c r="I1705" s="8">
        <f t="shared" si="126"/>
        <v>7</v>
      </c>
      <c r="J1705" s="10">
        <v>235.6133585</v>
      </c>
      <c r="K1705" s="8">
        <f t="shared" si="127"/>
        <v>236</v>
      </c>
      <c r="L1705" s="5" t="s">
        <v>206</v>
      </c>
    </row>
    <row r="1706" spans="1:12">
      <c r="A1706" s="6">
        <v>31</v>
      </c>
      <c r="B1706" s="6">
        <v>68</v>
      </c>
      <c r="C1706" s="6">
        <v>45</v>
      </c>
      <c r="D1706" s="7">
        <v>42.923252550000001</v>
      </c>
      <c r="E1706" s="8">
        <f t="shared" si="124"/>
        <v>43</v>
      </c>
      <c r="F1706" s="7">
        <v>90.076005280000004</v>
      </c>
      <c r="G1706" s="8">
        <f t="shared" si="125"/>
        <v>90</v>
      </c>
      <c r="H1706" s="9">
        <v>6.9383133560000001</v>
      </c>
      <c r="I1706" s="8">
        <f t="shared" si="126"/>
        <v>7</v>
      </c>
      <c r="J1706" s="10">
        <v>196.24082419999999</v>
      </c>
      <c r="K1706" s="8">
        <f t="shared" si="127"/>
        <v>196</v>
      </c>
      <c r="L1706" s="5" t="s">
        <v>206</v>
      </c>
    </row>
    <row r="1707" spans="1:12">
      <c r="A1707" s="6">
        <v>70</v>
      </c>
      <c r="B1707" s="6">
        <v>68</v>
      </c>
      <c r="C1707" s="6">
        <v>45</v>
      </c>
      <c r="D1707" s="7">
        <v>33.83508569</v>
      </c>
      <c r="E1707" s="8">
        <f t="shared" si="124"/>
        <v>34</v>
      </c>
      <c r="F1707" s="7">
        <v>92.854701520000006</v>
      </c>
      <c r="G1707" s="8">
        <f t="shared" si="125"/>
        <v>93</v>
      </c>
      <c r="H1707" s="9">
        <v>6.9916261579999999</v>
      </c>
      <c r="I1707" s="8">
        <f t="shared" si="126"/>
        <v>7</v>
      </c>
      <c r="J1707" s="10">
        <v>203.40440280000001</v>
      </c>
      <c r="K1707" s="8">
        <f t="shared" si="127"/>
        <v>203</v>
      </c>
      <c r="L1707" s="5" t="s">
        <v>206</v>
      </c>
    </row>
    <row r="1708" spans="1:12">
      <c r="A1708" s="6">
        <v>68</v>
      </c>
      <c r="B1708" s="6">
        <v>62</v>
      </c>
      <c r="C1708" s="6">
        <v>50</v>
      </c>
      <c r="D1708" s="7">
        <v>33.202583480000001</v>
      </c>
      <c r="E1708" s="8">
        <f t="shared" si="124"/>
        <v>33</v>
      </c>
      <c r="F1708" s="7">
        <v>92.764379270000006</v>
      </c>
      <c r="G1708" s="8">
        <f t="shared" si="125"/>
        <v>93</v>
      </c>
      <c r="H1708" s="9">
        <v>6.9777002680000004</v>
      </c>
      <c r="I1708" s="8">
        <f t="shared" si="126"/>
        <v>7</v>
      </c>
      <c r="J1708" s="10">
        <v>197.52825820000001</v>
      </c>
      <c r="K1708" s="8">
        <f t="shared" si="127"/>
        <v>198</v>
      </c>
      <c r="L1708" s="5" t="s">
        <v>206</v>
      </c>
    </row>
    <row r="1709" spans="1:12">
      <c r="A1709" s="6">
        <v>34</v>
      </c>
      <c r="B1709" s="6">
        <v>65</v>
      </c>
      <c r="C1709" s="6">
        <v>47</v>
      </c>
      <c r="D1709" s="7">
        <v>23.485469729999998</v>
      </c>
      <c r="E1709" s="8">
        <f t="shared" si="124"/>
        <v>23</v>
      </c>
      <c r="F1709" s="7">
        <v>93.710436920000006</v>
      </c>
      <c r="G1709" s="8">
        <f t="shared" si="125"/>
        <v>94</v>
      </c>
      <c r="H1709" s="9">
        <v>6.8337685349999999</v>
      </c>
      <c r="I1709" s="8">
        <f t="shared" si="126"/>
        <v>7</v>
      </c>
      <c r="J1709" s="10">
        <v>191.7760562</v>
      </c>
      <c r="K1709" s="8">
        <f t="shared" si="127"/>
        <v>192</v>
      </c>
      <c r="L1709" s="5" t="s">
        <v>206</v>
      </c>
    </row>
    <row r="1710" spans="1:12">
      <c r="A1710" s="6">
        <v>38</v>
      </c>
      <c r="B1710" s="6">
        <v>68</v>
      </c>
      <c r="C1710" s="6">
        <v>54</v>
      </c>
      <c r="D1710" s="7">
        <v>29.337105430000001</v>
      </c>
      <c r="E1710" s="8">
        <f t="shared" si="124"/>
        <v>29</v>
      </c>
      <c r="F1710" s="7">
        <v>90.817814389999995</v>
      </c>
      <c r="G1710" s="8">
        <f t="shared" si="125"/>
        <v>91</v>
      </c>
      <c r="H1710" s="9">
        <v>6.7391700449999998</v>
      </c>
      <c r="I1710" s="8">
        <f t="shared" si="126"/>
        <v>7</v>
      </c>
      <c r="J1710" s="10">
        <v>202.05727469999999</v>
      </c>
      <c r="K1710" s="8">
        <f t="shared" si="127"/>
        <v>202</v>
      </c>
      <c r="L1710" s="5" t="s">
        <v>206</v>
      </c>
    </row>
    <row r="1711" spans="1:12">
      <c r="A1711" s="6">
        <v>69</v>
      </c>
      <c r="B1711" s="6">
        <v>64</v>
      </c>
      <c r="C1711" s="6">
        <v>47</v>
      </c>
      <c r="D1711" s="7">
        <v>40.211993479999997</v>
      </c>
      <c r="E1711" s="8">
        <f t="shared" si="124"/>
        <v>40</v>
      </c>
      <c r="F1711" s="7">
        <v>94.507669120000003</v>
      </c>
      <c r="G1711" s="8">
        <f t="shared" si="125"/>
        <v>95</v>
      </c>
      <c r="H1711" s="9">
        <v>6.9934732469999998</v>
      </c>
      <c r="I1711" s="8">
        <f t="shared" si="126"/>
        <v>7</v>
      </c>
      <c r="J1711" s="10">
        <v>186.6762324</v>
      </c>
      <c r="K1711" s="8">
        <f t="shared" si="127"/>
        <v>187</v>
      </c>
      <c r="L1711" s="5" t="s">
        <v>206</v>
      </c>
    </row>
    <row r="1712" spans="1:12">
      <c r="A1712" s="6">
        <v>58</v>
      </c>
      <c r="B1712" s="6">
        <v>51</v>
      </c>
      <c r="C1712" s="6">
        <v>47</v>
      </c>
      <c r="D1712" s="7">
        <v>42.134739760000002</v>
      </c>
      <c r="E1712" s="8">
        <f t="shared" si="124"/>
        <v>42</v>
      </c>
      <c r="F1712" s="7">
        <v>91.704453860000001</v>
      </c>
      <c r="G1712" s="8">
        <f t="shared" si="125"/>
        <v>92</v>
      </c>
      <c r="H1712" s="9">
        <v>6.7574706369999999</v>
      </c>
      <c r="I1712" s="8">
        <f t="shared" si="126"/>
        <v>7</v>
      </c>
      <c r="J1712" s="10">
        <v>197.40290100000001</v>
      </c>
      <c r="K1712" s="8">
        <f t="shared" si="127"/>
        <v>197</v>
      </c>
      <c r="L1712" s="5" t="s">
        <v>206</v>
      </c>
    </row>
    <row r="1713" spans="1:12">
      <c r="A1713" s="6">
        <v>59</v>
      </c>
      <c r="B1713" s="6">
        <v>47</v>
      </c>
      <c r="C1713" s="6">
        <v>53</v>
      </c>
      <c r="D1713" s="7">
        <v>32.86316618</v>
      </c>
      <c r="E1713" s="8">
        <f t="shared" si="124"/>
        <v>33</v>
      </c>
      <c r="F1713" s="7">
        <v>91.461887399999995</v>
      </c>
      <c r="G1713" s="8">
        <f t="shared" si="125"/>
        <v>91</v>
      </c>
      <c r="H1713" s="9">
        <v>6.8506632319999996</v>
      </c>
      <c r="I1713" s="8">
        <f t="shared" si="126"/>
        <v>7</v>
      </c>
      <c r="J1713" s="10">
        <v>47.271546999999998</v>
      </c>
      <c r="K1713" s="8">
        <f t="shared" si="127"/>
        <v>47</v>
      </c>
      <c r="L1713" s="5" t="s">
        <v>206</v>
      </c>
    </row>
    <row r="1714" spans="1:12">
      <c r="A1714" s="6">
        <v>44</v>
      </c>
      <c r="B1714" s="6">
        <v>64</v>
      </c>
      <c r="C1714" s="6">
        <v>54</v>
      </c>
      <c r="D1714" s="7">
        <v>29.80744318</v>
      </c>
      <c r="E1714" s="8">
        <f t="shared" si="124"/>
        <v>30</v>
      </c>
      <c r="F1714" s="7">
        <v>91.380484690000003</v>
      </c>
      <c r="G1714" s="8">
        <f t="shared" si="125"/>
        <v>91</v>
      </c>
      <c r="H1714" s="9">
        <v>6.7427493500000004</v>
      </c>
      <c r="I1714" s="8">
        <f t="shared" si="126"/>
        <v>7</v>
      </c>
      <c r="J1714" s="10">
        <v>232.70461259999999</v>
      </c>
      <c r="K1714" s="8">
        <f t="shared" si="127"/>
        <v>233</v>
      </c>
      <c r="L1714" s="5" t="s">
        <v>206</v>
      </c>
    </row>
    <row r="1715" spans="1:12">
      <c r="A1715" s="6">
        <v>56</v>
      </c>
      <c r="B1715" s="6">
        <v>57</v>
      </c>
      <c r="C1715" s="6">
        <v>48</v>
      </c>
      <c r="D1715" s="7">
        <v>31.562137620000001</v>
      </c>
      <c r="E1715" s="8">
        <f t="shared" si="124"/>
        <v>32</v>
      </c>
      <c r="F1715" s="7">
        <v>93.048485900000003</v>
      </c>
      <c r="G1715" s="8">
        <f t="shared" si="125"/>
        <v>93</v>
      </c>
      <c r="H1715" s="9">
        <v>6.5061207520000002</v>
      </c>
      <c r="I1715" s="8">
        <f t="shared" si="126"/>
        <v>7</v>
      </c>
      <c r="J1715" s="10">
        <v>63.622507880000001</v>
      </c>
      <c r="K1715" s="8">
        <f t="shared" si="127"/>
        <v>64</v>
      </c>
      <c r="L1715" s="5" t="s">
        <v>206</v>
      </c>
    </row>
    <row r="1716" spans="1:12">
      <c r="A1716" s="6">
        <v>69</v>
      </c>
      <c r="B1716" s="6">
        <v>60</v>
      </c>
      <c r="C1716" s="6">
        <v>54</v>
      </c>
      <c r="D1716" s="7">
        <v>36.322680689999999</v>
      </c>
      <c r="E1716" s="8">
        <f t="shared" si="124"/>
        <v>36</v>
      </c>
      <c r="F1716" s="7">
        <v>93.061343980000004</v>
      </c>
      <c r="G1716" s="8">
        <f t="shared" si="125"/>
        <v>93</v>
      </c>
      <c r="H1716" s="9">
        <v>6.9899271900000004</v>
      </c>
      <c r="I1716" s="8">
        <f t="shared" si="126"/>
        <v>7</v>
      </c>
      <c r="J1716" s="10">
        <v>141.17369260000001</v>
      </c>
      <c r="K1716" s="8">
        <f t="shared" si="127"/>
        <v>141</v>
      </c>
      <c r="L1716" s="5" t="s">
        <v>206</v>
      </c>
    </row>
    <row r="1717" spans="1:12">
      <c r="A1717" s="6">
        <v>56</v>
      </c>
      <c r="B1717" s="6">
        <v>58</v>
      </c>
      <c r="C1717" s="6">
        <v>49</v>
      </c>
      <c r="D1717" s="7">
        <v>37.131650260000001</v>
      </c>
      <c r="E1717" s="8">
        <f t="shared" si="124"/>
        <v>37</v>
      </c>
      <c r="F1717" s="7">
        <v>94.607617970000007</v>
      </c>
      <c r="G1717" s="8">
        <f t="shared" si="125"/>
        <v>95</v>
      </c>
      <c r="H1717" s="9">
        <v>6.6921556400000002</v>
      </c>
      <c r="I1717" s="8">
        <f t="shared" si="126"/>
        <v>7</v>
      </c>
      <c r="J1717" s="10">
        <v>172.47880620000001</v>
      </c>
      <c r="K1717" s="8">
        <f t="shared" si="127"/>
        <v>172</v>
      </c>
      <c r="L1717" s="5" t="s">
        <v>206</v>
      </c>
    </row>
    <row r="1718" spans="1:12">
      <c r="A1718" s="6">
        <v>49</v>
      </c>
      <c r="B1718" s="6">
        <v>55</v>
      </c>
      <c r="C1718" s="6">
        <v>53</v>
      </c>
      <c r="D1718" s="7">
        <v>38.4418717</v>
      </c>
      <c r="E1718" s="8">
        <f t="shared" si="124"/>
        <v>38</v>
      </c>
      <c r="F1718" s="7">
        <v>93.637390389999993</v>
      </c>
      <c r="G1718" s="8">
        <f t="shared" si="125"/>
        <v>94</v>
      </c>
      <c r="H1718" s="9">
        <v>6.5440297760000004</v>
      </c>
      <c r="I1718" s="8">
        <f t="shared" si="126"/>
        <v>7</v>
      </c>
      <c r="J1718" s="10">
        <v>77.715668829999998</v>
      </c>
      <c r="K1718" s="8">
        <f t="shared" si="127"/>
        <v>78</v>
      </c>
      <c r="L1718" s="5" t="s">
        <v>206</v>
      </c>
    </row>
    <row r="1719" spans="1:12">
      <c r="A1719" s="6">
        <v>38</v>
      </c>
      <c r="B1719" s="6">
        <v>51</v>
      </c>
      <c r="C1719" s="6">
        <v>52</v>
      </c>
      <c r="D1719" s="7">
        <v>32.661605989999998</v>
      </c>
      <c r="E1719" s="8">
        <f t="shared" si="124"/>
        <v>33</v>
      </c>
      <c r="F1719" s="7">
        <v>90.789316810000003</v>
      </c>
      <c r="G1719" s="8">
        <f t="shared" si="125"/>
        <v>91</v>
      </c>
      <c r="H1719" s="9">
        <v>6.9278039109999998</v>
      </c>
      <c r="I1719" s="8">
        <f t="shared" si="126"/>
        <v>7</v>
      </c>
      <c r="J1719" s="10">
        <v>78.850855019999997</v>
      </c>
      <c r="K1719" s="8">
        <f t="shared" si="127"/>
        <v>79</v>
      </c>
      <c r="L1719" s="5" t="s">
        <v>206</v>
      </c>
    </row>
    <row r="1720" spans="1:12">
      <c r="A1720" s="6">
        <v>54</v>
      </c>
      <c r="B1720" s="6">
        <v>65</v>
      </c>
      <c r="C1720" s="6">
        <v>47</v>
      </c>
      <c r="D1720" s="7">
        <v>27.92765919</v>
      </c>
      <c r="E1720" s="8">
        <f t="shared" si="124"/>
        <v>28</v>
      </c>
      <c r="F1720" s="7">
        <v>91.555942110000004</v>
      </c>
      <c r="G1720" s="8">
        <f t="shared" si="125"/>
        <v>92</v>
      </c>
      <c r="H1720" s="9">
        <v>6.7218358790000003</v>
      </c>
      <c r="I1720" s="8">
        <f t="shared" si="126"/>
        <v>7</v>
      </c>
      <c r="J1720" s="10">
        <v>149.91075570000001</v>
      </c>
      <c r="K1720" s="8">
        <f t="shared" si="127"/>
        <v>150</v>
      </c>
      <c r="L1720" s="5" t="s">
        <v>206</v>
      </c>
    </row>
    <row r="1721" spans="1:12">
      <c r="A1721" s="6">
        <v>57</v>
      </c>
      <c r="B1721" s="6">
        <v>57</v>
      </c>
      <c r="C1721" s="6">
        <v>51</v>
      </c>
      <c r="D1721" s="7">
        <v>39.017933450000001</v>
      </c>
      <c r="E1721" s="8">
        <f t="shared" si="124"/>
        <v>39</v>
      </c>
      <c r="F1721" s="7">
        <v>91.488156290000006</v>
      </c>
      <c r="G1721" s="8">
        <f t="shared" si="125"/>
        <v>91</v>
      </c>
      <c r="H1721" s="9">
        <v>6.99223441</v>
      </c>
      <c r="I1721" s="8">
        <f t="shared" si="126"/>
        <v>7</v>
      </c>
      <c r="J1721" s="10">
        <v>105.88415310000001</v>
      </c>
      <c r="K1721" s="8">
        <f t="shared" si="127"/>
        <v>106</v>
      </c>
      <c r="L1721" s="5" t="s">
        <v>206</v>
      </c>
    </row>
    <row r="1722" spans="1:12">
      <c r="A1722" s="6">
        <v>39</v>
      </c>
      <c r="B1722" s="6">
        <v>52</v>
      </c>
      <c r="C1722" s="6">
        <v>53</v>
      </c>
      <c r="D1722" s="7">
        <v>32.512473980000003</v>
      </c>
      <c r="E1722" s="8">
        <f t="shared" si="124"/>
        <v>33</v>
      </c>
      <c r="F1722" s="7">
        <v>94.65904123</v>
      </c>
      <c r="G1722" s="8">
        <f t="shared" si="125"/>
        <v>95</v>
      </c>
      <c r="H1722" s="9">
        <v>6.7042043979999999</v>
      </c>
      <c r="I1722" s="8">
        <f t="shared" si="126"/>
        <v>7</v>
      </c>
      <c r="J1722" s="10">
        <v>51.070481129999997</v>
      </c>
      <c r="K1722" s="8">
        <f t="shared" si="127"/>
        <v>51</v>
      </c>
      <c r="L1722" s="5" t="s">
        <v>206</v>
      </c>
    </row>
    <row r="1723" spans="1:12">
      <c r="A1723" s="6">
        <v>58</v>
      </c>
      <c r="B1723" s="6">
        <v>67</v>
      </c>
      <c r="C1723" s="6">
        <v>45</v>
      </c>
      <c r="D1723" s="7">
        <v>38.723827980000003</v>
      </c>
      <c r="E1723" s="8">
        <f t="shared" si="124"/>
        <v>39</v>
      </c>
      <c r="F1723" s="7">
        <v>91.725148509999997</v>
      </c>
      <c r="G1723" s="8">
        <f t="shared" si="125"/>
        <v>92</v>
      </c>
      <c r="H1723" s="9">
        <v>6.7024245479999998</v>
      </c>
      <c r="I1723" s="8">
        <f t="shared" si="126"/>
        <v>7</v>
      </c>
      <c r="J1723" s="10">
        <v>62.623770749999998</v>
      </c>
      <c r="K1723" s="8">
        <f t="shared" si="127"/>
        <v>63</v>
      </c>
      <c r="L1723" s="5" t="s">
        <v>206</v>
      </c>
    </row>
    <row r="1724" spans="1:12">
      <c r="A1724" s="6">
        <v>61</v>
      </c>
      <c r="B1724" s="6">
        <v>64</v>
      </c>
      <c r="C1724" s="6">
        <v>52</v>
      </c>
      <c r="D1724" s="7">
        <v>43.302049330000003</v>
      </c>
      <c r="E1724" s="8">
        <f t="shared" si="124"/>
        <v>43</v>
      </c>
      <c r="F1724" s="7">
        <v>92.834054429999995</v>
      </c>
      <c r="G1724" s="8">
        <f t="shared" si="125"/>
        <v>93</v>
      </c>
      <c r="H1724" s="9">
        <v>6.6410987080000004</v>
      </c>
      <c r="I1724" s="8">
        <f t="shared" si="126"/>
        <v>7</v>
      </c>
      <c r="J1724" s="10">
        <v>110.562229</v>
      </c>
      <c r="K1724" s="8">
        <f t="shared" si="127"/>
        <v>111</v>
      </c>
      <c r="L1724" s="5" t="s">
        <v>206</v>
      </c>
    </row>
    <row r="1725" spans="1:12">
      <c r="A1725" s="6">
        <v>34</v>
      </c>
      <c r="B1725" s="6">
        <v>62</v>
      </c>
      <c r="C1725" s="6">
        <v>55</v>
      </c>
      <c r="D1725" s="7">
        <v>27.585489129999999</v>
      </c>
      <c r="E1725" s="8">
        <f t="shared" si="124"/>
        <v>28</v>
      </c>
      <c r="F1725" s="7">
        <v>90.725265019999995</v>
      </c>
      <c r="G1725" s="8">
        <f t="shared" si="125"/>
        <v>91</v>
      </c>
      <c r="H1725" s="9">
        <v>6.5853462289999998</v>
      </c>
      <c r="I1725" s="8">
        <f t="shared" si="126"/>
        <v>7</v>
      </c>
      <c r="J1725" s="10">
        <v>238.50087790000001</v>
      </c>
      <c r="K1725" s="8">
        <f t="shared" si="127"/>
        <v>239</v>
      </c>
      <c r="L1725" s="5" t="s">
        <v>206</v>
      </c>
    </row>
    <row r="1726" spans="1:12">
      <c r="A1726" s="6">
        <v>31</v>
      </c>
      <c r="B1726" s="6">
        <v>48</v>
      </c>
      <c r="C1726" s="6">
        <v>45</v>
      </c>
      <c r="D1726" s="7">
        <v>40.788818190000001</v>
      </c>
      <c r="E1726" s="8">
        <f t="shared" si="124"/>
        <v>41</v>
      </c>
      <c r="F1726" s="7">
        <v>92.909513930000003</v>
      </c>
      <c r="G1726" s="8">
        <f t="shared" si="125"/>
        <v>93</v>
      </c>
      <c r="H1726" s="9">
        <v>6.5631347370000004</v>
      </c>
      <c r="I1726" s="8">
        <f t="shared" si="126"/>
        <v>7</v>
      </c>
      <c r="J1726" s="10">
        <v>132.7923586</v>
      </c>
      <c r="K1726" s="8">
        <f t="shared" si="127"/>
        <v>133</v>
      </c>
      <c r="L1726" s="5" t="s">
        <v>206</v>
      </c>
    </row>
    <row r="1727" spans="1:12">
      <c r="A1727" s="6">
        <v>47</v>
      </c>
      <c r="B1727" s="6">
        <v>46</v>
      </c>
      <c r="C1727" s="6">
        <v>52</v>
      </c>
      <c r="D1727" s="7">
        <v>23.194510739999998</v>
      </c>
      <c r="E1727" s="8">
        <f t="shared" si="124"/>
        <v>23</v>
      </c>
      <c r="F1727" s="7">
        <v>91.40301608</v>
      </c>
      <c r="G1727" s="8">
        <f t="shared" si="125"/>
        <v>91</v>
      </c>
      <c r="H1727" s="9">
        <v>6.5022894730000003</v>
      </c>
      <c r="I1727" s="8">
        <f t="shared" si="126"/>
        <v>7</v>
      </c>
      <c r="J1727" s="10">
        <v>206.39992079999999</v>
      </c>
      <c r="K1727" s="8">
        <f t="shared" si="127"/>
        <v>206</v>
      </c>
      <c r="L1727" s="5" t="s">
        <v>206</v>
      </c>
    </row>
    <row r="1728" spans="1:12">
      <c r="A1728" s="6">
        <v>32</v>
      </c>
      <c r="B1728" s="6">
        <v>68</v>
      </c>
      <c r="C1728" s="6">
        <v>52</v>
      </c>
      <c r="D1728" s="7">
        <v>32.680673849999998</v>
      </c>
      <c r="E1728" s="8">
        <f t="shared" si="124"/>
        <v>33</v>
      </c>
      <c r="F1728" s="7">
        <v>92.617156320000007</v>
      </c>
      <c r="G1728" s="8">
        <f t="shared" si="125"/>
        <v>93</v>
      </c>
      <c r="H1728" s="9">
        <v>6.800321319</v>
      </c>
      <c r="I1728" s="8">
        <f t="shared" si="126"/>
        <v>7</v>
      </c>
      <c r="J1728" s="10">
        <v>248.85929859999999</v>
      </c>
      <c r="K1728" s="8">
        <f t="shared" si="127"/>
        <v>249</v>
      </c>
      <c r="L1728" s="5" t="s">
        <v>206</v>
      </c>
    </row>
    <row r="1729" spans="1:12">
      <c r="A1729" s="6">
        <v>36</v>
      </c>
      <c r="B1729" s="6">
        <v>59</v>
      </c>
      <c r="C1729" s="6">
        <v>46</v>
      </c>
      <c r="D1729" s="7">
        <v>34.288793069999997</v>
      </c>
      <c r="E1729" s="8">
        <f t="shared" si="124"/>
        <v>34</v>
      </c>
      <c r="F1729" s="7">
        <v>93.610828720000001</v>
      </c>
      <c r="G1729" s="8">
        <f t="shared" si="125"/>
        <v>94</v>
      </c>
      <c r="H1729" s="9">
        <v>6.7211305430000001</v>
      </c>
      <c r="I1729" s="8">
        <f t="shared" si="126"/>
        <v>7</v>
      </c>
      <c r="J1729" s="10">
        <v>127.25097770000001</v>
      </c>
      <c r="K1729" s="8">
        <f t="shared" si="127"/>
        <v>127</v>
      </c>
      <c r="L1729" s="5" t="s">
        <v>206</v>
      </c>
    </row>
    <row r="1730" spans="1:12">
      <c r="A1730" s="6">
        <v>61</v>
      </c>
      <c r="B1730" s="6">
        <v>51</v>
      </c>
      <c r="C1730" s="6">
        <v>51</v>
      </c>
      <c r="D1730" s="7">
        <v>39.300500270000001</v>
      </c>
      <c r="E1730" s="8">
        <f t="shared" si="124"/>
        <v>39</v>
      </c>
      <c r="F1730" s="7">
        <v>94.161934160000001</v>
      </c>
      <c r="G1730" s="8">
        <f t="shared" si="125"/>
        <v>94</v>
      </c>
      <c r="H1730" s="9">
        <v>6.5746775939999997</v>
      </c>
      <c r="I1730" s="8">
        <f t="shared" si="126"/>
        <v>7</v>
      </c>
      <c r="J1730" s="10">
        <v>120.9512466</v>
      </c>
      <c r="K1730" s="8">
        <f t="shared" si="127"/>
        <v>121</v>
      </c>
      <c r="L1730" s="5" t="s">
        <v>206</v>
      </c>
    </row>
    <row r="1731" spans="1:12">
      <c r="A1731" s="6">
        <v>70</v>
      </c>
      <c r="B1731" s="6">
        <v>54</v>
      </c>
      <c r="C1731" s="6">
        <v>46</v>
      </c>
      <c r="D1731" s="7">
        <v>39.731490530000002</v>
      </c>
      <c r="E1731" s="8">
        <f t="shared" ref="E1731:E1794" si="128">ROUND(D1731, 0)</f>
        <v>40</v>
      </c>
      <c r="F1731" s="7">
        <v>91.122205960000002</v>
      </c>
      <c r="G1731" s="8">
        <f t="shared" ref="G1731:G1794" si="129">ROUND(F1731, 0)</f>
        <v>91</v>
      </c>
      <c r="H1731" s="9">
        <v>6.9193424070000003</v>
      </c>
      <c r="I1731" s="8">
        <f t="shared" ref="I1731:I1794" si="130">ROUND(H1731, 0)</f>
        <v>7</v>
      </c>
      <c r="J1731" s="10">
        <v>122.7628653</v>
      </c>
      <c r="K1731" s="8">
        <f t="shared" ref="K1731:K1794" si="131">ROUND(J1731, 0)</f>
        <v>123</v>
      </c>
      <c r="L1731" s="5" t="s">
        <v>206</v>
      </c>
    </row>
    <row r="1732" spans="1:12">
      <c r="A1732" s="6">
        <v>44</v>
      </c>
      <c r="B1732" s="6">
        <v>56</v>
      </c>
      <c r="C1732" s="6">
        <v>49</v>
      </c>
      <c r="D1732" s="7">
        <v>39.233424640000003</v>
      </c>
      <c r="E1732" s="8">
        <f t="shared" si="128"/>
        <v>39</v>
      </c>
      <c r="F1732" s="7">
        <v>91.255892860000003</v>
      </c>
      <c r="G1732" s="8">
        <f t="shared" si="129"/>
        <v>91</v>
      </c>
      <c r="H1732" s="9">
        <v>6.519779583</v>
      </c>
      <c r="I1732" s="8">
        <f t="shared" si="130"/>
        <v>7</v>
      </c>
      <c r="J1732" s="10">
        <v>64.447849899999994</v>
      </c>
      <c r="K1732" s="8">
        <f t="shared" si="131"/>
        <v>64</v>
      </c>
      <c r="L1732" s="5" t="s">
        <v>206</v>
      </c>
    </row>
    <row r="1733" spans="1:12">
      <c r="A1733" s="6">
        <v>34</v>
      </c>
      <c r="B1733" s="6">
        <v>68</v>
      </c>
      <c r="C1733" s="6">
        <v>51</v>
      </c>
      <c r="D1733" s="7">
        <v>27.347348610000001</v>
      </c>
      <c r="E1733" s="8">
        <f t="shared" si="128"/>
        <v>27</v>
      </c>
      <c r="F1733" s="7">
        <v>94.177567249999996</v>
      </c>
      <c r="G1733" s="8">
        <f t="shared" si="129"/>
        <v>94</v>
      </c>
      <c r="H1733" s="9">
        <v>6.6870880980000003</v>
      </c>
      <c r="I1733" s="8">
        <f t="shared" si="130"/>
        <v>7</v>
      </c>
      <c r="J1733" s="10">
        <v>40.35153141</v>
      </c>
      <c r="K1733" s="8">
        <f t="shared" si="131"/>
        <v>40</v>
      </c>
      <c r="L1733" s="5" t="s">
        <v>206</v>
      </c>
    </row>
    <row r="1734" spans="1:12">
      <c r="A1734" s="6">
        <v>50</v>
      </c>
      <c r="B1734" s="6">
        <v>59</v>
      </c>
      <c r="C1734" s="6">
        <v>47</v>
      </c>
      <c r="D1734" s="7">
        <v>40.769986850000002</v>
      </c>
      <c r="E1734" s="8">
        <f t="shared" si="128"/>
        <v>41</v>
      </c>
      <c r="F1734" s="7">
        <v>92.092785840000005</v>
      </c>
      <c r="G1734" s="8">
        <f t="shared" si="129"/>
        <v>92</v>
      </c>
      <c r="H1734" s="9">
        <v>6.7479757319999996</v>
      </c>
      <c r="I1734" s="8">
        <f t="shared" si="130"/>
        <v>7</v>
      </c>
      <c r="J1734" s="10">
        <v>209.86784109999999</v>
      </c>
      <c r="K1734" s="8">
        <f t="shared" si="131"/>
        <v>210</v>
      </c>
      <c r="L1734" s="5" t="s">
        <v>206</v>
      </c>
    </row>
    <row r="1735" spans="1:12">
      <c r="A1735" s="6">
        <v>39</v>
      </c>
      <c r="B1735" s="6">
        <v>70</v>
      </c>
      <c r="C1735" s="6">
        <v>52</v>
      </c>
      <c r="D1735" s="7">
        <v>26.265595430000001</v>
      </c>
      <c r="E1735" s="8">
        <f t="shared" si="128"/>
        <v>26</v>
      </c>
      <c r="F1735" s="7">
        <v>90.796680550000005</v>
      </c>
      <c r="G1735" s="8">
        <f t="shared" si="129"/>
        <v>91</v>
      </c>
      <c r="H1735" s="9">
        <v>6.6514912900000001</v>
      </c>
      <c r="I1735" s="8">
        <f t="shared" si="130"/>
        <v>7</v>
      </c>
      <c r="J1735" s="10">
        <v>59.493733810000002</v>
      </c>
      <c r="K1735" s="8">
        <f t="shared" si="131"/>
        <v>59</v>
      </c>
      <c r="L1735" s="5" t="s">
        <v>206</v>
      </c>
    </row>
    <row r="1736" spans="1:12">
      <c r="A1736" s="6">
        <v>34</v>
      </c>
      <c r="B1736" s="6">
        <v>61</v>
      </c>
      <c r="C1736" s="6">
        <v>49</v>
      </c>
      <c r="D1736" s="7">
        <v>28.12971499</v>
      </c>
      <c r="E1736" s="8">
        <f t="shared" si="128"/>
        <v>28</v>
      </c>
      <c r="F1736" s="7">
        <v>93.321073699999999</v>
      </c>
      <c r="G1736" s="8">
        <f t="shared" si="129"/>
        <v>93</v>
      </c>
      <c r="H1736" s="9">
        <v>6.5026751320000002</v>
      </c>
      <c r="I1736" s="8">
        <f t="shared" si="130"/>
        <v>7</v>
      </c>
      <c r="J1736" s="10">
        <v>117.8201907</v>
      </c>
      <c r="K1736" s="8">
        <f t="shared" si="131"/>
        <v>118</v>
      </c>
      <c r="L1736" s="5" t="s">
        <v>206</v>
      </c>
    </row>
    <row r="1737" spans="1:12">
      <c r="A1737" s="6">
        <v>44</v>
      </c>
      <c r="B1737" s="6">
        <v>60</v>
      </c>
      <c r="C1737" s="6">
        <v>55</v>
      </c>
      <c r="D1737" s="7">
        <v>34.280460699999999</v>
      </c>
      <c r="E1737" s="8">
        <f t="shared" si="128"/>
        <v>34</v>
      </c>
      <c r="F1737" s="7">
        <v>90.555616369999996</v>
      </c>
      <c r="G1737" s="8">
        <f t="shared" si="129"/>
        <v>91</v>
      </c>
      <c r="H1737" s="9">
        <v>6.8253711849999998</v>
      </c>
      <c r="I1737" s="8">
        <f t="shared" si="130"/>
        <v>7</v>
      </c>
      <c r="J1737" s="10">
        <v>98.540477449999997</v>
      </c>
      <c r="K1737" s="8">
        <f t="shared" si="131"/>
        <v>99</v>
      </c>
      <c r="L1737" s="5" t="s">
        <v>206</v>
      </c>
    </row>
    <row r="1738" spans="1:12">
      <c r="A1738" s="6">
        <v>31</v>
      </c>
      <c r="B1738" s="6">
        <v>62</v>
      </c>
      <c r="C1738" s="6">
        <v>52</v>
      </c>
      <c r="D1738" s="7">
        <v>33.796015500000003</v>
      </c>
      <c r="E1738" s="8">
        <f t="shared" si="128"/>
        <v>34</v>
      </c>
      <c r="F1738" s="7">
        <v>93.007542540000003</v>
      </c>
      <c r="G1738" s="8">
        <f t="shared" si="129"/>
        <v>93</v>
      </c>
      <c r="H1738" s="9">
        <v>6.9910410399999998</v>
      </c>
      <c r="I1738" s="8">
        <f t="shared" si="130"/>
        <v>7</v>
      </c>
      <c r="J1738" s="10">
        <v>182.02680699999999</v>
      </c>
      <c r="K1738" s="8">
        <f t="shared" si="131"/>
        <v>182</v>
      </c>
      <c r="L1738" s="5" t="s">
        <v>206</v>
      </c>
    </row>
    <row r="1739" spans="1:12">
      <c r="A1739" s="6">
        <v>65</v>
      </c>
      <c r="B1739" s="6">
        <v>62</v>
      </c>
      <c r="C1739" s="6">
        <v>51</v>
      </c>
      <c r="D1739" s="7">
        <v>31.532437789999999</v>
      </c>
      <c r="E1739" s="8">
        <f t="shared" si="128"/>
        <v>32</v>
      </c>
      <c r="F1739" s="7">
        <v>90.873949330000002</v>
      </c>
      <c r="G1739" s="8">
        <f t="shared" si="129"/>
        <v>91</v>
      </c>
      <c r="H1739" s="9">
        <v>6.5116248409999997</v>
      </c>
      <c r="I1739" s="8">
        <f t="shared" si="130"/>
        <v>7</v>
      </c>
      <c r="J1739" s="10">
        <v>207.0735119</v>
      </c>
      <c r="K1739" s="8">
        <f t="shared" si="131"/>
        <v>207</v>
      </c>
      <c r="L1739" s="5" t="s">
        <v>206</v>
      </c>
    </row>
    <row r="1740" spans="1:12">
      <c r="A1740" s="6">
        <v>44</v>
      </c>
      <c r="B1740" s="6">
        <v>57</v>
      </c>
      <c r="C1740" s="6">
        <v>53</v>
      </c>
      <c r="D1740" s="7">
        <v>42.304958210000002</v>
      </c>
      <c r="E1740" s="8">
        <f t="shared" si="128"/>
        <v>42</v>
      </c>
      <c r="F1740" s="7">
        <v>90.514317790000007</v>
      </c>
      <c r="G1740" s="8">
        <f t="shared" si="129"/>
        <v>91</v>
      </c>
      <c r="H1740" s="9">
        <v>6.93172108</v>
      </c>
      <c r="I1740" s="8">
        <f t="shared" si="130"/>
        <v>7</v>
      </c>
      <c r="J1740" s="10">
        <v>74.876785999999996</v>
      </c>
      <c r="K1740" s="8">
        <f t="shared" si="131"/>
        <v>75</v>
      </c>
      <c r="L1740" s="5" t="s">
        <v>206</v>
      </c>
    </row>
    <row r="1741" spans="1:12">
      <c r="A1741" s="6">
        <v>50</v>
      </c>
      <c r="B1741" s="6">
        <v>47</v>
      </c>
      <c r="C1741" s="6">
        <v>48</v>
      </c>
      <c r="D1741" s="7">
        <v>24.636768969999999</v>
      </c>
      <c r="E1741" s="8">
        <f t="shared" si="128"/>
        <v>25</v>
      </c>
      <c r="F1741" s="7">
        <v>90.619643440000004</v>
      </c>
      <c r="G1741" s="8">
        <f t="shared" si="129"/>
        <v>91</v>
      </c>
      <c r="H1741" s="9">
        <v>6.7127723330000002</v>
      </c>
      <c r="I1741" s="8">
        <f t="shared" si="130"/>
        <v>7</v>
      </c>
      <c r="J1741" s="10">
        <v>218.22991870000001</v>
      </c>
      <c r="K1741" s="8">
        <f t="shared" si="131"/>
        <v>218</v>
      </c>
      <c r="L1741" s="5" t="s">
        <v>206</v>
      </c>
    </row>
    <row r="1742" spans="1:12">
      <c r="A1742" s="6">
        <v>43</v>
      </c>
      <c r="B1742" s="6">
        <v>50</v>
      </c>
      <c r="C1742" s="6">
        <v>48</v>
      </c>
      <c r="D1742" s="7">
        <v>28.282228830000001</v>
      </c>
      <c r="E1742" s="8">
        <f t="shared" si="128"/>
        <v>28</v>
      </c>
      <c r="F1742" s="7">
        <v>91.370597919999994</v>
      </c>
      <c r="G1742" s="8">
        <f t="shared" si="129"/>
        <v>91</v>
      </c>
      <c r="H1742" s="9">
        <v>6.6301651499999998</v>
      </c>
      <c r="I1742" s="8">
        <f t="shared" si="130"/>
        <v>7</v>
      </c>
      <c r="J1742" s="10">
        <v>179.2720807</v>
      </c>
      <c r="K1742" s="8">
        <f t="shared" si="131"/>
        <v>179</v>
      </c>
      <c r="L1742" s="5" t="s">
        <v>206</v>
      </c>
    </row>
    <row r="1743" spans="1:12">
      <c r="A1743" s="6">
        <v>60</v>
      </c>
      <c r="B1743" s="6">
        <v>46</v>
      </c>
      <c r="C1743" s="6">
        <v>53</v>
      </c>
      <c r="D1743" s="7">
        <v>24.486207459999999</v>
      </c>
      <c r="E1743" s="8">
        <f t="shared" si="128"/>
        <v>24</v>
      </c>
      <c r="F1743" s="7">
        <v>92.982545369999997</v>
      </c>
      <c r="G1743" s="8">
        <f t="shared" si="129"/>
        <v>93</v>
      </c>
      <c r="H1743" s="9">
        <v>6.7619531860000004</v>
      </c>
      <c r="I1743" s="8">
        <f t="shared" si="130"/>
        <v>7</v>
      </c>
      <c r="J1743" s="10">
        <v>183.49095</v>
      </c>
      <c r="K1743" s="8">
        <f t="shared" si="131"/>
        <v>183</v>
      </c>
      <c r="L1743" s="5" t="s">
        <v>206</v>
      </c>
    </row>
    <row r="1744" spans="1:12">
      <c r="A1744" s="6">
        <v>70</v>
      </c>
      <c r="B1744" s="6">
        <v>68</v>
      </c>
      <c r="C1744" s="6">
        <v>55</v>
      </c>
      <c r="D1744" s="7">
        <v>42.846092519999999</v>
      </c>
      <c r="E1744" s="8">
        <f t="shared" si="128"/>
        <v>43</v>
      </c>
      <c r="F1744" s="7">
        <v>94.635481760000005</v>
      </c>
      <c r="G1744" s="8">
        <f t="shared" si="129"/>
        <v>95</v>
      </c>
      <c r="H1744" s="9">
        <v>6.6912022860000002</v>
      </c>
      <c r="I1744" s="8">
        <f t="shared" si="130"/>
        <v>7</v>
      </c>
      <c r="J1744" s="10">
        <v>78.8099639</v>
      </c>
      <c r="K1744" s="8">
        <f t="shared" si="131"/>
        <v>79</v>
      </c>
      <c r="L1744" s="5" t="s">
        <v>206</v>
      </c>
    </row>
    <row r="1745" spans="1:12">
      <c r="A1745" s="6">
        <v>59</v>
      </c>
      <c r="B1745" s="6">
        <v>62</v>
      </c>
      <c r="C1745" s="6">
        <v>52</v>
      </c>
      <c r="D1745" s="7">
        <v>43.67549305</v>
      </c>
      <c r="E1745" s="8">
        <f t="shared" si="128"/>
        <v>44</v>
      </c>
      <c r="F1745" s="7">
        <v>93.108872289999994</v>
      </c>
      <c r="G1745" s="8">
        <f t="shared" si="129"/>
        <v>93</v>
      </c>
      <c r="H1745" s="9">
        <v>6.6086676840000003</v>
      </c>
      <c r="I1745" s="8">
        <f t="shared" si="130"/>
        <v>7</v>
      </c>
      <c r="J1745" s="10">
        <v>103.8235658</v>
      </c>
      <c r="K1745" s="8">
        <f t="shared" si="131"/>
        <v>104</v>
      </c>
      <c r="L1745" s="5" t="s">
        <v>206</v>
      </c>
    </row>
    <row r="1746" spans="1:12">
      <c r="A1746" s="6">
        <v>60</v>
      </c>
      <c r="B1746" s="6">
        <v>58</v>
      </c>
      <c r="C1746" s="6">
        <v>51</v>
      </c>
      <c r="D1746" s="7">
        <v>42.072137810000001</v>
      </c>
      <c r="E1746" s="8">
        <f t="shared" si="128"/>
        <v>42</v>
      </c>
      <c r="F1746" s="7">
        <v>92.922031050000001</v>
      </c>
      <c r="G1746" s="8">
        <f t="shared" si="129"/>
        <v>93</v>
      </c>
      <c r="H1746" s="9">
        <v>6.8408022539999997</v>
      </c>
      <c r="I1746" s="8">
        <f t="shared" si="130"/>
        <v>7</v>
      </c>
      <c r="J1746" s="10">
        <v>165.74129719999999</v>
      </c>
      <c r="K1746" s="8">
        <f t="shared" si="131"/>
        <v>166</v>
      </c>
      <c r="L1746" s="5" t="s">
        <v>206</v>
      </c>
    </row>
    <row r="1747" spans="1:12">
      <c r="A1747" s="6">
        <v>42</v>
      </c>
      <c r="B1747" s="6">
        <v>60</v>
      </c>
      <c r="C1747" s="6">
        <v>47</v>
      </c>
      <c r="D1747" s="7">
        <v>33.468737189999999</v>
      </c>
      <c r="E1747" s="8">
        <f t="shared" si="128"/>
        <v>33</v>
      </c>
      <c r="F1747" s="7">
        <v>92.127462249999994</v>
      </c>
      <c r="G1747" s="8">
        <f t="shared" si="129"/>
        <v>92</v>
      </c>
      <c r="H1747" s="9">
        <v>6.8348083480000001</v>
      </c>
      <c r="I1747" s="8">
        <f t="shared" si="130"/>
        <v>7</v>
      </c>
      <c r="J1747" s="10">
        <v>136.82770410000001</v>
      </c>
      <c r="K1747" s="8">
        <f t="shared" si="131"/>
        <v>137</v>
      </c>
      <c r="L1747" s="5" t="s">
        <v>206</v>
      </c>
    </row>
    <row r="1748" spans="1:12">
      <c r="A1748" s="6">
        <v>35</v>
      </c>
      <c r="B1748" s="6">
        <v>66</v>
      </c>
      <c r="C1748" s="6">
        <v>47</v>
      </c>
      <c r="D1748" s="7">
        <v>31.701837300000001</v>
      </c>
      <c r="E1748" s="8">
        <f t="shared" si="128"/>
        <v>32</v>
      </c>
      <c r="F1748" s="7">
        <v>91.662322130000007</v>
      </c>
      <c r="G1748" s="8">
        <f t="shared" si="129"/>
        <v>92</v>
      </c>
      <c r="H1748" s="9">
        <v>6.9534391610000004</v>
      </c>
      <c r="I1748" s="8">
        <f t="shared" si="130"/>
        <v>7</v>
      </c>
      <c r="J1748" s="10">
        <v>48.838105919999997</v>
      </c>
      <c r="K1748" s="8">
        <f t="shared" si="131"/>
        <v>49</v>
      </c>
      <c r="L1748" s="5" t="s">
        <v>206</v>
      </c>
    </row>
    <row r="1749" spans="1:12">
      <c r="A1749" s="6">
        <v>34</v>
      </c>
      <c r="B1749" s="6">
        <v>65</v>
      </c>
      <c r="C1749" s="6">
        <v>48</v>
      </c>
      <c r="D1749" s="7">
        <v>41.419683929999998</v>
      </c>
      <c r="E1749" s="8">
        <f t="shared" si="128"/>
        <v>41</v>
      </c>
      <c r="F1749" s="7">
        <v>90.038631069999994</v>
      </c>
      <c r="G1749" s="8">
        <f t="shared" si="129"/>
        <v>90</v>
      </c>
      <c r="H1749" s="9">
        <v>6.6650245080000001</v>
      </c>
      <c r="I1749" s="8">
        <f t="shared" si="130"/>
        <v>7</v>
      </c>
      <c r="J1749" s="10">
        <v>199.30964320000001</v>
      </c>
      <c r="K1749" s="8">
        <f t="shared" si="131"/>
        <v>199</v>
      </c>
      <c r="L1749" s="5" t="s">
        <v>206</v>
      </c>
    </row>
    <row r="1750" spans="1:12">
      <c r="A1750" s="6">
        <v>36</v>
      </c>
      <c r="B1750" s="6">
        <v>54</v>
      </c>
      <c r="C1750" s="6">
        <v>46</v>
      </c>
      <c r="D1750" s="7">
        <v>42.547440129999998</v>
      </c>
      <c r="E1750" s="8">
        <f t="shared" si="128"/>
        <v>43</v>
      </c>
      <c r="F1750" s="7">
        <v>94.944820859999993</v>
      </c>
      <c r="G1750" s="8">
        <f t="shared" si="129"/>
        <v>95</v>
      </c>
      <c r="H1750" s="9">
        <v>6.6628758389999998</v>
      </c>
      <c r="I1750" s="8">
        <f t="shared" si="130"/>
        <v>7</v>
      </c>
      <c r="J1750" s="10">
        <v>214.4103848</v>
      </c>
      <c r="K1750" s="8">
        <f t="shared" si="131"/>
        <v>214</v>
      </c>
      <c r="L1750" s="5" t="s">
        <v>206</v>
      </c>
    </row>
    <row r="1751" spans="1:12">
      <c r="A1751" s="6">
        <v>39</v>
      </c>
      <c r="B1751" s="6">
        <v>64</v>
      </c>
      <c r="C1751" s="6">
        <v>52</v>
      </c>
      <c r="D1751" s="7">
        <v>28.918424529999999</v>
      </c>
      <c r="E1751" s="8">
        <f t="shared" si="128"/>
        <v>29</v>
      </c>
      <c r="F1751" s="7">
        <v>94.636767669999998</v>
      </c>
      <c r="G1751" s="8">
        <f t="shared" si="129"/>
        <v>95</v>
      </c>
      <c r="H1751" s="9">
        <v>6.6786957879999997</v>
      </c>
      <c r="I1751" s="8">
        <f t="shared" si="130"/>
        <v>7</v>
      </c>
      <c r="J1751" s="10">
        <v>63.687946080000003</v>
      </c>
      <c r="K1751" s="8">
        <f t="shared" si="131"/>
        <v>64</v>
      </c>
      <c r="L1751" s="5" t="s">
        <v>206</v>
      </c>
    </row>
    <row r="1752" spans="1:12">
      <c r="A1752" s="6">
        <v>37</v>
      </c>
      <c r="B1752" s="6">
        <v>52</v>
      </c>
      <c r="C1752" s="6">
        <v>47</v>
      </c>
      <c r="D1752" s="7">
        <v>43.080227020000002</v>
      </c>
      <c r="E1752" s="8">
        <f t="shared" si="128"/>
        <v>43</v>
      </c>
      <c r="F1752" s="7">
        <v>93.903057290000007</v>
      </c>
      <c r="G1752" s="8">
        <f t="shared" si="129"/>
        <v>94</v>
      </c>
      <c r="H1752" s="9">
        <v>6.5427768400000001</v>
      </c>
      <c r="I1752" s="8">
        <f t="shared" si="130"/>
        <v>7</v>
      </c>
      <c r="J1752" s="10">
        <v>211.8529059</v>
      </c>
      <c r="K1752" s="8">
        <f t="shared" si="131"/>
        <v>212</v>
      </c>
      <c r="L1752" s="5" t="s">
        <v>206</v>
      </c>
    </row>
    <row r="1753" spans="1:12">
      <c r="A1753" s="6">
        <v>33</v>
      </c>
      <c r="B1753" s="6">
        <v>47</v>
      </c>
      <c r="C1753" s="6">
        <v>46</v>
      </c>
      <c r="D1753" s="7">
        <v>29.203008959999998</v>
      </c>
      <c r="E1753" s="8">
        <f t="shared" si="128"/>
        <v>29</v>
      </c>
      <c r="F1753" s="7">
        <v>93.968340490000003</v>
      </c>
      <c r="G1753" s="8">
        <f t="shared" si="129"/>
        <v>94</v>
      </c>
      <c r="H1753" s="9">
        <v>6.8394438329999998</v>
      </c>
      <c r="I1753" s="8">
        <f t="shared" si="130"/>
        <v>7</v>
      </c>
      <c r="J1753" s="10">
        <v>209.40833050000001</v>
      </c>
      <c r="K1753" s="8">
        <f t="shared" si="131"/>
        <v>209</v>
      </c>
      <c r="L1753" s="5" t="s">
        <v>206</v>
      </c>
    </row>
    <row r="1754" spans="1:12">
      <c r="A1754" s="6">
        <v>34</v>
      </c>
      <c r="B1754" s="6">
        <v>48</v>
      </c>
      <c r="C1754" s="6">
        <v>48</v>
      </c>
      <c r="D1754" s="7">
        <v>41.042243550000002</v>
      </c>
      <c r="E1754" s="8">
        <f t="shared" si="128"/>
        <v>41</v>
      </c>
      <c r="F1754" s="7">
        <v>91.372580670000005</v>
      </c>
      <c r="G1754" s="8">
        <f t="shared" si="129"/>
        <v>91</v>
      </c>
      <c r="H1754" s="9">
        <v>6.8052770379999998</v>
      </c>
      <c r="I1754" s="8">
        <f t="shared" si="130"/>
        <v>7</v>
      </c>
      <c r="J1754" s="10">
        <v>181.52759800000001</v>
      </c>
      <c r="K1754" s="8">
        <f t="shared" si="131"/>
        <v>182</v>
      </c>
      <c r="L1754" s="5" t="s">
        <v>206</v>
      </c>
    </row>
    <row r="1755" spans="1:12">
      <c r="A1755" s="6">
        <v>49</v>
      </c>
      <c r="B1755" s="6">
        <v>54</v>
      </c>
      <c r="C1755" s="6">
        <v>50</v>
      </c>
      <c r="D1755" s="7">
        <v>25.62446619</v>
      </c>
      <c r="E1755" s="8">
        <f t="shared" si="128"/>
        <v>26</v>
      </c>
      <c r="F1755" s="7">
        <v>93.182402980000006</v>
      </c>
      <c r="G1755" s="8">
        <f t="shared" si="129"/>
        <v>93</v>
      </c>
      <c r="H1755" s="9">
        <v>6.7625220869999998</v>
      </c>
      <c r="I1755" s="8">
        <f t="shared" si="130"/>
        <v>7</v>
      </c>
      <c r="J1755" s="10">
        <v>97.263366570000002</v>
      </c>
      <c r="K1755" s="8">
        <f t="shared" si="131"/>
        <v>97</v>
      </c>
      <c r="L1755" s="5" t="s">
        <v>206</v>
      </c>
    </row>
    <row r="1756" spans="1:12">
      <c r="A1756" s="6">
        <v>40</v>
      </c>
      <c r="B1756" s="6">
        <v>65</v>
      </c>
      <c r="C1756" s="6">
        <v>49</v>
      </c>
      <c r="D1756" s="7">
        <v>35.328764020000001</v>
      </c>
      <c r="E1756" s="8">
        <f t="shared" si="128"/>
        <v>35</v>
      </c>
      <c r="F1756" s="7">
        <v>91.061385060000006</v>
      </c>
      <c r="G1756" s="8">
        <f t="shared" si="129"/>
        <v>91</v>
      </c>
      <c r="H1756" s="9">
        <v>6.6784493180000002</v>
      </c>
      <c r="I1756" s="8">
        <f t="shared" si="130"/>
        <v>7</v>
      </c>
      <c r="J1756" s="10">
        <v>163.9069365</v>
      </c>
      <c r="K1756" s="8">
        <f t="shared" si="131"/>
        <v>164</v>
      </c>
      <c r="L1756" s="5" t="s">
        <v>206</v>
      </c>
    </row>
    <row r="1757" spans="1:12">
      <c r="A1757" s="6">
        <v>68</v>
      </c>
      <c r="B1757" s="6">
        <v>52</v>
      </c>
      <c r="C1757" s="6">
        <v>49</v>
      </c>
      <c r="D1757" s="7">
        <v>24.42561272</v>
      </c>
      <c r="E1757" s="8">
        <f t="shared" si="128"/>
        <v>24</v>
      </c>
      <c r="F1757" s="7">
        <v>92.277490659999998</v>
      </c>
      <c r="G1757" s="8">
        <f t="shared" si="129"/>
        <v>92</v>
      </c>
      <c r="H1757" s="9">
        <v>6.5771921750000004</v>
      </c>
      <c r="I1757" s="8">
        <f t="shared" si="130"/>
        <v>7</v>
      </c>
      <c r="J1757" s="10">
        <v>63.352987679999998</v>
      </c>
      <c r="K1757" s="8">
        <f t="shared" si="131"/>
        <v>63</v>
      </c>
      <c r="L1757" s="5" t="s">
        <v>206</v>
      </c>
    </row>
    <row r="1758" spans="1:12">
      <c r="A1758" s="6">
        <v>50</v>
      </c>
      <c r="B1758" s="6">
        <v>46</v>
      </c>
      <c r="C1758" s="6">
        <v>52</v>
      </c>
      <c r="D1758" s="7">
        <v>31.182984149999999</v>
      </c>
      <c r="E1758" s="8">
        <f t="shared" si="128"/>
        <v>31</v>
      </c>
      <c r="F1758" s="7">
        <v>90.216469090000004</v>
      </c>
      <c r="G1758" s="8">
        <f t="shared" si="129"/>
        <v>90</v>
      </c>
      <c r="H1758" s="9">
        <v>6.7340056480000001</v>
      </c>
      <c r="I1758" s="8">
        <f t="shared" si="130"/>
        <v>7</v>
      </c>
      <c r="J1758" s="10">
        <v>54.01872359</v>
      </c>
      <c r="K1758" s="8">
        <f t="shared" si="131"/>
        <v>54</v>
      </c>
      <c r="L1758" s="5" t="s">
        <v>206</v>
      </c>
    </row>
    <row r="1759" spans="1:12">
      <c r="A1759" s="6">
        <v>65</v>
      </c>
      <c r="B1759" s="6">
        <v>63</v>
      </c>
      <c r="C1759" s="6">
        <v>50</v>
      </c>
      <c r="D1759" s="7">
        <v>31.883425540000001</v>
      </c>
      <c r="E1759" s="8">
        <f t="shared" si="128"/>
        <v>32</v>
      </c>
      <c r="F1759" s="7">
        <v>91.325653500000001</v>
      </c>
      <c r="G1759" s="8">
        <f t="shared" si="129"/>
        <v>91</v>
      </c>
      <c r="H1759" s="9">
        <v>6.5244593420000001</v>
      </c>
      <c r="I1759" s="8">
        <f t="shared" si="130"/>
        <v>7</v>
      </c>
      <c r="J1759" s="10">
        <v>79.272015749999994</v>
      </c>
      <c r="K1759" s="8">
        <f t="shared" si="131"/>
        <v>79</v>
      </c>
      <c r="L1759" s="5" t="s">
        <v>206</v>
      </c>
    </row>
    <row r="1760" spans="1:12">
      <c r="A1760" s="6">
        <v>40</v>
      </c>
      <c r="B1760" s="6">
        <v>49</v>
      </c>
      <c r="C1760" s="6">
        <v>47</v>
      </c>
      <c r="D1760" s="7">
        <v>42.933686020000003</v>
      </c>
      <c r="E1760" s="8">
        <f t="shared" si="128"/>
        <v>43</v>
      </c>
      <c r="F1760" s="7">
        <v>91.175674799999996</v>
      </c>
      <c r="G1760" s="8">
        <f t="shared" si="129"/>
        <v>91</v>
      </c>
      <c r="H1760" s="9">
        <v>6.5015211920000002</v>
      </c>
      <c r="I1760" s="8">
        <f t="shared" si="130"/>
        <v>7</v>
      </c>
      <c r="J1760" s="10">
        <v>246.3613268</v>
      </c>
      <c r="K1760" s="8">
        <f t="shared" si="131"/>
        <v>246</v>
      </c>
      <c r="L1760" s="5" t="s">
        <v>206</v>
      </c>
    </row>
    <row r="1761" spans="1:12">
      <c r="A1761" s="6">
        <v>42</v>
      </c>
      <c r="B1761" s="6">
        <v>53</v>
      </c>
      <c r="C1761" s="6">
        <v>48</v>
      </c>
      <c r="D1761" s="7">
        <v>23.114076690000001</v>
      </c>
      <c r="E1761" s="8">
        <f t="shared" si="128"/>
        <v>23</v>
      </c>
      <c r="F1761" s="7">
        <v>94.319947760000005</v>
      </c>
      <c r="G1761" s="8">
        <f t="shared" si="129"/>
        <v>94</v>
      </c>
      <c r="H1761" s="9">
        <v>6.7584795690000004</v>
      </c>
      <c r="I1761" s="8">
        <f t="shared" si="130"/>
        <v>7</v>
      </c>
      <c r="J1761" s="10">
        <v>231.51531610000001</v>
      </c>
      <c r="K1761" s="8">
        <f t="shared" si="131"/>
        <v>232</v>
      </c>
      <c r="L1761" s="5" t="s">
        <v>206</v>
      </c>
    </row>
    <row r="1762" spans="1:12">
      <c r="A1762" s="6">
        <v>49</v>
      </c>
      <c r="B1762" s="6">
        <v>55</v>
      </c>
      <c r="C1762" s="6">
        <v>51</v>
      </c>
      <c r="D1762" s="7">
        <v>24.872120630000001</v>
      </c>
      <c r="E1762" s="8">
        <f t="shared" si="128"/>
        <v>25</v>
      </c>
      <c r="F1762" s="7">
        <v>93.905601469999993</v>
      </c>
      <c r="G1762" s="8">
        <f t="shared" si="129"/>
        <v>94</v>
      </c>
      <c r="H1762" s="9">
        <v>6.6765787779999997</v>
      </c>
      <c r="I1762" s="8">
        <f t="shared" si="130"/>
        <v>7</v>
      </c>
      <c r="J1762" s="10">
        <v>135.16945250000001</v>
      </c>
      <c r="K1762" s="8">
        <f t="shared" si="131"/>
        <v>135</v>
      </c>
      <c r="L1762" s="5" t="s">
        <v>206</v>
      </c>
    </row>
    <row r="1763" spans="1:12">
      <c r="A1763" s="6">
        <v>59</v>
      </c>
      <c r="B1763" s="6">
        <v>62</v>
      </c>
      <c r="C1763" s="6">
        <v>49</v>
      </c>
      <c r="D1763" s="7">
        <v>43.360515370000002</v>
      </c>
      <c r="E1763" s="8">
        <f t="shared" si="128"/>
        <v>43</v>
      </c>
      <c r="F1763" s="7">
        <v>93.351916360000004</v>
      </c>
      <c r="G1763" s="8">
        <f t="shared" si="129"/>
        <v>93</v>
      </c>
      <c r="H1763" s="9">
        <v>6.941496806</v>
      </c>
      <c r="I1763" s="8">
        <f t="shared" si="130"/>
        <v>7</v>
      </c>
      <c r="J1763" s="10">
        <v>114.778071</v>
      </c>
      <c r="K1763" s="8">
        <f t="shared" si="131"/>
        <v>115</v>
      </c>
      <c r="L1763" s="5" t="s">
        <v>206</v>
      </c>
    </row>
    <row r="1764" spans="1:12">
      <c r="A1764" s="6">
        <v>63</v>
      </c>
      <c r="B1764" s="6">
        <v>58</v>
      </c>
      <c r="C1764" s="6">
        <v>47</v>
      </c>
      <c r="D1764" s="7">
        <v>26.830540580000001</v>
      </c>
      <c r="E1764" s="8">
        <f t="shared" si="128"/>
        <v>27</v>
      </c>
      <c r="F1764" s="7">
        <v>90.753799709999996</v>
      </c>
      <c r="G1764" s="8">
        <f t="shared" si="129"/>
        <v>91</v>
      </c>
      <c r="H1764" s="9">
        <v>6.8641437520000004</v>
      </c>
      <c r="I1764" s="8">
        <f t="shared" si="130"/>
        <v>7</v>
      </c>
      <c r="J1764" s="10">
        <v>144.66564439999999</v>
      </c>
      <c r="K1764" s="8">
        <f t="shared" si="131"/>
        <v>145</v>
      </c>
      <c r="L1764" s="5" t="s">
        <v>206</v>
      </c>
    </row>
    <row r="1765" spans="1:12">
      <c r="A1765" s="6">
        <v>70</v>
      </c>
      <c r="B1765" s="6">
        <v>65</v>
      </c>
      <c r="C1765" s="6">
        <v>52</v>
      </c>
      <c r="D1765" s="7">
        <v>30.420121340000001</v>
      </c>
      <c r="E1765" s="8">
        <f t="shared" si="128"/>
        <v>30</v>
      </c>
      <c r="F1765" s="7">
        <v>93.126597930000003</v>
      </c>
      <c r="G1765" s="8">
        <f t="shared" si="129"/>
        <v>93</v>
      </c>
      <c r="H1765" s="9">
        <v>6.5835285289999996</v>
      </c>
      <c r="I1765" s="8">
        <f t="shared" si="130"/>
        <v>7</v>
      </c>
      <c r="J1765" s="10">
        <v>75.952950000000001</v>
      </c>
      <c r="K1765" s="8">
        <f t="shared" si="131"/>
        <v>76</v>
      </c>
      <c r="L1765" s="5" t="s">
        <v>206</v>
      </c>
    </row>
    <row r="1766" spans="1:12">
      <c r="A1766" s="6">
        <v>63</v>
      </c>
      <c r="B1766" s="6">
        <v>50</v>
      </c>
      <c r="C1766" s="6">
        <v>52</v>
      </c>
      <c r="D1766" s="7">
        <v>28.64555584</v>
      </c>
      <c r="E1766" s="8">
        <f t="shared" si="128"/>
        <v>29</v>
      </c>
      <c r="F1766" s="7">
        <v>93.226426040000007</v>
      </c>
      <c r="G1766" s="8">
        <f t="shared" si="129"/>
        <v>93</v>
      </c>
      <c r="H1766" s="9">
        <v>6.7517476089999997</v>
      </c>
      <c r="I1766" s="8">
        <f t="shared" si="130"/>
        <v>7</v>
      </c>
      <c r="J1766" s="10">
        <v>115.8163936</v>
      </c>
      <c r="K1766" s="8">
        <f t="shared" si="131"/>
        <v>116</v>
      </c>
      <c r="L1766" s="5" t="s">
        <v>206</v>
      </c>
    </row>
    <row r="1767" spans="1:12">
      <c r="A1767" s="6">
        <v>40</v>
      </c>
      <c r="B1767" s="6">
        <v>64</v>
      </c>
      <c r="C1767" s="6">
        <v>47</v>
      </c>
      <c r="D1767" s="7">
        <v>32.500375480000002</v>
      </c>
      <c r="E1767" s="8">
        <f t="shared" si="128"/>
        <v>33</v>
      </c>
      <c r="F1767" s="7">
        <v>93.478888420000004</v>
      </c>
      <c r="G1767" s="8">
        <f t="shared" si="129"/>
        <v>93</v>
      </c>
      <c r="H1767" s="9">
        <v>6.8935094460000004</v>
      </c>
      <c r="I1767" s="8">
        <f t="shared" si="130"/>
        <v>7</v>
      </c>
      <c r="J1767" s="10">
        <v>71.737595260000006</v>
      </c>
      <c r="K1767" s="8">
        <f t="shared" si="131"/>
        <v>72</v>
      </c>
      <c r="L1767" s="5" t="s">
        <v>206</v>
      </c>
    </row>
    <row r="1768" spans="1:12">
      <c r="A1768" s="6">
        <v>63</v>
      </c>
      <c r="B1768" s="6">
        <v>58</v>
      </c>
      <c r="C1768" s="6">
        <v>50</v>
      </c>
      <c r="D1768" s="7">
        <v>43.037142830000001</v>
      </c>
      <c r="E1768" s="8">
        <f t="shared" si="128"/>
        <v>43</v>
      </c>
      <c r="F1768" s="7">
        <v>94.642889800000006</v>
      </c>
      <c r="G1768" s="8">
        <f t="shared" si="129"/>
        <v>95</v>
      </c>
      <c r="H1768" s="9">
        <v>6.7207444489999997</v>
      </c>
      <c r="I1768" s="8">
        <f t="shared" si="130"/>
        <v>7</v>
      </c>
      <c r="J1768" s="10">
        <v>41.585658500000001</v>
      </c>
      <c r="K1768" s="8">
        <f t="shared" si="131"/>
        <v>42</v>
      </c>
      <c r="L1768" s="5" t="s">
        <v>206</v>
      </c>
    </row>
    <row r="1769" spans="1:12">
      <c r="A1769" s="6">
        <v>45</v>
      </c>
      <c r="B1769" s="6">
        <v>58</v>
      </c>
      <c r="C1769" s="6">
        <v>49</v>
      </c>
      <c r="D1769" s="7">
        <v>30.107733790000001</v>
      </c>
      <c r="E1769" s="8">
        <f t="shared" si="128"/>
        <v>30</v>
      </c>
      <c r="F1769" s="7">
        <v>90.345463550000005</v>
      </c>
      <c r="G1769" s="8">
        <f t="shared" si="129"/>
        <v>90</v>
      </c>
      <c r="H1769" s="9">
        <v>6.8278125489999999</v>
      </c>
      <c r="I1769" s="8">
        <f t="shared" si="130"/>
        <v>7</v>
      </c>
      <c r="J1769" s="10">
        <v>75.245219809999995</v>
      </c>
      <c r="K1769" s="8">
        <f t="shared" si="131"/>
        <v>75</v>
      </c>
      <c r="L1769" s="5" t="s">
        <v>206</v>
      </c>
    </row>
    <row r="1770" spans="1:12">
      <c r="A1770" s="6">
        <v>66</v>
      </c>
      <c r="B1770" s="6">
        <v>69</v>
      </c>
      <c r="C1770" s="6">
        <v>47</v>
      </c>
      <c r="D1770" s="7">
        <v>23.692122430000001</v>
      </c>
      <c r="E1770" s="8">
        <f t="shared" si="128"/>
        <v>24</v>
      </c>
      <c r="F1770" s="7">
        <v>93.61055571</v>
      </c>
      <c r="G1770" s="8">
        <f t="shared" si="129"/>
        <v>94</v>
      </c>
      <c r="H1770" s="9">
        <v>6.9122996949999997</v>
      </c>
      <c r="I1770" s="8">
        <f t="shared" si="130"/>
        <v>7</v>
      </c>
      <c r="J1770" s="10">
        <v>87.533939829999994</v>
      </c>
      <c r="K1770" s="8">
        <f t="shared" si="131"/>
        <v>88</v>
      </c>
      <c r="L1770" s="5" t="s">
        <v>206</v>
      </c>
    </row>
    <row r="1771" spans="1:12">
      <c r="A1771" s="6">
        <v>54</v>
      </c>
      <c r="B1771" s="6">
        <v>67</v>
      </c>
      <c r="C1771" s="6">
        <v>52</v>
      </c>
      <c r="D1771" s="7">
        <v>35.676673319999999</v>
      </c>
      <c r="E1771" s="8">
        <f t="shared" si="128"/>
        <v>36</v>
      </c>
      <c r="F1771" s="7">
        <v>93.306419439999999</v>
      </c>
      <c r="G1771" s="8">
        <f t="shared" si="129"/>
        <v>93</v>
      </c>
      <c r="H1771" s="9">
        <v>6.5861073350000003</v>
      </c>
      <c r="I1771" s="8">
        <f t="shared" si="130"/>
        <v>7</v>
      </c>
      <c r="J1771" s="10">
        <v>141.33811679999999</v>
      </c>
      <c r="K1771" s="8">
        <f t="shared" si="131"/>
        <v>141</v>
      </c>
      <c r="L1771" s="5" t="s">
        <v>206</v>
      </c>
    </row>
    <row r="1772" spans="1:12">
      <c r="A1772" s="6">
        <v>69</v>
      </c>
      <c r="B1772" s="6">
        <v>67</v>
      </c>
      <c r="C1772" s="6">
        <v>52</v>
      </c>
      <c r="D1772" s="7">
        <v>27.719489620000001</v>
      </c>
      <c r="E1772" s="8">
        <f t="shared" si="128"/>
        <v>28</v>
      </c>
      <c r="F1772" s="7">
        <v>94.438771419999995</v>
      </c>
      <c r="G1772" s="8">
        <f t="shared" si="129"/>
        <v>94</v>
      </c>
      <c r="H1772" s="9">
        <v>6.8273059079999996</v>
      </c>
      <c r="I1772" s="8">
        <f t="shared" si="130"/>
        <v>7</v>
      </c>
      <c r="J1772" s="10">
        <v>82.830610829999998</v>
      </c>
      <c r="K1772" s="8">
        <f t="shared" si="131"/>
        <v>83</v>
      </c>
      <c r="L1772" s="5" t="s">
        <v>206</v>
      </c>
    </row>
    <row r="1773" spans="1:12">
      <c r="A1773" s="6">
        <v>67</v>
      </c>
      <c r="B1773" s="6">
        <v>68</v>
      </c>
      <c r="C1773" s="6">
        <v>49</v>
      </c>
      <c r="D1773" s="7">
        <v>35.268248309999997</v>
      </c>
      <c r="E1773" s="8">
        <f t="shared" si="128"/>
        <v>35</v>
      </c>
      <c r="F1773" s="7">
        <v>92.382829569999998</v>
      </c>
      <c r="G1773" s="8">
        <f t="shared" si="129"/>
        <v>92</v>
      </c>
      <c r="H1773" s="9">
        <v>6.8217745890000003</v>
      </c>
      <c r="I1773" s="8">
        <f t="shared" si="130"/>
        <v>7</v>
      </c>
      <c r="J1773" s="10">
        <v>149.8488208</v>
      </c>
      <c r="K1773" s="8">
        <f t="shared" si="131"/>
        <v>150</v>
      </c>
      <c r="L1773" s="5" t="s">
        <v>206</v>
      </c>
    </row>
    <row r="1774" spans="1:12">
      <c r="A1774" s="6">
        <v>45</v>
      </c>
      <c r="B1774" s="6">
        <v>57</v>
      </c>
      <c r="C1774" s="6">
        <v>47</v>
      </c>
      <c r="D1774" s="7">
        <v>23.16855863</v>
      </c>
      <c r="E1774" s="8">
        <f t="shared" si="128"/>
        <v>23</v>
      </c>
      <c r="F1774" s="7">
        <v>90.788211579999995</v>
      </c>
      <c r="G1774" s="8">
        <f t="shared" si="129"/>
        <v>91</v>
      </c>
      <c r="H1774" s="9">
        <v>6.6564588310000001</v>
      </c>
      <c r="I1774" s="8">
        <f t="shared" si="130"/>
        <v>7</v>
      </c>
      <c r="J1774" s="10">
        <v>161.68920929999999</v>
      </c>
      <c r="K1774" s="8">
        <f t="shared" si="131"/>
        <v>162</v>
      </c>
      <c r="L1774" s="5" t="s">
        <v>206</v>
      </c>
    </row>
    <row r="1775" spans="1:12">
      <c r="A1775" s="6">
        <v>56</v>
      </c>
      <c r="B1775" s="6">
        <v>50</v>
      </c>
      <c r="C1775" s="6">
        <v>52</v>
      </c>
      <c r="D1775" s="7">
        <v>33.087060510000001</v>
      </c>
      <c r="E1775" s="8">
        <f t="shared" si="128"/>
        <v>33</v>
      </c>
      <c r="F1775" s="7">
        <v>92.251975419999994</v>
      </c>
      <c r="G1775" s="8">
        <f t="shared" si="129"/>
        <v>92</v>
      </c>
      <c r="H1775" s="9">
        <v>6.770384816</v>
      </c>
      <c r="I1775" s="8">
        <f t="shared" si="130"/>
        <v>7</v>
      </c>
      <c r="J1775" s="10">
        <v>88.130076900000006</v>
      </c>
      <c r="K1775" s="8">
        <f t="shared" si="131"/>
        <v>88</v>
      </c>
      <c r="L1775" s="5" t="s">
        <v>206</v>
      </c>
    </row>
    <row r="1776" spans="1:12">
      <c r="A1776" s="6">
        <v>70</v>
      </c>
      <c r="B1776" s="6">
        <v>50</v>
      </c>
      <c r="C1776" s="6">
        <v>53</v>
      </c>
      <c r="D1776" s="7">
        <v>37.462091200000003</v>
      </c>
      <c r="E1776" s="8">
        <f t="shared" si="128"/>
        <v>37</v>
      </c>
      <c r="F1776" s="7">
        <v>90.449678090000006</v>
      </c>
      <c r="G1776" s="8">
        <f t="shared" si="129"/>
        <v>90</v>
      </c>
      <c r="H1776" s="9">
        <v>6.9338097430000003</v>
      </c>
      <c r="I1776" s="8">
        <f t="shared" si="130"/>
        <v>7</v>
      </c>
      <c r="J1776" s="10">
        <v>172.34584480000001</v>
      </c>
      <c r="K1776" s="8">
        <f t="shared" si="131"/>
        <v>172</v>
      </c>
      <c r="L1776" s="5" t="s">
        <v>206</v>
      </c>
    </row>
    <row r="1777" spans="1:12">
      <c r="A1777" s="6">
        <v>44</v>
      </c>
      <c r="B1777" s="6">
        <v>47</v>
      </c>
      <c r="C1777" s="6">
        <v>45</v>
      </c>
      <c r="D1777" s="7">
        <v>38.732189069999997</v>
      </c>
      <c r="E1777" s="8">
        <f t="shared" si="128"/>
        <v>39</v>
      </c>
      <c r="F1777" s="7">
        <v>94.736134840000005</v>
      </c>
      <c r="G1777" s="8">
        <f t="shared" si="129"/>
        <v>95</v>
      </c>
      <c r="H1777" s="9">
        <v>6.5794413040000004</v>
      </c>
      <c r="I1777" s="8">
        <f t="shared" si="130"/>
        <v>7</v>
      </c>
      <c r="J1777" s="10">
        <v>218.14214699999999</v>
      </c>
      <c r="K1777" s="8">
        <f t="shared" si="131"/>
        <v>218</v>
      </c>
      <c r="L1777" s="5" t="s">
        <v>206</v>
      </c>
    </row>
    <row r="1778" spans="1:12">
      <c r="A1778" s="6">
        <v>50</v>
      </c>
      <c r="B1778" s="6">
        <v>60</v>
      </c>
      <c r="C1778" s="6">
        <v>47</v>
      </c>
      <c r="D1778" s="7">
        <v>32.577207260000002</v>
      </c>
      <c r="E1778" s="8">
        <f t="shared" si="128"/>
        <v>33</v>
      </c>
      <c r="F1778" s="7">
        <v>92.748894530000001</v>
      </c>
      <c r="G1778" s="8">
        <f t="shared" si="129"/>
        <v>93</v>
      </c>
      <c r="H1778" s="9">
        <v>6.9279176099999997</v>
      </c>
      <c r="I1778" s="8">
        <f t="shared" si="130"/>
        <v>7</v>
      </c>
      <c r="J1778" s="10">
        <v>93.794284700000006</v>
      </c>
      <c r="K1778" s="8">
        <f t="shared" si="131"/>
        <v>94</v>
      </c>
      <c r="L1778" s="5" t="s">
        <v>206</v>
      </c>
    </row>
    <row r="1779" spans="1:12">
      <c r="A1779" s="6">
        <v>52</v>
      </c>
      <c r="B1779" s="6">
        <v>51</v>
      </c>
      <c r="C1779" s="6">
        <v>53</v>
      </c>
      <c r="D1779" s="7">
        <v>38.382314749999999</v>
      </c>
      <c r="E1779" s="8">
        <f t="shared" si="128"/>
        <v>38</v>
      </c>
      <c r="F1779" s="7">
        <v>93.103785950000002</v>
      </c>
      <c r="G1779" s="8">
        <f t="shared" si="129"/>
        <v>93</v>
      </c>
      <c r="H1779" s="9">
        <v>6.9858040829999997</v>
      </c>
      <c r="I1779" s="8">
        <f t="shared" si="130"/>
        <v>7</v>
      </c>
      <c r="J1779" s="10">
        <v>210.2735346</v>
      </c>
      <c r="K1779" s="8">
        <f t="shared" si="131"/>
        <v>210</v>
      </c>
      <c r="L1779" s="5" t="s">
        <v>206</v>
      </c>
    </row>
    <row r="1780" spans="1:12">
      <c r="A1780" s="6">
        <v>35</v>
      </c>
      <c r="B1780" s="6">
        <v>68</v>
      </c>
      <c r="C1780" s="6">
        <v>45</v>
      </c>
      <c r="D1780" s="7">
        <v>42.93605359</v>
      </c>
      <c r="E1780" s="8">
        <f t="shared" si="128"/>
        <v>43</v>
      </c>
      <c r="F1780" s="7">
        <v>90.094481419999994</v>
      </c>
      <c r="G1780" s="8">
        <f t="shared" si="129"/>
        <v>90</v>
      </c>
      <c r="H1780" s="9">
        <v>6.6124295460000004</v>
      </c>
      <c r="I1780" s="8">
        <f t="shared" si="130"/>
        <v>7</v>
      </c>
      <c r="J1780" s="10">
        <v>234.84661109999999</v>
      </c>
      <c r="K1780" s="8">
        <f t="shared" si="131"/>
        <v>235</v>
      </c>
      <c r="L1780" s="5" t="s">
        <v>206</v>
      </c>
    </row>
    <row r="1781" spans="1:12">
      <c r="A1781" s="6">
        <v>68</v>
      </c>
      <c r="B1781" s="6">
        <v>69</v>
      </c>
      <c r="C1781" s="6">
        <v>52</v>
      </c>
      <c r="D1781" s="7">
        <v>25.65492304</v>
      </c>
      <c r="E1781" s="8">
        <f t="shared" si="128"/>
        <v>26</v>
      </c>
      <c r="F1781" s="7">
        <v>92.745015609999996</v>
      </c>
      <c r="G1781" s="8">
        <f t="shared" si="129"/>
        <v>93</v>
      </c>
      <c r="H1781" s="9">
        <v>6.813383387</v>
      </c>
      <c r="I1781" s="8">
        <f t="shared" si="130"/>
        <v>7</v>
      </c>
      <c r="J1781" s="10">
        <v>52.954779129999999</v>
      </c>
      <c r="K1781" s="8">
        <f t="shared" si="131"/>
        <v>53</v>
      </c>
      <c r="L1781" s="5" t="s">
        <v>206</v>
      </c>
    </row>
    <row r="1782" spans="1:12">
      <c r="A1782" s="6">
        <v>32</v>
      </c>
      <c r="B1782" s="6">
        <v>55</v>
      </c>
      <c r="C1782" s="6">
        <v>52</v>
      </c>
      <c r="D1782" s="7">
        <v>37.588997169999999</v>
      </c>
      <c r="E1782" s="8">
        <f t="shared" si="128"/>
        <v>38</v>
      </c>
      <c r="F1782" s="7">
        <v>91.997403649999995</v>
      </c>
      <c r="G1782" s="8">
        <f t="shared" si="129"/>
        <v>92</v>
      </c>
      <c r="H1782" s="9">
        <v>6.9677595999999999</v>
      </c>
      <c r="I1782" s="8">
        <f t="shared" si="130"/>
        <v>7</v>
      </c>
      <c r="J1782" s="10">
        <v>159.6577388</v>
      </c>
      <c r="K1782" s="8">
        <f t="shared" si="131"/>
        <v>160</v>
      </c>
      <c r="L1782" s="5" t="s">
        <v>206</v>
      </c>
    </row>
    <row r="1783" spans="1:12">
      <c r="A1783" s="6">
        <v>32</v>
      </c>
      <c r="B1783" s="6">
        <v>55</v>
      </c>
      <c r="C1783" s="6">
        <v>51</v>
      </c>
      <c r="D1783" s="7">
        <v>29.60718808</v>
      </c>
      <c r="E1783" s="8">
        <f t="shared" si="128"/>
        <v>30</v>
      </c>
      <c r="F1783" s="7">
        <v>93.156428009999999</v>
      </c>
      <c r="G1783" s="8">
        <f t="shared" si="129"/>
        <v>93</v>
      </c>
      <c r="H1783" s="9">
        <v>6.5739803300000004</v>
      </c>
      <c r="I1783" s="8">
        <f t="shared" si="130"/>
        <v>7</v>
      </c>
      <c r="J1783" s="10">
        <v>62.687105350000003</v>
      </c>
      <c r="K1783" s="8">
        <f t="shared" si="131"/>
        <v>63</v>
      </c>
      <c r="L1783" s="5" t="s">
        <v>206</v>
      </c>
    </row>
    <row r="1784" spans="1:12">
      <c r="A1784" s="6">
        <v>48</v>
      </c>
      <c r="B1784" s="6">
        <v>62</v>
      </c>
      <c r="C1784" s="6">
        <v>47</v>
      </c>
      <c r="D1784" s="7">
        <v>25.347561110000001</v>
      </c>
      <c r="E1784" s="8">
        <f t="shared" si="128"/>
        <v>25</v>
      </c>
      <c r="F1784" s="7">
        <v>93.028710779999997</v>
      </c>
      <c r="G1784" s="8">
        <f t="shared" si="129"/>
        <v>93</v>
      </c>
      <c r="H1784" s="9">
        <v>6.8030949649999997</v>
      </c>
      <c r="I1784" s="8">
        <f t="shared" si="130"/>
        <v>7</v>
      </c>
      <c r="J1784" s="10">
        <v>174.40123370000001</v>
      </c>
      <c r="K1784" s="8">
        <f t="shared" si="131"/>
        <v>174</v>
      </c>
      <c r="L1784" s="5" t="s">
        <v>206</v>
      </c>
    </row>
    <row r="1785" spans="1:12">
      <c r="A1785" s="6">
        <v>39</v>
      </c>
      <c r="B1785" s="6">
        <v>69</v>
      </c>
      <c r="C1785" s="6">
        <v>53</v>
      </c>
      <c r="D1785" s="7">
        <v>25.930038400000001</v>
      </c>
      <c r="E1785" s="8">
        <f t="shared" si="128"/>
        <v>26</v>
      </c>
      <c r="F1785" s="7">
        <v>93.023577649999993</v>
      </c>
      <c r="G1785" s="8">
        <f t="shared" si="129"/>
        <v>93</v>
      </c>
      <c r="H1785" s="9">
        <v>6.9649554350000003</v>
      </c>
      <c r="I1785" s="8">
        <f t="shared" si="130"/>
        <v>7</v>
      </c>
      <c r="J1785" s="10">
        <v>241.82020790000001</v>
      </c>
      <c r="K1785" s="8">
        <f t="shared" si="131"/>
        <v>242</v>
      </c>
      <c r="L1785" s="5" t="s">
        <v>206</v>
      </c>
    </row>
    <row r="1786" spans="1:12">
      <c r="A1786" s="6">
        <v>49</v>
      </c>
      <c r="B1786" s="6">
        <v>61</v>
      </c>
      <c r="C1786" s="6">
        <v>45</v>
      </c>
      <c r="D1786" s="7">
        <v>32.767958870000001</v>
      </c>
      <c r="E1786" s="8">
        <f t="shared" si="128"/>
        <v>33</v>
      </c>
      <c r="F1786" s="7">
        <v>94.573774009999994</v>
      </c>
      <c r="G1786" s="8">
        <f t="shared" si="129"/>
        <v>95</v>
      </c>
      <c r="H1786" s="9">
        <v>6.7642132989999997</v>
      </c>
      <c r="I1786" s="8">
        <f t="shared" si="130"/>
        <v>7</v>
      </c>
      <c r="J1786" s="10">
        <v>240.47959230000001</v>
      </c>
      <c r="K1786" s="8">
        <f t="shared" si="131"/>
        <v>240</v>
      </c>
      <c r="L1786" s="5" t="s">
        <v>206</v>
      </c>
    </row>
    <row r="1787" spans="1:12">
      <c r="A1787" s="6">
        <v>48</v>
      </c>
      <c r="B1787" s="6">
        <v>57</v>
      </c>
      <c r="C1787" s="6">
        <v>54</v>
      </c>
      <c r="D1787" s="7">
        <v>29.023280490000001</v>
      </c>
      <c r="E1787" s="8">
        <f t="shared" si="128"/>
        <v>29</v>
      </c>
      <c r="F1787" s="7">
        <v>90.203967829999996</v>
      </c>
      <c r="G1787" s="8">
        <f t="shared" si="129"/>
        <v>90</v>
      </c>
      <c r="H1787" s="9">
        <v>6.6177031780000002</v>
      </c>
      <c r="I1787" s="8">
        <f t="shared" si="130"/>
        <v>7</v>
      </c>
      <c r="J1787" s="10">
        <v>126.8069869</v>
      </c>
      <c r="K1787" s="8">
        <f t="shared" si="131"/>
        <v>127</v>
      </c>
      <c r="L1787" s="5" t="s">
        <v>206</v>
      </c>
    </row>
    <row r="1788" spans="1:12">
      <c r="A1788" s="6">
        <v>69</v>
      </c>
      <c r="B1788" s="6">
        <v>66</v>
      </c>
      <c r="C1788" s="6">
        <v>49</v>
      </c>
      <c r="D1788" s="7">
        <v>40.004391009999999</v>
      </c>
      <c r="E1788" s="8">
        <f t="shared" si="128"/>
        <v>40</v>
      </c>
      <c r="F1788" s="7">
        <v>90.170158330000007</v>
      </c>
      <c r="G1788" s="8">
        <f t="shared" si="129"/>
        <v>90</v>
      </c>
      <c r="H1788" s="9">
        <v>6.5271100100000004</v>
      </c>
      <c r="I1788" s="8">
        <f t="shared" si="130"/>
        <v>7</v>
      </c>
      <c r="J1788" s="10">
        <v>92.118773719999993</v>
      </c>
      <c r="K1788" s="8">
        <f t="shared" si="131"/>
        <v>92</v>
      </c>
      <c r="L1788" s="5" t="s">
        <v>206</v>
      </c>
    </row>
    <row r="1789" spans="1:12">
      <c r="A1789" s="6">
        <v>53</v>
      </c>
      <c r="B1789" s="6">
        <v>55</v>
      </c>
      <c r="C1789" s="6">
        <v>55</v>
      </c>
      <c r="D1789" s="7">
        <v>33.323157440000003</v>
      </c>
      <c r="E1789" s="8">
        <f t="shared" si="128"/>
        <v>33</v>
      </c>
      <c r="F1789" s="7">
        <v>91.25271223</v>
      </c>
      <c r="G1789" s="8">
        <f t="shared" si="129"/>
        <v>91</v>
      </c>
      <c r="H1789" s="9">
        <v>6.7096688039999997</v>
      </c>
      <c r="I1789" s="8">
        <f t="shared" si="130"/>
        <v>7</v>
      </c>
      <c r="J1789" s="10">
        <v>234.496633</v>
      </c>
      <c r="K1789" s="8">
        <f t="shared" si="131"/>
        <v>234</v>
      </c>
      <c r="L1789" s="5" t="s">
        <v>206</v>
      </c>
    </row>
    <row r="1790" spans="1:12">
      <c r="A1790" s="6">
        <v>38</v>
      </c>
      <c r="B1790" s="6">
        <v>61</v>
      </c>
      <c r="C1790" s="6">
        <v>52</v>
      </c>
      <c r="D1790" s="7">
        <v>31.22790131</v>
      </c>
      <c r="E1790" s="8">
        <f t="shared" si="128"/>
        <v>31</v>
      </c>
      <c r="F1790" s="7">
        <v>94.940213779999993</v>
      </c>
      <c r="G1790" s="8">
        <f t="shared" si="129"/>
        <v>95</v>
      </c>
      <c r="H1790" s="9">
        <v>6.620729882</v>
      </c>
      <c r="I1790" s="8">
        <f t="shared" si="130"/>
        <v>7</v>
      </c>
      <c r="J1790" s="10">
        <v>46.44279118</v>
      </c>
      <c r="K1790" s="8">
        <f t="shared" si="131"/>
        <v>46</v>
      </c>
      <c r="L1790" s="5" t="s">
        <v>206</v>
      </c>
    </row>
    <row r="1791" spans="1:12">
      <c r="A1791" s="6">
        <v>57</v>
      </c>
      <c r="B1791" s="6">
        <v>64</v>
      </c>
      <c r="C1791" s="6">
        <v>55</v>
      </c>
      <c r="D1791" s="7">
        <v>26.683864960000001</v>
      </c>
      <c r="E1791" s="8">
        <f t="shared" si="128"/>
        <v>27</v>
      </c>
      <c r="F1791" s="7">
        <v>92.958541100000005</v>
      </c>
      <c r="G1791" s="8">
        <f t="shared" si="129"/>
        <v>93</v>
      </c>
      <c r="H1791" s="9">
        <v>6.5837604990000003</v>
      </c>
      <c r="I1791" s="8">
        <f t="shared" si="130"/>
        <v>7</v>
      </c>
      <c r="J1791" s="10">
        <v>62.506896820000001</v>
      </c>
      <c r="K1791" s="8">
        <f t="shared" si="131"/>
        <v>63</v>
      </c>
      <c r="L1791" s="5" t="s">
        <v>206</v>
      </c>
    </row>
    <row r="1792" spans="1:12">
      <c r="A1792" s="6">
        <v>51</v>
      </c>
      <c r="B1792" s="6">
        <v>57</v>
      </c>
      <c r="C1792" s="6">
        <v>55</v>
      </c>
      <c r="D1792" s="7">
        <v>24.705283680000001</v>
      </c>
      <c r="E1792" s="8">
        <f t="shared" si="128"/>
        <v>25</v>
      </c>
      <c r="F1792" s="7">
        <v>90.14732171</v>
      </c>
      <c r="G1792" s="8">
        <f t="shared" si="129"/>
        <v>90</v>
      </c>
      <c r="H1792" s="9">
        <v>6.6764073369999997</v>
      </c>
      <c r="I1792" s="8">
        <f t="shared" si="130"/>
        <v>7</v>
      </c>
      <c r="J1792" s="10">
        <v>108.41031580000001</v>
      </c>
      <c r="K1792" s="8">
        <f t="shared" si="131"/>
        <v>108</v>
      </c>
      <c r="L1792" s="5" t="s">
        <v>206</v>
      </c>
    </row>
    <row r="1793" spans="1:12">
      <c r="A1793" s="6">
        <v>56</v>
      </c>
      <c r="B1793" s="6">
        <v>65</v>
      </c>
      <c r="C1793" s="6">
        <v>45</v>
      </c>
      <c r="D1793" s="7">
        <v>38.201682499999997</v>
      </c>
      <c r="E1793" s="8">
        <f t="shared" si="128"/>
        <v>38</v>
      </c>
      <c r="F1793" s="7">
        <v>93.973799630000002</v>
      </c>
      <c r="G1793" s="8">
        <f t="shared" si="129"/>
        <v>94</v>
      </c>
      <c r="H1793" s="9">
        <v>6.7512989360000004</v>
      </c>
      <c r="I1793" s="8">
        <f t="shared" si="130"/>
        <v>7</v>
      </c>
      <c r="J1793" s="10">
        <v>218.0908814</v>
      </c>
      <c r="K1793" s="8">
        <f t="shared" si="131"/>
        <v>218</v>
      </c>
      <c r="L1793" s="5" t="s">
        <v>206</v>
      </c>
    </row>
    <row r="1794" spans="1:12">
      <c r="A1794" s="6">
        <v>54</v>
      </c>
      <c r="B1794" s="6">
        <v>66</v>
      </c>
      <c r="C1794" s="6">
        <v>52</v>
      </c>
      <c r="D1794" s="7">
        <v>36.56769731</v>
      </c>
      <c r="E1794" s="8">
        <f t="shared" si="128"/>
        <v>37</v>
      </c>
      <c r="F1794" s="7">
        <v>93.79503425</v>
      </c>
      <c r="G1794" s="8">
        <f t="shared" si="129"/>
        <v>94</v>
      </c>
      <c r="H1794" s="9">
        <v>6.8675541469999999</v>
      </c>
      <c r="I1794" s="8">
        <f t="shared" si="130"/>
        <v>7</v>
      </c>
      <c r="J1794" s="10">
        <v>104.4218596</v>
      </c>
      <c r="K1794" s="8">
        <f t="shared" si="131"/>
        <v>104</v>
      </c>
      <c r="L1794" s="5" t="s">
        <v>206</v>
      </c>
    </row>
    <row r="1795" spans="1:12">
      <c r="A1795" s="6">
        <v>58</v>
      </c>
      <c r="B1795" s="6">
        <v>55</v>
      </c>
      <c r="C1795" s="6">
        <v>47</v>
      </c>
      <c r="D1795" s="7">
        <v>26.053757919999999</v>
      </c>
      <c r="E1795" s="8">
        <f t="shared" ref="E1795:E1858" si="132">ROUND(D1795, 0)</f>
        <v>26</v>
      </c>
      <c r="F1795" s="7">
        <v>93.691116719999997</v>
      </c>
      <c r="G1795" s="8">
        <f t="shared" ref="G1795:G1858" si="133">ROUND(F1795, 0)</f>
        <v>94</v>
      </c>
      <c r="H1795" s="9">
        <v>6.7424900269999997</v>
      </c>
      <c r="I1795" s="8">
        <f t="shared" ref="I1795:I1858" si="134">ROUND(H1795, 0)</f>
        <v>7</v>
      </c>
      <c r="J1795" s="10">
        <v>240.68639010000001</v>
      </c>
      <c r="K1795" s="8">
        <f t="shared" ref="K1795:K1858" si="135">ROUND(J1795, 0)</f>
        <v>241</v>
      </c>
      <c r="L1795" s="5" t="s">
        <v>206</v>
      </c>
    </row>
    <row r="1796" spans="1:12">
      <c r="A1796" s="6">
        <v>68</v>
      </c>
      <c r="B1796" s="6">
        <v>70</v>
      </c>
      <c r="C1796" s="6">
        <v>54</v>
      </c>
      <c r="D1796" s="7">
        <v>31.299863420000001</v>
      </c>
      <c r="E1796" s="8">
        <f t="shared" si="132"/>
        <v>31</v>
      </c>
      <c r="F1796" s="7">
        <v>92.760391639999995</v>
      </c>
      <c r="G1796" s="8">
        <f t="shared" si="133"/>
        <v>93</v>
      </c>
      <c r="H1796" s="9">
        <v>6.9862286469999999</v>
      </c>
      <c r="I1796" s="8">
        <f t="shared" si="134"/>
        <v>7</v>
      </c>
      <c r="J1796" s="10">
        <v>54.778302019999998</v>
      </c>
      <c r="K1796" s="8">
        <f t="shared" si="135"/>
        <v>55</v>
      </c>
      <c r="L1796" s="5" t="s">
        <v>206</v>
      </c>
    </row>
    <row r="1797" spans="1:12">
      <c r="A1797" s="6">
        <v>42</v>
      </c>
      <c r="B1797" s="6">
        <v>59</v>
      </c>
      <c r="C1797" s="6">
        <v>55</v>
      </c>
      <c r="D1797" s="7">
        <v>40.102077309999999</v>
      </c>
      <c r="E1797" s="8">
        <f t="shared" si="132"/>
        <v>40</v>
      </c>
      <c r="F1797" s="7">
        <v>94.351102010000005</v>
      </c>
      <c r="G1797" s="8">
        <f t="shared" si="133"/>
        <v>94</v>
      </c>
      <c r="H1797" s="9">
        <v>6.9791022429999998</v>
      </c>
      <c r="I1797" s="8">
        <f t="shared" si="134"/>
        <v>7</v>
      </c>
      <c r="J1797" s="10">
        <v>149.11999890000001</v>
      </c>
      <c r="K1797" s="8">
        <f t="shared" si="135"/>
        <v>149</v>
      </c>
      <c r="L1797" s="5" t="s">
        <v>206</v>
      </c>
    </row>
    <row r="1798" spans="1:12">
      <c r="A1798" s="6">
        <v>43</v>
      </c>
      <c r="B1798" s="6">
        <v>64</v>
      </c>
      <c r="C1798" s="6">
        <v>47</v>
      </c>
      <c r="D1798" s="7">
        <v>38.589544910000001</v>
      </c>
      <c r="E1798" s="8">
        <f t="shared" si="132"/>
        <v>39</v>
      </c>
      <c r="F1798" s="7">
        <v>91.580765490000005</v>
      </c>
      <c r="G1798" s="8">
        <f t="shared" si="133"/>
        <v>92</v>
      </c>
      <c r="H1798" s="9">
        <v>6.8256647819999996</v>
      </c>
      <c r="I1798" s="8">
        <f t="shared" si="134"/>
        <v>7</v>
      </c>
      <c r="J1798" s="10">
        <v>102.2708231</v>
      </c>
      <c r="K1798" s="8">
        <f t="shared" si="135"/>
        <v>102</v>
      </c>
      <c r="L1798" s="5" t="s">
        <v>206</v>
      </c>
    </row>
    <row r="1799" spans="1:12">
      <c r="A1799" s="6">
        <v>35</v>
      </c>
      <c r="B1799" s="6">
        <v>67</v>
      </c>
      <c r="C1799" s="6">
        <v>49</v>
      </c>
      <c r="D1799" s="7">
        <v>41.31330062</v>
      </c>
      <c r="E1799" s="8">
        <f t="shared" si="132"/>
        <v>41</v>
      </c>
      <c r="F1799" s="7">
        <v>91.150879799999998</v>
      </c>
      <c r="G1799" s="8">
        <f t="shared" si="133"/>
        <v>91</v>
      </c>
      <c r="H1799" s="9">
        <v>6.6170666740000001</v>
      </c>
      <c r="I1799" s="8">
        <f t="shared" si="134"/>
        <v>7</v>
      </c>
      <c r="J1799" s="10">
        <v>239.74275539999999</v>
      </c>
      <c r="K1799" s="8">
        <f t="shared" si="135"/>
        <v>240</v>
      </c>
      <c r="L1799" s="5" t="s">
        <v>206</v>
      </c>
    </row>
    <row r="1800" spans="1:12">
      <c r="A1800" s="6">
        <v>56</v>
      </c>
      <c r="B1800" s="6">
        <v>59</v>
      </c>
      <c r="C1800" s="6">
        <v>55</v>
      </c>
      <c r="D1800" s="7">
        <v>37.035519030000003</v>
      </c>
      <c r="E1800" s="8">
        <f t="shared" si="132"/>
        <v>37</v>
      </c>
      <c r="F1800" s="7">
        <v>91.794301660000002</v>
      </c>
      <c r="G1800" s="8">
        <f t="shared" si="133"/>
        <v>92</v>
      </c>
      <c r="H1800" s="9">
        <v>6.551892638</v>
      </c>
      <c r="I1800" s="8">
        <f t="shared" si="134"/>
        <v>7</v>
      </c>
      <c r="J1800" s="10">
        <v>188.5181422</v>
      </c>
      <c r="K1800" s="8">
        <f t="shared" si="135"/>
        <v>189</v>
      </c>
      <c r="L1800" s="5" t="s">
        <v>206</v>
      </c>
    </row>
    <row r="1801" spans="1:12">
      <c r="A1801" s="6">
        <v>39</v>
      </c>
      <c r="B1801" s="6">
        <v>64</v>
      </c>
      <c r="C1801" s="6">
        <v>53</v>
      </c>
      <c r="D1801" s="7">
        <v>23.012401799999999</v>
      </c>
      <c r="E1801" s="8">
        <f t="shared" si="132"/>
        <v>23</v>
      </c>
      <c r="F1801" s="7">
        <v>91.073555409999997</v>
      </c>
      <c r="G1801" s="8">
        <f t="shared" si="133"/>
        <v>91</v>
      </c>
      <c r="H1801" s="9">
        <v>6.5988603049999996</v>
      </c>
      <c r="I1801" s="8">
        <f t="shared" si="134"/>
        <v>7</v>
      </c>
      <c r="J1801" s="10">
        <v>208.33579760000001</v>
      </c>
      <c r="K1801" s="8">
        <f t="shared" si="135"/>
        <v>208</v>
      </c>
      <c r="L1801" s="5" t="s">
        <v>206</v>
      </c>
    </row>
    <row r="1802" spans="1:12">
      <c r="A1802" s="6">
        <v>18</v>
      </c>
      <c r="B1802" s="6">
        <v>30</v>
      </c>
      <c r="C1802" s="6">
        <v>29</v>
      </c>
      <c r="D1802" s="7">
        <v>26.762749299999999</v>
      </c>
      <c r="E1802" s="8">
        <f t="shared" si="132"/>
        <v>27</v>
      </c>
      <c r="F1802" s="7">
        <v>92.860568950000001</v>
      </c>
      <c r="G1802" s="8">
        <f t="shared" si="133"/>
        <v>93</v>
      </c>
      <c r="H1802" s="9">
        <v>6.4200187169999996</v>
      </c>
      <c r="I1802" s="8">
        <f t="shared" si="134"/>
        <v>6</v>
      </c>
      <c r="J1802" s="10">
        <v>224.59036639999999</v>
      </c>
      <c r="K1802" s="8">
        <f t="shared" si="135"/>
        <v>225</v>
      </c>
      <c r="L1802" s="5" t="s">
        <v>216</v>
      </c>
    </row>
    <row r="1803" spans="1:12">
      <c r="A1803" s="6">
        <v>37</v>
      </c>
      <c r="B1803" s="6">
        <v>23</v>
      </c>
      <c r="C1803" s="6">
        <v>28</v>
      </c>
      <c r="D1803" s="7">
        <v>25.61294367</v>
      </c>
      <c r="E1803" s="8">
        <f t="shared" si="132"/>
        <v>26</v>
      </c>
      <c r="F1803" s="7">
        <v>94.313883700000005</v>
      </c>
      <c r="G1803" s="8">
        <f t="shared" si="133"/>
        <v>94</v>
      </c>
      <c r="H1803" s="9">
        <v>5.7400545669999996</v>
      </c>
      <c r="I1803" s="8">
        <f t="shared" si="134"/>
        <v>6</v>
      </c>
      <c r="J1803" s="10">
        <v>224.3206759</v>
      </c>
      <c r="K1803" s="8">
        <f t="shared" si="135"/>
        <v>224</v>
      </c>
      <c r="L1803" s="5" t="s">
        <v>216</v>
      </c>
    </row>
    <row r="1804" spans="1:12">
      <c r="A1804" s="6">
        <v>13</v>
      </c>
      <c r="B1804" s="6">
        <v>28</v>
      </c>
      <c r="C1804" s="6">
        <v>33</v>
      </c>
      <c r="D1804" s="7">
        <v>28.130115</v>
      </c>
      <c r="E1804" s="8">
        <f t="shared" si="132"/>
        <v>28</v>
      </c>
      <c r="F1804" s="7">
        <v>95.648076309999993</v>
      </c>
      <c r="G1804" s="8">
        <f t="shared" si="133"/>
        <v>96</v>
      </c>
      <c r="H1804" s="9">
        <v>5.686972967</v>
      </c>
      <c r="I1804" s="8">
        <f t="shared" si="134"/>
        <v>6</v>
      </c>
      <c r="J1804" s="10">
        <v>151.0761899</v>
      </c>
      <c r="K1804" s="8">
        <f t="shared" si="135"/>
        <v>151</v>
      </c>
      <c r="L1804" s="5" t="s">
        <v>216</v>
      </c>
    </row>
    <row r="1805" spans="1:12">
      <c r="A1805" s="6">
        <v>2</v>
      </c>
      <c r="B1805" s="6">
        <v>21</v>
      </c>
      <c r="C1805" s="6">
        <v>35</v>
      </c>
      <c r="D1805" s="7">
        <v>25.028871630000001</v>
      </c>
      <c r="E1805" s="8">
        <f t="shared" si="132"/>
        <v>25</v>
      </c>
      <c r="F1805" s="7">
        <v>91.537209219999994</v>
      </c>
      <c r="G1805" s="8">
        <f t="shared" si="133"/>
        <v>92</v>
      </c>
      <c r="H1805" s="9">
        <v>6.2936623630000001</v>
      </c>
      <c r="I1805" s="8">
        <f t="shared" si="134"/>
        <v>6</v>
      </c>
      <c r="J1805" s="10">
        <v>179.82489440000001</v>
      </c>
      <c r="K1805" s="8">
        <f t="shared" si="135"/>
        <v>180</v>
      </c>
      <c r="L1805" s="5" t="s">
        <v>216</v>
      </c>
    </row>
    <row r="1806" spans="1:12">
      <c r="A1806" s="6">
        <v>10</v>
      </c>
      <c r="B1806" s="6">
        <v>18</v>
      </c>
      <c r="C1806" s="6">
        <v>35</v>
      </c>
      <c r="D1806" s="7">
        <v>27.797976510000002</v>
      </c>
      <c r="E1806" s="8">
        <f t="shared" si="132"/>
        <v>28</v>
      </c>
      <c r="F1806" s="7">
        <v>99.645730020000002</v>
      </c>
      <c r="G1806" s="8">
        <f t="shared" si="133"/>
        <v>100</v>
      </c>
      <c r="H1806" s="9">
        <v>6.381975465</v>
      </c>
      <c r="I1806" s="8">
        <f t="shared" si="134"/>
        <v>6</v>
      </c>
      <c r="J1806" s="10">
        <v>181.69422829999999</v>
      </c>
      <c r="K1806" s="8">
        <f t="shared" si="135"/>
        <v>182</v>
      </c>
      <c r="L1806" s="5" t="s">
        <v>216</v>
      </c>
    </row>
    <row r="1807" spans="1:12">
      <c r="A1807" s="6">
        <v>7</v>
      </c>
      <c r="B1807" s="6">
        <v>11</v>
      </c>
      <c r="C1807" s="6">
        <v>32</v>
      </c>
      <c r="D1807" s="7">
        <v>29.25902906</v>
      </c>
      <c r="E1807" s="8">
        <f t="shared" si="132"/>
        <v>29</v>
      </c>
      <c r="F1807" s="7">
        <v>95.112946969999996</v>
      </c>
      <c r="G1807" s="8">
        <f t="shared" si="133"/>
        <v>95</v>
      </c>
      <c r="H1807" s="9">
        <v>5.5421691390000003</v>
      </c>
      <c r="I1807" s="8">
        <f t="shared" si="134"/>
        <v>6</v>
      </c>
      <c r="J1807" s="10">
        <v>184.7624496</v>
      </c>
      <c r="K1807" s="8">
        <f t="shared" si="135"/>
        <v>185</v>
      </c>
      <c r="L1807" s="5" t="s">
        <v>216</v>
      </c>
    </row>
    <row r="1808" spans="1:12">
      <c r="A1808" s="6">
        <v>39</v>
      </c>
      <c r="B1808" s="6">
        <v>5</v>
      </c>
      <c r="C1808" s="6">
        <v>31</v>
      </c>
      <c r="D1808" s="7">
        <v>27.10134661</v>
      </c>
      <c r="E1808" s="8">
        <f t="shared" si="132"/>
        <v>27</v>
      </c>
      <c r="F1808" s="7">
        <v>93.699799459999994</v>
      </c>
      <c r="G1808" s="8">
        <f t="shared" si="133"/>
        <v>94</v>
      </c>
      <c r="H1808" s="9">
        <v>5.5519631839999999</v>
      </c>
      <c r="I1808" s="8">
        <f t="shared" si="134"/>
        <v>6</v>
      </c>
      <c r="J1808" s="10">
        <v>150.95026319999999</v>
      </c>
      <c r="K1808" s="8">
        <f t="shared" si="135"/>
        <v>151</v>
      </c>
      <c r="L1808" s="5" t="s">
        <v>216</v>
      </c>
    </row>
    <row r="1809" spans="1:12">
      <c r="A1809" s="6">
        <v>34</v>
      </c>
      <c r="B1809" s="6">
        <v>6</v>
      </c>
      <c r="C1809" s="6">
        <v>27</v>
      </c>
      <c r="D1809" s="7">
        <v>25.84726298</v>
      </c>
      <c r="E1809" s="8">
        <f t="shared" si="132"/>
        <v>26</v>
      </c>
      <c r="F1809" s="7">
        <v>90.92669463</v>
      </c>
      <c r="G1809" s="8">
        <f t="shared" si="133"/>
        <v>91</v>
      </c>
      <c r="H1809" s="9">
        <v>5.8607404809999997</v>
      </c>
      <c r="I1809" s="8">
        <f t="shared" si="134"/>
        <v>6</v>
      </c>
      <c r="J1809" s="10">
        <v>147.88889940000001</v>
      </c>
      <c r="K1809" s="8">
        <f t="shared" si="135"/>
        <v>148</v>
      </c>
      <c r="L1809" s="5" t="s">
        <v>216</v>
      </c>
    </row>
    <row r="1810" spans="1:12">
      <c r="A1810" s="6">
        <v>31</v>
      </c>
      <c r="B1810" s="6">
        <v>30</v>
      </c>
      <c r="C1810" s="6">
        <v>29</v>
      </c>
      <c r="D1810" s="7">
        <v>26.58580443</v>
      </c>
      <c r="E1810" s="8">
        <f t="shared" si="132"/>
        <v>27</v>
      </c>
      <c r="F1810" s="7">
        <v>90.98617591</v>
      </c>
      <c r="G1810" s="8">
        <f t="shared" si="133"/>
        <v>91</v>
      </c>
      <c r="H1810" s="9">
        <v>5.5588070629999997</v>
      </c>
      <c r="I1810" s="8">
        <f t="shared" si="134"/>
        <v>6</v>
      </c>
      <c r="J1810" s="10">
        <v>178.8116076</v>
      </c>
      <c r="K1810" s="8">
        <f t="shared" si="135"/>
        <v>179</v>
      </c>
      <c r="L1810" s="5" t="s">
        <v>216</v>
      </c>
    </row>
    <row r="1811" spans="1:12">
      <c r="A1811" s="6">
        <v>25</v>
      </c>
      <c r="B1811" s="6">
        <v>7</v>
      </c>
      <c r="C1811" s="6">
        <v>35</v>
      </c>
      <c r="D1811" s="7">
        <v>28.385038819999998</v>
      </c>
      <c r="E1811" s="8">
        <f t="shared" si="132"/>
        <v>28</v>
      </c>
      <c r="F1811" s="7">
        <v>99.188436839999994</v>
      </c>
      <c r="G1811" s="8">
        <f t="shared" si="133"/>
        <v>99</v>
      </c>
      <c r="H1811" s="9">
        <v>5.5577117100000004</v>
      </c>
      <c r="I1811" s="8">
        <f t="shared" si="134"/>
        <v>6</v>
      </c>
      <c r="J1811" s="10">
        <v>189.6711349</v>
      </c>
      <c r="K1811" s="8">
        <f t="shared" si="135"/>
        <v>190</v>
      </c>
      <c r="L1811" s="5" t="s">
        <v>216</v>
      </c>
    </row>
    <row r="1812" spans="1:12">
      <c r="A1812" s="6">
        <v>16</v>
      </c>
      <c r="B1812" s="6">
        <v>18</v>
      </c>
      <c r="C1812" s="6">
        <v>26</v>
      </c>
      <c r="D1812" s="7">
        <v>28.43647052</v>
      </c>
      <c r="E1812" s="8">
        <f t="shared" si="132"/>
        <v>28</v>
      </c>
      <c r="F1812" s="7">
        <v>91.813207169999998</v>
      </c>
      <c r="G1812" s="8">
        <f t="shared" si="133"/>
        <v>92</v>
      </c>
      <c r="H1812" s="9">
        <v>5.5683659260000002</v>
      </c>
      <c r="I1812" s="8">
        <f t="shared" si="134"/>
        <v>6</v>
      </c>
      <c r="J1812" s="10">
        <v>145.5414413</v>
      </c>
      <c r="K1812" s="8">
        <f t="shared" si="135"/>
        <v>146</v>
      </c>
      <c r="L1812" s="5" t="s">
        <v>216</v>
      </c>
    </row>
    <row r="1813" spans="1:12">
      <c r="A1813" s="6">
        <v>26</v>
      </c>
      <c r="B1813" s="6">
        <v>10</v>
      </c>
      <c r="C1813" s="6">
        <v>33</v>
      </c>
      <c r="D1813" s="7">
        <v>28.272981340000001</v>
      </c>
      <c r="E1813" s="8">
        <f t="shared" si="132"/>
        <v>28</v>
      </c>
      <c r="F1813" s="7">
        <v>96.936494730000007</v>
      </c>
      <c r="G1813" s="8">
        <f t="shared" si="133"/>
        <v>97</v>
      </c>
      <c r="H1813" s="9">
        <v>6.0707178600000002</v>
      </c>
      <c r="I1813" s="8">
        <f t="shared" si="134"/>
        <v>6</v>
      </c>
      <c r="J1813" s="10">
        <v>198.82348619999999</v>
      </c>
      <c r="K1813" s="8">
        <f t="shared" si="135"/>
        <v>199</v>
      </c>
      <c r="L1813" s="5" t="s">
        <v>216</v>
      </c>
    </row>
    <row r="1814" spans="1:12">
      <c r="A1814" s="6">
        <v>27</v>
      </c>
      <c r="B1814" s="6">
        <v>8</v>
      </c>
      <c r="C1814" s="6">
        <v>32</v>
      </c>
      <c r="D1814" s="7">
        <v>27.006484360000002</v>
      </c>
      <c r="E1814" s="8">
        <f t="shared" si="132"/>
        <v>27</v>
      </c>
      <c r="F1814" s="7">
        <v>96.461689309999997</v>
      </c>
      <c r="G1814" s="8">
        <f t="shared" si="133"/>
        <v>96</v>
      </c>
      <c r="H1814" s="9">
        <v>5.6278605490000002</v>
      </c>
      <c r="I1814" s="8">
        <f t="shared" si="134"/>
        <v>6</v>
      </c>
      <c r="J1814" s="10">
        <v>144.33313150000001</v>
      </c>
      <c r="K1814" s="8">
        <f t="shared" si="135"/>
        <v>144</v>
      </c>
      <c r="L1814" s="5" t="s">
        <v>216</v>
      </c>
    </row>
    <row r="1815" spans="1:12">
      <c r="A1815" s="6">
        <v>37</v>
      </c>
      <c r="B1815" s="6">
        <v>18</v>
      </c>
      <c r="C1815" s="6">
        <v>30</v>
      </c>
      <c r="D1815" s="7">
        <v>27.635512590000001</v>
      </c>
      <c r="E1815" s="8">
        <f t="shared" si="132"/>
        <v>28</v>
      </c>
      <c r="F1815" s="7">
        <v>99.348549169999998</v>
      </c>
      <c r="G1815" s="8">
        <f t="shared" si="133"/>
        <v>99</v>
      </c>
      <c r="H1815" s="9">
        <v>6.3848841800000002</v>
      </c>
      <c r="I1815" s="8">
        <f t="shared" si="134"/>
        <v>6</v>
      </c>
      <c r="J1815" s="10">
        <v>157.9171537</v>
      </c>
      <c r="K1815" s="8">
        <f t="shared" si="135"/>
        <v>158</v>
      </c>
      <c r="L1815" s="5" t="s">
        <v>216</v>
      </c>
    </row>
    <row r="1816" spans="1:12">
      <c r="A1816" s="6">
        <v>19</v>
      </c>
      <c r="B1816" s="6">
        <v>15</v>
      </c>
      <c r="C1816" s="6">
        <v>34</v>
      </c>
      <c r="D1816" s="7">
        <v>26.29644905</v>
      </c>
      <c r="E1816" s="8">
        <f t="shared" si="132"/>
        <v>26</v>
      </c>
      <c r="F1816" s="7">
        <v>99.658091510000006</v>
      </c>
      <c r="G1816" s="8">
        <f t="shared" si="133"/>
        <v>100</v>
      </c>
      <c r="H1816" s="9">
        <v>5.6858890659999997</v>
      </c>
      <c r="I1816" s="8">
        <f t="shared" si="134"/>
        <v>6</v>
      </c>
      <c r="J1816" s="10">
        <v>215.91950489999999</v>
      </c>
      <c r="K1816" s="8">
        <f t="shared" si="135"/>
        <v>216</v>
      </c>
      <c r="L1816" s="5" t="s">
        <v>216</v>
      </c>
    </row>
    <row r="1817" spans="1:12">
      <c r="A1817" s="6">
        <v>0</v>
      </c>
      <c r="B1817" s="6">
        <v>19</v>
      </c>
      <c r="C1817" s="6">
        <v>33</v>
      </c>
      <c r="D1817" s="7">
        <v>27.1326009</v>
      </c>
      <c r="E1817" s="8">
        <f t="shared" si="132"/>
        <v>27</v>
      </c>
      <c r="F1817" s="7">
        <v>95.237979890000005</v>
      </c>
      <c r="G1817" s="8">
        <f t="shared" si="133"/>
        <v>95</v>
      </c>
      <c r="H1817" s="9">
        <v>6.2344584169999999</v>
      </c>
      <c r="I1817" s="8">
        <f t="shared" si="134"/>
        <v>6</v>
      </c>
      <c r="J1817" s="10">
        <v>204.72065670000001</v>
      </c>
      <c r="K1817" s="8">
        <f t="shared" si="135"/>
        <v>205</v>
      </c>
      <c r="L1817" s="5" t="s">
        <v>216</v>
      </c>
    </row>
    <row r="1818" spans="1:12">
      <c r="A1818" s="6">
        <v>31</v>
      </c>
      <c r="B1818" s="6">
        <v>20</v>
      </c>
      <c r="C1818" s="6">
        <v>26</v>
      </c>
      <c r="D1818" s="7">
        <v>25.565678030000001</v>
      </c>
      <c r="E1818" s="8">
        <f t="shared" si="132"/>
        <v>26</v>
      </c>
      <c r="F1818" s="7">
        <v>97.613615440000004</v>
      </c>
      <c r="G1818" s="8">
        <f t="shared" si="133"/>
        <v>98</v>
      </c>
      <c r="H1818" s="9">
        <v>6.4431686419999998</v>
      </c>
      <c r="I1818" s="8">
        <f t="shared" si="134"/>
        <v>6</v>
      </c>
      <c r="J1818" s="10">
        <v>199.7936345</v>
      </c>
      <c r="K1818" s="8">
        <f t="shared" si="135"/>
        <v>200</v>
      </c>
      <c r="L1818" s="5" t="s">
        <v>216</v>
      </c>
    </row>
    <row r="1819" spans="1:12">
      <c r="A1819" s="6">
        <v>9</v>
      </c>
      <c r="B1819" s="6">
        <v>17</v>
      </c>
      <c r="C1819" s="6">
        <v>32</v>
      </c>
      <c r="D1819" s="7">
        <v>25.949516620000001</v>
      </c>
      <c r="E1819" s="8">
        <f t="shared" si="132"/>
        <v>26</v>
      </c>
      <c r="F1819" s="7">
        <v>93.405487030000003</v>
      </c>
      <c r="G1819" s="8">
        <f t="shared" si="133"/>
        <v>93</v>
      </c>
      <c r="H1819" s="9">
        <v>5.8423179889999997</v>
      </c>
      <c r="I1819" s="8">
        <f t="shared" si="134"/>
        <v>6</v>
      </c>
      <c r="J1819" s="10">
        <v>172.05404909999999</v>
      </c>
      <c r="K1819" s="8">
        <f t="shared" si="135"/>
        <v>172</v>
      </c>
      <c r="L1819" s="5" t="s">
        <v>216</v>
      </c>
    </row>
    <row r="1820" spans="1:12">
      <c r="A1820" s="6">
        <v>22</v>
      </c>
      <c r="B1820" s="6">
        <v>11</v>
      </c>
      <c r="C1820" s="6">
        <v>29</v>
      </c>
      <c r="D1820" s="7">
        <v>28.03380598</v>
      </c>
      <c r="E1820" s="8">
        <f t="shared" si="132"/>
        <v>28</v>
      </c>
      <c r="F1820" s="7">
        <v>95.016305930000001</v>
      </c>
      <c r="G1820" s="8">
        <f t="shared" si="133"/>
        <v>95</v>
      </c>
      <c r="H1820" s="9">
        <v>5.9557429710000003</v>
      </c>
      <c r="I1820" s="8">
        <f t="shared" si="134"/>
        <v>6</v>
      </c>
      <c r="J1820" s="10">
        <v>218.00557130000001</v>
      </c>
      <c r="K1820" s="8">
        <f t="shared" si="135"/>
        <v>218</v>
      </c>
      <c r="L1820" s="5" t="s">
        <v>216</v>
      </c>
    </row>
    <row r="1821" spans="1:12">
      <c r="A1821" s="6">
        <v>31</v>
      </c>
      <c r="B1821" s="6">
        <v>6</v>
      </c>
      <c r="C1821" s="6">
        <v>26</v>
      </c>
      <c r="D1821" s="7">
        <v>29.128591289999999</v>
      </c>
      <c r="E1821" s="8">
        <f t="shared" si="132"/>
        <v>29</v>
      </c>
      <c r="F1821" s="7">
        <v>91.309248330000003</v>
      </c>
      <c r="G1821" s="8">
        <f t="shared" si="133"/>
        <v>91</v>
      </c>
      <c r="H1821" s="9">
        <v>5.7413673750000003</v>
      </c>
      <c r="I1821" s="8">
        <f t="shared" si="134"/>
        <v>6</v>
      </c>
      <c r="J1821" s="10">
        <v>157.23885530000001</v>
      </c>
      <c r="K1821" s="8">
        <f t="shared" si="135"/>
        <v>157</v>
      </c>
      <c r="L1821" s="5" t="s">
        <v>216</v>
      </c>
    </row>
    <row r="1822" spans="1:12">
      <c r="A1822" s="6">
        <v>34</v>
      </c>
      <c r="B1822" s="6">
        <v>6</v>
      </c>
      <c r="C1822" s="6">
        <v>30</v>
      </c>
      <c r="D1822" s="7">
        <v>27.082825199999998</v>
      </c>
      <c r="E1822" s="8">
        <f t="shared" si="132"/>
        <v>27</v>
      </c>
      <c r="F1822" s="7">
        <v>97.001554909999996</v>
      </c>
      <c r="G1822" s="8">
        <f t="shared" si="133"/>
        <v>97</v>
      </c>
      <c r="H1822" s="9">
        <v>5.9483425710000004</v>
      </c>
      <c r="I1822" s="8">
        <f t="shared" si="134"/>
        <v>6</v>
      </c>
      <c r="J1822" s="10">
        <v>171.7575545</v>
      </c>
      <c r="K1822" s="8">
        <f t="shared" si="135"/>
        <v>172</v>
      </c>
      <c r="L1822" s="5" t="s">
        <v>216</v>
      </c>
    </row>
    <row r="1823" spans="1:12">
      <c r="A1823" s="6">
        <v>24</v>
      </c>
      <c r="B1823" s="6">
        <v>6</v>
      </c>
      <c r="C1823" s="6">
        <v>32</v>
      </c>
      <c r="D1823" s="7">
        <v>28.113214939999999</v>
      </c>
      <c r="E1823" s="8">
        <f t="shared" si="132"/>
        <v>28</v>
      </c>
      <c r="F1823" s="7">
        <v>90.017345259999999</v>
      </c>
      <c r="G1823" s="8">
        <f t="shared" si="133"/>
        <v>90</v>
      </c>
      <c r="H1823" s="9">
        <v>6.3870675620000004</v>
      </c>
      <c r="I1823" s="8">
        <f t="shared" si="134"/>
        <v>6</v>
      </c>
      <c r="J1823" s="10">
        <v>172.48136410000001</v>
      </c>
      <c r="K1823" s="8">
        <f t="shared" si="135"/>
        <v>172</v>
      </c>
      <c r="L1823" s="5" t="s">
        <v>216</v>
      </c>
    </row>
    <row r="1824" spans="1:12">
      <c r="A1824" s="6">
        <v>1</v>
      </c>
      <c r="B1824" s="6">
        <v>8</v>
      </c>
      <c r="C1824" s="6">
        <v>26</v>
      </c>
      <c r="D1824" s="7">
        <v>27.5136304</v>
      </c>
      <c r="E1824" s="8">
        <f t="shared" si="132"/>
        <v>28</v>
      </c>
      <c r="F1824" s="7">
        <v>94.189558160000004</v>
      </c>
      <c r="G1824" s="8">
        <f t="shared" si="133"/>
        <v>94</v>
      </c>
      <c r="H1824" s="9">
        <v>5.5629119129999998</v>
      </c>
      <c r="I1824" s="8">
        <f t="shared" si="134"/>
        <v>6</v>
      </c>
      <c r="J1824" s="10">
        <v>156.67325529999999</v>
      </c>
      <c r="K1824" s="8">
        <f t="shared" si="135"/>
        <v>157</v>
      </c>
      <c r="L1824" s="5" t="s">
        <v>216</v>
      </c>
    </row>
    <row r="1825" spans="1:12">
      <c r="A1825" s="6">
        <v>31</v>
      </c>
      <c r="B1825" s="6">
        <v>13</v>
      </c>
      <c r="C1825" s="6">
        <v>33</v>
      </c>
      <c r="D1825" s="7">
        <v>27.63834933</v>
      </c>
      <c r="E1825" s="8">
        <f t="shared" si="132"/>
        <v>28</v>
      </c>
      <c r="F1825" s="7">
        <v>95.487633889999998</v>
      </c>
      <c r="G1825" s="8">
        <f t="shared" si="133"/>
        <v>95</v>
      </c>
      <c r="H1825" s="9">
        <v>5.85971872</v>
      </c>
      <c r="I1825" s="8">
        <f t="shared" si="134"/>
        <v>6</v>
      </c>
      <c r="J1825" s="10">
        <v>205.5463111</v>
      </c>
      <c r="K1825" s="8">
        <f t="shared" si="135"/>
        <v>206</v>
      </c>
      <c r="L1825" s="5" t="s">
        <v>216</v>
      </c>
    </row>
    <row r="1826" spans="1:12">
      <c r="A1826" s="6">
        <v>10</v>
      </c>
      <c r="B1826" s="6">
        <v>9</v>
      </c>
      <c r="C1826" s="6">
        <v>28</v>
      </c>
      <c r="D1826" s="7">
        <v>29.012568989999998</v>
      </c>
      <c r="E1826" s="8">
        <f t="shared" si="132"/>
        <v>29</v>
      </c>
      <c r="F1826" s="7">
        <v>94.010143880000001</v>
      </c>
      <c r="G1826" s="8">
        <f t="shared" si="133"/>
        <v>94</v>
      </c>
      <c r="H1826" s="9">
        <v>6.2829550730000001</v>
      </c>
      <c r="I1826" s="8">
        <f t="shared" si="134"/>
        <v>6</v>
      </c>
      <c r="J1826" s="10">
        <v>150.05003120000001</v>
      </c>
      <c r="K1826" s="8">
        <f t="shared" si="135"/>
        <v>150</v>
      </c>
      <c r="L1826" s="5" t="s">
        <v>216</v>
      </c>
    </row>
    <row r="1827" spans="1:12">
      <c r="A1827" s="6">
        <v>36</v>
      </c>
      <c r="B1827" s="6">
        <v>27</v>
      </c>
      <c r="C1827" s="6">
        <v>26</v>
      </c>
      <c r="D1827" s="7">
        <v>26.58413917</v>
      </c>
      <c r="E1827" s="8">
        <f t="shared" si="132"/>
        <v>27</v>
      </c>
      <c r="F1827" s="7">
        <v>95.789231369999996</v>
      </c>
      <c r="G1827" s="8">
        <f t="shared" si="133"/>
        <v>96</v>
      </c>
      <c r="H1827" s="9">
        <v>6.2544957099999996</v>
      </c>
      <c r="I1827" s="8">
        <f t="shared" si="134"/>
        <v>6</v>
      </c>
      <c r="J1827" s="10">
        <v>171.6262299</v>
      </c>
      <c r="K1827" s="8">
        <f t="shared" si="135"/>
        <v>172</v>
      </c>
      <c r="L1827" s="5" t="s">
        <v>216</v>
      </c>
    </row>
    <row r="1828" spans="1:12">
      <c r="A1828" s="6">
        <v>38</v>
      </c>
      <c r="B1828" s="6">
        <v>24</v>
      </c>
      <c r="C1828" s="6">
        <v>33</v>
      </c>
      <c r="D1828" s="7">
        <v>28.28905147</v>
      </c>
      <c r="E1828" s="8">
        <f t="shared" si="132"/>
        <v>28</v>
      </c>
      <c r="F1828" s="7">
        <v>97.003964049999993</v>
      </c>
      <c r="G1828" s="8">
        <f t="shared" si="133"/>
        <v>97</v>
      </c>
      <c r="H1828" s="9">
        <v>5.9738531239999997</v>
      </c>
      <c r="I1828" s="8">
        <f t="shared" si="134"/>
        <v>6</v>
      </c>
      <c r="J1828" s="10">
        <v>142.94032329999999</v>
      </c>
      <c r="K1828" s="8">
        <f t="shared" si="135"/>
        <v>143</v>
      </c>
      <c r="L1828" s="5" t="s">
        <v>216</v>
      </c>
    </row>
    <row r="1829" spans="1:12">
      <c r="A1829" s="6">
        <v>11</v>
      </c>
      <c r="B1829" s="6">
        <v>6</v>
      </c>
      <c r="C1829" s="6">
        <v>25</v>
      </c>
      <c r="D1829" s="7">
        <v>28.69164799</v>
      </c>
      <c r="E1829" s="8">
        <f t="shared" si="132"/>
        <v>29</v>
      </c>
      <c r="F1829" s="7">
        <v>96.652486719999999</v>
      </c>
      <c r="G1829" s="8">
        <f t="shared" si="133"/>
        <v>97</v>
      </c>
      <c r="H1829" s="9">
        <v>6.0815680519999997</v>
      </c>
      <c r="I1829" s="8">
        <f t="shared" si="134"/>
        <v>6</v>
      </c>
      <c r="J1829" s="10">
        <v>178.9635457</v>
      </c>
      <c r="K1829" s="8">
        <f t="shared" si="135"/>
        <v>179</v>
      </c>
      <c r="L1829" s="5" t="s">
        <v>216</v>
      </c>
    </row>
    <row r="1830" spans="1:12">
      <c r="A1830" s="6">
        <v>16</v>
      </c>
      <c r="B1830" s="6">
        <v>14</v>
      </c>
      <c r="C1830" s="6">
        <v>30</v>
      </c>
      <c r="D1830" s="7">
        <v>29.709312879999999</v>
      </c>
      <c r="E1830" s="8">
        <f t="shared" si="132"/>
        <v>30</v>
      </c>
      <c r="F1830" s="7">
        <v>96.304843250000005</v>
      </c>
      <c r="G1830" s="8">
        <f t="shared" si="133"/>
        <v>96</v>
      </c>
      <c r="H1830" s="9">
        <v>6.3746675599999998</v>
      </c>
      <c r="I1830" s="8">
        <f t="shared" si="134"/>
        <v>6</v>
      </c>
      <c r="J1830" s="10">
        <v>209.8453993</v>
      </c>
      <c r="K1830" s="8">
        <f t="shared" si="135"/>
        <v>210</v>
      </c>
      <c r="L1830" s="5" t="s">
        <v>216</v>
      </c>
    </row>
    <row r="1831" spans="1:12">
      <c r="A1831" s="6">
        <v>33</v>
      </c>
      <c r="B1831" s="6">
        <v>14</v>
      </c>
      <c r="C1831" s="6">
        <v>35</v>
      </c>
      <c r="D1831" s="7">
        <v>27.148652850000001</v>
      </c>
      <c r="E1831" s="8">
        <f t="shared" si="132"/>
        <v>27</v>
      </c>
      <c r="F1831" s="7">
        <v>96.663552129999999</v>
      </c>
      <c r="G1831" s="8">
        <f t="shared" si="133"/>
        <v>97</v>
      </c>
      <c r="H1831" s="9">
        <v>6.0277071710000003</v>
      </c>
      <c r="I1831" s="8">
        <f t="shared" si="134"/>
        <v>6</v>
      </c>
      <c r="J1831" s="10">
        <v>149.24334970000001</v>
      </c>
      <c r="K1831" s="8">
        <f t="shared" si="135"/>
        <v>149</v>
      </c>
      <c r="L1831" s="5" t="s">
        <v>216</v>
      </c>
    </row>
    <row r="1832" spans="1:12">
      <c r="A1832" s="6">
        <v>16</v>
      </c>
      <c r="B1832" s="6">
        <v>6</v>
      </c>
      <c r="C1832" s="6">
        <v>29</v>
      </c>
      <c r="D1832" s="7">
        <v>29.28725038</v>
      </c>
      <c r="E1832" s="8">
        <f t="shared" si="132"/>
        <v>29</v>
      </c>
      <c r="F1832" s="7">
        <v>91.956149179999997</v>
      </c>
      <c r="G1832" s="8">
        <f t="shared" si="133"/>
        <v>92</v>
      </c>
      <c r="H1832" s="9">
        <v>5.8682850819999999</v>
      </c>
      <c r="I1832" s="8">
        <f t="shared" si="134"/>
        <v>6</v>
      </c>
      <c r="J1832" s="10">
        <v>132.14911760000001</v>
      </c>
      <c r="K1832" s="8">
        <f t="shared" si="135"/>
        <v>132</v>
      </c>
      <c r="L1832" s="5" t="s">
        <v>216</v>
      </c>
    </row>
    <row r="1833" spans="1:12">
      <c r="A1833" s="6">
        <v>32</v>
      </c>
      <c r="B1833" s="6">
        <v>11</v>
      </c>
      <c r="C1833" s="6">
        <v>31</v>
      </c>
      <c r="D1833" s="7">
        <v>25.06871967</v>
      </c>
      <c r="E1833" s="8">
        <f t="shared" si="132"/>
        <v>25</v>
      </c>
      <c r="F1833" s="7">
        <v>93.314104470000004</v>
      </c>
      <c r="G1833" s="8">
        <f t="shared" si="133"/>
        <v>93</v>
      </c>
      <c r="H1833" s="9">
        <v>6.205931638</v>
      </c>
      <c r="I1833" s="8">
        <f t="shared" si="134"/>
        <v>6</v>
      </c>
      <c r="J1833" s="10">
        <v>134.8419069</v>
      </c>
      <c r="K1833" s="8">
        <f t="shared" si="135"/>
        <v>135</v>
      </c>
      <c r="L1833" s="5" t="s">
        <v>216</v>
      </c>
    </row>
    <row r="1834" spans="1:12">
      <c r="A1834" s="6">
        <v>38</v>
      </c>
      <c r="B1834" s="6">
        <v>14</v>
      </c>
      <c r="C1834" s="6">
        <v>30</v>
      </c>
      <c r="D1834" s="7">
        <v>26.92449525</v>
      </c>
      <c r="E1834" s="8">
        <f t="shared" si="132"/>
        <v>27</v>
      </c>
      <c r="F1834" s="7">
        <v>91.201060190000007</v>
      </c>
      <c r="G1834" s="8">
        <f t="shared" si="133"/>
        <v>91</v>
      </c>
      <c r="H1834" s="9">
        <v>5.5707453859999996</v>
      </c>
      <c r="I1834" s="8">
        <f t="shared" si="134"/>
        <v>6</v>
      </c>
      <c r="J1834" s="10">
        <v>194.90221360000001</v>
      </c>
      <c r="K1834" s="8">
        <f t="shared" si="135"/>
        <v>195</v>
      </c>
      <c r="L1834" s="5" t="s">
        <v>216</v>
      </c>
    </row>
    <row r="1835" spans="1:12">
      <c r="A1835" s="6">
        <v>8</v>
      </c>
      <c r="B1835" s="6">
        <v>6</v>
      </c>
      <c r="C1835" s="6">
        <v>33</v>
      </c>
      <c r="D1835" s="7">
        <v>28.278042880000001</v>
      </c>
      <c r="E1835" s="8">
        <f t="shared" si="132"/>
        <v>28</v>
      </c>
      <c r="F1835" s="7">
        <v>93.647612659999993</v>
      </c>
      <c r="G1835" s="8">
        <f t="shared" si="133"/>
        <v>94</v>
      </c>
      <c r="H1835" s="9">
        <v>6.095261013</v>
      </c>
      <c r="I1835" s="8">
        <f t="shared" si="134"/>
        <v>6</v>
      </c>
      <c r="J1835" s="10">
        <v>171.94579590000001</v>
      </c>
      <c r="K1835" s="8">
        <f t="shared" si="135"/>
        <v>172</v>
      </c>
      <c r="L1835" s="5" t="s">
        <v>216</v>
      </c>
    </row>
    <row r="1836" spans="1:12">
      <c r="A1836" s="6">
        <v>23</v>
      </c>
      <c r="B1836" s="6">
        <v>6</v>
      </c>
      <c r="C1836" s="6">
        <v>33</v>
      </c>
      <c r="D1836" s="7">
        <v>29.180325620000001</v>
      </c>
      <c r="E1836" s="8">
        <f t="shared" si="132"/>
        <v>29</v>
      </c>
      <c r="F1836" s="7">
        <v>92.730412220000005</v>
      </c>
      <c r="G1836" s="8">
        <f t="shared" si="133"/>
        <v>93</v>
      </c>
      <c r="H1836" s="9">
        <v>6.0257895939999999</v>
      </c>
      <c r="I1836" s="8">
        <f t="shared" si="134"/>
        <v>6</v>
      </c>
      <c r="J1836" s="10">
        <v>204.96036770000001</v>
      </c>
      <c r="K1836" s="8">
        <f t="shared" si="135"/>
        <v>205</v>
      </c>
      <c r="L1836" s="5" t="s">
        <v>216</v>
      </c>
    </row>
    <row r="1837" spans="1:12">
      <c r="A1837" s="6">
        <v>29</v>
      </c>
      <c r="B1837" s="6">
        <v>25</v>
      </c>
      <c r="C1837" s="6">
        <v>35</v>
      </c>
      <c r="D1837" s="7">
        <v>28.357507200000001</v>
      </c>
      <c r="E1837" s="8">
        <f t="shared" si="132"/>
        <v>28</v>
      </c>
      <c r="F1837" s="7">
        <v>91.645092989999995</v>
      </c>
      <c r="G1837" s="8">
        <f t="shared" si="133"/>
        <v>92</v>
      </c>
      <c r="H1837" s="9">
        <v>5.5428737989999997</v>
      </c>
      <c r="I1837" s="8">
        <f t="shared" si="134"/>
        <v>6</v>
      </c>
      <c r="J1837" s="10">
        <v>160.73069910000001</v>
      </c>
      <c r="K1837" s="8">
        <f t="shared" si="135"/>
        <v>161</v>
      </c>
      <c r="L1837" s="5" t="s">
        <v>216</v>
      </c>
    </row>
    <row r="1838" spans="1:12">
      <c r="A1838" s="6">
        <v>24</v>
      </c>
      <c r="B1838" s="6">
        <v>14</v>
      </c>
      <c r="C1838" s="6">
        <v>33</v>
      </c>
      <c r="D1838" s="7">
        <v>29.380725120000001</v>
      </c>
      <c r="E1838" s="8">
        <f t="shared" si="132"/>
        <v>29</v>
      </c>
      <c r="F1838" s="7">
        <v>93.275656850000004</v>
      </c>
      <c r="G1838" s="8">
        <f t="shared" si="133"/>
        <v>93</v>
      </c>
      <c r="H1838" s="9">
        <v>6.3662195510000004</v>
      </c>
      <c r="I1838" s="8">
        <f t="shared" si="134"/>
        <v>6</v>
      </c>
      <c r="J1838" s="10">
        <v>218.52418510000001</v>
      </c>
      <c r="K1838" s="8">
        <f t="shared" si="135"/>
        <v>219</v>
      </c>
      <c r="L1838" s="5" t="s">
        <v>216</v>
      </c>
    </row>
    <row r="1839" spans="1:12">
      <c r="A1839" s="6">
        <v>32</v>
      </c>
      <c r="B1839" s="6">
        <v>12</v>
      </c>
      <c r="C1839" s="6">
        <v>30</v>
      </c>
      <c r="D1839" s="7">
        <v>25.392410909999999</v>
      </c>
      <c r="E1839" s="8">
        <f t="shared" si="132"/>
        <v>25</v>
      </c>
      <c r="F1839" s="7">
        <v>98.089511959999996</v>
      </c>
      <c r="G1839" s="8">
        <f t="shared" si="133"/>
        <v>98</v>
      </c>
      <c r="H1839" s="9">
        <v>5.5798450080000004</v>
      </c>
      <c r="I1839" s="8">
        <f t="shared" si="134"/>
        <v>6</v>
      </c>
      <c r="J1839" s="10">
        <v>218.08038500000001</v>
      </c>
      <c r="K1839" s="8">
        <f t="shared" si="135"/>
        <v>218</v>
      </c>
      <c r="L1839" s="5" t="s">
        <v>216</v>
      </c>
    </row>
    <row r="1840" spans="1:12">
      <c r="A1840" s="6">
        <v>30</v>
      </c>
      <c r="B1840" s="6">
        <v>25</v>
      </c>
      <c r="C1840" s="6">
        <v>31</v>
      </c>
      <c r="D1840" s="7">
        <v>26.312706349999999</v>
      </c>
      <c r="E1840" s="8">
        <f t="shared" si="132"/>
        <v>26</v>
      </c>
      <c r="F1840" s="7">
        <v>98.620480259999994</v>
      </c>
      <c r="G1840" s="8">
        <f t="shared" si="133"/>
        <v>99</v>
      </c>
      <c r="H1840" s="9">
        <v>5.8049650670000004</v>
      </c>
      <c r="I1840" s="8">
        <f t="shared" si="134"/>
        <v>6</v>
      </c>
      <c r="J1840" s="10">
        <v>208.11813810000001</v>
      </c>
      <c r="K1840" s="8">
        <f t="shared" si="135"/>
        <v>208</v>
      </c>
      <c r="L1840" s="5" t="s">
        <v>216</v>
      </c>
    </row>
    <row r="1841" spans="1:12">
      <c r="A1841" s="6">
        <v>14</v>
      </c>
      <c r="B1841" s="6">
        <v>21</v>
      </c>
      <c r="C1841" s="6">
        <v>35</v>
      </c>
      <c r="D1841" s="7">
        <v>29.52501367</v>
      </c>
      <c r="E1841" s="8">
        <f t="shared" si="132"/>
        <v>30</v>
      </c>
      <c r="F1841" s="7">
        <v>91.911853190000002</v>
      </c>
      <c r="G1841" s="8">
        <f t="shared" si="133"/>
        <v>92</v>
      </c>
      <c r="H1841" s="9">
        <v>6.1210055060000004</v>
      </c>
      <c r="I1841" s="8">
        <f t="shared" si="134"/>
        <v>6</v>
      </c>
      <c r="J1841" s="10">
        <v>194.31002720000001</v>
      </c>
      <c r="K1841" s="8">
        <f t="shared" si="135"/>
        <v>194</v>
      </c>
      <c r="L1841" s="5" t="s">
        <v>216</v>
      </c>
    </row>
    <row r="1842" spans="1:12">
      <c r="A1842" s="6">
        <v>27</v>
      </c>
      <c r="B1842" s="6">
        <v>22</v>
      </c>
      <c r="C1842" s="6">
        <v>29</v>
      </c>
      <c r="D1842" s="7">
        <v>28.832148589999999</v>
      </c>
      <c r="E1842" s="8">
        <f t="shared" si="132"/>
        <v>29</v>
      </c>
      <c r="F1842" s="7">
        <v>92.171703530000002</v>
      </c>
      <c r="G1842" s="8">
        <f t="shared" si="133"/>
        <v>92</v>
      </c>
      <c r="H1842" s="9">
        <v>6.0002486470000003</v>
      </c>
      <c r="I1842" s="8">
        <f t="shared" si="134"/>
        <v>6</v>
      </c>
      <c r="J1842" s="10">
        <v>145.41723870000001</v>
      </c>
      <c r="K1842" s="8">
        <f t="shared" si="135"/>
        <v>145</v>
      </c>
      <c r="L1842" s="5" t="s">
        <v>216</v>
      </c>
    </row>
    <row r="1843" spans="1:12">
      <c r="A1843" s="6">
        <v>40</v>
      </c>
      <c r="B1843" s="6">
        <v>5</v>
      </c>
      <c r="C1843" s="6">
        <v>29</v>
      </c>
      <c r="D1843" s="7">
        <v>28.484449059999999</v>
      </c>
      <c r="E1843" s="8">
        <f t="shared" si="132"/>
        <v>28</v>
      </c>
      <c r="F1843" s="7">
        <v>97.768654580000003</v>
      </c>
      <c r="G1843" s="8">
        <f t="shared" si="133"/>
        <v>98</v>
      </c>
      <c r="H1843" s="9">
        <v>5.8209787909999999</v>
      </c>
      <c r="I1843" s="8">
        <f t="shared" si="134"/>
        <v>6</v>
      </c>
      <c r="J1843" s="10">
        <v>160.389421</v>
      </c>
      <c r="K1843" s="8">
        <f t="shared" si="135"/>
        <v>160</v>
      </c>
      <c r="L1843" s="5" t="s">
        <v>216</v>
      </c>
    </row>
    <row r="1844" spans="1:12">
      <c r="A1844" s="6">
        <v>17</v>
      </c>
      <c r="B1844" s="6">
        <v>11</v>
      </c>
      <c r="C1844" s="6">
        <v>32</v>
      </c>
      <c r="D1844" s="7">
        <v>28.740133350000001</v>
      </c>
      <c r="E1844" s="8">
        <f t="shared" si="132"/>
        <v>29</v>
      </c>
      <c r="F1844" s="7">
        <v>93.396764989999994</v>
      </c>
      <c r="G1844" s="8">
        <f t="shared" si="133"/>
        <v>93</v>
      </c>
      <c r="H1844" s="9">
        <v>5.6207337940000004</v>
      </c>
      <c r="I1844" s="8">
        <f t="shared" si="134"/>
        <v>6</v>
      </c>
      <c r="J1844" s="10">
        <v>156.76508229999999</v>
      </c>
      <c r="K1844" s="8">
        <f t="shared" si="135"/>
        <v>157</v>
      </c>
      <c r="L1844" s="5" t="s">
        <v>216</v>
      </c>
    </row>
    <row r="1845" spans="1:12">
      <c r="A1845" s="6">
        <v>30</v>
      </c>
      <c r="B1845" s="6">
        <v>30</v>
      </c>
      <c r="C1845" s="6">
        <v>35</v>
      </c>
      <c r="D1845" s="7">
        <v>25.008723920000001</v>
      </c>
      <c r="E1845" s="8">
        <f t="shared" si="132"/>
        <v>25</v>
      </c>
      <c r="F1845" s="7">
        <v>95.592240180000005</v>
      </c>
      <c r="G1845" s="8">
        <f t="shared" si="133"/>
        <v>96</v>
      </c>
      <c r="H1845" s="9">
        <v>6.0019364189999997</v>
      </c>
      <c r="I1845" s="8">
        <f t="shared" si="134"/>
        <v>6</v>
      </c>
      <c r="J1845" s="10">
        <v>165.80921789999999</v>
      </c>
      <c r="K1845" s="8">
        <f t="shared" si="135"/>
        <v>166</v>
      </c>
      <c r="L1845" s="5" t="s">
        <v>216</v>
      </c>
    </row>
    <row r="1846" spans="1:12">
      <c r="A1846" s="6">
        <v>28</v>
      </c>
      <c r="B1846" s="6">
        <v>10</v>
      </c>
      <c r="C1846" s="6">
        <v>30</v>
      </c>
      <c r="D1846" s="7">
        <v>29.869083400000001</v>
      </c>
      <c r="E1846" s="8">
        <f t="shared" si="132"/>
        <v>30</v>
      </c>
      <c r="F1846" s="7">
        <v>91.147234220000001</v>
      </c>
      <c r="G1846" s="8">
        <f t="shared" si="133"/>
        <v>91</v>
      </c>
      <c r="H1846" s="9">
        <v>6.3057405219999998</v>
      </c>
      <c r="I1846" s="8">
        <f t="shared" si="134"/>
        <v>6</v>
      </c>
      <c r="J1846" s="10">
        <v>192.76785749999999</v>
      </c>
      <c r="K1846" s="8">
        <f t="shared" si="135"/>
        <v>193</v>
      </c>
      <c r="L1846" s="5" t="s">
        <v>216</v>
      </c>
    </row>
    <row r="1847" spans="1:12">
      <c r="A1847" s="6">
        <v>39</v>
      </c>
      <c r="B1847" s="6">
        <v>7</v>
      </c>
      <c r="C1847" s="6">
        <v>29</v>
      </c>
      <c r="D1847" s="7">
        <v>27.542732109999999</v>
      </c>
      <c r="E1847" s="8">
        <f t="shared" si="132"/>
        <v>28</v>
      </c>
      <c r="F1847" s="7">
        <v>94.59086121</v>
      </c>
      <c r="G1847" s="8">
        <f t="shared" si="133"/>
        <v>95</v>
      </c>
      <c r="H1847" s="9">
        <v>6.3625441110000001</v>
      </c>
      <c r="I1847" s="8">
        <f t="shared" si="134"/>
        <v>6</v>
      </c>
      <c r="J1847" s="10">
        <v>150.2012138</v>
      </c>
      <c r="K1847" s="8">
        <f t="shared" si="135"/>
        <v>150</v>
      </c>
      <c r="L1847" s="5" t="s">
        <v>216</v>
      </c>
    </row>
    <row r="1848" spans="1:12">
      <c r="A1848" s="6">
        <v>32</v>
      </c>
      <c r="B1848" s="6">
        <v>20</v>
      </c>
      <c r="C1848" s="6">
        <v>35</v>
      </c>
      <c r="D1848" s="7">
        <v>26.521664340000001</v>
      </c>
      <c r="E1848" s="8">
        <f t="shared" si="132"/>
        <v>27</v>
      </c>
      <c r="F1848" s="7">
        <v>98.382276689999998</v>
      </c>
      <c r="G1848" s="8">
        <f t="shared" si="133"/>
        <v>98</v>
      </c>
      <c r="H1848" s="9">
        <v>5.5886553870000002</v>
      </c>
      <c r="I1848" s="8">
        <f t="shared" si="134"/>
        <v>6</v>
      </c>
      <c r="J1848" s="10">
        <v>144.62616980000001</v>
      </c>
      <c r="K1848" s="8">
        <f t="shared" si="135"/>
        <v>145</v>
      </c>
      <c r="L1848" s="5" t="s">
        <v>216</v>
      </c>
    </row>
    <row r="1849" spans="1:12">
      <c r="A1849" s="6">
        <v>7</v>
      </c>
      <c r="B1849" s="6">
        <v>15</v>
      </c>
      <c r="C1849" s="6">
        <v>32</v>
      </c>
      <c r="D1849" s="7">
        <v>25.035123509999998</v>
      </c>
      <c r="E1849" s="8">
        <f t="shared" si="132"/>
        <v>25</v>
      </c>
      <c r="F1849" s="7">
        <v>95.897399579999998</v>
      </c>
      <c r="G1849" s="8">
        <f t="shared" si="133"/>
        <v>96</v>
      </c>
      <c r="H1849" s="9">
        <v>6.1822327619999999</v>
      </c>
      <c r="I1849" s="8">
        <f t="shared" si="134"/>
        <v>6</v>
      </c>
      <c r="J1849" s="10">
        <v>174.796583</v>
      </c>
      <c r="K1849" s="8">
        <f t="shared" si="135"/>
        <v>175</v>
      </c>
      <c r="L1849" s="5" t="s">
        <v>216</v>
      </c>
    </row>
    <row r="1850" spans="1:12">
      <c r="A1850" s="6">
        <v>29</v>
      </c>
      <c r="B1850" s="6">
        <v>17</v>
      </c>
      <c r="C1850" s="6">
        <v>29</v>
      </c>
      <c r="D1850" s="7">
        <v>29.203949089999998</v>
      </c>
      <c r="E1850" s="8">
        <f t="shared" si="132"/>
        <v>29</v>
      </c>
      <c r="F1850" s="7">
        <v>95.66997327</v>
      </c>
      <c r="G1850" s="8">
        <f t="shared" si="133"/>
        <v>96</v>
      </c>
      <c r="H1850" s="9">
        <v>5.9594931879999997</v>
      </c>
      <c r="I1850" s="8">
        <f t="shared" si="134"/>
        <v>6</v>
      </c>
      <c r="J1850" s="10">
        <v>211.2506267</v>
      </c>
      <c r="K1850" s="8">
        <f t="shared" si="135"/>
        <v>211</v>
      </c>
      <c r="L1850" s="5" t="s">
        <v>216</v>
      </c>
    </row>
    <row r="1851" spans="1:12">
      <c r="A1851" s="6">
        <v>34</v>
      </c>
      <c r="B1851" s="6">
        <v>15</v>
      </c>
      <c r="C1851" s="6">
        <v>34</v>
      </c>
      <c r="D1851" s="7">
        <v>27.058264569999999</v>
      </c>
      <c r="E1851" s="8">
        <f t="shared" si="132"/>
        <v>27</v>
      </c>
      <c r="F1851" s="7">
        <v>91.105103709999995</v>
      </c>
      <c r="G1851" s="8">
        <f t="shared" si="133"/>
        <v>91</v>
      </c>
      <c r="H1851" s="9">
        <v>5.6772826780000001</v>
      </c>
      <c r="I1851" s="8">
        <f t="shared" si="134"/>
        <v>6</v>
      </c>
      <c r="J1851" s="10">
        <v>224.70069530000001</v>
      </c>
      <c r="K1851" s="8">
        <f t="shared" si="135"/>
        <v>225</v>
      </c>
      <c r="L1851" s="5" t="s">
        <v>216</v>
      </c>
    </row>
    <row r="1852" spans="1:12">
      <c r="A1852" s="6">
        <v>14</v>
      </c>
      <c r="B1852" s="6">
        <v>23</v>
      </c>
      <c r="C1852" s="6">
        <v>25</v>
      </c>
      <c r="D1852" s="7">
        <v>26.185523889999999</v>
      </c>
      <c r="E1852" s="8">
        <f t="shared" si="132"/>
        <v>26</v>
      </c>
      <c r="F1852" s="7">
        <v>96.966379160000002</v>
      </c>
      <c r="G1852" s="8">
        <f t="shared" si="133"/>
        <v>97</v>
      </c>
      <c r="H1852" s="9">
        <v>5.6121227969999996</v>
      </c>
      <c r="I1852" s="8">
        <f t="shared" si="134"/>
        <v>6</v>
      </c>
      <c r="J1852" s="10">
        <v>135.41862219999999</v>
      </c>
      <c r="K1852" s="8">
        <f t="shared" si="135"/>
        <v>135</v>
      </c>
      <c r="L1852" s="5" t="s">
        <v>216</v>
      </c>
    </row>
    <row r="1853" spans="1:12">
      <c r="A1853" s="6">
        <v>18</v>
      </c>
      <c r="B1853" s="6">
        <v>19</v>
      </c>
      <c r="C1853" s="6">
        <v>29</v>
      </c>
      <c r="D1853" s="7">
        <v>27.593768449999999</v>
      </c>
      <c r="E1853" s="8">
        <f t="shared" si="132"/>
        <v>28</v>
      </c>
      <c r="F1853" s="7">
        <v>92.485196060000007</v>
      </c>
      <c r="G1853" s="8">
        <f t="shared" si="133"/>
        <v>92</v>
      </c>
      <c r="H1853" s="9">
        <v>6.2060777419999997</v>
      </c>
      <c r="I1853" s="8">
        <f t="shared" si="134"/>
        <v>6</v>
      </c>
      <c r="J1853" s="10">
        <v>162.8432736</v>
      </c>
      <c r="K1853" s="8">
        <f t="shared" si="135"/>
        <v>163</v>
      </c>
      <c r="L1853" s="5" t="s">
        <v>216</v>
      </c>
    </row>
    <row r="1854" spans="1:12">
      <c r="A1854" s="6">
        <v>7</v>
      </c>
      <c r="B1854" s="6">
        <v>21</v>
      </c>
      <c r="C1854" s="6">
        <v>35</v>
      </c>
      <c r="D1854" s="7">
        <v>25.760116620000002</v>
      </c>
      <c r="E1854" s="8">
        <f t="shared" si="132"/>
        <v>26</v>
      </c>
      <c r="F1854" s="7">
        <v>94.658306080000003</v>
      </c>
      <c r="G1854" s="8">
        <f t="shared" si="133"/>
        <v>95</v>
      </c>
      <c r="H1854" s="9">
        <v>5.7648120760000001</v>
      </c>
      <c r="I1854" s="8">
        <f t="shared" si="134"/>
        <v>6</v>
      </c>
      <c r="J1854" s="10">
        <v>131.24514139999999</v>
      </c>
      <c r="K1854" s="8">
        <f t="shared" si="135"/>
        <v>131</v>
      </c>
      <c r="L1854" s="5" t="s">
        <v>216</v>
      </c>
    </row>
    <row r="1855" spans="1:12">
      <c r="A1855" s="6">
        <v>24</v>
      </c>
      <c r="B1855" s="6">
        <v>27</v>
      </c>
      <c r="C1855" s="6">
        <v>34</v>
      </c>
      <c r="D1855" s="7">
        <v>28.87862994</v>
      </c>
      <c r="E1855" s="8">
        <f t="shared" si="132"/>
        <v>29</v>
      </c>
      <c r="F1855" s="7">
        <v>95.113203150000004</v>
      </c>
      <c r="G1855" s="8">
        <f t="shared" si="133"/>
        <v>95</v>
      </c>
      <c r="H1855" s="9">
        <v>6.2033765250000004</v>
      </c>
      <c r="I1855" s="8">
        <f t="shared" si="134"/>
        <v>6</v>
      </c>
      <c r="J1855" s="10">
        <v>145.05831169999999</v>
      </c>
      <c r="K1855" s="8">
        <f t="shared" si="135"/>
        <v>145</v>
      </c>
      <c r="L1855" s="5" t="s">
        <v>216</v>
      </c>
    </row>
    <row r="1856" spans="1:12">
      <c r="A1856" s="6">
        <v>39</v>
      </c>
      <c r="B1856" s="6">
        <v>29</v>
      </c>
      <c r="C1856" s="6">
        <v>29</v>
      </c>
      <c r="D1856" s="7">
        <v>26.509086109999998</v>
      </c>
      <c r="E1856" s="8">
        <f t="shared" si="132"/>
        <v>27</v>
      </c>
      <c r="F1856" s="7">
        <v>94.484145440000006</v>
      </c>
      <c r="G1856" s="8">
        <f t="shared" si="133"/>
        <v>94</v>
      </c>
      <c r="H1856" s="9">
        <v>6.1436626990000001</v>
      </c>
      <c r="I1856" s="8">
        <f t="shared" si="134"/>
        <v>6</v>
      </c>
      <c r="J1856" s="10">
        <v>199.8778403</v>
      </c>
      <c r="K1856" s="8">
        <f t="shared" si="135"/>
        <v>200</v>
      </c>
      <c r="L1856" s="5" t="s">
        <v>216</v>
      </c>
    </row>
    <row r="1857" spans="1:12">
      <c r="A1857" s="6">
        <v>29</v>
      </c>
      <c r="B1857" s="6">
        <v>8</v>
      </c>
      <c r="C1857" s="6">
        <v>28</v>
      </c>
      <c r="D1857" s="7">
        <v>26.87037587</v>
      </c>
      <c r="E1857" s="8">
        <f t="shared" si="132"/>
        <v>27</v>
      </c>
      <c r="F1857" s="7">
        <v>91.725462570000005</v>
      </c>
      <c r="G1857" s="8">
        <f t="shared" si="133"/>
        <v>92</v>
      </c>
      <c r="H1857" s="9">
        <v>6.1004294970000004</v>
      </c>
      <c r="I1857" s="8">
        <f t="shared" si="134"/>
        <v>6</v>
      </c>
      <c r="J1857" s="10">
        <v>214.41288739999999</v>
      </c>
      <c r="K1857" s="8">
        <f t="shared" si="135"/>
        <v>214</v>
      </c>
      <c r="L1857" s="5" t="s">
        <v>216</v>
      </c>
    </row>
    <row r="1858" spans="1:12">
      <c r="A1858" s="6">
        <v>10</v>
      </c>
      <c r="B1858" s="6">
        <v>24</v>
      </c>
      <c r="C1858" s="6">
        <v>27</v>
      </c>
      <c r="D1858" s="7">
        <v>27.57283516</v>
      </c>
      <c r="E1858" s="8">
        <f t="shared" si="132"/>
        <v>28</v>
      </c>
      <c r="F1858" s="7">
        <v>94.904856969999997</v>
      </c>
      <c r="G1858" s="8">
        <f t="shared" si="133"/>
        <v>95</v>
      </c>
      <c r="H1858" s="9">
        <v>5.7084096009999996</v>
      </c>
      <c r="I1858" s="8">
        <f t="shared" si="134"/>
        <v>6</v>
      </c>
      <c r="J1858" s="10">
        <v>145.92989349999999</v>
      </c>
      <c r="K1858" s="8">
        <f t="shared" si="135"/>
        <v>146</v>
      </c>
      <c r="L1858" s="5" t="s">
        <v>216</v>
      </c>
    </row>
    <row r="1859" spans="1:12">
      <c r="A1859" s="6">
        <v>0</v>
      </c>
      <c r="B1859" s="6">
        <v>29</v>
      </c>
      <c r="C1859" s="6">
        <v>32</v>
      </c>
      <c r="D1859" s="7">
        <v>28.059124369999999</v>
      </c>
      <c r="E1859" s="8">
        <f t="shared" ref="E1859:E1922" si="136">ROUND(D1859, 0)</f>
        <v>28</v>
      </c>
      <c r="F1859" s="7">
        <v>98.367098499999997</v>
      </c>
      <c r="G1859" s="8">
        <f t="shared" ref="G1859:G1922" si="137">ROUND(F1859, 0)</f>
        <v>98</v>
      </c>
      <c r="H1859" s="9">
        <v>5.8682558580000004</v>
      </c>
      <c r="I1859" s="8">
        <f t="shared" ref="I1859:I1922" si="138">ROUND(H1859, 0)</f>
        <v>6</v>
      </c>
      <c r="J1859" s="10">
        <v>171.65163960000001</v>
      </c>
      <c r="K1859" s="8">
        <f t="shared" ref="K1859:K1922" si="139">ROUND(J1859, 0)</f>
        <v>172</v>
      </c>
      <c r="L1859" s="5" t="s">
        <v>216</v>
      </c>
    </row>
    <row r="1860" spans="1:12">
      <c r="A1860" s="6">
        <v>32</v>
      </c>
      <c r="B1860" s="6">
        <v>11</v>
      </c>
      <c r="C1860" s="6">
        <v>31</v>
      </c>
      <c r="D1860" s="7">
        <v>29.516115580000001</v>
      </c>
      <c r="E1860" s="8">
        <f t="shared" si="136"/>
        <v>30</v>
      </c>
      <c r="F1860" s="7">
        <v>92.564928640000005</v>
      </c>
      <c r="G1860" s="8">
        <f t="shared" si="137"/>
        <v>93</v>
      </c>
      <c r="H1860" s="9">
        <v>6.4612258269999998</v>
      </c>
      <c r="I1860" s="8">
        <f t="shared" si="138"/>
        <v>6</v>
      </c>
      <c r="J1860" s="10">
        <v>131.21161670000001</v>
      </c>
      <c r="K1860" s="8">
        <f t="shared" si="139"/>
        <v>131</v>
      </c>
      <c r="L1860" s="5" t="s">
        <v>216</v>
      </c>
    </row>
    <row r="1861" spans="1:12">
      <c r="A1861" s="6">
        <v>37</v>
      </c>
      <c r="B1861" s="6">
        <v>10</v>
      </c>
      <c r="C1861" s="6">
        <v>32</v>
      </c>
      <c r="D1861" s="7">
        <v>28.963182580000002</v>
      </c>
      <c r="E1861" s="8">
        <f t="shared" si="136"/>
        <v>29</v>
      </c>
      <c r="F1861" s="7">
        <v>95.163336729999997</v>
      </c>
      <c r="G1861" s="8">
        <f t="shared" si="137"/>
        <v>95</v>
      </c>
      <c r="H1861" s="9">
        <v>6.1650848549999999</v>
      </c>
      <c r="I1861" s="8">
        <f t="shared" si="138"/>
        <v>6</v>
      </c>
      <c r="J1861" s="10">
        <v>222.80301299999999</v>
      </c>
      <c r="K1861" s="8">
        <f t="shared" si="139"/>
        <v>223</v>
      </c>
      <c r="L1861" s="5" t="s">
        <v>216</v>
      </c>
    </row>
    <row r="1862" spans="1:12">
      <c r="A1862" s="6">
        <v>20</v>
      </c>
      <c r="B1862" s="6">
        <v>29</v>
      </c>
      <c r="C1862" s="6">
        <v>27</v>
      </c>
      <c r="D1862" s="7">
        <v>25.098976879999999</v>
      </c>
      <c r="E1862" s="8">
        <f t="shared" si="136"/>
        <v>25</v>
      </c>
      <c r="F1862" s="7">
        <v>92.360994890000001</v>
      </c>
      <c r="G1862" s="8">
        <f t="shared" si="137"/>
        <v>92</v>
      </c>
      <c r="H1862" s="9">
        <v>6.0470443420000004</v>
      </c>
      <c r="I1862" s="8">
        <f t="shared" si="138"/>
        <v>6</v>
      </c>
      <c r="J1862" s="10">
        <v>157.7592626</v>
      </c>
      <c r="K1862" s="8">
        <f t="shared" si="139"/>
        <v>158</v>
      </c>
      <c r="L1862" s="5" t="s">
        <v>216</v>
      </c>
    </row>
    <row r="1863" spans="1:12">
      <c r="A1863" s="6">
        <v>31</v>
      </c>
      <c r="B1863" s="6">
        <v>29</v>
      </c>
      <c r="C1863" s="6">
        <v>35</v>
      </c>
      <c r="D1863" s="7">
        <v>27.1872282</v>
      </c>
      <c r="E1863" s="8">
        <f t="shared" si="136"/>
        <v>27</v>
      </c>
      <c r="F1863" s="7">
        <v>92.199067760000005</v>
      </c>
      <c r="G1863" s="8">
        <f t="shared" si="137"/>
        <v>92</v>
      </c>
      <c r="H1863" s="9">
        <v>6.1371025049999997</v>
      </c>
      <c r="I1863" s="8">
        <f t="shared" si="138"/>
        <v>6</v>
      </c>
      <c r="J1863" s="10">
        <v>141.32205759999999</v>
      </c>
      <c r="K1863" s="8">
        <f t="shared" si="139"/>
        <v>141</v>
      </c>
      <c r="L1863" s="5" t="s">
        <v>216</v>
      </c>
    </row>
    <row r="1864" spans="1:12">
      <c r="A1864" s="6">
        <v>17</v>
      </c>
      <c r="B1864" s="6">
        <v>30</v>
      </c>
      <c r="C1864" s="6">
        <v>27</v>
      </c>
      <c r="D1864" s="7">
        <v>29.03065024</v>
      </c>
      <c r="E1864" s="8">
        <f t="shared" si="136"/>
        <v>29</v>
      </c>
      <c r="F1864" s="7">
        <v>90.790938620000006</v>
      </c>
      <c r="G1864" s="8">
        <f t="shared" si="137"/>
        <v>91</v>
      </c>
      <c r="H1864" s="9">
        <v>5.8940270650000004</v>
      </c>
      <c r="I1864" s="8">
        <f t="shared" si="138"/>
        <v>6</v>
      </c>
      <c r="J1864" s="10">
        <v>205.57203670000001</v>
      </c>
      <c r="K1864" s="8">
        <f t="shared" si="139"/>
        <v>206</v>
      </c>
      <c r="L1864" s="5" t="s">
        <v>216</v>
      </c>
    </row>
    <row r="1865" spans="1:12">
      <c r="A1865" s="6">
        <v>1</v>
      </c>
      <c r="B1865" s="6">
        <v>12</v>
      </c>
      <c r="C1865" s="6">
        <v>30</v>
      </c>
      <c r="D1865" s="7">
        <v>27.754297999999999</v>
      </c>
      <c r="E1865" s="8">
        <f t="shared" si="136"/>
        <v>28</v>
      </c>
      <c r="F1865" s="7">
        <v>95.946438310000005</v>
      </c>
      <c r="G1865" s="8">
        <f t="shared" si="137"/>
        <v>96</v>
      </c>
      <c r="H1865" s="9">
        <v>5.5622238299999998</v>
      </c>
      <c r="I1865" s="8">
        <f t="shared" si="138"/>
        <v>6</v>
      </c>
      <c r="J1865" s="10">
        <v>131.09000760000001</v>
      </c>
      <c r="K1865" s="8">
        <f t="shared" si="139"/>
        <v>131</v>
      </c>
      <c r="L1865" s="5" t="s">
        <v>216</v>
      </c>
    </row>
    <row r="1866" spans="1:12">
      <c r="A1866" s="6">
        <v>6</v>
      </c>
      <c r="B1866" s="6">
        <v>13</v>
      </c>
      <c r="C1866" s="6">
        <v>29</v>
      </c>
      <c r="D1866" s="7">
        <v>27.31155708</v>
      </c>
      <c r="E1866" s="8">
        <f t="shared" si="136"/>
        <v>27</v>
      </c>
      <c r="F1866" s="7">
        <v>99.969060060000004</v>
      </c>
      <c r="G1866" s="8">
        <f t="shared" si="137"/>
        <v>100</v>
      </c>
      <c r="H1866" s="9">
        <v>5.8326080280000001</v>
      </c>
      <c r="I1866" s="8">
        <f t="shared" si="138"/>
        <v>6</v>
      </c>
      <c r="J1866" s="10">
        <v>201.82586330000001</v>
      </c>
      <c r="K1866" s="8">
        <f t="shared" si="139"/>
        <v>202</v>
      </c>
      <c r="L1866" s="5" t="s">
        <v>216</v>
      </c>
    </row>
    <row r="1867" spans="1:12">
      <c r="A1867" s="6">
        <v>15</v>
      </c>
      <c r="B1867" s="6">
        <v>28</v>
      </c>
      <c r="C1867" s="6">
        <v>32</v>
      </c>
      <c r="D1867" s="7">
        <v>28.842709710000001</v>
      </c>
      <c r="E1867" s="8">
        <f t="shared" si="136"/>
        <v>29</v>
      </c>
      <c r="F1867" s="7">
        <v>99.643285259999999</v>
      </c>
      <c r="G1867" s="8">
        <f t="shared" si="137"/>
        <v>100</v>
      </c>
      <c r="H1867" s="9">
        <v>6.2185718740000002</v>
      </c>
      <c r="I1867" s="8">
        <f t="shared" si="138"/>
        <v>6</v>
      </c>
      <c r="J1867" s="10">
        <v>224.40166819999999</v>
      </c>
      <c r="K1867" s="8">
        <f t="shared" si="139"/>
        <v>224</v>
      </c>
      <c r="L1867" s="5" t="s">
        <v>216</v>
      </c>
    </row>
    <row r="1868" spans="1:12">
      <c r="A1868" s="6">
        <v>27</v>
      </c>
      <c r="B1868" s="6">
        <v>24</v>
      </c>
      <c r="C1868" s="6">
        <v>29</v>
      </c>
      <c r="D1868" s="7">
        <v>26.61423461</v>
      </c>
      <c r="E1868" s="8">
        <f t="shared" si="136"/>
        <v>27</v>
      </c>
      <c r="F1868" s="7">
        <v>96.973008030000003</v>
      </c>
      <c r="G1868" s="8">
        <f t="shared" si="137"/>
        <v>97</v>
      </c>
      <c r="H1868" s="9">
        <v>6.1420106370000003</v>
      </c>
      <c r="I1868" s="8">
        <f t="shared" si="138"/>
        <v>6</v>
      </c>
      <c r="J1868" s="10">
        <v>191.006688</v>
      </c>
      <c r="K1868" s="8">
        <f t="shared" si="139"/>
        <v>191</v>
      </c>
      <c r="L1868" s="5" t="s">
        <v>216</v>
      </c>
    </row>
    <row r="1869" spans="1:12">
      <c r="A1869" s="6">
        <v>3</v>
      </c>
      <c r="B1869" s="6">
        <v>23</v>
      </c>
      <c r="C1869" s="6">
        <v>30</v>
      </c>
      <c r="D1869" s="7">
        <v>29.701431970000002</v>
      </c>
      <c r="E1869" s="8">
        <f t="shared" si="136"/>
        <v>30</v>
      </c>
      <c r="F1869" s="7">
        <v>95.657543649999994</v>
      </c>
      <c r="G1869" s="8">
        <f t="shared" si="137"/>
        <v>96</v>
      </c>
      <c r="H1869" s="9">
        <v>6.0788072389999996</v>
      </c>
      <c r="I1869" s="8">
        <f t="shared" si="138"/>
        <v>6</v>
      </c>
      <c r="J1869" s="10">
        <v>215.1968037</v>
      </c>
      <c r="K1869" s="8">
        <f t="shared" si="139"/>
        <v>215</v>
      </c>
      <c r="L1869" s="5" t="s">
        <v>216</v>
      </c>
    </row>
    <row r="1870" spans="1:12">
      <c r="A1870" s="6">
        <v>8</v>
      </c>
      <c r="B1870" s="6">
        <v>26</v>
      </c>
      <c r="C1870" s="6">
        <v>26</v>
      </c>
      <c r="D1870" s="7">
        <v>25.547598709999999</v>
      </c>
      <c r="E1870" s="8">
        <f t="shared" si="136"/>
        <v>26</v>
      </c>
      <c r="F1870" s="7">
        <v>91.641948260000007</v>
      </c>
      <c r="G1870" s="8">
        <f t="shared" si="137"/>
        <v>92</v>
      </c>
      <c r="H1870" s="9">
        <v>5.7024847579999998</v>
      </c>
      <c r="I1870" s="8">
        <f t="shared" si="138"/>
        <v>6</v>
      </c>
      <c r="J1870" s="10">
        <v>212.867626</v>
      </c>
      <c r="K1870" s="8">
        <f t="shared" si="139"/>
        <v>213</v>
      </c>
      <c r="L1870" s="5" t="s">
        <v>216</v>
      </c>
    </row>
    <row r="1871" spans="1:12">
      <c r="A1871" s="6">
        <v>20</v>
      </c>
      <c r="B1871" s="6">
        <v>28</v>
      </c>
      <c r="C1871" s="6">
        <v>26</v>
      </c>
      <c r="D1871" s="7">
        <v>26.379784529999998</v>
      </c>
      <c r="E1871" s="8">
        <f t="shared" si="136"/>
        <v>26</v>
      </c>
      <c r="F1871" s="7">
        <v>91.498829790000002</v>
      </c>
      <c r="G1871" s="8">
        <f t="shared" si="137"/>
        <v>91</v>
      </c>
      <c r="H1871" s="9">
        <v>5.5475948470000001</v>
      </c>
      <c r="I1871" s="8">
        <f t="shared" si="138"/>
        <v>6</v>
      </c>
      <c r="J1871" s="10">
        <v>167.04709969999999</v>
      </c>
      <c r="K1871" s="8">
        <f t="shared" si="139"/>
        <v>167</v>
      </c>
      <c r="L1871" s="5" t="s">
        <v>216</v>
      </c>
    </row>
    <row r="1872" spans="1:12">
      <c r="A1872" s="6">
        <v>26</v>
      </c>
      <c r="B1872" s="6">
        <v>18</v>
      </c>
      <c r="C1872" s="6">
        <v>27</v>
      </c>
      <c r="D1872" s="7">
        <v>27.45907759</v>
      </c>
      <c r="E1872" s="8">
        <f t="shared" si="136"/>
        <v>27</v>
      </c>
      <c r="F1872" s="7">
        <v>92.90736493</v>
      </c>
      <c r="G1872" s="8">
        <f t="shared" si="137"/>
        <v>93</v>
      </c>
      <c r="H1872" s="9">
        <v>5.8360753680000004</v>
      </c>
      <c r="I1872" s="8">
        <f t="shared" si="138"/>
        <v>6</v>
      </c>
      <c r="J1872" s="10">
        <v>142.14300030000001</v>
      </c>
      <c r="K1872" s="8">
        <f t="shared" si="139"/>
        <v>142</v>
      </c>
      <c r="L1872" s="5" t="s">
        <v>216</v>
      </c>
    </row>
    <row r="1873" spans="1:12">
      <c r="A1873" s="6">
        <v>1</v>
      </c>
      <c r="B1873" s="6">
        <v>6</v>
      </c>
      <c r="C1873" s="6">
        <v>35</v>
      </c>
      <c r="D1873" s="7">
        <v>27.022692039999999</v>
      </c>
      <c r="E1873" s="8">
        <f t="shared" si="136"/>
        <v>27</v>
      </c>
      <c r="F1873" s="7">
        <v>95.719354350000003</v>
      </c>
      <c r="G1873" s="8">
        <f t="shared" si="137"/>
        <v>96</v>
      </c>
      <c r="H1873" s="9">
        <v>6.2316627670000004</v>
      </c>
      <c r="I1873" s="8">
        <f t="shared" si="138"/>
        <v>6</v>
      </c>
      <c r="J1873" s="10">
        <v>147.16824589999999</v>
      </c>
      <c r="K1873" s="8">
        <f t="shared" si="139"/>
        <v>147</v>
      </c>
      <c r="L1873" s="5" t="s">
        <v>216</v>
      </c>
    </row>
    <row r="1874" spans="1:12">
      <c r="A1874" s="6">
        <v>27</v>
      </c>
      <c r="B1874" s="6">
        <v>30</v>
      </c>
      <c r="C1874" s="6">
        <v>31</v>
      </c>
      <c r="D1874" s="7">
        <v>28.985453060000001</v>
      </c>
      <c r="E1874" s="8">
        <f t="shared" si="136"/>
        <v>29</v>
      </c>
      <c r="F1874" s="7">
        <v>90.739667920000002</v>
      </c>
      <c r="G1874" s="8">
        <f t="shared" si="137"/>
        <v>91</v>
      </c>
      <c r="H1874" s="9">
        <v>5.7181203930000004</v>
      </c>
      <c r="I1874" s="8">
        <f t="shared" si="138"/>
        <v>6</v>
      </c>
      <c r="J1874" s="10">
        <v>148.83983739999999</v>
      </c>
      <c r="K1874" s="8">
        <f t="shared" si="139"/>
        <v>149</v>
      </c>
      <c r="L1874" s="5" t="s">
        <v>216</v>
      </c>
    </row>
    <row r="1875" spans="1:12">
      <c r="A1875" s="6">
        <v>23</v>
      </c>
      <c r="B1875" s="6">
        <v>7</v>
      </c>
      <c r="C1875" s="6">
        <v>34</v>
      </c>
      <c r="D1875" s="7">
        <v>26.105511799999999</v>
      </c>
      <c r="E1875" s="8">
        <f t="shared" si="136"/>
        <v>26</v>
      </c>
      <c r="F1875" s="7">
        <v>91.524212140000003</v>
      </c>
      <c r="G1875" s="8">
        <f t="shared" si="137"/>
        <v>92</v>
      </c>
      <c r="H1875" s="9">
        <v>5.8520382020000001</v>
      </c>
      <c r="I1875" s="8">
        <f t="shared" si="138"/>
        <v>6</v>
      </c>
      <c r="J1875" s="10">
        <v>134.12796689999999</v>
      </c>
      <c r="K1875" s="8">
        <f t="shared" si="139"/>
        <v>134</v>
      </c>
      <c r="L1875" s="5" t="s">
        <v>216</v>
      </c>
    </row>
    <row r="1876" spans="1:12">
      <c r="A1876" s="6">
        <v>0</v>
      </c>
      <c r="B1876" s="6">
        <v>26</v>
      </c>
      <c r="C1876" s="6">
        <v>31</v>
      </c>
      <c r="D1876" s="7">
        <v>25.0707247</v>
      </c>
      <c r="E1876" s="8">
        <f t="shared" si="136"/>
        <v>25</v>
      </c>
      <c r="F1876" s="7">
        <v>95.021567930000003</v>
      </c>
      <c r="G1876" s="8">
        <f t="shared" si="137"/>
        <v>95</v>
      </c>
      <c r="H1876" s="9">
        <v>5.5479332729999999</v>
      </c>
      <c r="I1876" s="8">
        <f t="shared" si="138"/>
        <v>6</v>
      </c>
      <c r="J1876" s="10">
        <v>192.90363060000001</v>
      </c>
      <c r="K1876" s="8">
        <f t="shared" si="139"/>
        <v>193</v>
      </c>
      <c r="L1876" s="5" t="s">
        <v>216</v>
      </c>
    </row>
    <row r="1877" spans="1:12">
      <c r="A1877" s="6">
        <v>38</v>
      </c>
      <c r="B1877" s="6">
        <v>6</v>
      </c>
      <c r="C1877" s="6">
        <v>25</v>
      </c>
      <c r="D1877" s="7">
        <v>25.549632729999999</v>
      </c>
      <c r="E1877" s="8">
        <f t="shared" si="136"/>
        <v>26</v>
      </c>
      <c r="F1877" s="7">
        <v>96.927867770000006</v>
      </c>
      <c r="G1877" s="8">
        <f t="shared" si="137"/>
        <v>97</v>
      </c>
      <c r="H1877" s="9">
        <v>6.1562591040000001</v>
      </c>
      <c r="I1877" s="8">
        <f t="shared" si="138"/>
        <v>6</v>
      </c>
      <c r="J1877" s="10">
        <v>191.2996157</v>
      </c>
      <c r="K1877" s="8">
        <f t="shared" si="139"/>
        <v>191</v>
      </c>
      <c r="L1877" s="5" t="s">
        <v>216</v>
      </c>
    </row>
    <row r="1878" spans="1:12">
      <c r="A1878" s="6">
        <v>25</v>
      </c>
      <c r="B1878" s="6">
        <v>12</v>
      </c>
      <c r="C1878" s="6">
        <v>26</v>
      </c>
      <c r="D1878" s="7">
        <v>28.569735210000001</v>
      </c>
      <c r="E1878" s="8">
        <f t="shared" si="136"/>
        <v>29</v>
      </c>
      <c r="F1878" s="7">
        <v>95.679066680000005</v>
      </c>
      <c r="G1878" s="8">
        <f t="shared" si="137"/>
        <v>96</v>
      </c>
      <c r="H1878" s="9">
        <v>6.4363144060000002</v>
      </c>
      <c r="I1878" s="8">
        <f t="shared" si="138"/>
        <v>6</v>
      </c>
      <c r="J1878" s="10">
        <v>134.8370348</v>
      </c>
      <c r="K1878" s="8">
        <f t="shared" si="139"/>
        <v>135</v>
      </c>
      <c r="L1878" s="5" t="s">
        <v>216</v>
      </c>
    </row>
    <row r="1879" spans="1:12">
      <c r="A1879" s="6">
        <v>40</v>
      </c>
      <c r="B1879" s="6">
        <v>5</v>
      </c>
      <c r="C1879" s="6">
        <v>32</v>
      </c>
      <c r="D1879" s="7">
        <v>26.07010807</v>
      </c>
      <c r="E1879" s="8">
        <f t="shared" si="136"/>
        <v>26</v>
      </c>
      <c r="F1879" s="7">
        <v>96.703622300000006</v>
      </c>
      <c r="G1879" s="8">
        <f t="shared" si="137"/>
        <v>97</v>
      </c>
      <c r="H1879" s="9">
        <v>5.9811695949999999</v>
      </c>
      <c r="I1879" s="8">
        <f t="shared" si="138"/>
        <v>6</v>
      </c>
      <c r="J1879" s="10">
        <v>143.53347299999999</v>
      </c>
      <c r="K1879" s="8">
        <f t="shared" si="139"/>
        <v>144</v>
      </c>
      <c r="L1879" s="5" t="s">
        <v>216</v>
      </c>
    </row>
    <row r="1880" spans="1:12">
      <c r="A1880" s="6">
        <v>0</v>
      </c>
      <c r="B1880" s="6">
        <v>19</v>
      </c>
      <c r="C1880" s="6">
        <v>31</v>
      </c>
      <c r="D1880" s="7">
        <v>25.517913329999999</v>
      </c>
      <c r="E1880" s="8">
        <f t="shared" si="136"/>
        <v>26</v>
      </c>
      <c r="F1880" s="7">
        <v>94.384205649999998</v>
      </c>
      <c r="G1880" s="8">
        <f t="shared" si="137"/>
        <v>94</v>
      </c>
      <c r="H1880" s="9">
        <v>6.2719528330000003</v>
      </c>
      <c r="I1880" s="8">
        <f t="shared" si="138"/>
        <v>6</v>
      </c>
      <c r="J1880" s="10">
        <v>178.7297725</v>
      </c>
      <c r="K1880" s="8">
        <f t="shared" si="139"/>
        <v>179</v>
      </c>
      <c r="L1880" s="5" t="s">
        <v>216</v>
      </c>
    </row>
    <row r="1881" spans="1:12">
      <c r="A1881" s="6">
        <v>26</v>
      </c>
      <c r="B1881" s="6">
        <v>9</v>
      </c>
      <c r="C1881" s="6">
        <v>32</v>
      </c>
      <c r="D1881" s="7">
        <v>25.949036400000001</v>
      </c>
      <c r="E1881" s="8">
        <f t="shared" si="136"/>
        <v>26</v>
      </c>
      <c r="F1881" s="7">
        <v>94.738605140000004</v>
      </c>
      <c r="G1881" s="8">
        <f t="shared" si="137"/>
        <v>95</v>
      </c>
      <c r="H1881" s="9">
        <v>6.4704656140000001</v>
      </c>
      <c r="I1881" s="8">
        <f t="shared" si="138"/>
        <v>6</v>
      </c>
      <c r="J1881" s="10">
        <v>144.15711089999999</v>
      </c>
      <c r="K1881" s="8">
        <f t="shared" si="139"/>
        <v>144</v>
      </c>
      <c r="L1881" s="5" t="s">
        <v>216</v>
      </c>
    </row>
    <row r="1882" spans="1:12">
      <c r="A1882" s="6">
        <v>35</v>
      </c>
      <c r="B1882" s="6">
        <v>30</v>
      </c>
      <c r="C1882" s="6">
        <v>34</v>
      </c>
      <c r="D1882" s="7">
        <v>28.297476400000001</v>
      </c>
      <c r="E1882" s="8">
        <f t="shared" si="136"/>
        <v>28</v>
      </c>
      <c r="F1882" s="7">
        <v>95.41122824</v>
      </c>
      <c r="G1882" s="8">
        <f t="shared" si="137"/>
        <v>95</v>
      </c>
      <c r="H1882" s="9">
        <v>6.1415020010000001</v>
      </c>
      <c r="I1882" s="8">
        <f t="shared" si="138"/>
        <v>6</v>
      </c>
      <c r="J1882" s="10">
        <v>182.4482352</v>
      </c>
      <c r="K1882" s="8">
        <f t="shared" si="139"/>
        <v>182</v>
      </c>
      <c r="L1882" s="5" t="s">
        <v>216</v>
      </c>
    </row>
    <row r="1883" spans="1:12">
      <c r="A1883" s="6">
        <v>19</v>
      </c>
      <c r="B1883" s="6">
        <v>30</v>
      </c>
      <c r="C1883" s="6">
        <v>30</v>
      </c>
      <c r="D1883" s="7">
        <v>29.565491690000002</v>
      </c>
      <c r="E1883" s="8">
        <f t="shared" si="136"/>
        <v>30</v>
      </c>
      <c r="F1883" s="7">
        <v>91.408963069999999</v>
      </c>
      <c r="G1883" s="8">
        <f t="shared" si="137"/>
        <v>91</v>
      </c>
      <c r="H1883" s="9">
        <v>5.8263811639999998</v>
      </c>
      <c r="I1883" s="8">
        <f t="shared" si="138"/>
        <v>6</v>
      </c>
      <c r="J1883" s="10">
        <v>224.8315729</v>
      </c>
      <c r="K1883" s="8">
        <f t="shared" si="139"/>
        <v>225</v>
      </c>
      <c r="L1883" s="5" t="s">
        <v>216</v>
      </c>
    </row>
    <row r="1884" spans="1:12">
      <c r="A1884" s="6">
        <v>31</v>
      </c>
      <c r="B1884" s="6">
        <v>13</v>
      </c>
      <c r="C1884" s="6">
        <v>33</v>
      </c>
      <c r="D1884" s="7">
        <v>29.699523289999998</v>
      </c>
      <c r="E1884" s="8">
        <f t="shared" si="136"/>
        <v>30</v>
      </c>
      <c r="F1884" s="7">
        <v>95.212243920000006</v>
      </c>
      <c r="G1884" s="8">
        <f t="shared" si="137"/>
        <v>95</v>
      </c>
      <c r="H1884" s="9">
        <v>6.342463714</v>
      </c>
      <c r="I1884" s="8">
        <f t="shared" si="138"/>
        <v>6</v>
      </c>
      <c r="J1884" s="10">
        <v>148.30036920000001</v>
      </c>
      <c r="K1884" s="8">
        <f t="shared" si="139"/>
        <v>148</v>
      </c>
      <c r="L1884" s="5" t="s">
        <v>216</v>
      </c>
    </row>
    <row r="1885" spans="1:12">
      <c r="A1885" s="6">
        <v>17</v>
      </c>
      <c r="B1885" s="6">
        <v>29</v>
      </c>
      <c r="C1885" s="6">
        <v>26</v>
      </c>
      <c r="D1885" s="7">
        <v>26.141621440000002</v>
      </c>
      <c r="E1885" s="8">
        <f t="shared" si="136"/>
        <v>26</v>
      </c>
      <c r="F1885" s="7">
        <v>93.284152950000006</v>
      </c>
      <c r="G1885" s="8">
        <f t="shared" si="137"/>
        <v>93</v>
      </c>
      <c r="H1885" s="9">
        <v>6.0718973470000002</v>
      </c>
      <c r="I1885" s="8">
        <f t="shared" si="138"/>
        <v>6</v>
      </c>
      <c r="J1885" s="10">
        <v>195.41150250000001</v>
      </c>
      <c r="K1885" s="8">
        <f t="shared" si="139"/>
        <v>195</v>
      </c>
      <c r="L1885" s="5" t="s">
        <v>216</v>
      </c>
    </row>
    <row r="1886" spans="1:12">
      <c r="A1886" s="6">
        <v>2</v>
      </c>
      <c r="B1886" s="6">
        <v>30</v>
      </c>
      <c r="C1886" s="6">
        <v>30</v>
      </c>
      <c r="D1886" s="7">
        <v>26.001751250000002</v>
      </c>
      <c r="E1886" s="8">
        <f t="shared" si="136"/>
        <v>26</v>
      </c>
      <c r="F1886" s="7">
        <v>94.799984179999996</v>
      </c>
      <c r="G1886" s="8">
        <f t="shared" si="137"/>
        <v>95</v>
      </c>
      <c r="H1886" s="9">
        <v>6.3310517150000001</v>
      </c>
      <c r="I1886" s="8">
        <f t="shared" si="138"/>
        <v>6</v>
      </c>
      <c r="J1886" s="10">
        <v>209.54009400000001</v>
      </c>
      <c r="K1886" s="8">
        <f t="shared" si="139"/>
        <v>210</v>
      </c>
      <c r="L1886" s="5" t="s">
        <v>216</v>
      </c>
    </row>
    <row r="1887" spans="1:12">
      <c r="A1887" s="6">
        <v>30</v>
      </c>
      <c r="B1887" s="6">
        <v>13</v>
      </c>
      <c r="C1887" s="6">
        <v>25</v>
      </c>
      <c r="D1887" s="7">
        <v>27.151161420000001</v>
      </c>
      <c r="E1887" s="8">
        <f t="shared" si="136"/>
        <v>27</v>
      </c>
      <c r="F1887" s="7">
        <v>91.488894689999995</v>
      </c>
      <c r="G1887" s="8">
        <f t="shared" si="137"/>
        <v>91</v>
      </c>
      <c r="H1887" s="9">
        <v>6.4131846379999997</v>
      </c>
      <c r="I1887" s="8">
        <f t="shared" si="138"/>
        <v>6</v>
      </c>
      <c r="J1887" s="10">
        <v>164.91822250000001</v>
      </c>
      <c r="K1887" s="8">
        <f t="shared" si="139"/>
        <v>165</v>
      </c>
      <c r="L1887" s="5" t="s">
        <v>216</v>
      </c>
    </row>
    <row r="1888" spans="1:12">
      <c r="A1888" s="6">
        <v>8</v>
      </c>
      <c r="B1888" s="6">
        <v>15</v>
      </c>
      <c r="C1888" s="6">
        <v>33</v>
      </c>
      <c r="D1888" s="7">
        <v>28.973187190000001</v>
      </c>
      <c r="E1888" s="8">
        <f t="shared" si="136"/>
        <v>29</v>
      </c>
      <c r="F1888" s="7">
        <v>98.098610429999994</v>
      </c>
      <c r="G1888" s="8">
        <f t="shared" si="137"/>
        <v>98</v>
      </c>
      <c r="H1888" s="9">
        <v>5.50158009</v>
      </c>
      <c r="I1888" s="8">
        <f t="shared" si="138"/>
        <v>6</v>
      </c>
      <c r="J1888" s="10">
        <v>213.9011021</v>
      </c>
      <c r="K1888" s="8">
        <f t="shared" si="139"/>
        <v>214</v>
      </c>
      <c r="L1888" s="5" t="s">
        <v>216</v>
      </c>
    </row>
    <row r="1889" spans="1:12">
      <c r="A1889" s="6">
        <v>18</v>
      </c>
      <c r="B1889" s="6">
        <v>12</v>
      </c>
      <c r="C1889" s="6">
        <v>35</v>
      </c>
      <c r="D1889" s="7">
        <v>26.139584459999998</v>
      </c>
      <c r="E1889" s="8">
        <f t="shared" si="136"/>
        <v>26</v>
      </c>
      <c r="F1889" s="7">
        <v>96.385807689999993</v>
      </c>
      <c r="G1889" s="8">
        <f t="shared" si="137"/>
        <v>96</v>
      </c>
      <c r="H1889" s="9">
        <v>6.3387208729999998</v>
      </c>
      <c r="I1889" s="8">
        <f t="shared" si="138"/>
        <v>6</v>
      </c>
      <c r="J1889" s="10">
        <v>131.33879350000001</v>
      </c>
      <c r="K1889" s="8">
        <f t="shared" si="139"/>
        <v>131</v>
      </c>
      <c r="L1889" s="5" t="s">
        <v>216</v>
      </c>
    </row>
    <row r="1890" spans="1:12">
      <c r="A1890" s="6">
        <v>8</v>
      </c>
      <c r="B1890" s="6">
        <v>28</v>
      </c>
      <c r="C1890" s="6">
        <v>30</v>
      </c>
      <c r="D1890" s="7">
        <v>25.516184880000001</v>
      </c>
      <c r="E1890" s="8">
        <f t="shared" si="136"/>
        <v>26</v>
      </c>
      <c r="F1890" s="7">
        <v>94.334654110000002</v>
      </c>
      <c r="G1890" s="8">
        <f t="shared" si="137"/>
        <v>94</v>
      </c>
      <c r="H1890" s="9">
        <v>6.0156722389999997</v>
      </c>
      <c r="I1890" s="8">
        <f t="shared" si="138"/>
        <v>6</v>
      </c>
      <c r="J1890" s="10">
        <v>135.1272491</v>
      </c>
      <c r="K1890" s="8">
        <f t="shared" si="139"/>
        <v>135</v>
      </c>
      <c r="L1890" s="5" t="s">
        <v>216</v>
      </c>
    </row>
    <row r="1891" spans="1:12">
      <c r="A1891" s="6">
        <v>40</v>
      </c>
      <c r="B1891" s="6">
        <v>22</v>
      </c>
      <c r="C1891" s="6">
        <v>29</v>
      </c>
      <c r="D1891" s="7">
        <v>27.558218020000002</v>
      </c>
      <c r="E1891" s="8">
        <f t="shared" si="136"/>
        <v>28</v>
      </c>
      <c r="F1891" s="7">
        <v>99.981876009999993</v>
      </c>
      <c r="G1891" s="8">
        <f t="shared" si="137"/>
        <v>100</v>
      </c>
      <c r="H1891" s="9">
        <v>5.7353643070000002</v>
      </c>
      <c r="I1891" s="8">
        <f t="shared" si="138"/>
        <v>6</v>
      </c>
      <c r="J1891" s="10">
        <v>174.62564810000001</v>
      </c>
      <c r="K1891" s="8">
        <f t="shared" si="139"/>
        <v>175</v>
      </c>
      <c r="L1891" s="5" t="s">
        <v>216</v>
      </c>
    </row>
    <row r="1892" spans="1:12">
      <c r="A1892" s="6">
        <v>27</v>
      </c>
      <c r="B1892" s="6">
        <v>10</v>
      </c>
      <c r="C1892" s="6">
        <v>33</v>
      </c>
      <c r="D1892" s="7">
        <v>27.81132822</v>
      </c>
      <c r="E1892" s="8">
        <f t="shared" si="136"/>
        <v>28</v>
      </c>
      <c r="F1892" s="7">
        <v>97.484105549999995</v>
      </c>
      <c r="G1892" s="8">
        <f t="shared" si="137"/>
        <v>97</v>
      </c>
      <c r="H1892" s="9">
        <v>6.4659063330000004</v>
      </c>
      <c r="I1892" s="8">
        <f t="shared" si="138"/>
        <v>6</v>
      </c>
      <c r="J1892" s="10">
        <v>154.06212210000001</v>
      </c>
      <c r="K1892" s="8">
        <f t="shared" si="139"/>
        <v>154</v>
      </c>
      <c r="L1892" s="5" t="s">
        <v>216</v>
      </c>
    </row>
    <row r="1893" spans="1:12">
      <c r="A1893" s="6">
        <v>21</v>
      </c>
      <c r="B1893" s="6">
        <v>20</v>
      </c>
      <c r="C1893" s="6">
        <v>31</v>
      </c>
      <c r="D1893" s="7">
        <v>25.600337020000001</v>
      </c>
      <c r="E1893" s="8">
        <f t="shared" si="136"/>
        <v>26</v>
      </c>
      <c r="F1893" s="7">
        <v>99.724010399999997</v>
      </c>
      <c r="G1893" s="8">
        <f t="shared" si="137"/>
        <v>100</v>
      </c>
      <c r="H1893" s="9">
        <v>5.8554575990000002</v>
      </c>
      <c r="I1893" s="8">
        <f t="shared" si="138"/>
        <v>6</v>
      </c>
      <c r="J1893" s="10">
        <v>165.82487320000001</v>
      </c>
      <c r="K1893" s="8">
        <f t="shared" si="139"/>
        <v>166</v>
      </c>
      <c r="L1893" s="5" t="s">
        <v>216</v>
      </c>
    </row>
    <row r="1894" spans="1:12">
      <c r="A1894" s="6">
        <v>3</v>
      </c>
      <c r="B1894" s="6">
        <v>9</v>
      </c>
      <c r="C1894" s="6">
        <v>35</v>
      </c>
      <c r="D1894" s="7">
        <v>26.916419340000001</v>
      </c>
      <c r="E1894" s="8">
        <f t="shared" si="136"/>
        <v>27</v>
      </c>
      <c r="F1894" s="7">
        <v>99.846716380000004</v>
      </c>
      <c r="G1894" s="8">
        <f t="shared" si="137"/>
        <v>100</v>
      </c>
      <c r="H1894" s="9">
        <v>6.3185529730000001</v>
      </c>
      <c r="I1894" s="8">
        <f t="shared" si="138"/>
        <v>6</v>
      </c>
      <c r="J1894" s="10">
        <v>225.63236560000001</v>
      </c>
      <c r="K1894" s="8">
        <f t="shared" si="139"/>
        <v>226</v>
      </c>
      <c r="L1894" s="5" t="s">
        <v>216</v>
      </c>
    </row>
    <row r="1895" spans="1:12">
      <c r="A1895" s="6">
        <v>22</v>
      </c>
      <c r="B1895" s="6">
        <v>16</v>
      </c>
      <c r="C1895" s="6">
        <v>27</v>
      </c>
      <c r="D1895" s="7">
        <v>29.179790199999999</v>
      </c>
      <c r="E1895" s="8">
        <f t="shared" si="136"/>
        <v>29</v>
      </c>
      <c r="F1895" s="7">
        <v>90.272142880000004</v>
      </c>
      <c r="G1895" s="8">
        <f t="shared" si="137"/>
        <v>90</v>
      </c>
      <c r="H1895" s="9">
        <v>6.0067849789999999</v>
      </c>
      <c r="I1895" s="8">
        <f t="shared" si="138"/>
        <v>6</v>
      </c>
      <c r="J1895" s="10">
        <v>188.92520830000001</v>
      </c>
      <c r="K1895" s="8">
        <f t="shared" si="139"/>
        <v>189</v>
      </c>
      <c r="L1895" s="5" t="s">
        <v>216</v>
      </c>
    </row>
    <row r="1896" spans="1:12">
      <c r="A1896" s="6">
        <v>27</v>
      </c>
      <c r="B1896" s="6">
        <v>8</v>
      </c>
      <c r="C1896" s="6">
        <v>30</v>
      </c>
      <c r="D1896" s="7">
        <v>26.44600063</v>
      </c>
      <c r="E1896" s="8">
        <f t="shared" si="136"/>
        <v>26</v>
      </c>
      <c r="F1896" s="7">
        <v>98.299377820000004</v>
      </c>
      <c r="G1896" s="8">
        <f t="shared" si="137"/>
        <v>98</v>
      </c>
      <c r="H1896" s="9">
        <v>6.0083862830000001</v>
      </c>
      <c r="I1896" s="8">
        <f t="shared" si="138"/>
        <v>6</v>
      </c>
      <c r="J1896" s="10">
        <v>221.22581679999999</v>
      </c>
      <c r="K1896" s="8">
        <f t="shared" si="139"/>
        <v>221</v>
      </c>
      <c r="L1896" s="5" t="s">
        <v>216</v>
      </c>
    </row>
    <row r="1897" spans="1:12">
      <c r="A1897" s="6">
        <v>22</v>
      </c>
      <c r="B1897" s="6">
        <v>8</v>
      </c>
      <c r="C1897" s="6">
        <v>33</v>
      </c>
      <c r="D1897" s="7">
        <v>28.43572863</v>
      </c>
      <c r="E1897" s="8">
        <f t="shared" si="136"/>
        <v>28</v>
      </c>
      <c r="F1897" s="7">
        <v>95.8840407</v>
      </c>
      <c r="G1897" s="8">
        <f t="shared" si="137"/>
        <v>96</v>
      </c>
      <c r="H1897" s="9">
        <v>5.6657852020000004</v>
      </c>
      <c r="I1897" s="8">
        <f t="shared" si="138"/>
        <v>6</v>
      </c>
      <c r="J1897" s="10">
        <v>203.92837080000001</v>
      </c>
      <c r="K1897" s="8">
        <f t="shared" si="139"/>
        <v>204</v>
      </c>
      <c r="L1897" s="5" t="s">
        <v>216</v>
      </c>
    </row>
    <row r="1898" spans="1:12">
      <c r="A1898" s="6">
        <v>28</v>
      </c>
      <c r="B1898" s="6">
        <v>27</v>
      </c>
      <c r="C1898" s="6">
        <v>32</v>
      </c>
      <c r="D1898" s="7">
        <v>28.940996689999999</v>
      </c>
      <c r="E1898" s="8">
        <f t="shared" si="136"/>
        <v>29</v>
      </c>
      <c r="F1898" s="7">
        <v>93.001090120000001</v>
      </c>
      <c r="G1898" s="8">
        <f t="shared" si="137"/>
        <v>93</v>
      </c>
      <c r="H1898" s="9">
        <v>5.7646154850000002</v>
      </c>
      <c r="I1898" s="8">
        <f t="shared" si="138"/>
        <v>6</v>
      </c>
      <c r="J1898" s="10">
        <v>191.7723087</v>
      </c>
      <c r="K1898" s="8">
        <f t="shared" si="139"/>
        <v>192</v>
      </c>
      <c r="L1898" s="5" t="s">
        <v>216</v>
      </c>
    </row>
    <row r="1899" spans="1:12">
      <c r="A1899" s="6">
        <v>23</v>
      </c>
      <c r="B1899" s="6">
        <v>21</v>
      </c>
      <c r="C1899" s="6">
        <v>26</v>
      </c>
      <c r="D1899" s="7">
        <v>26.454887370000002</v>
      </c>
      <c r="E1899" s="8">
        <f t="shared" si="136"/>
        <v>26</v>
      </c>
      <c r="F1899" s="7">
        <v>93.450426359999994</v>
      </c>
      <c r="G1899" s="8">
        <f t="shared" si="137"/>
        <v>93</v>
      </c>
      <c r="H1899" s="9">
        <v>5.9014955440000003</v>
      </c>
      <c r="I1899" s="8">
        <f t="shared" si="138"/>
        <v>6</v>
      </c>
      <c r="J1899" s="10">
        <v>149.2220255</v>
      </c>
      <c r="K1899" s="8">
        <f t="shared" si="139"/>
        <v>149</v>
      </c>
      <c r="L1899" s="5" t="s">
        <v>216</v>
      </c>
    </row>
    <row r="1900" spans="1:12">
      <c r="A1900" s="6">
        <v>37</v>
      </c>
      <c r="B1900" s="6">
        <v>5</v>
      </c>
      <c r="C1900" s="6">
        <v>34</v>
      </c>
      <c r="D1900" s="7">
        <v>25.794905310000001</v>
      </c>
      <c r="E1900" s="8">
        <f t="shared" si="136"/>
        <v>26</v>
      </c>
      <c r="F1900" s="7">
        <v>93.841506179999996</v>
      </c>
      <c r="G1900" s="8">
        <f t="shared" si="137"/>
        <v>94</v>
      </c>
      <c r="H1900" s="9">
        <v>5.779032666</v>
      </c>
      <c r="I1900" s="8">
        <f t="shared" si="138"/>
        <v>6</v>
      </c>
      <c r="J1900" s="10">
        <v>152.42387120000001</v>
      </c>
      <c r="K1900" s="8">
        <f t="shared" si="139"/>
        <v>152</v>
      </c>
      <c r="L1900" s="5" t="s">
        <v>216</v>
      </c>
    </row>
    <row r="1901" spans="1:12">
      <c r="A1901" s="6">
        <v>19</v>
      </c>
      <c r="B1901" s="6">
        <v>26</v>
      </c>
      <c r="C1901" s="6">
        <v>29</v>
      </c>
      <c r="D1901" s="7">
        <v>26.93141945</v>
      </c>
      <c r="E1901" s="8">
        <f t="shared" si="136"/>
        <v>27</v>
      </c>
      <c r="F1901" s="7">
        <v>98.803136120000005</v>
      </c>
      <c r="G1901" s="8">
        <f t="shared" si="137"/>
        <v>99</v>
      </c>
      <c r="H1901" s="9">
        <v>5.6715492799999998</v>
      </c>
      <c r="I1901" s="8">
        <f t="shared" si="138"/>
        <v>6</v>
      </c>
      <c r="J1901" s="10">
        <v>166.57128789999999</v>
      </c>
      <c r="K1901" s="8">
        <f t="shared" si="139"/>
        <v>167</v>
      </c>
      <c r="L1901" s="5" t="s">
        <v>216</v>
      </c>
    </row>
    <row r="1902" spans="1:12">
      <c r="A1902" s="6">
        <v>133</v>
      </c>
      <c r="B1902" s="6">
        <v>47</v>
      </c>
      <c r="C1902" s="6">
        <v>24</v>
      </c>
      <c r="D1902" s="7">
        <v>24.402288939999998</v>
      </c>
      <c r="E1902" s="8">
        <f t="shared" si="136"/>
        <v>24</v>
      </c>
      <c r="F1902" s="7">
        <v>79.197320009999999</v>
      </c>
      <c r="G1902" s="8">
        <f t="shared" si="137"/>
        <v>79</v>
      </c>
      <c r="H1902" s="9">
        <v>7.2313247650000001</v>
      </c>
      <c r="I1902" s="8">
        <f t="shared" si="138"/>
        <v>7</v>
      </c>
      <c r="J1902" s="10">
        <v>90.802235600000003</v>
      </c>
      <c r="K1902" s="8">
        <f t="shared" si="139"/>
        <v>91</v>
      </c>
      <c r="L1902" s="5" t="s">
        <v>226</v>
      </c>
    </row>
    <row r="1903" spans="1:12">
      <c r="A1903" s="6">
        <v>136</v>
      </c>
      <c r="B1903" s="6">
        <v>36</v>
      </c>
      <c r="C1903" s="6">
        <v>20</v>
      </c>
      <c r="D1903" s="7">
        <v>23.095956309999998</v>
      </c>
      <c r="E1903" s="8">
        <f t="shared" si="136"/>
        <v>23</v>
      </c>
      <c r="F1903" s="7">
        <v>84.862757070000001</v>
      </c>
      <c r="G1903" s="8">
        <f t="shared" si="137"/>
        <v>85</v>
      </c>
      <c r="H1903" s="9">
        <v>6.9254123769999998</v>
      </c>
      <c r="I1903" s="8">
        <f t="shared" si="138"/>
        <v>7</v>
      </c>
      <c r="J1903" s="10">
        <v>71.295810709999998</v>
      </c>
      <c r="K1903" s="8">
        <f t="shared" si="139"/>
        <v>71</v>
      </c>
      <c r="L1903" s="5" t="s">
        <v>226</v>
      </c>
    </row>
    <row r="1904" spans="1:12">
      <c r="A1904" s="6">
        <v>104</v>
      </c>
      <c r="B1904" s="6">
        <v>47</v>
      </c>
      <c r="C1904" s="6">
        <v>18</v>
      </c>
      <c r="D1904" s="7">
        <v>23.965634900000001</v>
      </c>
      <c r="E1904" s="8">
        <f t="shared" si="136"/>
        <v>24</v>
      </c>
      <c r="F1904" s="7">
        <v>76.976967169999995</v>
      </c>
      <c r="G1904" s="8">
        <f t="shared" si="137"/>
        <v>77</v>
      </c>
      <c r="H1904" s="9">
        <v>7.6334374120000001</v>
      </c>
      <c r="I1904" s="8">
        <f t="shared" si="138"/>
        <v>8</v>
      </c>
      <c r="J1904" s="10">
        <v>90.756167379999994</v>
      </c>
      <c r="K1904" s="8">
        <f t="shared" si="139"/>
        <v>91</v>
      </c>
      <c r="L1904" s="5" t="s">
        <v>226</v>
      </c>
    </row>
    <row r="1905" spans="1:12">
      <c r="A1905" s="6">
        <v>133</v>
      </c>
      <c r="B1905" s="6">
        <v>47</v>
      </c>
      <c r="C1905" s="6">
        <v>23</v>
      </c>
      <c r="D1905" s="7">
        <v>24.88738107</v>
      </c>
      <c r="E1905" s="8">
        <f t="shared" si="136"/>
        <v>25</v>
      </c>
      <c r="F1905" s="7">
        <v>75.621371589999995</v>
      </c>
      <c r="G1905" s="8">
        <f t="shared" si="137"/>
        <v>76</v>
      </c>
      <c r="H1905" s="9">
        <v>6.8273546679999999</v>
      </c>
      <c r="I1905" s="8">
        <f t="shared" si="138"/>
        <v>7</v>
      </c>
      <c r="J1905" s="10">
        <v>89.760504159999996</v>
      </c>
      <c r="K1905" s="8">
        <f t="shared" si="139"/>
        <v>90</v>
      </c>
      <c r="L1905" s="5" t="s">
        <v>226</v>
      </c>
    </row>
    <row r="1906" spans="1:12">
      <c r="A1906" s="6">
        <v>126</v>
      </c>
      <c r="B1906" s="6">
        <v>38</v>
      </c>
      <c r="C1906" s="6">
        <v>23</v>
      </c>
      <c r="D1906" s="7">
        <v>25.36243778</v>
      </c>
      <c r="E1906" s="8">
        <f t="shared" si="136"/>
        <v>25</v>
      </c>
      <c r="F1906" s="7">
        <v>83.632760770000004</v>
      </c>
      <c r="G1906" s="8">
        <f t="shared" si="137"/>
        <v>84</v>
      </c>
      <c r="H1906" s="9">
        <v>6.1767164250000004</v>
      </c>
      <c r="I1906" s="8">
        <f t="shared" si="138"/>
        <v>6</v>
      </c>
      <c r="J1906" s="10">
        <v>88.43618918</v>
      </c>
      <c r="K1906" s="8">
        <f t="shared" si="139"/>
        <v>88</v>
      </c>
      <c r="L1906" s="5" t="s">
        <v>226</v>
      </c>
    </row>
    <row r="1907" spans="1:12">
      <c r="A1907" s="6">
        <v>126</v>
      </c>
      <c r="B1907" s="6">
        <v>50</v>
      </c>
      <c r="C1907" s="6">
        <v>19</v>
      </c>
      <c r="D1907" s="7">
        <v>24.694570840000001</v>
      </c>
      <c r="E1907" s="8">
        <f t="shared" si="136"/>
        <v>25</v>
      </c>
      <c r="F1907" s="7">
        <v>81.735887599999998</v>
      </c>
      <c r="G1907" s="8">
        <f t="shared" si="137"/>
        <v>82</v>
      </c>
      <c r="H1907" s="9">
        <v>6.6287228359999997</v>
      </c>
      <c r="I1907" s="8">
        <f t="shared" si="138"/>
        <v>7</v>
      </c>
      <c r="J1907" s="10">
        <v>78.584943910000007</v>
      </c>
      <c r="K1907" s="8">
        <f t="shared" si="139"/>
        <v>79</v>
      </c>
      <c r="L1907" s="5" t="s">
        <v>226</v>
      </c>
    </row>
    <row r="1908" spans="1:12">
      <c r="A1908" s="6">
        <v>113</v>
      </c>
      <c r="B1908" s="6">
        <v>41</v>
      </c>
      <c r="C1908" s="6">
        <v>20</v>
      </c>
      <c r="D1908" s="7">
        <v>25.001718799999999</v>
      </c>
      <c r="E1908" s="8">
        <f t="shared" si="136"/>
        <v>25</v>
      </c>
      <c r="F1908" s="7">
        <v>80.539658180000004</v>
      </c>
      <c r="G1908" s="8">
        <f t="shared" si="137"/>
        <v>81</v>
      </c>
      <c r="H1908" s="9">
        <v>7.2568775710000004</v>
      </c>
      <c r="I1908" s="8">
        <f t="shared" si="138"/>
        <v>7</v>
      </c>
      <c r="J1908" s="10">
        <v>96.326009920000004</v>
      </c>
      <c r="K1908" s="8">
        <f t="shared" si="139"/>
        <v>96</v>
      </c>
      <c r="L1908" s="5" t="s">
        <v>226</v>
      </c>
    </row>
    <row r="1909" spans="1:12">
      <c r="A1909" s="6">
        <v>121</v>
      </c>
      <c r="B1909" s="6">
        <v>45</v>
      </c>
      <c r="C1909" s="6">
        <v>22</v>
      </c>
      <c r="D1909" s="7">
        <v>22.459429369999999</v>
      </c>
      <c r="E1909" s="8">
        <f t="shared" si="136"/>
        <v>22</v>
      </c>
      <c r="F1909" s="7">
        <v>81.30681027</v>
      </c>
      <c r="G1909" s="8">
        <f t="shared" si="137"/>
        <v>81</v>
      </c>
      <c r="H1909" s="9">
        <v>6.443785385</v>
      </c>
      <c r="I1909" s="8">
        <f t="shared" si="138"/>
        <v>6</v>
      </c>
      <c r="J1909" s="10">
        <v>64.230266380000003</v>
      </c>
      <c r="K1909" s="8">
        <f t="shared" si="139"/>
        <v>64</v>
      </c>
      <c r="L1909" s="5" t="s">
        <v>226</v>
      </c>
    </row>
    <row r="1910" spans="1:12">
      <c r="A1910" s="6">
        <v>121</v>
      </c>
      <c r="B1910" s="6">
        <v>47</v>
      </c>
      <c r="C1910" s="6">
        <v>16</v>
      </c>
      <c r="D1910" s="7">
        <v>23.605640380000001</v>
      </c>
      <c r="E1910" s="8">
        <f t="shared" si="136"/>
        <v>24</v>
      </c>
      <c r="F1910" s="7">
        <v>79.295731489999994</v>
      </c>
      <c r="G1910" s="8">
        <f t="shared" si="137"/>
        <v>79</v>
      </c>
      <c r="H1910" s="9">
        <v>7.7232401509999997</v>
      </c>
      <c r="I1910" s="8">
        <f t="shared" si="138"/>
        <v>8</v>
      </c>
      <c r="J1910" s="10">
        <v>72.498008850000005</v>
      </c>
      <c r="K1910" s="8">
        <f t="shared" si="139"/>
        <v>72</v>
      </c>
      <c r="L1910" s="5" t="s">
        <v>226</v>
      </c>
    </row>
    <row r="1911" spans="1:12">
      <c r="A1911" s="6">
        <v>129</v>
      </c>
      <c r="B1911" s="6">
        <v>60</v>
      </c>
      <c r="C1911" s="6">
        <v>22</v>
      </c>
      <c r="D1911" s="7">
        <v>24.584531460000001</v>
      </c>
      <c r="E1911" s="8">
        <f t="shared" si="136"/>
        <v>25</v>
      </c>
      <c r="F1911" s="7">
        <v>79.12404171</v>
      </c>
      <c r="G1911" s="8">
        <f t="shared" si="137"/>
        <v>79</v>
      </c>
      <c r="H1911" s="9">
        <v>5.9474485890000004</v>
      </c>
      <c r="I1911" s="8">
        <f t="shared" si="138"/>
        <v>6</v>
      </c>
      <c r="J1911" s="10">
        <v>71.946081340000006</v>
      </c>
      <c r="K1911" s="8">
        <f t="shared" si="139"/>
        <v>72</v>
      </c>
      <c r="L1911" s="5" t="s">
        <v>226</v>
      </c>
    </row>
    <row r="1912" spans="1:12">
      <c r="A1912" s="6">
        <v>107</v>
      </c>
      <c r="B1912" s="6">
        <v>45</v>
      </c>
      <c r="C1912" s="6">
        <v>25</v>
      </c>
      <c r="D1912" s="7">
        <v>23.086593300000001</v>
      </c>
      <c r="E1912" s="8">
        <f t="shared" si="136"/>
        <v>23</v>
      </c>
      <c r="F1912" s="7">
        <v>83.555461460000004</v>
      </c>
      <c r="G1912" s="8">
        <f t="shared" si="137"/>
        <v>84</v>
      </c>
      <c r="H1912" s="9">
        <v>7.2277455159999997</v>
      </c>
      <c r="I1912" s="8">
        <f t="shared" si="138"/>
        <v>7</v>
      </c>
      <c r="J1912" s="10">
        <v>71.840807240000004</v>
      </c>
      <c r="K1912" s="8">
        <f t="shared" si="139"/>
        <v>72</v>
      </c>
      <c r="L1912" s="5" t="s">
        <v>226</v>
      </c>
    </row>
    <row r="1913" spans="1:12">
      <c r="A1913" s="6">
        <v>122</v>
      </c>
      <c r="B1913" s="6">
        <v>59</v>
      </c>
      <c r="C1913" s="6">
        <v>18</v>
      </c>
      <c r="D1913" s="7">
        <v>23.500099200000001</v>
      </c>
      <c r="E1913" s="8">
        <f t="shared" si="136"/>
        <v>24</v>
      </c>
      <c r="F1913" s="7">
        <v>83.634889520000002</v>
      </c>
      <c r="G1913" s="8">
        <f t="shared" si="137"/>
        <v>84</v>
      </c>
      <c r="H1913" s="9">
        <v>6.219469084</v>
      </c>
      <c r="I1913" s="8">
        <f t="shared" si="138"/>
        <v>6</v>
      </c>
      <c r="J1913" s="10">
        <v>79.813281829999994</v>
      </c>
      <c r="K1913" s="8">
        <f t="shared" si="139"/>
        <v>80</v>
      </c>
      <c r="L1913" s="5" t="s">
        <v>226</v>
      </c>
    </row>
    <row r="1914" spans="1:12">
      <c r="A1914" s="6">
        <v>140</v>
      </c>
      <c r="B1914" s="6">
        <v>38</v>
      </c>
      <c r="C1914" s="6">
        <v>15</v>
      </c>
      <c r="D1914" s="7">
        <v>24.1472953</v>
      </c>
      <c r="E1914" s="8">
        <f t="shared" si="136"/>
        <v>24</v>
      </c>
      <c r="F1914" s="7">
        <v>75.882985980000001</v>
      </c>
      <c r="G1914" s="8">
        <f t="shared" si="137"/>
        <v>76</v>
      </c>
      <c r="H1914" s="9">
        <v>6.0214395229999997</v>
      </c>
      <c r="I1914" s="8">
        <f t="shared" si="138"/>
        <v>6</v>
      </c>
      <c r="J1914" s="10">
        <v>69.915634670000003</v>
      </c>
      <c r="K1914" s="8">
        <f t="shared" si="139"/>
        <v>70</v>
      </c>
      <c r="L1914" s="5" t="s">
        <v>226</v>
      </c>
    </row>
    <row r="1915" spans="1:12">
      <c r="A1915" s="6">
        <v>102</v>
      </c>
      <c r="B1915" s="6">
        <v>49</v>
      </c>
      <c r="C1915" s="6">
        <v>21</v>
      </c>
      <c r="D1915" s="7">
        <v>24.69315538</v>
      </c>
      <c r="E1915" s="8">
        <f t="shared" si="136"/>
        <v>25</v>
      </c>
      <c r="F1915" s="7">
        <v>84.844224539999999</v>
      </c>
      <c r="G1915" s="8">
        <f t="shared" si="137"/>
        <v>85</v>
      </c>
      <c r="H1915" s="9">
        <v>6.2533436550000001</v>
      </c>
      <c r="I1915" s="8">
        <f t="shared" si="138"/>
        <v>6</v>
      </c>
      <c r="J1915" s="10">
        <v>89.799462000000005</v>
      </c>
      <c r="K1915" s="8">
        <f t="shared" si="139"/>
        <v>90</v>
      </c>
      <c r="L1915" s="5" t="s">
        <v>226</v>
      </c>
    </row>
    <row r="1916" spans="1:12">
      <c r="A1916" s="6">
        <v>111</v>
      </c>
      <c r="B1916" s="6">
        <v>40</v>
      </c>
      <c r="C1916" s="6">
        <v>25</v>
      </c>
      <c r="D1916" s="7">
        <v>24.484691999999999</v>
      </c>
      <c r="E1916" s="8">
        <f t="shared" si="136"/>
        <v>24</v>
      </c>
      <c r="F1916" s="7">
        <v>84.449320139999998</v>
      </c>
      <c r="G1916" s="8">
        <f t="shared" si="137"/>
        <v>84</v>
      </c>
      <c r="H1916" s="9">
        <v>6.1874557990000003</v>
      </c>
      <c r="I1916" s="8">
        <f t="shared" si="138"/>
        <v>6</v>
      </c>
      <c r="J1916" s="10">
        <v>90.943424840000006</v>
      </c>
      <c r="K1916" s="8">
        <f t="shared" si="139"/>
        <v>91</v>
      </c>
      <c r="L1916" s="5" t="s">
        <v>226</v>
      </c>
    </row>
    <row r="1917" spans="1:12">
      <c r="A1917" s="6">
        <v>131</v>
      </c>
      <c r="B1917" s="6">
        <v>35</v>
      </c>
      <c r="C1917" s="6">
        <v>18</v>
      </c>
      <c r="D1917" s="7">
        <v>24.491126090000002</v>
      </c>
      <c r="E1917" s="8">
        <f t="shared" si="136"/>
        <v>24</v>
      </c>
      <c r="F1917" s="7">
        <v>82.244158089999999</v>
      </c>
      <c r="G1917" s="8">
        <f t="shared" si="137"/>
        <v>82</v>
      </c>
      <c r="H1917" s="9">
        <v>7.0576933659999996</v>
      </c>
      <c r="I1917" s="8">
        <f t="shared" si="138"/>
        <v>7</v>
      </c>
      <c r="J1917" s="10">
        <v>64.029493790000004</v>
      </c>
      <c r="K1917" s="8">
        <f t="shared" si="139"/>
        <v>64</v>
      </c>
      <c r="L1917" s="5" t="s">
        <v>226</v>
      </c>
    </row>
    <row r="1918" spans="1:12">
      <c r="A1918" s="6">
        <v>135</v>
      </c>
      <c r="B1918" s="6">
        <v>43</v>
      </c>
      <c r="C1918" s="6">
        <v>16</v>
      </c>
      <c r="D1918" s="7">
        <v>23.479868880000001</v>
      </c>
      <c r="E1918" s="8">
        <f t="shared" si="136"/>
        <v>23</v>
      </c>
      <c r="F1918" s="7">
        <v>81.730491490000006</v>
      </c>
      <c r="G1918" s="8">
        <f t="shared" si="137"/>
        <v>82</v>
      </c>
      <c r="H1918" s="9">
        <v>6.720449769</v>
      </c>
      <c r="I1918" s="8">
        <f t="shared" si="138"/>
        <v>7</v>
      </c>
      <c r="J1918" s="10">
        <v>86.762879240000004</v>
      </c>
      <c r="K1918" s="8">
        <f t="shared" si="139"/>
        <v>87</v>
      </c>
      <c r="L1918" s="5" t="s">
        <v>226</v>
      </c>
    </row>
    <row r="1919" spans="1:12">
      <c r="A1919" s="6">
        <v>100</v>
      </c>
      <c r="B1919" s="6">
        <v>46</v>
      </c>
      <c r="C1919" s="6">
        <v>18</v>
      </c>
      <c r="D1919" s="7">
        <v>24.185862459999999</v>
      </c>
      <c r="E1919" s="8">
        <f t="shared" si="136"/>
        <v>24</v>
      </c>
      <c r="F1919" s="7">
        <v>76.042039579999994</v>
      </c>
      <c r="G1919" s="8">
        <f t="shared" si="137"/>
        <v>76</v>
      </c>
      <c r="H1919" s="9">
        <v>6.4316895059999997</v>
      </c>
      <c r="I1919" s="8">
        <f t="shared" si="138"/>
        <v>6</v>
      </c>
      <c r="J1919" s="10">
        <v>69.080567279999997</v>
      </c>
      <c r="K1919" s="8">
        <f t="shared" si="139"/>
        <v>69</v>
      </c>
      <c r="L1919" s="5" t="s">
        <v>226</v>
      </c>
    </row>
    <row r="1920" spans="1:12">
      <c r="A1920" s="6">
        <v>123</v>
      </c>
      <c r="B1920" s="6">
        <v>39</v>
      </c>
      <c r="C1920" s="6">
        <v>24</v>
      </c>
      <c r="D1920" s="7">
        <v>25.007550949999999</v>
      </c>
      <c r="E1920" s="8">
        <f t="shared" si="136"/>
        <v>25</v>
      </c>
      <c r="F1920" s="7">
        <v>78.179521260000001</v>
      </c>
      <c r="G1920" s="8">
        <f t="shared" si="137"/>
        <v>78</v>
      </c>
      <c r="H1920" s="9">
        <v>7.4531062639999996</v>
      </c>
      <c r="I1920" s="8">
        <f t="shared" si="138"/>
        <v>7</v>
      </c>
      <c r="J1920" s="10">
        <v>86.064118719999996</v>
      </c>
      <c r="K1920" s="8">
        <f t="shared" si="139"/>
        <v>86</v>
      </c>
      <c r="L1920" s="5" t="s">
        <v>226</v>
      </c>
    </row>
    <row r="1921" spans="1:12">
      <c r="A1921" s="6">
        <v>117</v>
      </c>
      <c r="B1921" s="6">
        <v>56</v>
      </c>
      <c r="C1921" s="6">
        <v>15</v>
      </c>
      <c r="D1921" s="7">
        <v>25.992374259999998</v>
      </c>
      <c r="E1921" s="8">
        <f t="shared" si="136"/>
        <v>26</v>
      </c>
      <c r="F1921" s="7">
        <v>77.054354599999996</v>
      </c>
      <c r="G1921" s="8">
        <f t="shared" si="137"/>
        <v>77</v>
      </c>
      <c r="H1921" s="9">
        <v>7.368258226</v>
      </c>
      <c r="I1921" s="8">
        <f t="shared" si="138"/>
        <v>7</v>
      </c>
      <c r="J1921" s="10">
        <v>89.118821199999999</v>
      </c>
      <c r="K1921" s="8">
        <f t="shared" si="139"/>
        <v>89</v>
      </c>
      <c r="L1921" s="5" t="s">
        <v>226</v>
      </c>
    </row>
    <row r="1922" spans="1:12">
      <c r="A1922" s="6">
        <v>121</v>
      </c>
      <c r="B1922" s="6">
        <v>36</v>
      </c>
      <c r="C1922" s="6">
        <v>24</v>
      </c>
      <c r="D1922" s="7">
        <v>23.664573470000001</v>
      </c>
      <c r="E1922" s="8">
        <f t="shared" si="136"/>
        <v>24</v>
      </c>
      <c r="F1922" s="7">
        <v>81.691050880000006</v>
      </c>
      <c r="G1922" s="8">
        <f t="shared" si="137"/>
        <v>82</v>
      </c>
      <c r="H1922" s="9">
        <v>7.3524018870000001</v>
      </c>
      <c r="I1922" s="8">
        <f t="shared" si="138"/>
        <v>7</v>
      </c>
      <c r="J1922" s="10">
        <v>99.368983729999997</v>
      </c>
      <c r="K1922" s="8">
        <f t="shared" si="139"/>
        <v>99</v>
      </c>
      <c r="L1922" s="5" t="s">
        <v>226</v>
      </c>
    </row>
    <row r="1923" spans="1:12">
      <c r="A1923" s="6">
        <v>101</v>
      </c>
      <c r="B1923" s="6">
        <v>58</v>
      </c>
      <c r="C1923" s="6">
        <v>18</v>
      </c>
      <c r="D1923" s="7">
        <v>25.668914390000001</v>
      </c>
      <c r="E1923" s="8">
        <f t="shared" ref="E1923:E1986" si="140">ROUND(D1923, 0)</f>
        <v>26</v>
      </c>
      <c r="F1923" s="7">
        <v>81.381033489999993</v>
      </c>
      <c r="G1923" s="8">
        <f t="shared" ref="G1923:G1986" si="141">ROUND(F1923, 0)</f>
        <v>81</v>
      </c>
      <c r="H1923" s="9">
        <v>6.6521436989999998</v>
      </c>
      <c r="I1923" s="8">
        <f t="shared" ref="I1923:I1986" si="142">ROUND(H1923, 0)</f>
        <v>7</v>
      </c>
      <c r="J1923" s="10">
        <v>78.595958170000003</v>
      </c>
      <c r="K1923" s="8">
        <f t="shared" ref="K1923:K1986" si="143">ROUND(J1923, 0)</f>
        <v>79</v>
      </c>
      <c r="L1923" s="5" t="s">
        <v>226</v>
      </c>
    </row>
    <row r="1924" spans="1:12">
      <c r="A1924" s="6">
        <v>107</v>
      </c>
      <c r="B1924" s="6">
        <v>42</v>
      </c>
      <c r="C1924" s="6">
        <v>24</v>
      </c>
      <c r="D1924" s="7">
        <v>22.046128759999998</v>
      </c>
      <c r="E1924" s="8">
        <f t="shared" si="140"/>
        <v>22</v>
      </c>
      <c r="F1924" s="7">
        <v>84.629783020000005</v>
      </c>
      <c r="G1924" s="8">
        <f t="shared" si="141"/>
        <v>85</v>
      </c>
      <c r="H1924" s="9">
        <v>6.1446317949999996</v>
      </c>
      <c r="I1924" s="8">
        <f t="shared" si="142"/>
        <v>6</v>
      </c>
      <c r="J1924" s="10">
        <v>86.007586779999997</v>
      </c>
      <c r="K1924" s="8">
        <f t="shared" si="143"/>
        <v>86</v>
      </c>
      <c r="L1924" s="5" t="s">
        <v>226</v>
      </c>
    </row>
    <row r="1925" spans="1:12">
      <c r="A1925" s="6">
        <v>100</v>
      </c>
      <c r="B1925" s="6">
        <v>41</v>
      </c>
      <c r="C1925" s="6">
        <v>22</v>
      </c>
      <c r="D1925" s="7">
        <v>22.420475199999998</v>
      </c>
      <c r="E1925" s="8">
        <f t="shared" si="140"/>
        <v>22</v>
      </c>
      <c r="F1925" s="7">
        <v>84.557947029999994</v>
      </c>
      <c r="G1925" s="8">
        <f t="shared" si="141"/>
        <v>85</v>
      </c>
      <c r="H1925" s="9">
        <v>7.3188021619999999</v>
      </c>
      <c r="I1925" s="8">
        <f t="shared" si="142"/>
        <v>7</v>
      </c>
      <c r="J1925" s="10">
        <v>93.465955730000005</v>
      </c>
      <c r="K1925" s="8">
        <f t="shared" si="143"/>
        <v>93</v>
      </c>
      <c r="L1925" s="5" t="s">
        <v>226</v>
      </c>
    </row>
    <row r="1926" spans="1:12">
      <c r="A1926" s="6">
        <v>125</v>
      </c>
      <c r="B1926" s="6">
        <v>39</v>
      </c>
      <c r="C1926" s="6">
        <v>21</v>
      </c>
      <c r="D1926" s="7">
        <v>25.03149561</v>
      </c>
      <c r="E1926" s="8">
        <f t="shared" si="140"/>
        <v>25</v>
      </c>
      <c r="F1926" s="7">
        <v>82.212765989999994</v>
      </c>
      <c r="G1926" s="8">
        <f t="shared" si="141"/>
        <v>82</v>
      </c>
      <c r="H1926" s="9">
        <v>7.9546293239999999</v>
      </c>
      <c r="I1926" s="8">
        <f t="shared" si="142"/>
        <v>8</v>
      </c>
      <c r="J1926" s="10">
        <v>95.019131799999997</v>
      </c>
      <c r="K1926" s="8">
        <f t="shared" si="143"/>
        <v>95</v>
      </c>
      <c r="L1926" s="5" t="s">
        <v>226</v>
      </c>
    </row>
    <row r="1927" spans="1:12">
      <c r="A1927" s="6">
        <v>105</v>
      </c>
      <c r="B1927" s="6">
        <v>60</v>
      </c>
      <c r="C1927" s="6">
        <v>23</v>
      </c>
      <c r="D1927" s="7">
        <v>23.533713859999999</v>
      </c>
      <c r="E1927" s="8">
        <f t="shared" si="140"/>
        <v>24</v>
      </c>
      <c r="F1927" s="7">
        <v>77.217055540000004</v>
      </c>
      <c r="G1927" s="8">
        <f t="shared" si="141"/>
        <v>77</v>
      </c>
      <c r="H1927" s="9">
        <v>6.2076521570000001</v>
      </c>
      <c r="I1927" s="8">
        <f t="shared" si="142"/>
        <v>6</v>
      </c>
      <c r="J1927" s="10">
        <v>87.540049429999996</v>
      </c>
      <c r="K1927" s="8">
        <f t="shared" si="143"/>
        <v>88</v>
      </c>
      <c r="L1927" s="5" t="s">
        <v>226</v>
      </c>
    </row>
    <row r="1928" spans="1:12">
      <c r="A1928" s="6">
        <v>102</v>
      </c>
      <c r="B1928" s="6">
        <v>46</v>
      </c>
      <c r="C1928" s="6">
        <v>19</v>
      </c>
      <c r="D1928" s="7">
        <v>22.770763880000001</v>
      </c>
      <c r="E1928" s="8">
        <f t="shared" si="140"/>
        <v>23</v>
      </c>
      <c r="F1928" s="7">
        <v>82.599330699999996</v>
      </c>
      <c r="G1928" s="8">
        <f t="shared" si="141"/>
        <v>83</v>
      </c>
      <c r="H1928" s="9">
        <v>6.6310052979999998</v>
      </c>
      <c r="I1928" s="8">
        <f t="shared" si="142"/>
        <v>7</v>
      </c>
      <c r="J1928" s="10">
        <v>81.495434369999998</v>
      </c>
      <c r="K1928" s="8">
        <f t="shared" si="143"/>
        <v>81</v>
      </c>
      <c r="L1928" s="5" t="s">
        <v>226</v>
      </c>
    </row>
    <row r="1929" spans="1:12">
      <c r="A1929" s="6">
        <v>131</v>
      </c>
      <c r="B1929" s="6">
        <v>49</v>
      </c>
      <c r="C1929" s="6">
        <v>22</v>
      </c>
      <c r="D1929" s="7">
        <v>25.498482360000001</v>
      </c>
      <c r="E1929" s="8">
        <f t="shared" si="140"/>
        <v>25</v>
      </c>
      <c r="F1929" s="7">
        <v>79.975157899999999</v>
      </c>
      <c r="G1929" s="8">
        <f t="shared" si="141"/>
        <v>80</v>
      </c>
      <c r="H1929" s="9">
        <v>7.3069188169999997</v>
      </c>
      <c r="I1929" s="8">
        <f t="shared" si="142"/>
        <v>7</v>
      </c>
      <c r="J1929" s="10">
        <v>67.059619490000003</v>
      </c>
      <c r="K1929" s="8">
        <f t="shared" si="143"/>
        <v>67</v>
      </c>
      <c r="L1929" s="5" t="s">
        <v>226</v>
      </c>
    </row>
    <row r="1930" spans="1:12">
      <c r="A1930" s="6">
        <v>139</v>
      </c>
      <c r="B1930" s="6">
        <v>35</v>
      </c>
      <c r="C1930" s="6">
        <v>15</v>
      </c>
      <c r="D1930" s="7">
        <v>25.248678999999999</v>
      </c>
      <c r="E1930" s="8">
        <f t="shared" si="140"/>
        <v>25</v>
      </c>
      <c r="F1930" s="7">
        <v>83.463014700000002</v>
      </c>
      <c r="G1930" s="8">
        <f t="shared" si="141"/>
        <v>83</v>
      </c>
      <c r="H1930" s="9">
        <v>5.8982930439999999</v>
      </c>
      <c r="I1930" s="8">
        <f t="shared" si="142"/>
        <v>6</v>
      </c>
      <c r="J1930" s="10">
        <v>86.555177509999993</v>
      </c>
      <c r="K1930" s="8">
        <f t="shared" si="143"/>
        <v>87</v>
      </c>
      <c r="L1930" s="5" t="s">
        <v>226</v>
      </c>
    </row>
    <row r="1931" spans="1:12">
      <c r="A1931" s="6">
        <v>108</v>
      </c>
      <c r="B1931" s="6">
        <v>36</v>
      </c>
      <c r="C1931" s="6">
        <v>19</v>
      </c>
      <c r="D1931" s="7">
        <v>22.78249615</v>
      </c>
      <c r="E1931" s="8">
        <f t="shared" si="140"/>
        <v>23</v>
      </c>
      <c r="F1931" s="7">
        <v>77.512350089999998</v>
      </c>
      <c r="G1931" s="8">
        <f t="shared" si="141"/>
        <v>78</v>
      </c>
      <c r="H1931" s="9">
        <v>7.2385668929999998</v>
      </c>
      <c r="I1931" s="8">
        <f t="shared" si="142"/>
        <v>7</v>
      </c>
      <c r="J1931" s="10">
        <v>64.614442339999997</v>
      </c>
      <c r="K1931" s="8">
        <f t="shared" si="143"/>
        <v>65</v>
      </c>
      <c r="L1931" s="5" t="s">
        <v>226</v>
      </c>
    </row>
    <row r="1932" spans="1:12">
      <c r="A1932" s="6">
        <v>118</v>
      </c>
      <c r="B1932" s="6">
        <v>45</v>
      </c>
      <c r="C1932" s="6">
        <v>23</v>
      </c>
      <c r="D1932" s="7">
        <v>23.370444240000001</v>
      </c>
      <c r="E1932" s="8">
        <f t="shared" si="140"/>
        <v>23</v>
      </c>
      <c r="F1932" s="7">
        <v>77.431989479999999</v>
      </c>
      <c r="G1932" s="8">
        <f t="shared" si="141"/>
        <v>77</v>
      </c>
      <c r="H1932" s="9">
        <v>7.9776512259999999</v>
      </c>
      <c r="I1932" s="8">
        <f t="shared" si="142"/>
        <v>8</v>
      </c>
      <c r="J1932" s="10">
        <v>71.678707009999997</v>
      </c>
      <c r="K1932" s="8">
        <f t="shared" si="143"/>
        <v>72</v>
      </c>
      <c r="L1932" s="5" t="s">
        <v>226</v>
      </c>
    </row>
    <row r="1933" spans="1:12">
      <c r="A1933" s="6">
        <v>107</v>
      </c>
      <c r="B1933" s="6">
        <v>51</v>
      </c>
      <c r="C1933" s="6">
        <v>22</v>
      </c>
      <c r="D1933" s="7">
        <v>24.86560781</v>
      </c>
      <c r="E1933" s="8">
        <f t="shared" si="140"/>
        <v>25</v>
      </c>
      <c r="F1933" s="7">
        <v>78.220808149999996</v>
      </c>
      <c r="G1933" s="8">
        <f t="shared" si="141"/>
        <v>78</v>
      </c>
      <c r="H1933" s="9">
        <v>5.9830758949999998</v>
      </c>
      <c r="I1933" s="8">
        <f t="shared" si="142"/>
        <v>6</v>
      </c>
      <c r="J1933" s="10">
        <v>79.568662680000003</v>
      </c>
      <c r="K1933" s="8">
        <f t="shared" si="143"/>
        <v>80</v>
      </c>
      <c r="L1933" s="5" t="s">
        <v>226</v>
      </c>
    </row>
    <row r="1934" spans="1:12">
      <c r="A1934" s="6">
        <v>125</v>
      </c>
      <c r="B1934" s="6">
        <v>60</v>
      </c>
      <c r="C1934" s="6">
        <v>17</v>
      </c>
      <c r="D1934" s="7">
        <v>24.143861569999999</v>
      </c>
      <c r="E1934" s="8">
        <f t="shared" si="140"/>
        <v>24</v>
      </c>
      <c r="F1934" s="7">
        <v>84.515912869999994</v>
      </c>
      <c r="G1934" s="8">
        <f t="shared" si="141"/>
        <v>85</v>
      </c>
      <c r="H1934" s="9">
        <v>6.7857239610000004</v>
      </c>
      <c r="I1934" s="8">
        <f t="shared" si="142"/>
        <v>7</v>
      </c>
      <c r="J1934" s="10">
        <v>80.361469740000004</v>
      </c>
      <c r="K1934" s="8">
        <f t="shared" si="143"/>
        <v>80</v>
      </c>
      <c r="L1934" s="5" t="s">
        <v>226</v>
      </c>
    </row>
    <row r="1935" spans="1:12">
      <c r="A1935" s="6">
        <v>113</v>
      </c>
      <c r="B1935" s="6">
        <v>37</v>
      </c>
      <c r="C1935" s="6">
        <v>20</v>
      </c>
      <c r="D1935" s="7">
        <v>25.03300222</v>
      </c>
      <c r="E1935" s="8">
        <f t="shared" si="140"/>
        <v>25</v>
      </c>
      <c r="F1935" s="7">
        <v>79.043687180000006</v>
      </c>
      <c r="G1935" s="8">
        <f t="shared" si="141"/>
        <v>79</v>
      </c>
      <c r="H1935" s="9">
        <v>7.3934411549999997</v>
      </c>
      <c r="I1935" s="8">
        <f t="shared" si="142"/>
        <v>7</v>
      </c>
      <c r="J1935" s="10">
        <v>97.100870290000003</v>
      </c>
      <c r="K1935" s="8">
        <f t="shared" si="143"/>
        <v>97</v>
      </c>
      <c r="L1935" s="5" t="s">
        <v>226</v>
      </c>
    </row>
    <row r="1936" spans="1:12">
      <c r="A1936" s="6">
        <v>131</v>
      </c>
      <c r="B1936" s="6">
        <v>52</v>
      </c>
      <c r="C1936" s="6">
        <v>16</v>
      </c>
      <c r="D1936" s="7">
        <v>23.657240789999999</v>
      </c>
      <c r="E1936" s="8">
        <f t="shared" si="140"/>
        <v>24</v>
      </c>
      <c r="F1936" s="7">
        <v>84.476014980000002</v>
      </c>
      <c r="G1936" s="8">
        <f t="shared" si="141"/>
        <v>84</v>
      </c>
      <c r="H1936" s="9">
        <v>6.486068274</v>
      </c>
      <c r="I1936" s="8">
        <f t="shared" si="142"/>
        <v>6</v>
      </c>
      <c r="J1936" s="10">
        <v>88.54479121</v>
      </c>
      <c r="K1936" s="8">
        <f t="shared" si="143"/>
        <v>89</v>
      </c>
      <c r="L1936" s="5" t="s">
        <v>226</v>
      </c>
    </row>
    <row r="1937" spans="1:12">
      <c r="A1937" s="6">
        <v>115</v>
      </c>
      <c r="B1937" s="6">
        <v>48</v>
      </c>
      <c r="C1937" s="6">
        <v>16</v>
      </c>
      <c r="D1937" s="7">
        <v>25.543597179999999</v>
      </c>
      <c r="E1937" s="8">
        <f t="shared" si="140"/>
        <v>26</v>
      </c>
      <c r="F1937" s="7">
        <v>84.092297959999996</v>
      </c>
      <c r="G1937" s="8">
        <f t="shared" si="141"/>
        <v>84</v>
      </c>
      <c r="H1937" s="9">
        <v>7.1759349620000004</v>
      </c>
      <c r="I1937" s="8">
        <f t="shared" si="142"/>
        <v>7</v>
      </c>
      <c r="J1937" s="10">
        <v>88.942454929999997</v>
      </c>
      <c r="K1937" s="8">
        <f t="shared" si="143"/>
        <v>89</v>
      </c>
      <c r="L1937" s="5" t="s">
        <v>226</v>
      </c>
    </row>
    <row r="1938" spans="1:12">
      <c r="A1938" s="6">
        <v>113</v>
      </c>
      <c r="B1938" s="6">
        <v>38</v>
      </c>
      <c r="C1938" s="6">
        <v>25</v>
      </c>
      <c r="D1938" s="7">
        <v>22.000851409999999</v>
      </c>
      <c r="E1938" s="8">
        <f t="shared" si="140"/>
        <v>22</v>
      </c>
      <c r="F1938" s="7">
        <v>79.472709839999993</v>
      </c>
      <c r="G1938" s="8">
        <f t="shared" si="141"/>
        <v>79</v>
      </c>
      <c r="H1938" s="9">
        <v>7.3882658880000003</v>
      </c>
      <c r="I1938" s="8">
        <f t="shared" si="142"/>
        <v>7</v>
      </c>
      <c r="J1938" s="10">
        <v>90.422241639999996</v>
      </c>
      <c r="K1938" s="8">
        <f t="shared" si="143"/>
        <v>90</v>
      </c>
      <c r="L1938" s="5" t="s">
        <v>226</v>
      </c>
    </row>
    <row r="1939" spans="1:12">
      <c r="A1939" s="6">
        <v>111</v>
      </c>
      <c r="B1939" s="6">
        <v>41</v>
      </c>
      <c r="C1939" s="6">
        <v>18</v>
      </c>
      <c r="D1939" s="7">
        <v>23.643284170000001</v>
      </c>
      <c r="E1939" s="8">
        <f t="shared" si="140"/>
        <v>24</v>
      </c>
      <c r="F1939" s="7">
        <v>78.125866599999995</v>
      </c>
      <c r="G1939" s="8">
        <f t="shared" si="141"/>
        <v>78</v>
      </c>
      <c r="H1939" s="9">
        <v>6.1053981899999998</v>
      </c>
      <c r="I1939" s="8">
        <f t="shared" si="142"/>
        <v>6</v>
      </c>
      <c r="J1939" s="10">
        <v>80.961573319999999</v>
      </c>
      <c r="K1939" s="8">
        <f t="shared" si="143"/>
        <v>81</v>
      </c>
      <c r="L1939" s="5" t="s">
        <v>226</v>
      </c>
    </row>
    <row r="1940" spans="1:12">
      <c r="A1940" s="6">
        <v>111</v>
      </c>
      <c r="B1940" s="6">
        <v>53</v>
      </c>
      <c r="C1940" s="6">
        <v>19</v>
      </c>
      <c r="D1940" s="7">
        <v>23.96436009</v>
      </c>
      <c r="E1940" s="8">
        <f t="shared" si="140"/>
        <v>24</v>
      </c>
      <c r="F1940" s="7">
        <v>78.027631490000005</v>
      </c>
      <c r="G1940" s="8">
        <f t="shared" si="141"/>
        <v>78</v>
      </c>
      <c r="H1940" s="9">
        <v>6.4195365549999996</v>
      </c>
      <c r="I1940" s="8">
        <f t="shared" si="142"/>
        <v>6</v>
      </c>
      <c r="J1940" s="10">
        <v>84.631488590000004</v>
      </c>
      <c r="K1940" s="8">
        <f t="shared" si="143"/>
        <v>85</v>
      </c>
      <c r="L1940" s="5" t="s">
        <v>226</v>
      </c>
    </row>
    <row r="1941" spans="1:12">
      <c r="A1941" s="6">
        <v>122</v>
      </c>
      <c r="B1941" s="6">
        <v>48</v>
      </c>
      <c r="C1941" s="6">
        <v>16</v>
      </c>
      <c r="D1941" s="7">
        <v>24.654257569999999</v>
      </c>
      <c r="E1941" s="8">
        <f t="shared" si="140"/>
        <v>25</v>
      </c>
      <c r="F1941" s="7">
        <v>75.635070799999994</v>
      </c>
      <c r="G1941" s="8">
        <f t="shared" si="141"/>
        <v>76</v>
      </c>
      <c r="H1941" s="9">
        <v>6.307585854</v>
      </c>
      <c r="I1941" s="8">
        <f t="shared" si="142"/>
        <v>6</v>
      </c>
      <c r="J1941" s="10">
        <v>61.829801330000002</v>
      </c>
      <c r="K1941" s="8">
        <f t="shared" si="143"/>
        <v>62</v>
      </c>
      <c r="L1941" s="5" t="s">
        <v>226</v>
      </c>
    </row>
    <row r="1942" spans="1:12">
      <c r="A1942" s="6">
        <v>108</v>
      </c>
      <c r="B1942" s="6">
        <v>46</v>
      </c>
      <c r="C1942" s="6">
        <v>17</v>
      </c>
      <c r="D1942" s="7">
        <v>24.301799800000001</v>
      </c>
      <c r="E1942" s="8">
        <f t="shared" si="140"/>
        <v>24</v>
      </c>
      <c r="F1942" s="7">
        <v>84.876689729999995</v>
      </c>
      <c r="G1942" s="8">
        <f t="shared" si="141"/>
        <v>85</v>
      </c>
      <c r="H1942" s="9">
        <v>6.9322148500000003</v>
      </c>
      <c r="I1942" s="8">
        <f t="shared" si="142"/>
        <v>7</v>
      </c>
      <c r="J1942" s="10">
        <v>65.024786700000007</v>
      </c>
      <c r="K1942" s="8">
        <f t="shared" si="143"/>
        <v>65</v>
      </c>
      <c r="L1942" s="5" t="s">
        <v>226</v>
      </c>
    </row>
    <row r="1943" spans="1:12">
      <c r="A1943" s="6">
        <v>132</v>
      </c>
      <c r="B1943" s="6">
        <v>41</v>
      </c>
      <c r="C1943" s="6">
        <v>22</v>
      </c>
      <c r="D1943" s="7">
        <v>24.29144926</v>
      </c>
      <c r="E1943" s="8">
        <f t="shared" si="140"/>
        <v>24</v>
      </c>
      <c r="F1943" s="7">
        <v>81.024534040000006</v>
      </c>
      <c r="G1943" s="8">
        <f t="shared" si="141"/>
        <v>81</v>
      </c>
      <c r="H1943" s="9">
        <v>7.8108657529999999</v>
      </c>
      <c r="I1943" s="8">
        <f t="shared" si="142"/>
        <v>8</v>
      </c>
      <c r="J1943" s="10">
        <v>90.416946350000003</v>
      </c>
      <c r="K1943" s="8">
        <f t="shared" si="143"/>
        <v>90</v>
      </c>
      <c r="L1943" s="5" t="s">
        <v>226</v>
      </c>
    </row>
    <row r="1944" spans="1:12">
      <c r="A1944" s="6">
        <v>103</v>
      </c>
      <c r="B1944" s="6">
        <v>42</v>
      </c>
      <c r="C1944" s="6">
        <v>17</v>
      </c>
      <c r="D1944" s="7">
        <v>24.294702319999999</v>
      </c>
      <c r="E1944" s="8">
        <f t="shared" si="140"/>
        <v>24</v>
      </c>
      <c r="F1944" s="7">
        <v>84.615276269999995</v>
      </c>
      <c r="G1944" s="8">
        <f t="shared" si="141"/>
        <v>85</v>
      </c>
      <c r="H1944" s="9">
        <v>6.5275416609999999</v>
      </c>
      <c r="I1944" s="8">
        <f t="shared" si="142"/>
        <v>7</v>
      </c>
      <c r="J1944" s="10">
        <v>81.059022850000005</v>
      </c>
      <c r="K1944" s="8">
        <f t="shared" si="143"/>
        <v>81</v>
      </c>
      <c r="L1944" s="5" t="s">
        <v>226</v>
      </c>
    </row>
    <row r="1945" spans="1:12">
      <c r="A1945" s="6">
        <v>133</v>
      </c>
      <c r="B1945" s="6">
        <v>50</v>
      </c>
      <c r="C1945" s="6">
        <v>25</v>
      </c>
      <c r="D1945" s="7">
        <v>25.721800420000001</v>
      </c>
      <c r="E1945" s="8">
        <f t="shared" si="140"/>
        <v>26</v>
      </c>
      <c r="F1945" s="7">
        <v>81.196662059999994</v>
      </c>
      <c r="G1945" s="8">
        <f t="shared" si="141"/>
        <v>81</v>
      </c>
      <c r="H1945" s="9">
        <v>7.5694546010000003</v>
      </c>
      <c r="I1945" s="8">
        <f t="shared" si="142"/>
        <v>8</v>
      </c>
      <c r="J1945" s="10">
        <v>99.931008210000002</v>
      </c>
      <c r="K1945" s="8">
        <f t="shared" si="143"/>
        <v>100</v>
      </c>
      <c r="L1945" s="5" t="s">
        <v>226</v>
      </c>
    </row>
    <row r="1946" spans="1:12">
      <c r="A1946" s="6">
        <v>127</v>
      </c>
      <c r="B1946" s="6">
        <v>37</v>
      </c>
      <c r="C1946" s="6">
        <v>18</v>
      </c>
      <c r="D1946" s="7">
        <v>24.876636640000001</v>
      </c>
      <c r="E1946" s="8">
        <f t="shared" si="140"/>
        <v>25</v>
      </c>
      <c r="F1946" s="7">
        <v>76.300503730000003</v>
      </c>
      <c r="G1946" s="8">
        <f t="shared" si="141"/>
        <v>76</v>
      </c>
      <c r="H1946" s="9">
        <v>7.0410655850000001</v>
      </c>
      <c r="I1946" s="8">
        <f t="shared" si="142"/>
        <v>7</v>
      </c>
      <c r="J1946" s="10">
        <v>91.9223468</v>
      </c>
      <c r="K1946" s="8">
        <f t="shared" si="143"/>
        <v>92</v>
      </c>
      <c r="L1946" s="5" t="s">
        <v>226</v>
      </c>
    </row>
    <row r="1947" spans="1:12">
      <c r="A1947" s="6">
        <v>110</v>
      </c>
      <c r="B1947" s="6">
        <v>39</v>
      </c>
      <c r="C1947" s="6">
        <v>25</v>
      </c>
      <c r="D1947" s="7">
        <v>22.60612115</v>
      </c>
      <c r="E1947" s="8">
        <f t="shared" si="140"/>
        <v>23</v>
      </c>
      <c r="F1947" s="7">
        <v>77.342640020000005</v>
      </c>
      <c r="G1947" s="8">
        <f t="shared" si="141"/>
        <v>77</v>
      </c>
      <c r="H1947" s="9">
        <v>7.2087954559999998</v>
      </c>
      <c r="I1947" s="8">
        <f t="shared" si="142"/>
        <v>7</v>
      </c>
      <c r="J1947" s="10">
        <v>75.136172290000005</v>
      </c>
      <c r="K1947" s="8">
        <f t="shared" si="143"/>
        <v>75</v>
      </c>
      <c r="L1947" s="5" t="s">
        <v>226</v>
      </c>
    </row>
    <row r="1948" spans="1:12">
      <c r="A1948" s="6">
        <v>131</v>
      </c>
      <c r="B1948" s="6">
        <v>38</v>
      </c>
      <c r="C1948" s="6">
        <v>19</v>
      </c>
      <c r="D1948" s="7">
        <v>23.86814008</v>
      </c>
      <c r="E1948" s="8">
        <f t="shared" si="140"/>
        <v>24</v>
      </c>
      <c r="F1948" s="7">
        <v>75.683397290000002</v>
      </c>
      <c r="G1948" s="8">
        <f t="shared" si="141"/>
        <v>76</v>
      </c>
      <c r="H1948" s="9">
        <v>6.8143419459999999</v>
      </c>
      <c r="I1948" s="8">
        <f t="shared" si="142"/>
        <v>7</v>
      </c>
      <c r="J1948" s="10">
        <v>90.454718499999998</v>
      </c>
      <c r="K1948" s="8">
        <f t="shared" si="143"/>
        <v>90</v>
      </c>
      <c r="L1948" s="5" t="s">
        <v>226</v>
      </c>
    </row>
    <row r="1949" spans="1:12">
      <c r="A1949" s="6">
        <v>108</v>
      </c>
      <c r="B1949" s="6">
        <v>38</v>
      </c>
      <c r="C1949" s="6">
        <v>24</v>
      </c>
      <c r="D1949" s="7">
        <v>23.410224960000001</v>
      </c>
      <c r="E1949" s="8">
        <f t="shared" si="140"/>
        <v>23</v>
      </c>
      <c r="F1949" s="7">
        <v>76.438369570000006</v>
      </c>
      <c r="G1949" s="8">
        <f t="shared" si="141"/>
        <v>76</v>
      </c>
      <c r="H1949" s="9">
        <v>7.442217061</v>
      </c>
      <c r="I1949" s="8">
        <f t="shared" si="142"/>
        <v>7</v>
      </c>
      <c r="J1949" s="10">
        <v>78.821996029999994</v>
      </c>
      <c r="K1949" s="8">
        <f t="shared" si="143"/>
        <v>79</v>
      </c>
      <c r="L1949" s="5" t="s">
        <v>226</v>
      </c>
    </row>
    <row r="1950" spans="1:12">
      <c r="A1950" s="6">
        <v>122</v>
      </c>
      <c r="B1950" s="6">
        <v>40</v>
      </c>
      <c r="C1950" s="6">
        <v>17</v>
      </c>
      <c r="D1950" s="7">
        <v>24.964407680000001</v>
      </c>
      <c r="E1950" s="8">
        <f t="shared" si="140"/>
        <v>25</v>
      </c>
      <c r="F1950" s="7">
        <v>81.316776180000005</v>
      </c>
      <c r="G1950" s="8">
        <f t="shared" si="141"/>
        <v>81</v>
      </c>
      <c r="H1950" s="9">
        <v>6.8545589570000001</v>
      </c>
      <c r="I1950" s="8">
        <f t="shared" si="142"/>
        <v>7</v>
      </c>
      <c r="J1950" s="10">
        <v>80.039958290000001</v>
      </c>
      <c r="K1950" s="8">
        <f t="shared" si="143"/>
        <v>80</v>
      </c>
      <c r="L1950" s="5" t="s">
        <v>226</v>
      </c>
    </row>
    <row r="1951" spans="1:12">
      <c r="A1951" s="6">
        <v>111</v>
      </c>
      <c r="B1951" s="6">
        <v>50</v>
      </c>
      <c r="C1951" s="6">
        <v>15</v>
      </c>
      <c r="D1951" s="7">
        <v>25.168201289999999</v>
      </c>
      <c r="E1951" s="8">
        <f t="shared" si="140"/>
        <v>25</v>
      </c>
      <c r="F1951" s="7">
        <v>80.303518150000002</v>
      </c>
      <c r="G1951" s="8">
        <f t="shared" si="141"/>
        <v>80</v>
      </c>
      <c r="H1951" s="9">
        <v>7.8845504750000002</v>
      </c>
      <c r="I1951" s="8">
        <f t="shared" si="142"/>
        <v>8</v>
      </c>
      <c r="J1951" s="10">
        <v>84.624190319999997</v>
      </c>
      <c r="K1951" s="8">
        <f t="shared" si="143"/>
        <v>85</v>
      </c>
      <c r="L1951" s="5" t="s">
        <v>226</v>
      </c>
    </row>
    <row r="1952" spans="1:12">
      <c r="A1952" s="6">
        <v>140</v>
      </c>
      <c r="B1952" s="6">
        <v>40</v>
      </c>
      <c r="C1952" s="6">
        <v>17</v>
      </c>
      <c r="D1952" s="7">
        <v>22.727671709999999</v>
      </c>
      <c r="E1952" s="8">
        <f t="shared" si="140"/>
        <v>23</v>
      </c>
      <c r="F1952" s="7">
        <v>77.075980650000005</v>
      </c>
      <c r="G1952" s="8">
        <f t="shared" si="141"/>
        <v>77</v>
      </c>
      <c r="H1952" s="9">
        <v>6.0060857859999999</v>
      </c>
      <c r="I1952" s="8">
        <f t="shared" si="142"/>
        <v>6</v>
      </c>
      <c r="J1952" s="10">
        <v>77.551763179999995</v>
      </c>
      <c r="K1952" s="8">
        <f t="shared" si="143"/>
        <v>78</v>
      </c>
      <c r="L1952" s="5" t="s">
        <v>226</v>
      </c>
    </row>
    <row r="1953" spans="1:12">
      <c r="A1953" s="6">
        <v>100</v>
      </c>
      <c r="B1953" s="6">
        <v>40</v>
      </c>
      <c r="C1953" s="6">
        <v>20</v>
      </c>
      <c r="D1953" s="7">
        <v>22.451459809999999</v>
      </c>
      <c r="E1953" s="8">
        <f t="shared" si="140"/>
        <v>22</v>
      </c>
      <c r="F1953" s="7">
        <v>76.256748740000006</v>
      </c>
      <c r="G1953" s="8">
        <f t="shared" si="141"/>
        <v>76</v>
      </c>
      <c r="H1953" s="9">
        <v>7.4320437349999997</v>
      </c>
      <c r="I1953" s="8">
        <f t="shared" si="142"/>
        <v>7</v>
      </c>
      <c r="J1953" s="10">
        <v>86.84998693</v>
      </c>
      <c r="K1953" s="8">
        <f t="shared" si="143"/>
        <v>87</v>
      </c>
      <c r="L1953" s="5" t="s">
        <v>226</v>
      </c>
    </row>
    <row r="1954" spans="1:12">
      <c r="A1954" s="6">
        <v>123</v>
      </c>
      <c r="B1954" s="6">
        <v>50</v>
      </c>
      <c r="C1954" s="6">
        <v>16</v>
      </c>
      <c r="D1954" s="7">
        <v>23.04920461</v>
      </c>
      <c r="E1954" s="8">
        <f t="shared" si="140"/>
        <v>23</v>
      </c>
      <c r="F1954" s="7">
        <v>75.538352140000001</v>
      </c>
      <c r="G1954" s="8">
        <f t="shared" si="141"/>
        <v>76</v>
      </c>
      <c r="H1954" s="9">
        <v>6.4980521080000004</v>
      </c>
      <c r="I1954" s="8">
        <f t="shared" si="142"/>
        <v>6</v>
      </c>
      <c r="J1954" s="10">
        <v>70.656442960000007</v>
      </c>
      <c r="K1954" s="8">
        <f t="shared" si="143"/>
        <v>71</v>
      </c>
      <c r="L1954" s="5" t="s">
        <v>226</v>
      </c>
    </row>
    <row r="1955" spans="1:12">
      <c r="A1955" s="6">
        <v>107</v>
      </c>
      <c r="B1955" s="6">
        <v>36</v>
      </c>
      <c r="C1955" s="6">
        <v>21</v>
      </c>
      <c r="D1955" s="7">
        <v>25.292501479999999</v>
      </c>
      <c r="E1955" s="8">
        <f t="shared" si="140"/>
        <v>25</v>
      </c>
      <c r="F1955" s="7">
        <v>75.666533349999995</v>
      </c>
      <c r="G1955" s="8">
        <f t="shared" si="141"/>
        <v>76</v>
      </c>
      <c r="H1955" s="9">
        <v>6.2052635340000002</v>
      </c>
      <c r="I1955" s="8">
        <f t="shared" si="142"/>
        <v>6</v>
      </c>
      <c r="J1955" s="10">
        <v>62.641742270000002</v>
      </c>
      <c r="K1955" s="8">
        <f t="shared" si="143"/>
        <v>63</v>
      </c>
      <c r="L1955" s="5" t="s">
        <v>226</v>
      </c>
    </row>
    <row r="1956" spans="1:12">
      <c r="A1956" s="6">
        <v>118</v>
      </c>
      <c r="B1956" s="6">
        <v>50</v>
      </c>
      <c r="C1956" s="6">
        <v>19</v>
      </c>
      <c r="D1956" s="7">
        <v>22.956040640000001</v>
      </c>
      <c r="E1956" s="8">
        <f t="shared" si="140"/>
        <v>23</v>
      </c>
      <c r="F1956" s="7">
        <v>82.337336780000001</v>
      </c>
      <c r="G1956" s="8">
        <f t="shared" si="141"/>
        <v>82</v>
      </c>
      <c r="H1956" s="9">
        <v>6.3608122270000003</v>
      </c>
      <c r="I1956" s="8">
        <f t="shared" si="142"/>
        <v>6</v>
      </c>
      <c r="J1956" s="10">
        <v>66.483393030000002</v>
      </c>
      <c r="K1956" s="8">
        <f t="shared" si="143"/>
        <v>66</v>
      </c>
      <c r="L1956" s="5" t="s">
        <v>226</v>
      </c>
    </row>
    <row r="1957" spans="1:12">
      <c r="A1957" s="6">
        <v>103</v>
      </c>
      <c r="B1957" s="6">
        <v>51</v>
      </c>
      <c r="C1957" s="6">
        <v>20</v>
      </c>
      <c r="D1957" s="7">
        <v>22.802131320000001</v>
      </c>
      <c r="E1957" s="8">
        <f t="shared" si="140"/>
        <v>23</v>
      </c>
      <c r="F1957" s="7">
        <v>84.146684469999997</v>
      </c>
      <c r="G1957" s="8">
        <f t="shared" si="141"/>
        <v>84</v>
      </c>
      <c r="H1957" s="9">
        <v>7.0466074340000002</v>
      </c>
      <c r="I1957" s="8">
        <f t="shared" si="142"/>
        <v>7</v>
      </c>
      <c r="J1957" s="10">
        <v>91.638956500000006</v>
      </c>
      <c r="K1957" s="8">
        <f t="shared" si="143"/>
        <v>92</v>
      </c>
      <c r="L1957" s="5" t="s">
        <v>226</v>
      </c>
    </row>
    <row r="1958" spans="1:12">
      <c r="A1958" s="6">
        <v>133</v>
      </c>
      <c r="B1958" s="6">
        <v>57</v>
      </c>
      <c r="C1958" s="6">
        <v>19</v>
      </c>
      <c r="D1958" s="7">
        <v>23.542347150000001</v>
      </c>
      <c r="E1958" s="8">
        <f t="shared" si="140"/>
        <v>24</v>
      </c>
      <c r="F1958" s="7">
        <v>75.982033290000004</v>
      </c>
      <c r="G1958" s="8">
        <f t="shared" si="141"/>
        <v>76</v>
      </c>
      <c r="H1958" s="9">
        <v>7.9470113659999999</v>
      </c>
      <c r="I1958" s="8">
        <f t="shared" si="142"/>
        <v>8</v>
      </c>
      <c r="J1958" s="10">
        <v>84.125367440000005</v>
      </c>
      <c r="K1958" s="8">
        <f t="shared" si="143"/>
        <v>84</v>
      </c>
      <c r="L1958" s="5" t="s">
        <v>226</v>
      </c>
    </row>
    <row r="1959" spans="1:12">
      <c r="A1959" s="6">
        <v>129</v>
      </c>
      <c r="B1959" s="6">
        <v>47</v>
      </c>
      <c r="C1959" s="6">
        <v>20</v>
      </c>
      <c r="D1959" s="7">
        <v>24.41212325</v>
      </c>
      <c r="E1959" s="8">
        <f t="shared" si="140"/>
        <v>24</v>
      </c>
      <c r="F1959" s="7">
        <v>80.803437860000003</v>
      </c>
      <c r="G1959" s="8">
        <f t="shared" si="141"/>
        <v>81</v>
      </c>
      <c r="H1959" s="9">
        <v>6.2819138580000002</v>
      </c>
      <c r="I1959" s="8">
        <f t="shared" si="142"/>
        <v>6</v>
      </c>
      <c r="J1959" s="10">
        <v>98.604573729999998</v>
      </c>
      <c r="K1959" s="8">
        <f t="shared" si="143"/>
        <v>99</v>
      </c>
      <c r="L1959" s="5" t="s">
        <v>226</v>
      </c>
    </row>
    <row r="1960" spans="1:12">
      <c r="A1960" s="6">
        <v>116</v>
      </c>
      <c r="B1960" s="6">
        <v>52</v>
      </c>
      <c r="C1960" s="6">
        <v>19</v>
      </c>
      <c r="D1960" s="7">
        <v>22.94276687</v>
      </c>
      <c r="E1960" s="8">
        <f t="shared" si="140"/>
        <v>23</v>
      </c>
      <c r="F1960" s="7">
        <v>75.371706119999999</v>
      </c>
      <c r="G1960" s="8">
        <f t="shared" si="141"/>
        <v>75</v>
      </c>
      <c r="H1960" s="9">
        <v>6.1145258770000002</v>
      </c>
      <c r="I1960" s="8">
        <f t="shared" si="142"/>
        <v>6</v>
      </c>
      <c r="J1960" s="10">
        <v>67.080225740000003</v>
      </c>
      <c r="K1960" s="8">
        <f t="shared" si="143"/>
        <v>67</v>
      </c>
      <c r="L1960" s="5" t="s">
        <v>226</v>
      </c>
    </row>
    <row r="1961" spans="1:12">
      <c r="A1961" s="6">
        <v>114</v>
      </c>
      <c r="B1961" s="6">
        <v>40</v>
      </c>
      <c r="C1961" s="6">
        <v>23</v>
      </c>
      <c r="D1961" s="7">
        <v>25.53676123</v>
      </c>
      <c r="E1961" s="8">
        <f t="shared" si="140"/>
        <v>26</v>
      </c>
      <c r="F1961" s="7">
        <v>81.136687159999994</v>
      </c>
      <c r="G1961" s="8">
        <f t="shared" si="141"/>
        <v>81</v>
      </c>
      <c r="H1961" s="9">
        <v>6.7539780609999998</v>
      </c>
      <c r="I1961" s="8">
        <f t="shared" si="142"/>
        <v>7</v>
      </c>
      <c r="J1961" s="10">
        <v>95.426259900000005</v>
      </c>
      <c r="K1961" s="8">
        <f t="shared" si="143"/>
        <v>95</v>
      </c>
      <c r="L1961" s="5" t="s">
        <v>226</v>
      </c>
    </row>
    <row r="1962" spans="1:12">
      <c r="A1962" s="6">
        <v>131</v>
      </c>
      <c r="B1962" s="6">
        <v>60</v>
      </c>
      <c r="C1962" s="6">
        <v>17</v>
      </c>
      <c r="D1962" s="7">
        <v>25.320237169999999</v>
      </c>
      <c r="E1962" s="8">
        <f t="shared" si="140"/>
        <v>25</v>
      </c>
      <c r="F1962" s="7">
        <v>81.794759170000006</v>
      </c>
      <c r="G1962" s="8">
        <f t="shared" si="141"/>
        <v>82</v>
      </c>
      <c r="H1962" s="9">
        <v>7.4250413159999997</v>
      </c>
      <c r="I1962" s="8">
        <f t="shared" si="142"/>
        <v>7</v>
      </c>
      <c r="J1962" s="10">
        <v>83.465325469999996</v>
      </c>
      <c r="K1962" s="8">
        <f t="shared" si="143"/>
        <v>83</v>
      </c>
      <c r="L1962" s="5" t="s">
        <v>226</v>
      </c>
    </row>
    <row r="1963" spans="1:12">
      <c r="A1963" s="6">
        <v>107</v>
      </c>
      <c r="B1963" s="6">
        <v>43</v>
      </c>
      <c r="C1963" s="6">
        <v>18</v>
      </c>
      <c r="D1963" s="7">
        <v>22.426732999999999</v>
      </c>
      <c r="E1963" s="8">
        <f t="shared" si="140"/>
        <v>22</v>
      </c>
      <c r="F1963" s="7">
        <v>81.534807990000004</v>
      </c>
      <c r="G1963" s="8">
        <f t="shared" si="141"/>
        <v>82</v>
      </c>
      <c r="H1963" s="9">
        <v>6.7451043940000002</v>
      </c>
      <c r="I1963" s="8">
        <f t="shared" si="142"/>
        <v>7</v>
      </c>
      <c r="J1963" s="10">
        <v>65.544758119999997</v>
      </c>
      <c r="K1963" s="8">
        <f t="shared" si="143"/>
        <v>66</v>
      </c>
      <c r="L1963" s="5" t="s">
        <v>226</v>
      </c>
    </row>
    <row r="1964" spans="1:12">
      <c r="A1964" s="6">
        <v>123</v>
      </c>
      <c r="B1964" s="6">
        <v>44</v>
      </c>
      <c r="C1964" s="6">
        <v>21</v>
      </c>
      <c r="D1964" s="7">
        <v>25.78544484</v>
      </c>
      <c r="E1964" s="8">
        <f t="shared" si="140"/>
        <v>26</v>
      </c>
      <c r="F1964" s="7">
        <v>75.005393240000004</v>
      </c>
      <c r="G1964" s="8">
        <f t="shared" si="141"/>
        <v>75</v>
      </c>
      <c r="H1964" s="9">
        <v>7.6411165690000002</v>
      </c>
      <c r="I1964" s="8">
        <f t="shared" si="142"/>
        <v>8</v>
      </c>
      <c r="J1964" s="10">
        <v>91.395788609999997</v>
      </c>
      <c r="K1964" s="8">
        <f t="shared" si="143"/>
        <v>91</v>
      </c>
      <c r="L1964" s="5" t="s">
        <v>226</v>
      </c>
    </row>
    <row r="1965" spans="1:12">
      <c r="A1965" s="6">
        <v>112</v>
      </c>
      <c r="B1965" s="6">
        <v>49</v>
      </c>
      <c r="C1965" s="6">
        <v>25</v>
      </c>
      <c r="D1965" s="7">
        <v>25.689595319999999</v>
      </c>
      <c r="E1965" s="8">
        <f t="shared" si="140"/>
        <v>26</v>
      </c>
      <c r="F1965" s="7">
        <v>77.906210479999999</v>
      </c>
      <c r="G1965" s="8">
        <f t="shared" si="141"/>
        <v>78</v>
      </c>
      <c r="H1965" s="9">
        <v>6.4701354780000004</v>
      </c>
      <c r="I1965" s="8">
        <f t="shared" si="142"/>
        <v>6</v>
      </c>
      <c r="J1965" s="10">
        <v>66.194267870000004</v>
      </c>
      <c r="K1965" s="8">
        <f t="shared" si="143"/>
        <v>66</v>
      </c>
      <c r="L1965" s="5" t="s">
        <v>226</v>
      </c>
    </row>
    <row r="1966" spans="1:12">
      <c r="A1966" s="6">
        <v>119</v>
      </c>
      <c r="B1966" s="6">
        <v>44</v>
      </c>
      <c r="C1966" s="6">
        <v>15</v>
      </c>
      <c r="D1966" s="7">
        <v>22.145936880000001</v>
      </c>
      <c r="E1966" s="8">
        <f t="shared" si="140"/>
        <v>22</v>
      </c>
      <c r="F1966" s="7">
        <v>82.859754899999999</v>
      </c>
      <c r="G1966" s="8">
        <f t="shared" si="141"/>
        <v>83</v>
      </c>
      <c r="H1966" s="9">
        <v>7.0919923650000003</v>
      </c>
      <c r="I1966" s="8">
        <f t="shared" si="142"/>
        <v>7</v>
      </c>
      <c r="J1966" s="10">
        <v>60.653817189999998</v>
      </c>
      <c r="K1966" s="8">
        <f t="shared" si="143"/>
        <v>61</v>
      </c>
      <c r="L1966" s="5" t="s">
        <v>226</v>
      </c>
    </row>
    <row r="1967" spans="1:12">
      <c r="A1967" s="6">
        <v>130</v>
      </c>
      <c r="B1967" s="6">
        <v>59</v>
      </c>
      <c r="C1967" s="6">
        <v>19</v>
      </c>
      <c r="D1967" s="7">
        <v>25.072787120000001</v>
      </c>
      <c r="E1967" s="8">
        <f t="shared" si="140"/>
        <v>25</v>
      </c>
      <c r="F1967" s="7">
        <v>82.502579089999998</v>
      </c>
      <c r="G1967" s="8">
        <f t="shared" si="141"/>
        <v>83</v>
      </c>
      <c r="H1967" s="9">
        <v>6.5204037939999999</v>
      </c>
      <c r="I1967" s="8">
        <f t="shared" si="142"/>
        <v>7</v>
      </c>
      <c r="J1967" s="10">
        <v>93.510426839999994</v>
      </c>
      <c r="K1967" s="8">
        <f t="shared" si="143"/>
        <v>94</v>
      </c>
      <c r="L1967" s="5" t="s">
        <v>226</v>
      </c>
    </row>
    <row r="1968" spans="1:12">
      <c r="A1968" s="6">
        <v>127</v>
      </c>
      <c r="B1968" s="6">
        <v>53</v>
      </c>
      <c r="C1968" s="6">
        <v>24</v>
      </c>
      <c r="D1968" s="7">
        <v>22.21506982</v>
      </c>
      <c r="E1968" s="8">
        <f t="shared" si="140"/>
        <v>22</v>
      </c>
      <c r="F1968" s="7">
        <v>76.178519320000007</v>
      </c>
      <c r="G1968" s="8">
        <f t="shared" si="141"/>
        <v>76</v>
      </c>
      <c r="H1968" s="9">
        <v>6.127939628</v>
      </c>
      <c r="I1968" s="8">
        <f t="shared" si="142"/>
        <v>6</v>
      </c>
      <c r="J1968" s="10">
        <v>70.405576120000006</v>
      </c>
      <c r="K1968" s="8">
        <f t="shared" si="143"/>
        <v>70</v>
      </c>
      <c r="L1968" s="5" t="s">
        <v>226</v>
      </c>
    </row>
    <row r="1969" spans="1:12">
      <c r="A1969" s="6">
        <v>134</v>
      </c>
      <c r="B1969" s="6">
        <v>52</v>
      </c>
      <c r="C1969" s="6">
        <v>18</v>
      </c>
      <c r="D1969" s="7">
        <v>23.964312899999999</v>
      </c>
      <c r="E1969" s="8">
        <f t="shared" si="140"/>
        <v>24</v>
      </c>
      <c r="F1969" s="7">
        <v>76.591759370000005</v>
      </c>
      <c r="G1969" s="8">
        <f t="shared" si="141"/>
        <v>77</v>
      </c>
      <c r="H1969" s="9">
        <v>7.9946795069999999</v>
      </c>
      <c r="I1969" s="8">
        <f t="shared" si="142"/>
        <v>8</v>
      </c>
      <c r="J1969" s="10">
        <v>76.130906449999998</v>
      </c>
      <c r="K1969" s="8">
        <f t="shared" si="143"/>
        <v>76</v>
      </c>
      <c r="L1969" s="5" t="s">
        <v>226</v>
      </c>
    </row>
    <row r="1970" spans="1:12">
      <c r="A1970" s="6">
        <v>109</v>
      </c>
      <c r="B1970" s="6">
        <v>36</v>
      </c>
      <c r="C1970" s="6">
        <v>18</v>
      </c>
      <c r="D1970" s="7">
        <v>25.400592270000001</v>
      </c>
      <c r="E1970" s="8">
        <f t="shared" si="140"/>
        <v>25</v>
      </c>
      <c r="F1970" s="7">
        <v>76.532379649999996</v>
      </c>
      <c r="G1970" s="8">
        <f t="shared" si="141"/>
        <v>77</v>
      </c>
      <c r="H1970" s="9">
        <v>7.524707577</v>
      </c>
      <c r="I1970" s="8">
        <f t="shared" si="142"/>
        <v>8</v>
      </c>
      <c r="J1970" s="10">
        <v>62.5138867</v>
      </c>
      <c r="K1970" s="8">
        <f t="shared" si="143"/>
        <v>63</v>
      </c>
      <c r="L1970" s="5" t="s">
        <v>226</v>
      </c>
    </row>
    <row r="1971" spans="1:12">
      <c r="A1971" s="6">
        <v>100</v>
      </c>
      <c r="B1971" s="6">
        <v>48</v>
      </c>
      <c r="C1971" s="6">
        <v>17</v>
      </c>
      <c r="D1971" s="7">
        <v>23.780512300000002</v>
      </c>
      <c r="E1971" s="8">
        <f t="shared" si="140"/>
        <v>24</v>
      </c>
      <c r="F1971" s="7">
        <v>83.03878838</v>
      </c>
      <c r="G1971" s="8">
        <f t="shared" si="141"/>
        <v>83</v>
      </c>
      <c r="H1971" s="9">
        <v>7.8278778180000002</v>
      </c>
      <c r="I1971" s="8">
        <f t="shared" si="142"/>
        <v>8</v>
      </c>
      <c r="J1971" s="10">
        <v>66.265559039999999</v>
      </c>
      <c r="K1971" s="8">
        <f t="shared" si="143"/>
        <v>66</v>
      </c>
      <c r="L1971" s="5" t="s">
        <v>226</v>
      </c>
    </row>
    <row r="1972" spans="1:12">
      <c r="A1972" s="6">
        <v>132</v>
      </c>
      <c r="B1972" s="6">
        <v>52</v>
      </c>
      <c r="C1972" s="6">
        <v>19</v>
      </c>
      <c r="D1972" s="7">
        <v>24.164023220000001</v>
      </c>
      <c r="E1972" s="8">
        <f t="shared" si="140"/>
        <v>24</v>
      </c>
      <c r="F1972" s="7">
        <v>76.743389699999994</v>
      </c>
      <c r="G1972" s="8">
        <f t="shared" si="141"/>
        <v>77</v>
      </c>
      <c r="H1972" s="9">
        <v>6.4366917639999999</v>
      </c>
      <c r="I1972" s="8">
        <f t="shared" si="142"/>
        <v>6</v>
      </c>
      <c r="J1972" s="10">
        <v>61.946260510000002</v>
      </c>
      <c r="K1972" s="8">
        <f t="shared" si="143"/>
        <v>62</v>
      </c>
      <c r="L1972" s="5" t="s">
        <v>226</v>
      </c>
    </row>
    <row r="1973" spans="1:12">
      <c r="A1973" s="6">
        <v>102</v>
      </c>
      <c r="B1973" s="6">
        <v>37</v>
      </c>
      <c r="C1973" s="6">
        <v>25</v>
      </c>
      <c r="D1973" s="7">
        <v>25.314684629999999</v>
      </c>
      <c r="E1973" s="8">
        <f t="shared" si="140"/>
        <v>25</v>
      </c>
      <c r="F1973" s="7">
        <v>77.917571210000006</v>
      </c>
      <c r="G1973" s="8">
        <f t="shared" si="141"/>
        <v>78</v>
      </c>
      <c r="H1973" s="9">
        <v>5.9079308990000001</v>
      </c>
      <c r="I1973" s="8">
        <f t="shared" si="142"/>
        <v>6</v>
      </c>
      <c r="J1973" s="10">
        <v>72.829021089999998</v>
      </c>
      <c r="K1973" s="8">
        <f t="shared" si="143"/>
        <v>73</v>
      </c>
      <c r="L1973" s="5" t="s">
        <v>226</v>
      </c>
    </row>
    <row r="1974" spans="1:12">
      <c r="A1974" s="6">
        <v>111</v>
      </c>
      <c r="B1974" s="6">
        <v>39</v>
      </c>
      <c r="C1974" s="6">
        <v>22</v>
      </c>
      <c r="D1974" s="7">
        <v>22.603615569999999</v>
      </c>
      <c r="E1974" s="8">
        <f t="shared" si="140"/>
        <v>23</v>
      </c>
      <c r="F1974" s="7">
        <v>80.350904600000007</v>
      </c>
      <c r="G1974" s="8">
        <f t="shared" si="141"/>
        <v>80</v>
      </c>
      <c r="H1974" s="9">
        <v>6.1350250060000002</v>
      </c>
      <c r="I1974" s="8">
        <f t="shared" si="142"/>
        <v>6</v>
      </c>
      <c r="J1974" s="10">
        <v>88.573955049999995</v>
      </c>
      <c r="K1974" s="8">
        <f t="shared" si="143"/>
        <v>89</v>
      </c>
      <c r="L1974" s="5" t="s">
        <v>226</v>
      </c>
    </row>
    <row r="1975" spans="1:12">
      <c r="A1975" s="6">
        <v>117</v>
      </c>
      <c r="B1975" s="6">
        <v>51</v>
      </c>
      <c r="C1975" s="6">
        <v>15</v>
      </c>
      <c r="D1975" s="7">
        <v>22.953571499999999</v>
      </c>
      <c r="E1975" s="8">
        <f t="shared" si="140"/>
        <v>23</v>
      </c>
      <c r="F1975" s="7">
        <v>78.71555832</v>
      </c>
      <c r="G1975" s="8">
        <f t="shared" si="141"/>
        <v>79</v>
      </c>
      <c r="H1975" s="9">
        <v>6.0445565940000003</v>
      </c>
      <c r="I1975" s="8">
        <f t="shared" si="142"/>
        <v>6</v>
      </c>
      <c r="J1975" s="10">
        <v>99.75336197</v>
      </c>
      <c r="K1975" s="8">
        <f t="shared" si="143"/>
        <v>100</v>
      </c>
      <c r="L1975" s="5" t="s">
        <v>226</v>
      </c>
    </row>
    <row r="1976" spans="1:12">
      <c r="A1976" s="6">
        <v>136</v>
      </c>
      <c r="B1976" s="6">
        <v>36</v>
      </c>
      <c r="C1976" s="6">
        <v>24</v>
      </c>
      <c r="D1976" s="7">
        <v>22.744469760000001</v>
      </c>
      <c r="E1976" s="8">
        <f t="shared" si="140"/>
        <v>23</v>
      </c>
      <c r="F1976" s="7">
        <v>80.411984579999995</v>
      </c>
      <c r="G1976" s="8">
        <f t="shared" si="141"/>
        <v>80</v>
      </c>
      <c r="H1976" s="9">
        <v>7.5978195800000004</v>
      </c>
      <c r="I1976" s="8">
        <f t="shared" si="142"/>
        <v>8</v>
      </c>
      <c r="J1976" s="10">
        <v>90.073266329999996</v>
      </c>
      <c r="K1976" s="8">
        <f t="shared" si="143"/>
        <v>90</v>
      </c>
      <c r="L1976" s="5" t="s">
        <v>226</v>
      </c>
    </row>
    <row r="1977" spans="1:12">
      <c r="A1977" s="6">
        <v>134</v>
      </c>
      <c r="B1977" s="6">
        <v>56</v>
      </c>
      <c r="C1977" s="6">
        <v>18</v>
      </c>
      <c r="D1977" s="7">
        <v>23.808346109999999</v>
      </c>
      <c r="E1977" s="8">
        <f t="shared" si="140"/>
        <v>24</v>
      </c>
      <c r="F1977" s="7">
        <v>83.919026049999999</v>
      </c>
      <c r="G1977" s="8">
        <f t="shared" si="141"/>
        <v>84</v>
      </c>
      <c r="H1977" s="9">
        <v>6.6912681039999997</v>
      </c>
      <c r="I1977" s="8">
        <f t="shared" si="142"/>
        <v>7</v>
      </c>
      <c r="J1977" s="10">
        <v>70.97358303</v>
      </c>
      <c r="K1977" s="8">
        <f t="shared" si="143"/>
        <v>71</v>
      </c>
      <c r="L1977" s="5" t="s">
        <v>226</v>
      </c>
    </row>
    <row r="1978" spans="1:12">
      <c r="A1978" s="6">
        <v>112</v>
      </c>
      <c r="B1978" s="6">
        <v>54</v>
      </c>
      <c r="C1978" s="6">
        <v>15</v>
      </c>
      <c r="D1978" s="7">
        <v>25.462287920000001</v>
      </c>
      <c r="E1978" s="8">
        <f t="shared" si="140"/>
        <v>25</v>
      </c>
      <c r="F1978" s="7">
        <v>81.566418909999996</v>
      </c>
      <c r="G1978" s="8">
        <f t="shared" si="141"/>
        <v>82</v>
      </c>
      <c r="H1978" s="9">
        <v>6.1754923059999998</v>
      </c>
      <c r="I1978" s="8">
        <f t="shared" si="142"/>
        <v>6</v>
      </c>
      <c r="J1978" s="10">
        <v>76.885824839999998</v>
      </c>
      <c r="K1978" s="8">
        <f t="shared" si="143"/>
        <v>77</v>
      </c>
      <c r="L1978" s="5" t="s">
        <v>226</v>
      </c>
    </row>
    <row r="1979" spans="1:12">
      <c r="A1979" s="6">
        <v>105</v>
      </c>
      <c r="B1979" s="6">
        <v>56</v>
      </c>
      <c r="C1979" s="6">
        <v>15</v>
      </c>
      <c r="D1979" s="7">
        <v>25.96779712</v>
      </c>
      <c r="E1979" s="8">
        <f t="shared" si="140"/>
        <v>26</v>
      </c>
      <c r="F1979" s="7">
        <v>81.979042820000004</v>
      </c>
      <c r="G1979" s="8">
        <f t="shared" si="141"/>
        <v>82</v>
      </c>
      <c r="H1979" s="9">
        <v>7.2723162090000004</v>
      </c>
      <c r="I1979" s="8">
        <f t="shared" si="142"/>
        <v>7</v>
      </c>
      <c r="J1979" s="10">
        <v>74.141690429999997</v>
      </c>
      <c r="K1979" s="8">
        <f t="shared" si="143"/>
        <v>74</v>
      </c>
      <c r="L1979" s="5" t="s">
        <v>226</v>
      </c>
    </row>
    <row r="1980" spans="1:12">
      <c r="A1980" s="6">
        <v>140</v>
      </c>
      <c r="B1980" s="6">
        <v>45</v>
      </c>
      <c r="C1980" s="6">
        <v>15</v>
      </c>
      <c r="D1980" s="7">
        <v>25.5308271</v>
      </c>
      <c r="E1980" s="8">
        <f t="shared" si="140"/>
        <v>26</v>
      </c>
      <c r="F1980" s="7">
        <v>80.046627560000005</v>
      </c>
      <c r="G1980" s="8">
        <f t="shared" si="141"/>
        <v>80</v>
      </c>
      <c r="H1980" s="9">
        <v>5.8010475450000003</v>
      </c>
      <c r="I1980" s="8">
        <f t="shared" si="142"/>
        <v>6</v>
      </c>
      <c r="J1980" s="10">
        <v>99.395571509999996</v>
      </c>
      <c r="K1980" s="8">
        <f t="shared" si="143"/>
        <v>99</v>
      </c>
      <c r="L1980" s="5" t="s">
        <v>226</v>
      </c>
    </row>
    <row r="1981" spans="1:12">
      <c r="A1981" s="6">
        <v>126</v>
      </c>
      <c r="B1981" s="6">
        <v>46</v>
      </c>
      <c r="C1981" s="6">
        <v>25</v>
      </c>
      <c r="D1981" s="7">
        <v>24.438473989999999</v>
      </c>
      <c r="E1981" s="8">
        <f t="shared" si="140"/>
        <v>24</v>
      </c>
      <c r="F1981" s="7">
        <v>81.698017289999996</v>
      </c>
      <c r="G1981" s="8">
        <f t="shared" si="141"/>
        <v>82</v>
      </c>
      <c r="H1981" s="9">
        <v>6.7574579430000004</v>
      </c>
      <c r="I1981" s="8">
        <f t="shared" si="142"/>
        <v>7</v>
      </c>
      <c r="J1981" s="10">
        <v>60.796458520000002</v>
      </c>
      <c r="K1981" s="8">
        <f t="shared" si="143"/>
        <v>61</v>
      </c>
      <c r="L1981" s="5" t="s">
        <v>226</v>
      </c>
    </row>
    <row r="1982" spans="1:12">
      <c r="A1982" s="6">
        <v>106</v>
      </c>
      <c r="B1982" s="6">
        <v>49</v>
      </c>
      <c r="C1982" s="6">
        <v>24</v>
      </c>
      <c r="D1982" s="7">
        <v>23.038878650000001</v>
      </c>
      <c r="E1982" s="8">
        <f t="shared" si="140"/>
        <v>23</v>
      </c>
      <c r="F1982" s="7">
        <v>76.470397719999994</v>
      </c>
      <c r="G1982" s="8">
        <f t="shared" si="141"/>
        <v>76</v>
      </c>
      <c r="H1982" s="9">
        <v>6.9833955730000001</v>
      </c>
      <c r="I1982" s="8">
        <f t="shared" si="142"/>
        <v>7</v>
      </c>
      <c r="J1982" s="10">
        <v>90.647706990000003</v>
      </c>
      <c r="K1982" s="8">
        <f t="shared" si="143"/>
        <v>91</v>
      </c>
      <c r="L1982" s="5" t="s">
        <v>226</v>
      </c>
    </row>
    <row r="1983" spans="1:12">
      <c r="A1983" s="6">
        <v>121</v>
      </c>
      <c r="B1983" s="6">
        <v>53</v>
      </c>
      <c r="C1983" s="6">
        <v>19</v>
      </c>
      <c r="D1983" s="7">
        <v>23.513086529999999</v>
      </c>
      <c r="E1983" s="8">
        <f t="shared" si="140"/>
        <v>24</v>
      </c>
      <c r="F1983" s="7">
        <v>76.726214290000001</v>
      </c>
      <c r="G1983" s="8">
        <f t="shared" si="141"/>
        <v>77</v>
      </c>
      <c r="H1983" s="9">
        <v>7.9768894980000002</v>
      </c>
      <c r="I1983" s="8">
        <f t="shared" si="142"/>
        <v>8</v>
      </c>
      <c r="J1983" s="10">
        <v>80.11272117</v>
      </c>
      <c r="K1983" s="8">
        <f t="shared" si="143"/>
        <v>80</v>
      </c>
      <c r="L1983" s="5" t="s">
        <v>226</v>
      </c>
    </row>
    <row r="1984" spans="1:12">
      <c r="A1984" s="6">
        <v>108</v>
      </c>
      <c r="B1984" s="6">
        <v>60</v>
      </c>
      <c r="C1984" s="6">
        <v>17</v>
      </c>
      <c r="D1984" s="7">
        <v>22.75805656</v>
      </c>
      <c r="E1984" s="8">
        <f t="shared" si="140"/>
        <v>23</v>
      </c>
      <c r="F1984" s="7">
        <v>76.757683560000004</v>
      </c>
      <c r="G1984" s="8">
        <f t="shared" si="141"/>
        <v>77</v>
      </c>
      <c r="H1984" s="9">
        <v>6.5589025879999996</v>
      </c>
      <c r="I1984" s="8">
        <f t="shared" si="142"/>
        <v>7</v>
      </c>
      <c r="J1984" s="10">
        <v>97.766006189999999</v>
      </c>
      <c r="K1984" s="8">
        <f t="shared" si="143"/>
        <v>98</v>
      </c>
      <c r="L1984" s="5" t="s">
        <v>226</v>
      </c>
    </row>
    <row r="1985" spans="1:12">
      <c r="A1985" s="6">
        <v>116</v>
      </c>
      <c r="B1985" s="6">
        <v>56</v>
      </c>
      <c r="C1985" s="6">
        <v>17</v>
      </c>
      <c r="D1985" s="7">
        <v>24.71252544</v>
      </c>
      <c r="E1985" s="8">
        <f t="shared" si="140"/>
        <v>25</v>
      </c>
      <c r="F1985" s="7">
        <v>77.7293114</v>
      </c>
      <c r="G1985" s="8">
        <f t="shared" si="141"/>
        <v>78</v>
      </c>
      <c r="H1985" s="9">
        <v>7.9790903650000002</v>
      </c>
      <c r="I1985" s="8">
        <f t="shared" si="142"/>
        <v>8</v>
      </c>
      <c r="J1985" s="10">
        <v>85.249633020000005</v>
      </c>
      <c r="K1985" s="8">
        <f t="shared" si="143"/>
        <v>85</v>
      </c>
      <c r="L1985" s="5" t="s">
        <v>226</v>
      </c>
    </row>
    <row r="1986" spans="1:12">
      <c r="A1986" s="6">
        <v>100</v>
      </c>
      <c r="B1986" s="6">
        <v>52</v>
      </c>
      <c r="C1986" s="6">
        <v>19</v>
      </c>
      <c r="D1986" s="7">
        <v>23.459690930000001</v>
      </c>
      <c r="E1986" s="8">
        <f t="shared" si="140"/>
        <v>23</v>
      </c>
      <c r="F1986" s="7">
        <v>82.447774679999995</v>
      </c>
      <c r="G1986" s="8">
        <f t="shared" si="141"/>
        <v>82</v>
      </c>
      <c r="H1986" s="9">
        <v>7.9035286730000003</v>
      </c>
      <c r="I1986" s="8">
        <f t="shared" si="142"/>
        <v>8</v>
      </c>
      <c r="J1986" s="10">
        <v>93.50153555</v>
      </c>
      <c r="K1986" s="8">
        <f t="shared" si="143"/>
        <v>94</v>
      </c>
      <c r="L1986" s="5" t="s">
        <v>226</v>
      </c>
    </row>
    <row r="1987" spans="1:12">
      <c r="A1987" s="6">
        <v>129</v>
      </c>
      <c r="B1987" s="6">
        <v>43</v>
      </c>
      <c r="C1987" s="6">
        <v>16</v>
      </c>
      <c r="D1987" s="7">
        <v>25.550370399999998</v>
      </c>
      <c r="E1987" s="8">
        <f t="shared" ref="E1987:E2050" si="144">ROUND(D1987, 0)</f>
        <v>26</v>
      </c>
      <c r="F1987" s="7">
        <v>77.850556209999993</v>
      </c>
      <c r="G1987" s="8">
        <f t="shared" ref="G1987:G2050" si="145">ROUND(F1987, 0)</f>
        <v>78</v>
      </c>
      <c r="H1987" s="9">
        <v>6.7321094800000001</v>
      </c>
      <c r="I1987" s="8">
        <f t="shared" ref="I1987:I2050" si="146">ROUND(H1987, 0)</f>
        <v>7</v>
      </c>
      <c r="J1987" s="10">
        <v>78.584884840000001</v>
      </c>
      <c r="K1987" s="8">
        <f t="shared" ref="K1987:K2050" si="147">ROUND(J1987, 0)</f>
        <v>79</v>
      </c>
      <c r="L1987" s="5" t="s">
        <v>226</v>
      </c>
    </row>
    <row r="1988" spans="1:12">
      <c r="A1988" s="6">
        <v>118</v>
      </c>
      <c r="B1988" s="6">
        <v>44</v>
      </c>
      <c r="C1988" s="6">
        <v>23</v>
      </c>
      <c r="D1988" s="7">
        <v>22.08458267</v>
      </c>
      <c r="E1988" s="8">
        <f t="shared" si="144"/>
        <v>22</v>
      </c>
      <c r="F1988" s="7">
        <v>82.829041430000004</v>
      </c>
      <c r="G1988" s="8">
        <f t="shared" si="145"/>
        <v>83</v>
      </c>
      <c r="H1988" s="9">
        <v>6.6916904759999998</v>
      </c>
      <c r="I1988" s="8">
        <f t="shared" si="146"/>
        <v>7</v>
      </c>
      <c r="J1988" s="10">
        <v>67.064597770000006</v>
      </c>
      <c r="K1988" s="8">
        <f t="shared" si="147"/>
        <v>67</v>
      </c>
      <c r="L1988" s="5" t="s">
        <v>226</v>
      </c>
    </row>
    <row r="1989" spans="1:12">
      <c r="A1989" s="6">
        <v>117</v>
      </c>
      <c r="B1989" s="6">
        <v>43</v>
      </c>
      <c r="C1989" s="6">
        <v>25</v>
      </c>
      <c r="D1989" s="7">
        <v>24.68854799</v>
      </c>
      <c r="E1989" s="8">
        <f t="shared" si="144"/>
        <v>25</v>
      </c>
      <c r="F1989" s="7">
        <v>78.51206972</v>
      </c>
      <c r="G1989" s="8">
        <f t="shared" si="145"/>
        <v>79</v>
      </c>
      <c r="H1989" s="9">
        <v>7.8398492979999999</v>
      </c>
      <c r="I1989" s="8">
        <f t="shared" si="146"/>
        <v>8</v>
      </c>
      <c r="J1989" s="10">
        <v>69.311535660000004</v>
      </c>
      <c r="K1989" s="8">
        <f t="shared" si="147"/>
        <v>69</v>
      </c>
      <c r="L1989" s="5" t="s">
        <v>226</v>
      </c>
    </row>
    <row r="1990" spans="1:12">
      <c r="A1990" s="6">
        <v>126</v>
      </c>
      <c r="B1990" s="6">
        <v>37</v>
      </c>
      <c r="C1990" s="6">
        <v>21</v>
      </c>
      <c r="D1990" s="7">
        <v>25.849972690000001</v>
      </c>
      <c r="E1990" s="8">
        <f t="shared" si="144"/>
        <v>26</v>
      </c>
      <c r="F1990" s="7">
        <v>84.168552309999995</v>
      </c>
      <c r="G1990" s="8">
        <f t="shared" si="145"/>
        <v>84</v>
      </c>
      <c r="H1990" s="9">
        <v>6.6144858800000002</v>
      </c>
      <c r="I1990" s="8">
        <f t="shared" si="146"/>
        <v>7</v>
      </c>
      <c r="J1990" s="10">
        <v>77.034212490000002</v>
      </c>
      <c r="K1990" s="8">
        <f t="shared" si="147"/>
        <v>77</v>
      </c>
      <c r="L1990" s="5" t="s">
        <v>226</v>
      </c>
    </row>
    <row r="1991" spans="1:12">
      <c r="A1991" s="6">
        <v>120</v>
      </c>
      <c r="B1991" s="6">
        <v>48</v>
      </c>
      <c r="C1991" s="6">
        <v>16</v>
      </c>
      <c r="D1991" s="7">
        <v>22.460544779999999</v>
      </c>
      <c r="E1991" s="8">
        <f t="shared" si="144"/>
        <v>22</v>
      </c>
      <c r="F1991" s="7">
        <v>75.409892450000001</v>
      </c>
      <c r="G1991" s="8">
        <f t="shared" si="145"/>
        <v>75</v>
      </c>
      <c r="H1991" s="9">
        <v>7.4569718160000003</v>
      </c>
      <c r="I1991" s="8">
        <f t="shared" si="146"/>
        <v>7</v>
      </c>
      <c r="J1991" s="10">
        <v>71.854360779999993</v>
      </c>
      <c r="K1991" s="8">
        <f t="shared" si="147"/>
        <v>72</v>
      </c>
      <c r="L1991" s="5" t="s">
        <v>226</v>
      </c>
    </row>
    <row r="1992" spans="1:12">
      <c r="A1992" s="6">
        <v>102</v>
      </c>
      <c r="B1992" s="6">
        <v>45</v>
      </c>
      <c r="C1992" s="6">
        <v>16</v>
      </c>
      <c r="D1992" s="7">
        <v>23.65629976</v>
      </c>
      <c r="E1992" s="8">
        <f t="shared" si="144"/>
        <v>24</v>
      </c>
      <c r="F1992" s="7">
        <v>77.524259869999995</v>
      </c>
      <c r="G1992" s="8">
        <f t="shared" si="145"/>
        <v>78</v>
      </c>
      <c r="H1992" s="9">
        <v>7.2942193</v>
      </c>
      <c r="I1992" s="8">
        <f t="shared" si="146"/>
        <v>7</v>
      </c>
      <c r="J1992" s="10">
        <v>74.898499400000006</v>
      </c>
      <c r="K1992" s="8">
        <f t="shared" si="147"/>
        <v>75</v>
      </c>
      <c r="L1992" s="5" t="s">
        <v>226</v>
      </c>
    </row>
    <row r="1993" spans="1:12">
      <c r="A1993" s="6">
        <v>131</v>
      </c>
      <c r="B1993" s="6">
        <v>56</v>
      </c>
      <c r="C1993" s="6">
        <v>20</v>
      </c>
      <c r="D1993" s="7">
        <v>22.008170880000002</v>
      </c>
      <c r="E1993" s="8">
        <f t="shared" si="144"/>
        <v>22</v>
      </c>
      <c r="F1993" s="7">
        <v>81.83896111</v>
      </c>
      <c r="G1993" s="8">
        <f t="shared" si="145"/>
        <v>82</v>
      </c>
      <c r="H1993" s="9">
        <v>7.7626478749999999</v>
      </c>
      <c r="I1993" s="8">
        <f t="shared" si="146"/>
        <v>8</v>
      </c>
      <c r="J1993" s="10">
        <v>92.236452490000005</v>
      </c>
      <c r="K1993" s="8">
        <f t="shared" si="147"/>
        <v>92</v>
      </c>
      <c r="L1993" s="5" t="s">
        <v>226</v>
      </c>
    </row>
    <row r="1994" spans="1:12">
      <c r="A1994" s="6">
        <v>114</v>
      </c>
      <c r="B1994" s="6">
        <v>40</v>
      </c>
      <c r="C1994" s="6">
        <v>17</v>
      </c>
      <c r="D1994" s="7">
        <v>24.326304610000001</v>
      </c>
      <c r="E1994" s="8">
        <f t="shared" si="144"/>
        <v>24</v>
      </c>
      <c r="F1994" s="7">
        <v>80.134564040000001</v>
      </c>
      <c r="G1994" s="8">
        <f t="shared" si="145"/>
        <v>80</v>
      </c>
      <c r="H1994" s="9">
        <v>6.3634061019999999</v>
      </c>
      <c r="I1994" s="8">
        <f t="shared" si="146"/>
        <v>6</v>
      </c>
      <c r="J1994" s="10">
        <v>69.45072055</v>
      </c>
      <c r="K1994" s="8">
        <f t="shared" si="147"/>
        <v>69</v>
      </c>
      <c r="L1994" s="5" t="s">
        <v>226</v>
      </c>
    </row>
    <row r="1995" spans="1:12">
      <c r="A1995" s="6">
        <v>101</v>
      </c>
      <c r="B1995" s="6">
        <v>37</v>
      </c>
      <c r="C1995" s="6">
        <v>18</v>
      </c>
      <c r="D1995" s="7">
        <v>22.923609840000001</v>
      </c>
      <c r="E1995" s="8">
        <f t="shared" si="144"/>
        <v>23</v>
      </c>
      <c r="F1995" s="7">
        <v>82.68738535</v>
      </c>
      <c r="G1995" s="8">
        <f t="shared" si="145"/>
        <v>83</v>
      </c>
      <c r="H1995" s="9">
        <v>7.6373784100000002</v>
      </c>
      <c r="I1995" s="8">
        <f t="shared" si="146"/>
        <v>8</v>
      </c>
      <c r="J1995" s="10">
        <v>92.919150740000006</v>
      </c>
      <c r="K1995" s="8">
        <f t="shared" si="147"/>
        <v>93</v>
      </c>
      <c r="L1995" s="5" t="s">
        <v>226</v>
      </c>
    </row>
    <row r="1996" spans="1:12">
      <c r="A1996" s="6">
        <v>106</v>
      </c>
      <c r="B1996" s="6">
        <v>46</v>
      </c>
      <c r="C1996" s="6">
        <v>20</v>
      </c>
      <c r="D1996" s="7">
        <v>23.438217250000001</v>
      </c>
      <c r="E1996" s="8">
        <f t="shared" si="144"/>
        <v>23</v>
      </c>
      <c r="F1996" s="7">
        <v>78.633888240000005</v>
      </c>
      <c r="G1996" s="8">
        <f t="shared" si="145"/>
        <v>79</v>
      </c>
      <c r="H1996" s="9">
        <v>6.2006719759999998</v>
      </c>
      <c r="I1996" s="8">
        <f t="shared" si="146"/>
        <v>6</v>
      </c>
      <c r="J1996" s="10">
        <v>81.150721050000001</v>
      </c>
      <c r="K1996" s="8">
        <f t="shared" si="147"/>
        <v>81</v>
      </c>
      <c r="L1996" s="5" t="s">
        <v>226</v>
      </c>
    </row>
    <row r="1997" spans="1:12">
      <c r="A1997" s="6">
        <v>113</v>
      </c>
      <c r="B1997" s="6">
        <v>38</v>
      </c>
      <c r="C1997" s="6">
        <v>20</v>
      </c>
      <c r="D1997" s="7">
        <v>22.10718988</v>
      </c>
      <c r="E1997" s="8">
        <f t="shared" si="144"/>
        <v>22</v>
      </c>
      <c r="F1997" s="7">
        <v>78.583201160000002</v>
      </c>
      <c r="G1997" s="8">
        <f t="shared" si="145"/>
        <v>79</v>
      </c>
      <c r="H1997" s="9">
        <v>6.3647299339999996</v>
      </c>
      <c r="I1997" s="8">
        <f t="shared" si="146"/>
        <v>6</v>
      </c>
      <c r="J1997" s="10">
        <v>74.941365669999996</v>
      </c>
      <c r="K1997" s="8">
        <f t="shared" si="147"/>
        <v>75</v>
      </c>
      <c r="L1997" s="5" t="s">
        <v>226</v>
      </c>
    </row>
    <row r="1998" spans="1:12">
      <c r="A1998" s="6">
        <v>102</v>
      </c>
      <c r="B1998" s="6">
        <v>53</v>
      </c>
      <c r="C1998" s="6">
        <v>21</v>
      </c>
      <c r="D1998" s="7">
        <v>23.03814028</v>
      </c>
      <c r="E1998" s="8">
        <f t="shared" si="144"/>
        <v>23</v>
      </c>
      <c r="F1998" s="7">
        <v>76.110215289999999</v>
      </c>
      <c r="G1998" s="8">
        <f t="shared" si="145"/>
        <v>76</v>
      </c>
      <c r="H1998" s="9">
        <v>6.9136786839999997</v>
      </c>
      <c r="I1998" s="8">
        <f t="shared" si="146"/>
        <v>7</v>
      </c>
      <c r="J1998" s="10">
        <v>91.496974809999998</v>
      </c>
      <c r="K1998" s="8">
        <f t="shared" si="147"/>
        <v>91</v>
      </c>
      <c r="L1998" s="5" t="s">
        <v>226</v>
      </c>
    </row>
    <row r="1999" spans="1:12">
      <c r="A1999" s="6">
        <v>110</v>
      </c>
      <c r="B1999" s="6">
        <v>39</v>
      </c>
      <c r="C1999" s="6">
        <v>18</v>
      </c>
      <c r="D1999" s="7">
        <v>24.54795322</v>
      </c>
      <c r="E1999" s="8">
        <f t="shared" si="144"/>
        <v>25</v>
      </c>
      <c r="F1999" s="7">
        <v>75.397527049999994</v>
      </c>
      <c r="G1999" s="8">
        <f t="shared" si="145"/>
        <v>75</v>
      </c>
      <c r="H1999" s="9">
        <v>7.7662597690000004</v>
      </c>
      <c r="I1999" s="8">
        <f t="shared" si="146"/>
        <v>8</v>
      </c>
      <c r="J1999" s="10">
        <v>63.880798660000004</v>
      </c>
      <c r="K1999" s="8">
        <f t="shared" si="147"/>
        <v>64</v>
      </c>
      <c r="L1999" s="5" t="s">
        <v>226</v>
      </c>
    </row>
    <row r="2000" spans="1:12">
      <c r="A2000" s="6">
        <v>107</v>
      </c>
      <c r="B2000" s="6">
        <v>58</v>
      </c>
      <c r="C2000" s="6">
        <v>15</v>
      </c>
      <c r="D2000" s="7">
        <v>23.738680410000001</v>
      </c>
      <c r="E2000" s="8">
        <f t="shared" si="144"/>
        <v>24</v>
      </c>
      <c r="F2000" s="7">
        <v>75.775038080000002</v>
      </c>
      <c r="G2000" s="8">
        <f t="shared" si="145"/>
        <v>76</v>
      </c>
      <c r="H2000" s="9">
        <v>7.5560639900000002</v>
      </c>
      <c r="I2000" s="8">
        <f t="shared" si="146"/>
        <v>8</v>
      </c>
      <c r="J2000" s="10">
        <v>76.636691949999999</v>
      </c>
      <c r="K2000" s="8">
        <f t="shared" si="147"/>
        <v>77</v>
      </c>
      <c r="L2000" s="5" t="s">
        <v>226</v>
      </c>
    </row>
    <row r="2001" spans="1:12">
      <c r="A2001" s="6">
        <v>120</v>
      </c>
      <c r="B2001" s="6">
        <v>60</v>
      </c>
      <c r="C2001" s="6">
        <v>15</v>
      </c>
      <c r="D2001" s="7">
        <v>22.318719139999999</v>
      </c>
      <c r="E2001" s="8">
        <f t="shared" si="144"/>
        <v>22</v>
      </c>
      <c r="F2001" s="7">
        <v>83.861299979999998</v>
      </c>
      <c r="G2001" s="8">
        <f t="shared" si="145"/>
        <v>84</v>
      </c>
      <c r="H2001" s="9">
        <v>7.2883772410000001</v>
      </c>
      <c r="I2001" s="8">
        <f t="shared" si="146"/>
        <v>7</v>
      </c>
      <c r="J2001" s="10">
        <v>65.357470109999994</v>
      </c>
      <c r="K2001" s="8">
        <f t="shared" si="147"/>
        <v>65</v>
      </c>
      <c r="L2001" s="5" t="s">
        <v>226</v>
      </c>
    </row>
    <row r="2002" spans="1:12">
      <c r="A2002" s="6">
        <v>89</v>
      </c>
      <c r="B2002" s="6">
        <v>47</v>
      </c>
      <c r="C2002" s="6">
        <v>38</v>
      </c>
      <c r="D2002" s="7">
        <v>25.524689649999999</v>
      </c>
      <c r="E2002" s="8">
        <f t="shared" si="144"/>
        <v>26</v>
      </c>
      <c r="F2002" s="7">
        <v>72.248508290000004</v>
      </c>
      <c r="G2002" s="8">
        <f t="shared" si="145"/>
        <v>72</v>
      </c>
      <c r="H2002" s="9">
        <v>6.0025248710000003</v>
      </c>
      <c r="I2002" s="8">
        <f t="shared" si="146"/>
        <v>6</v>
      </c>
      <c r="J2002" s="10">
        <v>151.8869972</v>
      </c>
      <c r="K2002" s="8">
        <f t="shared" si="147"/>
        <v>152</v>
      </c>
      <c r="L2002" s="5" t="s">
        <v>236</v>
      </c>
    </row>
    <row r="2003" spans="1:12">
      <c r="A2003" s="6">
        <v>60</v>
      </c>
      <c r="B2003" s="6">
        <v>37</v>
      </c>
      <c r="C2003" s="6">
        <v>39</v>
      </c>
      <c r="D2003" s="7">
        <v>26.59104992</v>
      </c>
      <c r="E2003" s="8">
        <f t="shared" si="144"/>
        <v>27</v>
      </c>
      <c r="F2003" s="7">
        <v>82.94164078</v>
      </c>
      <c r="G2003" s="8">
        <f t="shared" si="145"/>
        <v>83</v>
      </c>
      <c r="H2003" s="9">
        <v>6.0334852569999997</v>
      </c>
      <c r="I2003" s="8">
        <f t="shared" si="146"/>
        <v>6</v>
      </c>
      <c r="J2003" s="10">
        <v>161.2469997</v>
      </c>
      <c r="K2003" s="8">
        <f t="shared" si="147"/>
        <v>161</v>
      </c>
      <c r="L2003" s="5" t="s">
        <v>236</v>
      </c>
    </row>
    <row r="2004" spans="1:12">
      <c r="A2004" s="6">
        <v>63</v>
      </c>
      <c r="B2004" s="6">
        <v>41</v>
      </c>
      <c r="C2004" s="6">
        <v>45</v>
      </c>
      <c r="D2004" s="7">
        <v>25.297817909999999</v>
      </c>
      <c r="E2004" s="8">
        <f t="shared" si="144"/>
        <v>25</v>
      </c>
      <c r="F2004" s="7">
        <v>86.887053499999993</v>
      </c>
      <c r="G2004" s="8">
        <f t="shared" si="145"/>
        <v>87</v>
      </c>
      <c r="H2004" s="9">
        <v>7.1219335790000002</v>
      </c>
      <c r="I2004" s="8">
        <f t="shared" si="146"/>
        <v>7</v>
      </c>
      <c r="J2004" s="10">
        <v>196.6249511</v>
      </c>
      <c r="K2004" s="8">
        <f t="shared" si="147"/>
        <v>197</v>
      </c>
      <c r="L2004" s="5" t="s">
        <v>236</v>
      </c>
    </row>
    <row r="2005" spans="1:12">
      <c r="A2005" s="6">
        <v>86</v>
      </c>
      <c r="B2005" s="6">
        <v>40</v>
      </c>
      <c r="C2005" s="6">
        <v>39</v>
      </c>
      <c r="D2005" s="7">
        <v>25.721008680000001</v>
      </c>
      <c r="E2005" s="8">
        <f t="shared" si="144"/>
        <v>26</v>
      </c>
      <c r="F2005" s="7">
        <v>88.165135789999994</v>
      </c>
      <c r="G2005" s="8">
        <f t="shared" si="145"/>
        <v>88</v>
      </c>
      <c r="H2005" s="9">
        <v>6.2074596370000004</v>
      </c>
      <c r="I2005" s="8">
        <f t="shared" si="146"/>
        <v>6</v>
      </c>
      <c r="J2005" s="10">
        <v>175.60866970000001</v>
      </c>
      <c r="K2005" s="8">
        <f t="shared" si="147"/>
        <v>176</v>
      </c>
      <c r="L2005" s="5" t="s">
        <v>236</v>
      </c>
    </row>
    <row r="2006" spans="1:12">
      <c r="A2006" s="6">
        <v>96</v>
      </c>
      <c r="B2006" s="6">
        <v>41</v>
      </c>
      <c r="C2006" s="6">
        <v>40</v>
      </c>
      <c r="D2006" s="7">
        <v>23.584192770000001</v>
      </c>
      <c r="E2006" s="8">
        <f t="shared" si="144"/>
        <v>24</v>
      </c>
      <c r="F2006" s="7">
        <v>72.004608480000002</v>
      </c>
      <c r="G2006" s="8">
        <f t="shared" si="145"/>
        <v>72</v>
      </c>
      <c r="H2006" s="9">
        <v>6.0900604779999998</v>
      </c>
      <c r="I2006" s="8">
        <f t="shared" si="146"/>
        <v>6</v>
      </c>
      <c r="J2006" s="10">
        <v>190.42421569999999</v>
      </c>
      <c r="K2006" s="8">
        <f t="shared" si="147"/>
        <v>190</v>
      </c>
      <c r="L2006" s="5" t="s">
        <v>236</v>
      </c>
    </row>
    <row r="2007" spans="1:12">
      <c r="A2007" s="6">
        <v>100</v>
      </c>
      <c r="B2007" s="6">
        <v>35</v>
      </c>
      <c r="C2007" s="6">
        <v>36</v>
      </c>
      <c r="D2007" s="7">
        <v>25.310423369999999</v>
      </c>
      <c r="E2007" s="8">
        <f t="shared" si="144"/>
        <v>25</v>
      </c>
      <c r="F2007" s="7">
        <v>72.013644110000001</v>
      </c>
      <c r="G2007" s="8">
        <f t="shared" si="145"/>
        <v>72</v>
      </c>
      <c r="H2007" s="9">
        <v>6.3467152090000001</v>
      </c>
      <c r="I2007" s="8">
        <f t="shared" si="146"/>
        <v>6</v>
      </c>
      <c r="J2007" s="10">
        <v>190.55776180000001</v>
      </c>
      <c r="K2007" s="8">
        <f t="shared" si="147"/>
        <v>191</v>
      </c>
      <c r="L2007" s="5" t="s">
        <v>236</v>
      </c>
    </row>
    <row r="2008" spans="1:12">
      <c r="A2008" s="6">
        <v>63</v>
      </c>
      <c r="B2008" s="6">
        <v>37</v>
      </c>
      <c r="C2008" s="6">
        <v>43</v>
      </c>
      <c r="D2008" s="7">
        <v>23.41798979</v>
      </c>
      <c r="E2008" s="8">
        <f t="shared" si="144"/>
        <v>23</v>
      </c>
      <c r="F2008" s="7">
        <v>85.086404759999994</v>
      </c>
      <c r="G2008" s="8">
        <f t="shared" si="145"/>
        <v>85</v>
      </c>
      <c r="H2008" s="9">
        <v>6.6619578969999997</v>
      </c>
      <c r="I2008" s="8">
        <f t="shared" si="146"/>
        <v>7</v>
      </c>
      <c r="J2008" s="10">
        <v>185.74467279999999</v>
      </c>
      <c r="K2008" s="8">
        <f t="shared" si="147"/>
        <v>186</v>
      </c>
      <c r="L2008" s="5" t="s">
        <v>236</v>
      </c>
    </row>
    <row r="2009" spans="1:12">
      <c r="A2009" s="6">
        <v>70</v>
      </c>
      <c r="B2009" s="6">
        <v>43</v>
      </c>
      <c r="C2009" s="6">
        <v>40</v>
      </c>
      <c r="D2009" s="7">
        <v>24.355641339999998</v>
      </c>
      <c r="E2009" s="8">
        <f t="shared" si="144"/>
        <v>24</v>
      </c>
      <c r="F2009" s="7">
        <v>88.803910209999998</v>
      </c>
      <c r="G2009" s="8">
        <f t="shared" si="145"/>
        <v>89</v>
      </c>
      <c r="H2009" s="9">
        <v>6.1768601920000004</v>
      </c>
      <c r="I2009" s="8">
        <f t="shared" si="146"/>
        <v>6</v>
      </c>
      <c r="J2009" s="10">
        <v>169.11680279999999</v>
      </c>
      <c r="K2009" s="8">
        <f t="shared" si="147"/>
        <v>169</v>
      </c>
      <c r="L2009" s="5" t="s">
        <v>236</v>
      </c>
    </row>
    <row r="2010" spans="1:12">
      <c r="A2010" s="6">
        <v>67</v>
      </c>
      <c r="B2010" s="6">
        <v>55</v>
      </c>
      <c r="C2010" s="6">
        <v>44</v>
      </c>
      <c r="D2010" s="7">
        <v>26.284016999999999</v>
      </c>
      <c r="E2010" s="8">
        <f t="shared" si="144"/>
        <v>26</v>
      </c>
      <c r="F2010" s="7">
        <v>75.146401979999993</v>
      </c>
      <c r="G2010" s="8">
        <f t="shared" si="145"/>
        <v>75</v>
      </c>
      <c r="H2010" s="9">
        <v>7.2518472960000002</v>
      </c>
      <c r="I2010" s="8">
        <f t="shared" si="146"/>
        <v>7</v>
      </c>
      <c r="J2010" s="10">
        <v>182.26854470000001</v>
      </c>
      <c r="K2010" s="8">
        <f t="shared" si="147"/>
        <v>182</v>
      </c>
      <c r="L2010" s="5" t="s">
        <v>236</v>
      </c>
    </row>
    <row r="2011" spans="1:12">
      <c r="A2011" s="6">
        <v>74</v>
      </c>
      <c r="B2011" s="6">
        <v>40</v>
      </c>
      <c r="C2011" s="6">
        <v>40</v>
      </c>
      <c r="D2011" s="7">
        <v>25.13842773</v>
      </c>
      <c r="E2011" s="8">
        <f t="shared" si="144"/>
        <v>25</v>
      </c>
      <c r="F2011" s="7">
        <v>83.120538879999998</v>
      </c>
      <c r="G2011" s="8">
        <f t="shared" si="145"/>
        <v>83</v>
      </c>
      <c r="H2011" s="9">
        <v>6.386259978</v>
      </c>
      <c r="I2011" s="8">
        <f t="shared" si="146"/>
        <v>6</v>
      </c>
      <c r="J2011" s="10">
        <v>169.33884649999999</v>
      </c>
      <c r="K2011" s="8">
        <f t="shared" si="147"/>
        <v>169</v>
      </c>
      <c r="L2011" s="5" t="s">
        <v>236</v>
      </c>
    </row>
    <row r="2012" spans="1:12">
      <c r="A2012" s="6">
        <v>89</v>
      </c>
      <c r="B2012" s="6">
        <v>53</v>
      </c>
      <c r="C2012" s="6">
        <v>44</v>
      </c>
      <c r="D2012" s="7">
        <v>24.886928109999999</v>
      </c>
      <c r="E2012" s="8">
        <f t="shared" si="144"/>
        <v>25</v>
      </c>
      <c r="F2012" s="7">
        <v>71.917115229999993</v>
      </c>
      <c r="G2012" s="8">
        <f t="shared" si="145"/>
        <v>72</v>
      </c>
      <c r="H2012" s="9">
        <v>7.3197354749999999</v>
      </c>
      <c r="I2012" s="8">
        <f t="shared" si="146"/>
        <v>7</v>
      </c>
      <c r="J2012" s="10">
        <v>150.24986749999999</v>
      </c>
      <c r="K2012" s="8">
        <f t="shared" si="147"/>
        <v>150</v>
      </c>
      <c r="L2012" s="5" t="s">
        <v>236</v>
      </c>
    </row>
    <row r="2013" spans="1:12">
      <c r="A2013" s="6">
        <v>74</v>
      </c>
      <c r="B2013" s="6">
        <v>46</v>
      </c>
      <c r="C2013" s="6">
        <v>45</v>
      </c>
      <c r="D2013" s="7">
        <v>25.757349090000002</v>
      </c>
      <c r="E2013" s="8">
        <f t="shared" si="144"/>
        <v>26</v>
      </c>
      <c r="F2013" s="7">
        <v>88.366685219999994</v>
      </c>
      <c r="G2013" s="8">
        <f t="shared" si="145"/>
        <v>88</v>
      </c>
      <c r="H2013" s="9">
        <v>6.0250289969999997</v>
      </c>
      <c r="I2013" s="8">
        <f t="shared" si="146"/>
        <v>6</v>
      </c>
      <c r="J2013" s="10">
        <v>189.42634849999999</v>
      </c>
      <c r="K2013" s="8">
        <f t="shared" si="147"/>
        <v>189</v>
      </c>
      <c r="L2013" s="5" t="s">
        <v>236</v>
      </c>
    </row>
    <row r="2014" spans="1:12">
      <c r="A2014" s="6">
        <v>89</v>
      </c>
      <c r="B2014" s="6">
        <v>41</v>
      </c>
      <c r="C2014" s="6">
        <v>38</v>
      </c>
      <c r="D2014" s="7">
        <v>23.12844351</v>
      </c>
      <c r="E2014" s="8">
        <f t="shared" si="144"/>
        <v>23</v>
      </c>
      <c r="F2014" s="7">
        <v>74.68322732</v>
      </c>
      <c r="G2014" s="8">
        <f t="shared" si="145"/>
        <v>75</v>
      </c>
      <c r="H2014" s="9">
        <v>6.3447519469999998</v>
      </c>
      <c r="I2014" s="8">
        <f t="shared" si="146"/>
        <v>6</v>
      </c>
      <c r="J2014" s="10">
        <v>199.8362913</v>
      </c>
      <c r="K2014" s="8">
        <f t="shared" si="147"/>
        <v>200</v>
      </c>
      <c r="L2014" s="5" t="s">
        <v>236</v>
      </c>
    </row>
    <row r="2015" spans="1:12">
      <c r="A2015" s="6">
        <v>60</v>
      </c>
      <c r="B2015" s="6">
        <v>55</v>
      </c>
      <c r="C2015" s="6">
        <v>40</v>
      </c>
      <c r="D2015" s="7">
        <v>24.9949957</v>
      </c>
      <c r="E2015" s="8">
        <f t="shared" si="144"/>
        <v>25</v>
      </c>
      <c r="F2015" s="7">
        <v>88.956927829999998</v>
      </c>
      <c r="G2015" s="8">
        <f t="shared" si="145"/>
        <v>89</v>
      </c>
      <c r="H2015" s="9">
        <v>7.0277795599999999</v>
      </c>
      <c r="I2015" s="8">
        <f t="shared" si="146"/>
        <v>7</v>
      </c>
      <c r="J2015" s="10">
        <v>151.49356349999999</v>
      </c>
      <c r="K2015" s="8">
        <f t="shared" si="147"/>
        <v>151</v>
      </c>
      <c r="L2015" s="5" t="s">
        <v>236</v>
      </c>
    </row>
    <row r="2016" spans="1:12">
      <c r="A2016" s="6">
        <v>67</v>
      </c>
      <c r="B2016" s="6">
        <v>43</v>
      </c>
      <c r="C2016" s="6">
        <v>38</v>
      </c>
      <c r="D2016" s="7">
        <v>25.21622704</v>
      </c>
      <c r="E2016" s="8">
        <f t="shared" si="144"/>
        <v>25</v>
      </c>
      <c r="F2016" s="7">
        <v>70.882596320000005</v>
      </c>
      <c r="G2016" s="8">
        <f t="shared" si="145"/>
        <v>71</v>
      </c>
      <c r="H2016" s="9">
        <v>7.2993047149999999</v>
      </c>
      <c r="I2016" s="8">
        <f t="shared" si="146"/>
        <v>7</v>
      </c>
      <c r="J2016" s="10">
        <v>195.86455520000001</v>
      </c>
      <c r="K2016" s="8">
        <f t="shared" si="147"/>
        <v>196</v>
      </c>
      <c r="L2016" s="5" t="s">
        <v>236</v>
      </c>
    </row>
    <row r="2017" spans="1:12">
      <c r="A2017" s="6">
        <v>70</v>
      </c>
      <c r="B2017" s="6">
        <v>38</v>
      </c>
      <c r="C2017" s="6">
        <v>35</v>
      </c>
      <c r="D2017" s="7">
        <v>24.397362409999999</v>
      </c>
      <c r="E2017" s="8">
        <f t="shared" si="144"/>
        <v>24</v>
      </c>
      <c r="F2017" s="7">
        <v>79.268617379999995</v>
      </c>
      <c r="G2017" s="8">
        <f t="shared" si="145"/>
        <v>79</v>
      </c>
      <c r="H2017" s="9">
        <v>7.0140639440000001</v>
      </c>
      <c r="I2017" s="8">
        <f t="shared" si="146"/>
        <v>7</v>
      </c>
      <c r="J2017" s="10">
        <v>164.26970109999999</v>
      </c>
      <c r="K2017" s="8">
        <f t="shared" si="147"/>
        <v>164</v>
      </c>
      <c r="L2017" s="5" t="s">
        <v>236</v>
      </c>
    </row>
    <row r="2018" spans="1:12">
      <c r="A2018" s="6">
        <v>74</v>
      </c>
      <c r="B2018" s="6">
        <v>49</v>
      </c>
      <c r="C2018" s="6">
        <v>38</v>
      </c>
      <c r="D2018" s="7">
        <v>23.31410442</v>
      </c>
      <c r="E2018" s="8">
        <f t="shared" si="144"/>
        <v>23</v>
      </c>
      <c r="F2018" s="7">
        <v>71.450905300000002</v>
      </c>
      <c r="G2018" s="8">
        <f t="shared" si="145"/>
        <v>71</v>
      </c>
      <c r="H2018" s="9">
        <v>7.4880144040000003</v>
      </c>
      <c r="I2018" s="8">
        <f t="shared" si="146"/>
        <v>7</v>
      </c>
      <c r="J2018" s="10">
        <v>164.49703729999999</v>
      </c>
      <c r="K2018" s="8">
        <f t="shared" si="147"/>
        <v>164</v>
      </c>
      <c r="L2018" s="5" t="s">
        <v>236</v>
      </c>
    </row>
    <row r="2019" spans="1:12">
      <c r="A2019" s="6">
        <v>90</v>
      </c>
      <c r="B2019" s="6">
        <v>40</v>
      </c>
      <c r="C2019" s="6">
        <v>39</v>
      </c>
      <c r="D2019" s="7">
        <v>25.726688849999999</v>
      </c>
      <c r="E2019" s="8">
        <f t="shared" si="144"/>
        <v>26</v>
      </c>
      <c r="F2019" s="7">
        <v>81.861715630000006</v>
      </c>
      <c r="G2019" s="8">
        <f t="shared" si="145"/>
        <v>82</v>
      </c>
      <c r="H2019" s="9">
        <v>6.6265038929999998</v>
      </c>
      <c r="I2019" s="8">
        <f t="shared" si="146"/>
        <v>7</v>
      </c>
      <c r="J2019" s="10">
        <v>191.96493889999999</v>
      </c>
      <c r="K2019" s="8">
        <f t="shared" si="147"/>
        <v>192</v>
      </c>
      <c r="L2019" s="5" t="s">
        <v>236</v>
      </c>
    </row>
    <row r="2020" spans="1:12">
      <c r="A2020" s="6">
        <v>82</v>
      </c>
      <c r="B2020" s="6">
        <v>35</v>
      </c>
      <c r="C2020" s="6">
        <v>44</v>
      </c>
      <c r="D2020" s="7">
        <v>26.966563780000001</v>
      </c>
      <c r="E2020" s="8">
        <f t="shared" si="144"/>
        <v>27</v>
      </c>
      <c r="F2020" s="7">
        <v>78.210476929999999</v>
      </c>
      <c r="G2020" s="8">
        <f t="shared" si="145"/>
        <v>78</v>
      </c>
      <c r="H2020" s="9">
        <v>6.2390109999999996</v>
      </c>
      <c r="I2020" s="8">
        <f t="shared" si="146"/>
        <v>6</v>
      </c>
      <c r="J2020" s="10">
        <v>169.8391177</v>
      </c>
      <c r="K2020" s="8">
        <f t="shared" si="147"/>
        <v>170</v>
      </c>
      <c r="L2020" s="5" t="s">
        <v>236</v>
      </c>
    </row>
    <row r="2021" spans="1:12">
      <c r="A2021" s="6">
        <v>73</v>
      </c>
      <c r="B2021" s="6">
        <v>45</v>
      </c>
      <c r="C2021" s="6">
        <v>37</v>
      </c>
      <c r="D2021" s="7">
        <v>23.70467146</v>
      </c>
      <c r="E2021" s="8">
        <f t="shared" si="144"/>
        <v>24</v>
      </c>
      <c r="F2021" s="7">
        <v>74.637453550000004</v>
      </c>
      <c r="G2021" s="8">
        <f t="shared" si="145"/>
        <v>75</v>
      </c>
      <c r="H2021" s="9">
        <v>6.742688094</v>
      </c>
      <c r="I2021" s="8">
        <f t="shared" si="146"/>
        <v>7</v>
      </c>
      <c r="J2021" s="10">
        <v>181.27839639999999</v>
      </c>
      <c r="K2021" s="8">
        <f t="shared" si="147"/>
        <v>181</v>
      </c>
      <c r="L2021" s="5" t="s">
        <v>236</v>
      </c>
    </row>
    <row r="2022" spans="1:12">
      <c r="A2022" s="6">
        <v>85</v>
      </c>
      <c r="B2022" s="6">
        <v>53</v>
      </c>
      <c r="C2022" s="6">
        <v>38</v>
      </c>
      <c r="D2022" s="7">
        <v>24.900757089999999</v>
      </c>
      <c r="E2022" s="8">
        <f t="shared" si="144"/>
        <v>25</v>
      </c>
      <c r="F2022" s="7">
        <v>73.841864490000006</v>
      </c>
      <c r="G2022" s="8">
        <f t="shared" si="145"/>
        <v>74</v>
      </c>
      <c r="H2022" s="9">
        <v>6.5880173080000004</v>
      </c>
      <c r="I2022" s="8">
        <f t="shared" si="146"/>
        <v>7</v>
      </c>
      <c r="J2022" s="10">
        <v>153.89909840000001</v>
      </c>
      <c r="K2022" s="8">
        <f t="shared" si="147"/>
        <v>154</v>
      </c>
      <c r="L2022" s="5" t="s">
        <v>236</v>
      </c>
    </row>
    <row r="2023" spans="1:12">
      <c r="A2023" s="6">
        <v>81</v>
      </c>
      <c r="B2023" s="6">
        <v>56</v>
      </c>
      <c r="C2023" s="6">
        <v>36</v>
      </c>
      <c r="D2023" s="7">
        <v>23.396057429999999</v>
      </c>
      <c r="E2023" s="8">
        <f t="shared" si="144"/>
        <v>23</v>
      </c>
      <c r="F2023" s="7">
        <v>72.605128539999995</v>
      </c>
      <c r="G2023" s="8">
        <f t="shared" si="145"/>
        <v>73</v>
      </c>
      <c r="H2023" s="9">
        <v>7.0975864150000003</v>
      </c>
      <c r="I2023" s="8">
        <f t="shared" si="146"/>
        <v>7</v>
      </c>
      <c r="J2023" s="10">
        <v>174.7876411</v>
      </c>
      <c r="K2023" s="8">
        <f t="shared" si="147"/>
        <v>175</v>
      </c>
      <c r="L2023" s="5" t="s">
        <v>236</v>
      </c>
    </row>
    <row r="2024" spans="1:12">
      <c r="A2024" s="6">
        <v>84</v>
      </c>
      <c r="B2024" s="6">
        <v>55</v>
      </c>
      <c r="C2024" s="6">
        <v>38</v>
      </c>
      <c r="D2024" s="7">
        <v>26.8748389</v>
      </c>
      <c r="E2024" s="8">
        <f t="shared" si="144"/>
        <v>27</v>
      </c>
      <c r="F2024" s="7">
        <v>79.787251519999998</v>
      </c>
      <c r="G2024" s="8">
        <f t="shared" si="145"/>
        <v>80</v>
      </c>
      <c r="H2024" s="9">
        <v>6.956682743</v>
      </c>
      <c r="I2024" s="8">
        <f t="shared" si="146"/>
        <v>7</v>
      </c>
      <c r="J2024" s="10">
        <v>173.10170969999999</v>
      </c>
      <c r="K2024" s="8">
        <f t="shared" si="147"/>
        <v>173</v>
      </c>
      <c r="L2024" s="5" t="s">
        <v>236</v>
      </c>
    </row>
    <row r="2025" spans="1:12">
      <c r="A2025" s="6">
        <v>80</v>
      </c>
      <c r="B2025" s="6">
        <v>45</v>
      </c>
      <c r="C2025" s="6">
        <v>42</v>
      </c>
      <c r="D2025" s="7">
        <v>23.142649800000001</v>
      </c>
      <c r="E2025" s="8">
        <f t="shared" si="144"/>
        <v>23</v>
      </c>
      <c r="F2025" s="7">
        <v>74.997397739999997</v>
      </c>
      <c r="G2025" s="8">
        <f t="shared" si="145"/>
        <v>75</v>
      </c>
      <c r="H2025" s="9">
        <v>7.3803962619999997</v>
      </c>
      <c r="I2025" s="8">
        <f t="shared" si="146"/>
        <v>7</v>
      </c>
      <c r="J2025" s="10">
        <v>151.90354769999999</v>
      </c>
      <c r="K2025" s="8">
        <f t="shared" si="147"/>
        <v>152</v>
      </c>
      <c r="L2025" s="5" t="s">
        <v>236</v>
      </c>
    </row>
    <row r="2026" spans="1:12">
      <c r="A2026" s="6">
        <v>76</v>
      </c>
      <c r="B2026" s="6">
        <v>54</v>
      </c>
      <c r="C2026" s="6">
        <v>45</v>
      </c>
      <c r="D2026" s="7">
        <v>24.294966349999999</v>
      </c>
      <c r="E2026" s="8">
        <f t="shared" si="144"/>
        <v>24</v>
      </c>
      <c r="F2026" s="7">
        <v>77.629760129999994</v>
      </c>
      <c r="G2026" s="8">
        <f t="shared" si="145"/>
        <v>78</v>
      </c>
      <c r="H2026" s="9">
        <v>6.1766188309999999</v>
      </c>
      <c r="I2026" s="8">
        <f t="shared" si="146"/>
        <v>6</v>
      </c>
      <c r="J2026" s="10">
        <v>184.9800516</v>
      </c>
      <c r="K2026" s="8">
        <f t="shared" si="147"/>
        <v>185</v>
      </c>
      <c r="L2026" s="5" t="s">
        <v>236</v>
      </c>
    </row>
    <row r="2027" spans="1:12">
      <c r="A2027" s="6">
        <v>76</v>
      </c>
      <c r="B2027" s="6">
        <v>56</v>
      </c>
      <c r="C2027" s="6">
        <v>39</v>
      </c>
      <c r="D2027" s="7">
        <v>24.394594980000001</v>
      </c>
      <c r="E2027" s="8">
        <f t="shared" si="144"/>
        <v>24</v>
      </c>
      <c r="F2027" s="7">
        <v>89.891065060000003</v>
      </c>
      <c r="G2027" s="8">
        <f t="shared" si="145"/>
        <v>90</v>
      </c>
      <c r="H2027" s="9">
        <v>6.5511304450000001</v>
      </c>
      <c r="I2027" s="8">
        <f t="shared" si="146"/>
        <v>7</v>
      </c>
      <c r="J2027" s="10">
        <v>197.12200490000001</v>
      </c>
      <c r="K2027" s="8">
        <f t="shared" si="147"/>
        <v>197</v>
      </c>
      <c r="L2027" s="5" t="s">
        <v>236</v>
      </c>
    </row>
    <row r="2028" spans="1:12">
      <c r="A2028" s="6">
        <v>81</v>
      </c>
      <c r="B2028" s="6">
        <v>40</v>
      </c>
      <c r="C2028" s="6">
        <v>45</v>
      </c>
      <c r="D2028" s="7">
        <v>25.762942899999999</v>
      </c>
      <c r="E2028" s="8">
        <f t="shared" si="144"/>
        <v>26</v>
      </c>
      <c r="F2028" s="7">
        <v>80.762382149999993</v>
      </c>
      <c r="G2028" s="8">
        <f t="shared" si="145"/>
        <v>81</v>
      </c>
      <c r="H2028" s="9">
        <v>6.4277265650000004</v>
      </c>
      <c r="I2028" s="8">
        <f t="shared" si="146"/>
        <v>6</v>
      </c>
      <c r="J2028" s="10">
        <v>174.50718430000001</v>
      </c>
      <c r="K2028" s="8">
        <f t="shared" si="147"/>
        <v>175</v>
      </c>
      <c r="L2028" s="5" t="s">
        <v>236</v>
      </c>
    </row>
    <row r="2029" spans="1:12">
      <c r="A2029" s="6">
        <v>76</v>
      </c>
      <c r="B2029" s="6">
        <v>44</v>
      </c>
      <c r="C2029" s="6">
        <v>45</v>
      </c>
      <c r="D2029" s="7">
        <v>25.4879684</v>
      </c>
      <c r="E2029" s="8">
        <f t="shared" si="144"/>
        <v>25</v>
      </c>
      <c r="F2029" s="7">
        <v>84.482358779999998</v>
      </c>
      <c r="G2029" s="8">
        <f t="shared" si="145"/>
        <v>84</v>
      </c>
      <c r="H2029" s="9">
        <v>6.7409476350000004</v>
      </c>
      <c r="I2029" s="8">
        <f t="shared" si="146"/>
        <v>7</v>
      </c>
      <c r="J2029" s="10">
        <v>168.78488859999999</v>
      </c>
      <c r="K2029" s="8">
        <f t="shared" si="147"/>
        <v>169</v>
      </c>
      <c r="L2029" s="5" t="s">
        <v>236</v>
      </c>
    </row>
    <row r="2030" spans="1:12">
      <c r="A2030" s="6">
        <v>69</v>
      </c>
      <c r="B2030" s="6">
        <v>47</v>
      </c>
      <c r="C2030" s="6">
        <v>40</v>
      </c>
      <c r="D2030" s="7">
        <v>25.37122686</v>
      </c>
      <c r="E2030" s="8">
        <f t="shared" si="144"/>
        <v>25</v>
      </c>
      <c r="F2030" s="7">
        <v>76.240366600000002</v>
      </c>
      <c r="G2030" s="8">
        <f t="shared" si="145"/>
        <v>76</v>
      </c>
      <c r="H2030" s="9">
        <v>6.130136384</v>
      </c>
      <c r="I2030" s="8">
        <f t="shared" si="146"/>
        <v>6</v>
      </c>
      <c r="J2030" s="10">
        <v>183.82707909999999</v>
      </c>
      <c r="K2030" s="8">
        <f t="shared" si="147"/>
        <v>184</v>
      </c>
      <c r="L2030" s="5" t="s">
        <v>236</v>
      </c>
    </row>
    <row r="2031" spans="1:12">
      <c r="A2031" s="6">
        <v>82</v>
      </c>
      <c r="B2031" s="6">
        <v>40</v>
      </c>
      <c r="C2031" s="6">
        <v>45</v>
      </c>
      <c r="D2031" s="7">
        <v>26.21312799</v>
      </c>
      <c r="E2031" s="8">
        <f t="shared" si="144"/>
        <v>26</v>
      </c>
      <c r="F2031" s="7">
        <v>81.704763679999999</v>
      </c>
      <c r="G2031" s="8">
        <f t="shared" si="145"/>
        <v>82</v>
      </c>
      <c r="H2031" s="9">
        <v>6.6676333550000004</v>
      </c>
      <c r="I2031" s="8">
        <f t="shared" si="146"/>
        <v>7</v>
      </c>
      <c r="J2031" s="10">
        <v>180.12377649999999</v>
      </c>
      <c r="K2031" s="8">
        <f t="shared" si="147"/>
        <v>180</v>
      </c>
      <c r="L2031" s="5" t="s">
        <v>236</v>
      </c>
    </row>
    <row r="2032" spans="1:12">
      <c r="A2032" s="6">
        <v>69</v>
      </c>
      <c r="B2032" s="6">
        <v>57</v>
      </c>
      <c r="C2032" s="6">
        <v>35</v>
      </c>
      <c r="D2032" s="7">
        <v>24.30748599</v>
      </c>
      <c r="E2032" s="8">
        <f t="shared" si="144"/>
        <v>24</v>
      </c>
      <c r="F2032" s="7">
        <v>78.543409870000005</v>
      </c>
      <c r="G2032" s="8">
        <f t="shared" si="145"/>
        <v>79</v>
      </c>
      <c r="H2032" s="9">
        <v>6.1868143919999996</v>
      </c>
      <c r="I2032" s="8">
        <f t="shared" si="146"/>
        <v>6</v>
      </c>
      <c r="J2032" s="10">
        <v>186.23375709999999</v>
      </c>
      <c r="K2032" s="8">
        <f t="shared" si="147"/>
        <v>186</v>
      </c>
      <c r="L2032" s="5" t="s">
        <v>236</v>
      </c>
    </row>
    <row r="2033" spans="1:12">
      <c r="A2033" s="6">
        <v>81</v>
      </c>
      <c r="B2033" s="6">
        <v>36</v>
      </c>
      <c r="C2033" s="6">
        <v>38</v>
      </c>
      <c r="D2033" s="7">
        <v>23.765547489999999</v>
      </c>
      <c r="E2033" s="8">
        <f t="shared" si="144"/>
        <v>24</v>
      </c>
      <c r="F2033" s="7">
        <v>87.983299009999996</v>
      </c>
      <c r="G2033" s="8">
        <f t="shared" si="145"/>
        <v>88</v>
      </c>
      <c r="H2033" s="9">
        <v>6.3348378649999999</v>
      </c>
      <c r="I2033" s="8">
        <f t="shared" si="146"/>
        <v>6</v>
      </c>
      <c r="J2033" s="10">
        <v>150.3166152</v>
      </c>
      <c r="K2033" s="8">
        <f t="shared" si="147"/>
        <v>150</v>
      </c>
      <c r="L2033" s="5" t="s">
        <v>236</v>
      </c>
    </row>
    <row r="2034" spans="1:12">
      <c r="A2034" s="6">
        <v>67</v>
      </c>
      <c r="B2034" s="6">
        <v>60</v>
      </c>
      <c r="C2034" s="6">
        <v>38</v>
      </c>
      <c r="D2034" s="7">
        <v>24.798530230000001</v>
      </c>
      <c r="E2034" s="8">
        <f t="shared" si="144"/>
        <v>25</v>
      </c>
      <c r="F2034" s="7">
        <v>78.530370590000004</v>
      </c>
      <c r="G2034" s="8">
        <f t="shared" si="145"/>
        <v>79</v>
      </c>
      <c r="H2034" s="9">
        <v>7.1621428399999996</v>
      </c>
      <c r="I2034" s="8">
        <f t="shared" si="146"/>
        <v>7</v>
      </c>
      <c r="J2034" s="10">
        <v>162.2847429</v>
      </c>
      <c r="K2034" s="8">
        <f t="shared" si="147"/>
        <v>162</v>
      </c>
      <c r="L2034" s="5" t="s">
        <v>236</v>
      </c>
    </row>
    <row r="2035" spans="1:12">
      <c r="A2035" s="6">
        <v>72</v>
      </c>
      <c r="B2035" s="6">
        <v>51</v>
      </c>
      <c r="C2035" s="6">
        <v>40</v>
      </c>
      <c r="D2035" s="7">
        <v>23.206835040000001</v>
      </c>
      <c r="E2035" s="8">
        <f t="shared" si="144"/>
        <v>23</v>
      </c>
      <c r="F2035" s="7">
        <v>74.099569579999994</v>
      </c>
      <c r="G2035" s="8">
        <f t="shared" si="145"/>
        <v>74</v>
      </c>
      <c r="H2035" s="9">
        <v>7.4223184990000002</v>
      </c>
      <c r="I2035" s="8">
        <f t="shared" si="146"/>
        <v>7</v>
      </c>
      <c r="J2035" s="10">
        <v>199.4766779</v>
      </c>
      <c r="K2035" s="8">
        <f t="shared" si="147"/>
        <v>199</v>
      </c>
      <c r="L2035" s="5" t="s">
        <v>236</v>
      </c>
    </row>
    <row r="2036" spans="1:12">
      <c r="A2036" s="6">
        <v>65</v>
      </c>
      <c r="B2036" s="6">
        <v>39</v>
      </c>
      <c r="C2036" s="6">
        <v>45</v>
      </c>
      <c r="D2036" s="7">
        <v>23.668054290000001</v>
      </c>
      <c r="E2036" s="8">
        <f t="shared" si="144"/>
        <v>24</v>
      </c>
      <c r="F2036" s="7">
        <v>70.890007440000005</v>
      </c>
      <c r="G2036" s="8">
        <f t="shared" si="145"/>
        <v>71</v>
      </c>
      <c r="H2036" s="9">
        <v>6.7680013089999997</v>
      </c>
      <c r="I2036" s="8">
        <f t="shared" si="146"/>
        <v>7</v>
      </c>
      <c r="J2036" s="10">
        <v>184.46332810000001</v>
      </c>
      <c r="K2036" s="8">
        <f t="shared" si="147"/>
        <v>184</v>
      </c>
      <c r="L2036" s="5" t="s">
        <v>236</v>
      </c>
    </row>
    <row r="2037" spans="1:12">
      <c r="A2037" s="6">
        <v>78</v>
      </c>
      <c r="B2037" s="6">
        <v>50</v>
      </c>
      <c r="C2037" s="6">
        <v>43</v>
      </c>
      <c r="D2037" s="7">
        <v>25.124176729999999</v>
      </c>
      <c r="E2037" s="8">
        <f t="shared" si="144"/>
        <v>25</v>
      </c>
      <c r="F2037" s="7">
        <v>85.725306410000002</v>
      </c>
      <c r="G2037" s="8">
        <f t="shared" si="145"/>
        <v>86</v>
      </c>
      <c r="H2037" s="9">
        <v>6.3484414689999999</v>
      </c>
      <c r="I2037" s="8">
        <f t="shared" si="146"/>
        <v>6</v>
      </c>
      <c r="J2037" s="10">
        <v>159.57180869999999</v>
      </c>
      <c r="K2037" s="8">
        <f t="shared" si="147"/>
        <v>160</v>
      </c>
      <c r="L2037" s="5" t="s">
        <v>236</v>
      </c>
    </row>
    <row r="2038" spans="1:12">
      <c r="A2038" s="6">
        <v>77</v>
      </c>
      <c r="B2038" s="6">
        <v>52</v>
      </c>
      <c r="C2038" s="6">
        <v>41</v>
      </c>
      <c r="D2038" s="7">
        <v>23.890690410000001</v>
      </c>
      <c r="E2038" s="8">
        <f t="shared" si="144"/>
        <v>24</v>
      </c>
      <c r="F2038" s="7">
        <v>83.464090749999997</v>
      </c>
      <c r="G2038" s="8">
        <f t="shared" si="145"/>
        <v>83</v>
      </c>
      <c r="H2038" s="9">
        <v>6.0972940610000004</v>
      </c>
      <c r="I2038" s="8">
        <f t="shared" si="146"/>
        <v>6</v>
      </c>
      <c r="J2038" s="10">
        <v>167.72306320000001</v>
      </c>
      <c r="K2038" s="8">
        <f t="shared" si="147"/>
        <v>168</v>
      </c>
      <c r="L2038" s="5" t="s">
        <v>236</v>
      </c>
    </row>
    <row r="2039" spans="1:12">
      <c r="A2039" s="6">
        <v>89</v>
      </c>
      <c r="B2039" s="6">
        <v>52</v>
      </c>
      <c r="C2039" s="6">
        <v>42</v>
      </c>
      <c r="D2039" s="7">
        <v>23.094337849999999</v>
      </c>
      <c r="E2039" s="8">
        <f t="shared" si="144"/>
        <v>23</v>
      </c>
      <c r="F2039" s="7">
        <v>81.451392949999999</v>
      </c>
      <c r="G2039" s="8">
        <f t="shared" si="145"/>
        <v>81</v>
      </c>
      <c r="H2039" s="9">
        <v>6.1413290199999997</v>
      </c>
      <c r="I2039" s="8">
        <f t="shared" si="146"/>
        <v>6</v>
      </c>
      <c r="J2039" s="10">
        <v>196.65870129999999</v>
      </c>
      <c r="K2039" s="8">
        <f t="shared" si="147"/>
        <v>197</v>
      </c>
      <c r="L2039" s="5" t="s">
        <v>236</v>
      </c>
    </row>
    <row r="2040" spans="1:12">
      <c r="A2040" s="6">
        <v>62</v>
      </c>
      <c r="B2040" s="6">
        <v>49</v>
      </c>
      <c r="C2040" s="6">
        <v>37</v>
      </c>
      <c r="D2040" s="7">
        <v>24.21744605</v>
      </c>
      <c r="E2040" s="8">
        <f t="shared" si="144"/>
        <v>24</v>
      </c>
      <c r="F2040" s="7">
        <v>82.852840450000002</v>
      </c>
      <c r="G2040" s="8">
        <f t="shared" si="145"/>
        <v>83</v>
      </c>
      <c r="H2040" s="9">
        <v>7.4792481239999997</v>
      </c>
      <c r="I2040" s="8">
        <f t="shared" si="146"/>
        <v>7</v>
      </c>
      <c r="J2040" s="10">
        <v>166.13658860000001</v>
      </c>
      <c r="K2040" s="8">
        <f t="shared" si="147"/>
        <v>166</v>
      </c>
      <c r="L2040" s="5" t="s">
        <v>236</v>
      </c>
    </row>
    <row r="2041" spans="1:12">
      <c r="A2041" s="6">
        <v>90</v>
      </c>
      <c r="B2041" s="6">
        <v>48</v>
      </c>
      <c r="C2041" s="6">
        <v>45</v>
      </c>
      <c r="D2041" s="7">
        <v>24.064757270000001</v>
      </c>
      <c r="E2041" s="8">
        <f t="shared" si="144"/>
        <v>24</v>
      </c>
      <c r="F2041" s="7">
        <v>71.313428509999994</v>
      </c>
      <c r="G2041" s="8">
        <f t="shared" si="145"/>
        <v>71</v>
      </c>
      <c r="H2041" s="9">
        <v>6.5091747890000002</v>
      </c>
      <c r="I2041" s="8">
        <f t="shared" si="146"/>
        <v>7</v>
      </c>
      <c r="J2041" s="10">
        <v>153.6390212</v>
      </c>
      <c r="K2041" s="8">
        <f t="shared" si="147"/>
        <v>154</v>
      </c>
      <c r="L2041" s="5" t="s">
        <v>236</v>
      </c>
    </row>
    <row r="2042" spans="1:12">
      <c r="A2042" s="6">
        <v>66</v>
      </c>
      <c r="B2042" s="6">
        <v>47</v>
      </c>
      <c r="C2042" s="6">
        <v>36</v>
      </c>
      <c r="D2042" s="7">
        <v>24.85441411</v>
      </c>
      <c r="E2042" s="8">
        <f t="shared" si="144"/>
        <v>25</v>
      </c>
      <c r="F2042" s="7">
        <v>74.440704800000006</v>
      </c>
      <c r="G2042" s="8">
        <f t="shared" si="145"/>
        <v>74</v>
      </c>
      <c r="H2042" s="9">
        <v>6.57256106</v>
      </c>
      <c r="I2042" s="8">
        <f t="shared" si="146"/>
        <v>7</v>
      </c>
      <c r="J2042" s="10">
        <v>175.572958</v>
      </c>
      <c r="K2042" s="8">
        <f t="shared" si="147"/>
        <v>176</v>
      </c>
      <c r="L2042" s="5" t="s">
        <v>236</v>
      </c>
    </row>
    <row r="2043" spans="1:12">
      <c r="A2043" s="6">
        <v>80</v>
      </c>
      <c r="B2043" s="6">
        <v>52</v>
      </c>
      <c r="C2043" s="6">
        <v>39</v>
      </c>
      <c r="D2043" s="7">
        <v>26.41915161</v>
      </c>
      <c r="E2043" s="8">
        <f t="shared" si="144"/>
        <v>26</v>
      </c>
      <c r="F2043" s="7">
        <v>76.856912480000005</v>
      </c>
      <c r="G2043" s="8">
        <f t="shared" si="145"/>
        <v>77</v>
      </c>
      <c r="H2043" s="9">
        <v>7.1656968479999996</v>
      </c>
      <c r="I2043" s="8">
        <f t="shared" si="146"/>
        <v>7</v>
      </c>
      <c r="J2043" s="10">
        <v>197.2101782</v>
      </c>
      <c r="K2043" s="8">
        <f t="shared" si="147"/>
        <v>197</v>
      </c>
      <c r="L2043" s="5" t="s">
        <v>236</v>
      </c>
    </row>
    <row r="2044" spans="1:12">
      <c r="A2044" s="6">
        <v>89</v>
      </c>
      <c r="B2044" s="6">
        <v>52</v>
      </c>
      <c r="C2044" s="6">
        <v>45</v>
      </c>
      <c r="D2044" s="7">
        <v>24.893263180000002</v>
      </c>
      <c r="E2044" s="8">
        <f t="shared" si="144"/>
        <v>25</v>
      </c>
      <c r="F2044" s="7">
        <v>77.012225849999993</v>
      </c>
      <c r="G2044" s="8">
        <f t="shared" si="145"/>
        <v>77</v>
      </c>
      <c r="H2044" s="9">
        <v>7.2074572080000001</v>
      </c>
      <c r="I2044" s="8">
        <f t="shared" si="146"/>
        <v>7</v>
      </c>
      <c r="J2044" s="10">
        <v>196.46998400000001</v>
      </c>
      <c r="K2044" s="8">
        <f t="shared" si="147"/>
        <v>196</v>
      </c>
      <c r="L2044" s="5" t="s">
        <v>236</v>
      </c>
    </row>
    <row r="2045" spans="1:12">
      <c r="A2045" s="6">
        <v>77</v>
      </c>
      <c r="B2045" s="6">
        <v>51</v>
      </c>
      <c r="C2045" s="6">
        <v>44</v>
      </c>
      <c r="D2045" s="7">
        <v>23.255834020000002</v>
      </c>
      <c r="E2045" s="8">
        <f t="shared" si="144"/>
        <v>23</v>
      </c>
      <c r="F2045" s="7">
        <v>82.701593200000005</v>
      </c>
      <c r="G2045" s="8">
        <f t="shared" si="145"/>
        <v>83</v>
      </c>
      <c r="H2045" s="9">
        <v>7.124333547</v>
      </c>
      <c r="I2045" s="8">
        <f t="shared" si="146"/>
        <v>7</v>
      </c>
      <c r="J2045" s="10">
        <v>166.21608459999999</v>
      </c>
      <c r="K2045" s="8">
        <f t="shared" si="147"/>
        <v>166</v>
      </c>
      <c r="L2045" s="5" t="s">
        <v>236</v>
      </c>
    </row>
    <row r="2046" spans="1:12">
      <c r="A2046" s="6">
        <v>94</v>
      </c>
      <c r="B2046" s="6">
        <v>37</v>
      </c>
      <c r="C2046" s="6">
        <v>41</v>
      </c>
      <c r="D2046" s="7">
        <v>24.763451799999999</v>
      </c>
      <c r="E2046" s="8">
        <f t="shared" si="144"/>
        <v>25</v>
      </c>
      <c r="F2046" s="7">
        <v>87.060711150000003</v>
      </c>
      <c r="G2046" s="8">
        <f t="shared" si="145"/>
        <v>87</v>
      </c>
      <c r="H2046" s="9">
        <v>6.4635387069999997</v>
      </c>
      <c r="I2046" s="8">
        <f t="shared" si="146"/>
        <v>6</v>
      </c>
      <c r="J2046" s="10">
        <v>179.16308649999999</v>
      </c>
      <c r="K2046" s="8">
        <f t="shared" si="147"/>
        <v>179</v>
      </c>
      <c r="L2046" s="5" t="s">
        <v>236</v>
      </c>
    </row>
    <row r="2047" spans="1:12">
      <c r="A2047" s="6">
        <v>75</v>
      </c>
      <c r="B2047" s="6">
        <v>41</v>
      </c>
      <c r="C2047" s="6">
        <v>35</v>
      </c>
      <c r="D2047" s="7">
        <v>24.970425989999999</v>
      </c>
      <c r="E2047" s="8">
        <f t="shared" si="144"/>
        <v>25</v>
      </c>
      <c r="F2047" s="7">
        <v>78.626976990000003</v>
      </c>
      <c r="G2047" s="8">
        <f t="shared" si="145"/>
        <v>79</v>
      </c>
      <c r="H2047" s="9">
        <v>6.8568330639999999</v>
      </c>
      <c r="I2047" s="8">
        <f t="shared" si="146"/>
        <v>7</v>
      </c>
      <c r="J2047" s="10">
        <v>166.64152540000001</v>
      </c>
      <c r="K2047" s="8">
        <f t="shared" si="147"/>
        <v>167</v>
      </c>
      <c r="L2047" s="5" t="s">
        <v>236</v>
      </c>
    </row>
    <row r="2048" spans="1:12">
      <c r="A2048" s="6">
        <v>60</v>
      </c>
      <c r="B2048" s="6">
        <v>55</v>
      </c>
      <c r="C2048" s="6">
        <v>36</v>
      </c>
      <c r="D2048" s="7">
        <v>26.12797248</v>
      </c>
      <c r="E2048" s="8">
        <f t="shared" si="144"/>
        <v>26</v>
      </c>
      <c r="F2048" s="7">
        <v>80.491725970000005</v>
      </c>
      <c r="G2048" s="8">
        <f t="shared" si="145"/>
        <v>80</v>
      </c>
      <c r="H2048" s="9">
        <v>7.1323892989999997</v>
      </c>
      <c r="I2048" s="8">
        <f t="shared" si="146"/>
        <v>7</v>
      </c>
      <c r="J2048" s="10">
        <v>150.63268740000001</v>
      </c>
      <c r="K2048" s="8">
        <f t="shared" si="147"/>
        <v>151</v>
      </c>
      <c r="L2048" s="5" t="s">
        <v>236</v>
      </c>
    </row>
    <row r="2049" spans="1:12">
      <c r="A2049" s="6">
        <v>62</v>
      </c>
      <c r="B2049" s="6">
        <v>56</v>
      </c>
      <c r="C2049" s="6">
        <v>35</v>
      </c>
      <c r="D2049" s="7">
        <v>25.978258069999999</v>
      </c>
      <c r="E2049" s="8">
        <f t="shared" si="144"/>
        <v>26</v>
      </c>
      <c r="F2049" s="7">
        <v>81.657695880000006</v>
      </c>
      <c r="G2049" s="8">
        <f t="shared" si="145"/>
        <v>82</v>
      </c>
      <c r="H2049" s="9">
        <v>6.235357638</v>
      </c>
      <c r="I2049" s="8">
        <f t="shared" si="146"/>
        <v>6</v>
      </c>
      <c r="J2049" s="10">
        <v>163.34880910000001</v>
      </c>
      <c r="K2049" s="8">
        <f t="shared" si="147"/>
        <v>163</v>
      </c>
      <c r="L2049" s="5" t="s">
        <v>236</v>
      </c>
    </row>
    <row r="2050" spans="1:12">
      <c r="A2050" s="6">
        <v>84</v>
      </c>
      <c r="B2050" s="6">
        <v>40</v>
      </c>
      <c r="C2050" s="6">
        <v>42</v>
      </c>
      <c r="D2050" s="7">
        <v>26.283057100000001</v>
      </c>
      <c r="E2050" s="8">
        <f t="shared" si="144"/>
        <v>26</v>
      </c>
      <c r="F2050" s="7">
        <v>73.357635369999997</v>
      </c>
      <c r="G2050" s="8">
        <f t="shared" si="145"/>
        <v>73</v>
      </c>
      <c r="H2050" s="9">
        <v>6.7042738389999998</v>
      </c>
      <c r="I2050" s="8">
        <f t="shared" si="146"/>
        <v>7</v>
      </c>
      <c r="J2050" s="10">
        <v>186.68982819999999</v>
      </c>
      <c r="K2050" s="8">
        <f t="shared" si="147"/>
        <v>187</v>
      </c>
      <c r="L2050" s="5" t="s">
        <v>236</v>
      </c>
    </row>
    <row r="2051" spans="1:12">
      <c r="A2051" s="6">
        <v>100</v>
      </c>
      <c r="B2051" s="6">
        <v>56</v>
      </c>
      <c r="C2051" s="6">
        <v>40</v>
      </c>
      <c r="D2051" s="7">
        <v>26.389054059999999</v>
      </c>
      <c r="E2051" s="8">
        <f t="shared" ref="E2051:E2114" si="148">ROUND(D2051, 0)</f>
        <v>26</v>
      </c>
      <c r="F2051" s="7">
        <v>83.312403459999999</v>
      </c>
      <c r="G2051" s="8">
        <f t="shared" ref="G2051:G2114" si="149">ROUND(F2051, 0)</f>
        <v>83</v>
      </c>
      <c r="H2051" s="9">
        <v>7.4333134090000001</v>
      </c>
      <c r="I2051" s="8">
        <f t="shared" ref="I2051:I2114" si="150">ROUND(H2051, 0)</f>
        <v>7</v>
      </c>
      <c r="J2051" s="10">
        <v>176.15164089999999</v>
      </c>
      <c r="K2051" s="8">
        <f t="shared" ref="K2051:K2114" si="151">ROUND(J2051, 0)</f>
        <v>176</v>
      </c>
      <c r="L2051" s="5" t="s">
        <v>236</v>
      </c>
    </row>
    <row r="2052" spans="1:12">
      <c r="A2052" s="6">
        <v>75</v>
      </c>
      <c r="B2052" s="6">
        <v>56</v>
      </c>
      <c r="C2052" s="6">
        <v>44</v>
      </c>
      <c r="D2052" s="7">
        <v>25.2746335</v>
      </c>
      <c r="E2052" s="8">
        <f t="shared" si="148"/>
        <v>25</v>
      </c>
      <c r="F2052" s="7">
        <v>73.745958099999996</v>
      </c>
      <c r="G2052" s="8">
        <f t="shared" si="149"/>
        <v>74</v>
      </c>
      <c r="H2052" s="9">
        <v>6.1094780589999997</v>
      </c>
      <c r="I2052" s="8">
        <f t="shared" si="150"/>
        <v>6</v>
      </c>
      <c r="J2052" s="10">
        <v>168.04322819999999</v>
      </c>
      <c r="K2052" s="8">
        <f t="shared" si="151"/>
        <v>168</v>
      </c>
      <c r="L2052" s="5" t="s">
        <v>236</v>
      </c>
    </row>
    <row r="2053" spans="1:12">
      <c r="A2053" s="6">
        <v>78</v>
      </c>
      <c r="B2053" s="6">
        <v>46</v>
      </c>
      <c r="C2053" s="6">
        <v>42</v>
      </c>
      <c r="D2053" s="7">
        <v>23.09499564</v>
      </c>
      <c r="E2053" s="8">
        <f t="shared" si="148"/>
        <v>23</v>
      </c>
      <c r="F2053" s="7">
        <v>78.459596970000007</v>
      </c>
      <c r="G2053" s="8">
        <f t="shared" si="149"/>
        <v>78</v>
      </c>
      <c r="H2053" s="9">
        <v>7.0954132940000001</v>
      </c>
      <c r="I2053" s="8">
        <f t="shared" si="150"/>
        <v>7</v>
      </c>
      <c r="J2053" s="10">
        <v>155.38515330000001</v>
      </c>
      <c r="K2053" s="8">
        <f t="shared" si="151"/>
        <v>155</v>
      </c>
      <c r="L2053" s="5" t="s">
        <v>236</v>
      </c>
    </row>
    <row r="2054" spans="1:12">
      <c r="A2054" s="6">
        <v>82</v>
      </c>
      <c r="B2054" s="6">
        <v>48</v>
      </c>
      <c r="C2054" s="6">
        <v>36</v>
      </c>
      <c r="D2054" s="7">
        <v>25.793519570000001</v>
      </c>
      <c r="E2054" s="8">
        <f t="shared" si="148"/>
        <v>26</v>
      </c>
      <c r="F2054" s="7">
        <v>81.769040059999995</v>
      </c>
      <c r="G2054" s="8">
        <f t="shared" si="149"/>
        <v>82</v>
      </c>
      <c r="H2054" s="9">
        <v>6.3520767830000002</v>
      </c>
      <c r="I2054" s="8">
        <f t="shared" si="150"/>
        <v>6</v>
      </c>
      <c r="J2054" s="10">
        <v>193.24183819999999</v>
      </c>
      <c r="K2054" s="8">
        <f t="shared" si="151"/>
        <v>193</v>
      </c>
      <c r="L2054" s="5" t="s">
        <v>236</v>
      </c>
    </row>
    <row r="2055" spans="1:12">
      <c r="A2055" s="6">
        <v>100</v>
      </c>
      <c r="B2055" s="6">
        <v>58</v>
      </c>
      <c r="C2055" s="6">
        <v>41</v>
      </c>
      <c r="D2055" s="7">
        <v>23.174033229999999</v>
      </c>
      <c r="E2055" s="8">
        <f t="shared" si="148"/>
        <v>23</v>
      </c>
      <c r="F2055" s="7">
        <v>87.882553450000003</v>
      </c>
      <c r="G2055" s="8">
        <f t="shared" si="149"/>
        <v>88</v>
      </c>
      <c r="H2055" s="9">
        <v>6.6587699909999998</v>
      </c>
      <c r="I2055" s="8">
        <f t="shared" si="150"/>
        <v>7</v>
      </c>
      <c r="J2055" s="10">
        <v>160.62173419999999</v>
      </c>
      <c r="K2055" s="8">
        <f t="shared" si="151"/>
        <v>161</v>
      </c>
      <c r="L2055" s="5" t="s">
        <v>236</v>
      </c>
    </row>
    <row r="2056" spans="1:12">
      <c r="A2056" s="6">
        <v>88</v>
      </c>
      <c r="B2056" s="6">
        <v>50</v>
      </c>
      <c r="C2056" s="6">
        <v>40</v>
      </c>
      <c r="D2056" s="7">
        <v>25.632150379999999</v>
      </c>
      <c r="E2056" s="8">
        <f t="shared" si="148"/>
        <v>26</v>
      </c>
      <c r="F2056" s="7">
        <v>79.951509169999994</v>
      </c>
      <c r="G2056" s="8">
        <f t="shared" si="149"/>
        <v>80</v>
      </c>
      <c r="H2056" s="9">
        <v>7.0518224719999996</v>
      </c>
      <c r="I2056" s="8">
        <f t="shared" si="150"/>
        <v>7</v>
      </c>
      <c r="J2056" s="10">
        <v>182.25822769999999</v>
      </c>
      <c r="K2056" s="8">
        <f t="shared" si="151"/>
        <v>182</v>
      </c>
      <c r="L2056" s="5" t="s">
        <v>236</v>
      </c>
    </row>
    <row r="2057" spans="1:12">
      <c r="A2057" s="6">
        <v>67</v>
      </c>
      <c r="B2057" s="6">
        <v>41</v>
      </c>
      <c r="C2057" s="6">
        <v>40</v>
      </c>
      <c r="D2057" s="7">
        <v>25.848794999999999</v>
      </c>
      <c r="E2057" s="8">
        <f t="shared" si="148"/>
        <v>26</v>
      </c>
      <c r="F2057" s="7">
        <v>87.816616830000001</v>
      </c>
      <c r="G2057" s="8">
        <f t="shared" si="149"/>
        <v>88</v>
      </c>
      <c r="H2057" s="9">
        <v>7.3331432049999998</v>
      </c>
      <c r="I2057" s="8">
        <f t="shared" si="150"/>
        <v>7</v>
      </c>
      <c r="J2057" s="10">
        <v>152.61944030000001</v>
      </c>
      <c r="K2057" s="8">
        <f t="shared" si="151"/>
        <v>153</v>
      </c>
      <c r="L2057" s="5" t="s">
        <v>236</v>
      </c>
    </row>
    <row r="2058" spans="1:12">
      <c r="A2058" s="6">
        <v>72</v>
      </c>
      <c r="B2058" s="6">
        <v>42</v>
      </c>
      <c r="C2058" s="6">
        <v>43</v>
      </c>
      <c r="D2058" s="7">
        <v>26.567672770000001</v>
      </c>
      <c r="E2058" s="8">
        <f t="shared" si="148"/>
        <v>27</v>
      </c>
      <c r="F2058" s="7">
        <v>80.904245430000003</v>
      </c>
      <c r="G2058" s="8">
        <f t="shared" si="149"/>
        <v>81</v>
      </c>
      <c r="H2058" s="9">
        <v>6.3527710370000001</v>
      </c>
      <c r="I2058" s="8">
        <f t="shared" si="150"/>
        <v>6</v>
      </c>
      <c r="J2058" s="10">
        <v>181.2915605</v>
      </c>
      <c r="K2058" s="8">
        <f t="shared" si="151"/>
        <v>181</v>
      </c>
      <c r="L2058" s="5" t="s">
        <v>236</v>
      </c>
    </row>
    <row r="2059" spans="1:12">
      <c r="A2059" s="6">
        <v>89</v>
      </c>
      <c r="B2059" s="6">
        <v>40</v>
      </c>
      <c r="C2059" s="6">
        <v>43</v>
      </c>
      <c r="D2059" s="7">
        <v>26.245320849999999</v>
      </c>
      <c r="E2059" s="8">
        <f t="shared" si="148"/>
        <v>26</v>
      </c>
      <c r="F2059" s="7">
        <v>72.971983750000007</v>
      </c>
      <c r="G2059" s="8">
        <f t="shared" si="149"/>
        <v>73</v>
      </c>
      <c r="H2059" s="9">
        <v>7.124050134</v>
      </c>
      <c r="I2059" s="8">
        <f t="shared" si="150"/>
        <v>7</v>
      </c>
      <c r="J2059" s="10">
        <v>189.97111839999999</v>
      </c>
      <c r="K2059" s="8">
        <f t="shared" si="151"/>
        <v>190</v>
      </c>
      <c r="L2059" s="5" t="s">
        <v>236</v>
      </c>
    </row>
    <row r="2060" spans="1:12">
      <c r="A2060" s="6">
        <v>89</v>
      </c>
      <c r="B2060" s="6">
        <v>57</v>
      </c>
      <c r="C2060" s="6">
        <v>43</v>
      </c>
      <c r="D2060" s="7">
        <v>26.915150430000001</v>
      </c>
      <c r="E2060" s="8">
        <f t="shared" si="148"/>
        <v>27</v>
      </c>
      <c r="F2060" s="7">
        <v>73.198975349999998</v>
      </c>
      <c r="G2060" s="8">
        <f t="shared" si="149"/>
        <v>73</v>
      </c>
      <c r="H2060" s="9">
        <v>6.998787171</v>
      </c>
      <c r="I2060" s="8">
        <f t="shared" si="150"/>
        <v>7</v>
      </c>
      <c r="J2060" s="10">
        <v>177.22330479999999</v>
      </c>
      <c r="K2060" s="8">
        <f t="shared" si="151"/>
        <v>177</v>
      </c>
      <c r="L2060" s="5" t="s">
        <v>236</v>
      </c>
    </row>
    <row r="2061" spans="1:12">
      <c r="A2061" s="6">
        <v>61</v>
      </c>
      <c r="B2061" s="6">
        <v>41</v>
      </c>
      <c r="C2061" s="6">
        <v>44</v>
      </c>
      <c r="D2061" s="7">
        <v>24.36972377</v>
      </c>
      <c r="E2061" s="8">
        <f t="shared" si="148"/>
        <v>24</v>
      </c>
      <c r="F2061" s="7">
        <v>82.113197909999997</v>
      </c>
      <c r="G2061" s="8">
        <f t="shared" si="149"/>
        <v>82</v>
      </c>
      <c r="H2061" s="9">
        <v>6.537914958</v>
      </c>
      <c r="I2061" s="8">
        <f t="shared" si="150"/>
        <v>7</v>
      </c>
      <c r="J2061" s="10">
        <v>159.92109339999999</v>
      </c>
      <c r="K2061" s="8">
        <f t="shared" si="151"/>
        <v>160</v>
      </c>
      <c r="L2061" s="5" t="s">
        <v>236</v>
      </c>
    </row>
    <row r="2062" spans="1:12">
      <c r="A2062" s="6">
        <v>79</v>
      </c>
      <c r="B2062" s="6">
        <v>45</v>
      </c>
      <c r="C2062" s="6">
        <v>43</v>
      </c>
      <c r="D2062" s="7">
        <v>25.71901283</v>
      </c>
      <c r="E2062" s="8">
        <f t="shared" si="148"/>
        <v>26</v>
      </c>
      <c r="F2062" s="7">
        <v>79.155323980000006</v>
      </c>
      <c r="G2062" s="8">
        <f t="shared" si="149"/>
        <v>79</v>
      </c>
      <c r="H2062" s="9">
        <v>7.1710542390000001</v>
      </c>
      <c r="I2062" s="8">
        <f t="shared" si="150"/>
        <v>7</v>
      </c>
      <c r="J2062" s="10">
        <v>187.1735424</v>
      </c>
      <c r="K2062" s="8">
        <f t="shared" si="151"/>
        <v>187</v>
      </c>
      <c r="L2062" s="5" t="s">
        <v>236</v>
      </c>
    </row>
    <row r="2063" spans="1:12">
      <c r="A2063" s="6">
        <v>84</v>
      </c>
      <c r="B2063" s="6">
        <v>40</v>
      </c>
      <c r="C2063" s="6">
        <v>43</v>
      </c>
      <c r="D2063" s="7">
        <v>25.01157559</v>
      </c>
      <c r="E2063" s="8">
        <f t="shared" si="148"/>
        <v>25</v>
      </c>
      <c r="F2063" s="7">
        <v>88.331302300000004</v>
      </c>
      <c r="G2063" s="8">
        <f t="shared" si="149"/>
        <v>88</v>
      </c>
      <c r="H2063" s="9">
        <v>7.2282682280000001</v>
      </c>
      <c r="I2063" s="8">
        <f t="shared" si="150"/>
        <v>7</v>
      </c>
      <c r="J2063" s="10">
        <v>169.4168014</v>
      </c>
      <c r="K2063" s="8">
        <f t="shared" si="151"/>
        <v>169</v>
      </c>
      <c r="L2063" s="5" t="s">
        <v>236</v>
      </c>
    </row>
    <row r="2064" spans="1:12">
      <c r="A2064" s="6">
        <v>98</v>
      </c>
      <c r="B2064" s="6">
        <v>43</v>
      </c>
      <c r="C2064" s="6">
        <v>35</v>
      </c>
      <c r="D2064" s="7">
        <v>25.40785911</v>
      </c>
      <c r="E2064" s="8">
        <f t="shared" si="148"/>
        <v>25</v>
      </c>
      <c r="F2064" s="7">
        <v>76.440486250000006</v>
      </c>
      <c r="G2064" s="8">
        <f t="shared" si="149"/>
        <v>76</v>
      </c>
      <c r="H2064" s="9">
        <v>7.319952206</v>
      </c>
      <c r="I2064" s="8">
        <f t="shared" si="150"/>
        <v>7</v>
      </c>
      <c r="J2064" s="10">
        <v>188.63728259999999</v>
      </c>
      <c r="K2064" s="8">
        <f t="shared" si="151"/>
        <v>189</v>
      </c>
      <c r="L2064" s="5" t="s">
        <v>236</v>
      </c>
    </row>
    <row r="2065" spans="1:12">
      <c r="A2065" s="6">
        <v>75</v>
      </c>
      <c r="B2065" s="6">
        <v>36</v>
      </c>
      <c r="C2065" s="6">
        <v>44</v>
      </c>
      <c r="D2065" s="7">
        <v>23.280809999999999</v>
      </c>
      <c r="E2065" s="8">
        <f t="shared" si="148"/>
        <v>23</v>
      </c>
      <c r="F2065" s="7">
        <v>74.276074750000006</v>
      </c>
      <c r="G2065" s="8">
        <f t="shared" si="149"/>
        <v>74</v>
      </c>
      <c r="H2065" s="9">
        <v>6.6133413430000001</v>
      </c>
      <c r="I2065" s="8">
        <f t="shared" si="150"/>
        <v>7</v>
      </c>
      <c r="J2065" s="10">
        <v>153.74473979999999</v>
      </c>
      <c r="K2065" s="8">
        <f t="shared" si="151"/>
        <v>154</v>
      </c>
      <c r="L2065" s="5" t="s">
        <v>236</v>
      </c>
    </row>
    <row r="2066" spans="1:12">
      <c r="A2066" s="6">
        <v>89</v>
      </c>
      <c r="B2066" s="6">
        <v>58</v>
      </c>
      <c r="C2066" s="6">
        <v>35</v>
      </c>
      <c r="D2066" s="7">
        <v>23.986517190000001</v>
      </c>
      <c r="E2066" s="8">
        <f t="shared" si="148"/>
        <v>24</v>
      </c>
      <c r="F2066" s="7">
        <v>82.090533789999995</v>
      </c>
      <c r="G2066" s="8">
        <f t="shared" si="149"/>
        <v>82</v>
      </c>
      <c r="H2066" s="9">
        <v>6.096838784</v>
      </c>
      <c r="I2066" s="8">
        <f t="shared" si="150"/>
        <v>6</v>
      </c>
      <c r="J2066" s="10">
        <v>167.0576456</v>
      </c>
      <c r="K2066" s="8">
        <f t="shared" si="151"/>
        <v>167</v>
      </c>
      <c r="L2066" s="5" t="s">
        <v>236</v>
      </c>
    </row>
    <row r="2067" spans="1:12">
      <c r="A2067" s="6">
        <v>91</v>
      </c>
      <c r="B2067" s="6">
        <v>41</v>
      </c>
      <c r="C2067" s="6">
        <v>37</v>
      </c>
      <c r="D2067" s="7">
        <v>24.48556447</v>
      </c>
      <c r="E2067" s="8">
        <f t="shared" si="148"/>
        <v>24</v>
      </c>
      <c r="F2067" s="7">
        <v>83.206300069999998</v>
      </c>
      <c r="G2067" s="8">
        <f t="shared" si="149"/>
        <v>83</v>
      </c>
      <c r="H2067" s="9">
        <v>6.1325705230000001</v>
      </c>
      <c r="I2067" s="8">
        <f t="shared" si="150"/>
        <v>6</v>
      </c>
      <c r="J2067" s="10">
        <v>192.23162210000001</v>
      </c>
      <c r="K2067" s="8">
        <f t="shared" si="151"/>
        <v>192</v>
      </c>
      <c r="L2067" s="5" t="s">
        <v>236</v>
      </c>
    </row>
    <row r="2068" spans="1:12">
      <c r="A2068" s="6">
        <v>77</v>
      </c>
      <c r="B2068" s="6">
        <v>48</v>
      </c>
      <c r="C2068" s="6">
        <v>36</v>
      </c>
      <c r="D2068" s="7">
        <v>25.867050089999999</v>
      </c>
      <c r="E2068" s="8">
        <f t="shared" si="148"/>
        <v>26</v>
      </c>
      <c r="F2068" s="7">
        <v>84.099852839999997</v>
      </c>
      <c r="G2068" s="8">
        <f t="shared" si="149"/>
        <v>84</v>
      </c>
      <c r="H2068" s="9">
        <v>7.3600849799999999</v>
      </c>
      <c r="I2068" s="8">
        <f t="shared" si="150"/>
        <v>7</v>
      </c>
      <c r="J2068" s="10">
        <v>154.8390847</v>
      </c>
      <c r="K2068" s="8">
        <f t="shared" si="151"/>
        <v>155</v>
      </c>
      <c r="L2068" s="5" t="s">
        <v>236</v>
      </c>
    </row>
    <row r="2069" spans="1:12">
      <c r="A2069" s="6">
        <v>66</v>
      </c>
      <c r="B2069" s="6">
        <v>58</v>
      </c>
      <c r="C2069" s="6">
        <v>35</v>
      </c>
      <c r="D2069" s="7">
        <v>23.564383100000001</v>
      </c>
      <c r="E2069" s="8">
        <f t="shared" si="148"/>
        <v>24</v>
      </c>
      <c r="F2069" s="7">
        <v>79.46283115</v>
      </c>
      <c r="G2069" s="8">
        <f t="shared" si="149"/>
        <v>79</v>
      </c>
      <c r="H2069" s="9">
        <v>7.3216190409999999</v>
      </c>
      <c r="I2069" s="8">
        <f t="shared" si="150"/>
        <v>7</v>
      </c>
      <c r="J2069" s="10">
        <v>185.25946999999999</v>
      </c>
      <c r="K2069" s="8">
        <f t="shared" si="151"/>
        <v>185</v>
      </c>
      <c r="L2069" s="5" t="s">
        <v>236</v>
      </c>
    </row>
    <row r="2070" spans="1:12">
      <c r="A2070" s="6">
        <v>62</v>
      </c>
      <c r="B2070" s="6">
        <v>59</v>
      </c>
      <c r="C2070" s="6">
        <v>41</v>
      </c>
      <c r="D2070" s="7">
        <v>24.2248758</v>
      </c>
      <c r="E2070" s="8">
        <f t="shared" si="148"/>
        <v>24</v>
      </c>
      <c r="F2070" s="7">
        <v>74.894654259999996</v>
      </c>
      <c r="G2070" s="8">
        <f t="shared" si="149"/>
        <v>75</v>
      </c>
      <c r="H2070" s="9">
        <v>7.1751706569999998</v>
      </c>
      <c r="I2070" s="8">
        <f t="shared" si="150"/>
        <v>7</v>
      </c>
      <c r="J2070" s="10">
        <v>192.49312570000001</v>
      </c>
      <c r="K2070" s="8">
        <f t="shared" si="151"/>
        <v>192</v>
      </c>
      <c r="L2070" s="5" t="s">
        <v>236</v>
      </c>
    </row>
    <row r="2071" spans="1:12">
      <c r="A2071" s="6">
        <v>82</v>
      </c>
      <c r="B2071" s="6">
        <v>35</v>
      </c>
      <c r="C2071" s="6">
        <v>35</v>
      </c>
      <c r="D2071" s="7">
        <v>25.493867819999998</v>
      </c>
      <c r="E2071" s="8">
        <f t="shared" si="148"/>
        <v>25</v>
      </c>
      <c r="F2071" s="7">
        <v>86.970614810000001</v>
      </c>
      <c r="G2071" s="8">
        <f t="shared" si="149"/>
        <v>87</v>
      </c>
      <c r="H2071" s="9">
        <v>7.2990761629999996</v>
      </c>
      <c r="I2071" s="8">
        <f t="shared" si="150"/>
        <v>7</v>
      </c>
      <c r="J2071" s="10">
        <v>176.52682669999999</v>
      </c>
      <c r="K2071" s="8">
        <f t="shared" si="151"/>
        <v>177</v>
      </c>
      <c r="L2071" s="5" t="s">
        <v>236</v>
      </c>
    </row>
    <row r="2072" spans="1:12">
      <c r="A2072" s="6">
        <v>61</v>
      </c>
      <c r="B2072" s="6">
        <v>41</v>
      </c>
      <c r="C2072" s="6">
        <v>35</v>
      </c>
      <c r="D2072" s="7">
        <v>24.97178693</v>
      </c>
      <c r="E2072" s="8">
        <f t="shared" si="148"/>
        <v>25</v>
      </c>
      <c r="F2072" s="7">
        <v>79.475579310000001</v>
      </c>
      <c r="G2072" s="8">
        <f t="shared" si="149"/>
        <v>79</v>
      </c>
      <c r="H2072" s="9">
        <v>6.8429664790000002</v>
      </c>
      <c r="I2072" s="8">
        <f t="shared" si="150"/>
        <v>7</v>
      </c>
      <c r="J2072" s="10">
        <v>195.75716220000001</v>
      </c>
      <c r="K2072" s="8">
        <f t="shared" si="151"/>
        <v>196</v>
      </c>
      <c r="L2072" s="5" t="s">
        <v>236</v>
      </c>
    </row>
    <row r="2073" spans="1:12">
      <c r="A2073" s="6">
        <v>99</v>
      </c>
      <c r="B2073" s="6">
        <v>57</v>
      </c>
      <c r="C2073" s="6">
        <v>38</v>
      </c>
      <c r="D2073" s="7">
        <v>24.80624984</v>
      </c>
      <c r="E2073" s="8">
        <f t="shared" si="148"/>
        <v>25</v>
      </c>
      <c r="F2073" s="7">
        <v>82.092816740000004</v>
      </c>
      <c r="G2073" s="8">
        <f t="shared" si="149"/>
        <v>82</v>
      </c>
      <c r="H2073" s="9">
        <v>6.3562955680000002</v>
      </c>
      <c r="I2073" s="8">
        <f t="shared" si="150"/>
        <v>6</v>
      </c>
      <c r="J2073" s="10">
        <v>156.3616174</v>
      </c>
      <c r="K2073" s="8">
        <f t="shared" si="151"/>
        <v>156</v>
      </c>
      <c r="L2073" s="5" t="s">
        <v>236</v>
      </c>
    </row>
    <row r="2074" spans="1:12">
      <c r="A2074" s="6">
        <v>70</v>
      </c>
      <c r="B2074" s="6">
        <v>42</v>
      </c>
      <c r="C2074" s="6">
        <v>43</v>
      </c>
      <c r="D2074" s="7">
        <v>23.168149769999999</v>
      </c>
      <c r="E2074" s="8">
        <f t="shared" si="148"/>
        <v>23</v>
      </c>
      <c r="F2074" s="7">
        <v>76.667249690000006</v>
      </c>
      <c r="G2074" s="8">
        <f t="shared" si="149"/>
        <v>77</v>
      </c>
      <c r="H2074" s="9">
        <v>6.508342839</v>
      </c>
      <c r="I2074" s="8">
        <f t="shared" si="150"/>
        <v>7</v>
      </c>
      <c r="J2074" s="10">
        <v>157.1215052</v>
      </c>
      <c r="K2074" s="8">
        <f t="shared" si="151"/>
        <v>157</v>
      </c>
      <c r="L2074" s="5" t="s">
        <v>236</v>
      </c>
    </row>
    <row r="2075" spans="1:12">
      <c r="A2075" s="6">
        <v>90</v>
      </c>
      <c r="B2075" s="6">
        <v>59</v>
      </c>
      <c r="C2075" s="6">
        <v>35</v>
      </c>
      <c r="D2075" s="7">
        <v>24.251334929999999</v>
      </c>
      <c r="E2075" s="8">
        <f t="shared" si="148"/>
        <v>24</v>
      </c>
      <c r="F2075" s="7">
        <v>89.864540529999999</v>
      </c>
      <c r="G2075" s="8">
        <f t="shared" si="149"/>
        <v>90</v>
      </c>
      <c r="H2075" s="9">
        <v>7.0982279259999999</v>
      </c>
      <c r="I2075" s="8">
        <f t="shared" si="150"/>
        <v>7</v>
      </c>
      <c r="J2075" s="10">
        <v>175.1742112</v>
      </c>
      <c r="K2075" s="8">
        <f t="shared" si="151"/>
        <v>175</v>
      </c>
      <c r="L2075" s="5" t="s">
        <v>236</v>
      </c>
    </row>
    <row r="2076" spans="1:12">
      <c r="A2076" s="6">
        <v>73</v>
      </c>
      <c r="B2076" s="6">
        <v>43</v>
      </c>
      <c r="C2076" s="6">
        <v>42</v>
      </c>
      <c r="D2076" s="7">
        <v>26.583610109999999</v>
      </c>
      <c r="E2076" s="8">
        <f t="shared" si="148"/>
        <v>27</v>
      </c>
      <c r="F2076" s="7">
        <v>78.007747719999998</v>
      </c>
      <c r="G2076" s="8">
        <f t="shared" si="149"/>
        <v>78</v>
      </c>
      <c r="H2076" s="9">
        <v>6.3106999679999998</v>
      </c>
      <c r="I2076" s="8">
        <f t="shared" si="150"/>
        <v>6</v>
      </c>
      <c r="J2076" s="10">
        <v>154.82388639999999</v>
      </c>
      <c r="K2076" s="8">
        <f t="shared" si="151"/>
        <v>155</v>
      </c>
      <c r="L2076" s="5" t="s">
        <v>236</v>
      </c>
    </row>
    <row r="2077" spans="1:12">
      <c r="A2077" s="6">
        <v>67</v>
      </c>
      <c r="B2077" s="6">
        <v>46</v>
      </c>
      <c r="C2077" s="6">
        <v>44</v>
      </c>
      <c r="D2077" s="7">
        <v>26.824892439999999</v>
      </c>
      <c r="E2077" s="8">
        <f t="shared" si="148"/>
        <v>27</v>
      </c>
      <c r="F2077" s="7">
        <v>78.203927739999997</v>
      </c>
      <c r="G2077" s="8">
        <f t="shared" si="149"/>
        <v>78</v>
      </c>
      <c r="H2077" s="9">
        <v>7.0933286310000003</v>
      </c>
      <c r="I2077" s="8">
        <f t="shared" si="150"/>
        <v>7</v>
      </c>
      <c r="J2077" s="10">
        <v>153.9199807</v>
      </c>
      <c r="K2077" s="8">
        <f t="shared" si="151"/>
        <v>154</v>
      </c>
      <c r="L2077" s="5" t="s">
        <v>236</v>
      </c>
    </row>
    <row r="2078" spans="1:12">
      <c r="A2078" s="6">
        <v>84</v>
      </c>
      <c r="B2078" s="6">
        <v>37</v>
      </c>
      <c r="C2078" s="6">
        <v>42</v>
      </c>
      <c r="D2078" s="7">
        <v>25.496747859999999</v>
      </c>
      <c r="E2078" s="8">
        <f t="shared" si="148"/>
        <v>25</v>
      </c>
      <c r="F2078" s="7">
        <v>81.134490970000002</v>
      </c>
      <c r="G2078" s="8">
        <f t="shared" si="149"/>
        <v>81</v>
      </c>
      <c r="H2078" s="9">
        <v>6.6910742489999997</v>
      </c>
      <c r="I2078" s="8">
        <f t="shared" si="150"/>
        <v>7</v>
      </c>
      <c r="J2078" s="10">
        <v>169.9288234</v>
      </c>
      <c r="K2078" s="8">
        <f t="shared" si="151"/>
        <v>170</v>
      </c>
      <c r="L2078" s="5" t="s">
        <v>236</v>
      </c>
    </row>
    <row r="2079" spans="1:12">
      <c r="A2079" s="6">
        <v>72</v>
      </c>
      <c r="B2079" s="6">
        <v>41</v>
      </c>
      <c r="C2079" s="6">
        <v>36</v>
      </c>
      <c r="D2079" s="7">
        <v>24.09874353</v>
      </c>
      <c r="E2079" s="8">
        <f t="shared" si="148"/>
        <v>24</v>
      </c>
      <c r="F2079" s="7">
        <v>80.572267609999997</v>
      </c>
      <c r="G2079" s="8">
        <f t="shared" si="149"/>
        <v>81</v>
      </c>
      <c r="H2079" s="9">
        <v>6.187746776</v>
      </c>
      <c r="I2079" s="8">
        <f t="shared" si="150"/>
        <v>6</v>
      </c>
      <c r="J2079" s="10">
        <v>176.86041090000001</v>
      </c>
      <c r="K2079" s="8">
        <f t="shared" si="151"/>
        <v>177</v>
      </c>
      <c r="L2079" s="5" t="s">
        <v>236</v>
      </c>
    </row>
    <row r="2080" spans="1:12">
      <c r="A2080" s="6">
        <v>71</v>
      </c>
      <c r="B2080" s="6">
        <v>56</v>
      </c>
      <c r="C2080" s="6">
        <v>37</v>
      </c>
      <c r="D2080" s="7">
        <v>23.18866654</v>
      </c>
      <c r="E2080" s="8">
        <f t="shared" si="148"/>
        <v>23</v>
      </c>
      <c r="F2080" s="7">
        <v>86.208997339999996</v>
      </c>
      <c r="G2080" s="8">
        <f t="shared" si="149"/>
        <v>86</v>
      </c>
      <c r="H2080" s="9">
        <v>6.4915062450000001</v>
      </c>
      <c r="I2080" s="8">
        <f t="shared" si="150"/>
        <v>6</v>
      </c>
      <c r="J2080" s="10">
        <v>176.103677</v>
      </c>
      <c r="K2080" s="8">
        <f t="shared" si="151"/>
        <v>176</v>
      </c>
      <c r="L2080" s="5" t="s">
        <v>236</v>
      </c>
    </row>
    <row r="2081" spans="1:12">
      <c r="A2081" s="6">
        <v>64</v>
      </c>
      <c r="B2081" s="6">
        <v>53</v>
      </c>
      <c r="C2081" s="6">
        <v>38</v>
      </c>
      <c r="D2081" s="7">
        <v>26.243474710000001</v>
      </c>
      <c r="E2081" s="8">
        <f t="shared" si="148"/>
        <v>26</v>
      </c>
      <c r="F2081" s="7">
        <v>78.510637540000005</v>
      </c>
      <c r="G2081" s="8">
        <f t="shared" si="149"/>
        <v>79</v>
      </c>
      <c r="H2081" s="9">
        <v>6.855362875</v>
      </c>
      <c r="I2081" s="8">
        <f t="shared" si="150"/>
        <v>7</v>
      </c>
      <c r="J2081" s="10">
        <v>183.4065252</v>
      </c>
      <c r="K2081" s="8">
        <f t="shared" si="151"/>
        <v>183</v>
      </c>
      <c r="L2081" s="5" t="s">
        <v>236</v>
      </c>
    </row>
    <row r="2082" spans="1:12">
      <c r="A2082" s="6">
        <v>65</v>
      </c>
      <c r="B2082" s="6">
        <v>54</v>
      </c>
      <c r="C2082" s="6">
        <v>39</v>
      </c>
      <c r="D2082" s="7">
        <v>23.750915719999998</v>
      </c>
      <c r="E2082" s="8">
        <f t="shared" si="148"/>
        <v>24</v>
      </c>
      <c r="F2082" s="7">
        <v>71.147825850000004</v>
      </c>
      <c r="G2082" s="8">
        <f t="shared" si="149"/>
        <v>71</v>
      </c>
      <c r="H2082" s="9">
        <v>7.1245715929999998</v>
      </c>
      <c r="I2082" s="8">
        <f t="shared" si="150"/>
        <v>7</v>
      </c>
      <c r="J2082" s="10">
        <v>160.08895530000001</v>
      </c>
      <c r="K2082" s="8">
        <f t="shared" si="151"/>
        <v>160</v>
      </c>
      <c r="L2082" s="5" t="s">
        <v>236</v>
      </c>
    </row>
    <row r="2083" spans="1:12">
      <c r="A2083" s="6">
        <v>60</v>
      </c>
      <c r="B2083" s="6">
        <v>58</v>
      </c>
      <c r="C2083" s="6">
        <v>37</v>
      </c>
      <c r="D2083" s="7">
        <v>26.13871511</v>
      </c>
      <c r="E2083" s="8">
        <f t="shared" si="148"/>
        <v>26</v>
      </c>
      <c r="F2083" s="7">
        <v>79.118894299999994</v>
      </c>
      <c r="G2083" s="8">
        <f t="shared" si="149"/>
        <v>79</v>
      </c>
      <c r="H2083" s="9">
        <v>6.0673021089999999</v>
      </c>
      <c r="I2083" s="8">
        <f t="shared" si="150"/>
        <v>6</v>
      </c>
      <c r="J2083" s="10">
        <v>171.4892533</v>
      </c>
      <c r="K2083" s="8">
        <f t="shared" si="151"/>
        <v>171</v>
      </c>
      <c r="L2083" s="5" t="s">
        <v>236</v>
      </c>
    </row>
    <row r="2084" spans="1:12">
      <c r="A2084" s="6">
        <v>86</v>
      </c>
      <c r="B2084" s="6">
        <v>39</v>
      </c>
      <c r="C2084" s="6">
        <v>43</v>
      </c>
      <c r="D2084" s="7">
        <v>26.145766479999999</v>
      </c>
      <c r="E2084" s="8">
        <f t="shared" si="148"/>
        <v>26</v>
      </c>
      <c r="F2084" s="7">
        <v>71.236908510000006</v>
      </c>
      <c r="G2084" s="8">
        <f t="shared" si="149"/>
        <v>71</v>
      </c>
      <c r="H2084" s="9">
        <v>6.4320515120000001</v>
      </c>
      <c r="I2084" s="8">
        <f t="shared" si="150"/>
        <v>6</v>
      </c>
      <c r="J2084" s="10">
        <v>193.10075979999999</v>
      </c>
      <c r="K2084" s="8">
        <f t="shared" si="151"/>
        <v>193</v>
      </c>
      <c r="L2084" s="5" t="s">
        <v>236</v>
      </c>
    </row>
    <row r="2085" spans="1:12">
      <c r="A2085" s="6">
        <v>90</v>
      </c>
      <c r="B2085" s="6">
        <v>50</v>
      </c>
      <c r="C2085" s="6">
        <v>44</v>
      </c>
      <c r="D2085" s="7">
        <v>26.91643698</v>
      </c>
      <c r="E2085" s="8">
        <f t="shared" si="148"/>
        <v>27</v>
      </c>
      <c r="F2085" s="7">
        <v>73.48655995</v>
      </c>
      <c r="G2085" s="8">
        <f t="shared" si="149"/>
        <v>73</v>
      </c>
      <c r="H2085" s="9">
        <v>6.2534088519999997</v>
      </c>
      <c r="I2085" s="8">
        <f t="shared" si="150"/>
        <v>6</v>
      </c>
      <c r="J2085" s="10">
        <v>171.47163750000001</v>
      </c>
      <c r="K2085" s="8">
        <f t="shared" si="151"/>
        <v>171</v>
      </c>
      <c r="L2085" s="5" t="s">
        <v>236</v>
      </c>
    </row>
    <row r="2086" spans="1:12">
      <c r="A2086" s="6">
        <v>91</v>
      </c>
      <c r="B2086" s="6">
        <v>38</v>
      </c>
      <c r="C2086" s="6">
        <v>36</v>
      </c>
      <c r="D2086" s="7">
        <v>26.523296899999998</v>
      </c>
      <c r="E2086" s="8">
        <f t="shared" si="148"/>
        <v>27</v>
      </c>
      <c r="F2086" s="7">
        <v>77.173318469999998</v>
      </c>
      <c r="G2086" s="8">
        <f t="shared" si="149"/>
        <v>77</v>
      </c>
      <c r="H2086" s="9">
        <v>7.2873187230000003</v>
      </c>
      <c r="I2086" s="8">
        <f t="shared" si="150"/>
        <v>7</v>
      </c>
      <c r="J2086" s="10">
        <v>157.8548562</v>
      </c>
      <c r="K2086" s="8">
        <f t="shared" si="151"/>
        <v>158</v>
      </c>
      <c r="L2086" s="5" t="s">
        <v>236</v>
      </c>
    </row>
    <row r="2087" spans="1:12">
      <c r="A2087" s="6">
        <v>87</v>
      </c>
      <c r="B2087" s="6">
        <v>48</v>
      </c>
      <c r="C2087" s="6">
        <v>38</v>
      </c>
      <c r="D2087" s="7">
        <v>23.81579631</v>
      </c>
      <c r="E2087" s="8">
        <f t="shared" si="148"/>
        <v>24</v>
      </c>
      <c r="F2087" s="7">
        <v>80.940235520000002</v>
      </c>
      <c r="G2087" s="8">
        <f t="shared" si="149"/>
        <v>81</v>
      </c>
      <c r="H2087" s="9">
        <v>7.161865733</v>
      </c>
      <c r="I2087" s="8">
        <f t="shared" si="150"/>
        <v>7</v>
      </c>
      <c r="J2087" s="10">
        <v>190.31221600000001</v>
      </c>
      <c r="K2087" s="8">
        <f t="shared" si="151"/>
        <v>190</v>
      </c>
      <c r="L2087" s="5" t="s">
        <v>236</v>
      </c>
    </row>
    <row r="2088" spans="1:12">
      <c r="A2088" s="6">
        <v>72</v>
      </c>
      <c r="B2088" s="6">
        <v>41</v>
      </c>
      <c r="C2088" s="6">
        <v>36</v>
      </c>
      <c r="D2088" s="7">
        <v>26.50838667</v>
      </c>
      <c r="E2088" s="8">
        <f t="shared" si="148"/>
        <v>27</v>
      </c>
      <c r="F2088" s="7">
        <v>86.84264005</v>
      </c>
      <c r="G2088" s="8">
        <f t="shared" si="149"/>
        <v>87</v>
      </c>
      <c r="H2088" s="9">
        <v>6.0658982830000001</v>
      </c>
      <c r="I2088" s="8">
        <f t="shared" si="150"/>
        <v>6</v>
      </c>
      <c r="J2088" s="10">
        <v>152.9801697</v>
      </c>
      <c r="K2088" s="8">
        <f t="shared" si="151"/>
        <v>153</v>
      </c>
      <c r="L2088" s="5" t="s">
        <v>236</v>
      </c>
    </row>
    <row r="2089" spans="1:12">
      <c r="A2089" s="6">
        <v>71</v>
      </c>
      <c r="B2089" s="6">
        <v>54</v>
      </c>
      <c r="C2089" s="6">
        <v>35</v>
      </c>
      <c r="D2089" s="7">
        <v>26.63952463</v>
      </c>
      <c r="E2089" s="8">
        <f t="shared" si="148"/>
        <v>27</v>
      </c>
      <c r="F2089" s="7">
        <v>70.957059959999995</v>
      </c>
      <c r="G2089" s="8">
        <f t="shared" si="149"/>
        <v>71</v>
      </c>
      <c r="H2089" s="9">
        <v>7.311077075</v>
      </c>
      <c r="I2089" s="8">
        <f t="shared" si="150"/>
        <v>7</v>
      </c>
      <c r="J2089" s="10">
        <v>199.33557440000001</v>
      </c>
      <c r="K2089" s="8">
        <f t="shared" si="151"/>
        <v>199</v>
      </c>
      <c r="L2089" s="5" t="s">
        <v>236</v>
      </c>
    </row>
    <row r="2090" spans="1:12">
      <c r="A2090" s="6">
        <v>82</v>
      </c>
      <c r="B2090" s="6">
        <v>46</v>
      </c>
      <c r="C2090" s="6">
        <v>41</v>
      </c>
      <c r="D2090" s="7">
        <v>23.3250131</v>
      </c>
      <c r="E2090" s="8">
        <f t="shared" si="148"/>
        <v>23</v>
      </c>
      <c r="F2090" s="7">
        <v>79.796094479999994</v>
      </c>
      <c r="G2090" s="8">
        <f t="shared" si="149"/>
        <v>80</v>
      </c>
      <c r="H2090" s="9">
        <v>6.5816937720000004</v>
      </c>
      <c r="I2090" s="8">
        <f t="shared" si="150"/>
        <v>7</v>
      </c>
      <c r="J2090" s="10">
        <v>187.30961479999999</v>
      </c>
      <c r="K2090" s="8">
        <f t="shared" si="151"/>
        <v>187</v>
      </c>
      <c r="L2090" s="5" t="s">
        <v>236</v>
      </c>
    </row>
    <row r="2091" spans="1:12">
      <c r="A2091" s="6">
        <v>71</v>
      </c>
      <c r="B2091" s="6">
        <v>52</v>
      </c>
      <c r="C2091" s="6">
        <v>43</v>
      </c>
      <c r="D2091" s="7">
        <v>26.475495429999999</v>
      </c>
      <c r="E2091" s="8">
        <f t="shared" si="148"/>
        <v>26</v>
      </c>
      <c r="F2091" s="7">
        <v>73.961645689999997</v>
      </c>
      <c r="G2091" s="8">
        <f t="shared" si="149"/>
        <v>74</v>
      </c>
      <c r="H2091" s="9">
        <v>6.732826127</v>
      </c>
      <c r="I2091" s="8">
        <f t="shared" si="150"/>
        <v>7</v>
      </c>
      <c r="J2091" s="10">
        <v>180.2513601</v>
      </c>
      <c r="K2091" s="8">
        <f t="shared" si="151"/>
        <v>180</v>
      </c>
      <c r="L2091" s="5" t="s">
        <v>236</v>
      </c>
    </row>
    <row r="2092" spans="1:12">
      <c r="A2092" s="6">
        <v>80</v>
      </c>
      <c r="B2092" s="6">
        <v>43</v>
      </c>
      <c r="C2092" s="6">
        <v>43</v>
      </c>
      <c r="D2092" s="7">
        <v>23.787560360000001</v>
      </c>
      <c r="E2092" s="8">
        <f t="shared" si="148"/>
        <v>24</v>
      </c>
      <c r="F2092" s="7">
        <v>74.367940790000006</v>
      </c>
      <c r="G2092" s="8">
        <f t="shared" si="149"/>
        <v>74</v>
      </c>
      <c r="H2092" s="9">
        <v>6.0145720750000002</v>
      </c>
      <c r="I2092" s="8">
        <f t="shared" si="150"/>
        <v>6</v>
      </c>
      <c r="J2092" s="10">
        <v>172.64426539999999</v>
      </c>
      <c r="K2092" s="8">
        <f t="shared" si="151"/>
        <v>173</v>
      </c>
      <c r="L2092" s="5" t="s">
        <v>236</v>
      </c>
    </row>
    <row r="2093" spans="1:12">
      <c r="A2093" s="6">
        <v>77</v>
      </c>
      <c r="B2093" s="6">
        <v>55</v>
      </c>
      <c r="C2093" s="6">
        <v>43</v>
      </c>
      <c r="D2093" s="7">
        <v>25.49941707</v>
      </c>
      <c r="E2093" s="8">
        <f t="shared" si="148"/>
        <v>25</v>
      </c>
      <c r="F2093" s="7">
        <v>75.999875880000005</v>
      </c>
      <c r="G2093" s="8">
        <f t="shared" si="149"/>
        <v>76</v>
      </c>
      <c r="H2093" s="9">
        <v>6.6635594510000002</v>
      </c>
      <c r="I2093" s="8">
        <f t="shared" si="150"/>
        <v>7</v>
      </c>
      <c r="J2093" s="10">
        <v>193.7141828</v>
      </c>
      <c r="K2093" s="8">
        <f t="shared" si="151"/>
        <v>194</v>
      </c>
      <c r="L2093" s="5" t="s">
        <v>236</v>
      </c>
    </row>
    <row r="2094" spans="1:12">
      <c r="A2094" s="6">
        <v>95</v>
      </c>
      <c r="B2094" s="6">
        <v>57</v>
      </c>
      <c r="C2094" s="6">
        <v>41</v>
      </c>
      <c r="D2094" s="7">
        <v>23.249255550000001</v>
      </c>
      <c r="E2094" s="8">
        <f t="shared" si="148"/>
        <v>23</v>
      </c>
      <c r="F2094" s="7">
        <v>73.653468380000007</v>
      </c>
      <c r="G2094" s="8">
        <f t="shared" si="149"/>
        <v>74</v>
      </c>
      <c r="H2094" s="9">
        <v>6.4346109949999999</v>
      </c>
      <c r="I2094" s="8">
        <f t="shared" si="150"/>
        <v>6</v>
      </c>
      <c r="J2094" s="10">
        <v>184.7674863</v>
      </c>
      <c r="K2094" s="8">
        <f t="shared" si="151"/>
        <v>185</v>
      </c>
      <c r="L2094" s="5" t="s">
        <v>236</v>
      </c>
    </row>
    <row r="2095" spans="1:12">
      <c r="A2095" s="6">
        <v>63</v>
      </c>
      <c r="B2095" s="6">
        <v>47</v>
      </c>
      <c r="C2095" s="6">
        <v>35</v>
      </c>
      <c r="D2095" s="7">
        <v>26.985821820000002</v>
      </c>
      <c r="E2095" s="8">
        <f t="shared" si="148"/>
        <v>27</v>
      </c>
      <c r="F2095" s="7">
        <v>89.055878860000007</v>
      </c>
      <c r="G2095" s="8">
        <f t="shared" si="149"/>
        <v>89</v>
      </c>
      <c r="H2095" s="9">
        <v>7.432768147</v>
      </c>
      <c r="I2095" s="8">
        <f t="shared" si="150"/>
        <v>7</v>
      </c>
      <c r="J2095" s="10">
        <v>193.87787130000001</v>
      </c>
      <c r="K2095" s="8">
        <f t="shared" si="151"/>
        <v>194</v>
      </c>
      <c r="L2095" s="5" t="s">
        <v>236</v>
      </c>
    </row>
    <row r="2096" spans="1:12">
      <c r="A2096" s="6">
        <v>93</v>
      </c>
      <c r="B2096" s="6">
        <v>43</v>
      </c>
      <c r="C2096" s="6">
        <v>38</v>
      </c>
      <c r="D2096" s="7">
        <v>23.614753360000002</v>
      </c>
      <c r="E2096" s="8">
        <f t="shared" si="148"/>
        <v>24</v>
      </c>
      <c r="F2096" s="7">
        <v>86.142902669999998</v>
      </c>
      <c r="G2096" s="8">
        <f t="shared" si="149"/>
        <v>86</v>
      </c>
      <c r="H2096" s="9">
        <v>6.9873329269999997</v>
      </c>
      <c r="I2096" s="8">
        <f t="shared" si="150"/>
        <v>7</v>
      </c>
      <c r="J2096" s="10">
        <v>150.23552380000001</v>
      </c>
      <c r="K2096" s="8">
        <f t="shared" si="151"/>
        <v>150</v>
      </c>
      <c r="L2096" s="5" t="s">
        <v>236</v>
      </c>
    </row>
    <row r="2097" spans="1:12">
      <c r="A2097" s="6">
        <v>87</v>
      </c>
      <c r="B2097" s="6">
        <v>44</v>
      </c>
      <c r="C2097" s="6">
        <v>43</v>
      </c>
      <c r="D2097" s="7">
        <v>23.87484465</v>
      </c>
      <c r="E2097" s="8">
        <f t="shared" si="148"/>
        <v>24</v>
      </c>
      <c r="F2097" s="7">
        <v>86.792613439999997</v>
      </c>
      <c r="G2097" s="8">
        <f t="shared" si="149"/>
        <v>87</v>
      </c>
      <c r="H2097" s="9">
        <v>6.7187251889999997</v>
      </c>
      <c r="I2097" s="8">
        <f t="shared" si="150"/>
        <v>7</v>
      </c>
      <c r="J2097" s="10">
        <v>177.51473129999999</v>
      </c>
      <c r="K2097" s="8">
        <f t="shared" si="151"/>
        <v>178</v>
      </c>
      <c r="L2097" s="5" t="s">
        <v>236</v>
      </c>
    </row>
    <row r="2098" spans="1:12">
      <c r="A2098" s="6">
        <v>88</v>
      </c>
      <c r="B2098" s="6">
        <v>52</v>
      </c>
      <c r="C2098" s="6">
        <v>39</v>
      </c>
      <c r="D2098" s="7">
        <v>23.92887902</v>
      </c>
      <c r="E2098" s="8">
        <f t="shared" si="148"/>
        <v>24</v>
      </c>
      <c r="F2098" s="7">
        <v>88.071122779999996</v>
      </c>
      <c r="G2098" s="8">
        <f t="shared" si="149"/>
        <v>88</v>
      </c>
      <c r="H2098" s="9">
        <v>6.8802046170000004</v>
      </c>
      <c r="I2098" s="8">
        <f t="shared" si="150"/>
        <v>7</v>
      </c>
      <c r="J2098" s="10">
        <v>154.6608736</v>
      </c>
      <c r="K2098" s="8">
        <f t="shared" si="151"/>
        <v>155</v>
      </c>
      <c r="L2098" s="5" t="s">
        <v>236</v>
      </c>
    </row>
    <row r="2099" spans="1:12">
      <c r="A2099" s="6">
        <v>90</v>
      </c>
      <c r="B2099" s="6">
        <v>39</v>
      </c>
      <c r="C2099" s="6">
        <v>37</v>
      </c>
      <c r="D2099" s="7">
        <v>24.81441246</v>
      </c>
      <c r="E2099" s="8">
        <f t="shared" si="148"/>
        <v>25</v>
      </c>
      <c r="F2099" s="7">
        <v>81.686888789999998</v>
      </c>
      <c r="G2099" s="8">
        <f t="shared" si="149"/>
        <v>82</v>
      </c>
      <c r="H2099" s="9">
        <v>6.8610691099999999</v>
      </c>
      <c r="I2099" s="8">
        <f t="shared" si="150"/>
        <v>7</v>
      </c>
      <c r="J2099" s="10">
        <v>190.78863860000001</v>
      </c>
      <c r="K2099" s="8">
        <f t="shared" si="151"/>
        <v>191</v>
      </c>
      <c r="L2099" s="5" t="s">
        <v>236</v>
      </c>
    </row>
    <row r="2100" spans="1:12">
      <c r="A2100" s="6">
        <v>90</v>
      </c>
      <c r="B2100" s="6">
        <v>39</v>
      </c>
      <c r="C2100" s="6">
        <v>43</v>
      </c>
      <c r="D2100" s="7">
        <v>24.44743944</v>
      </c>
      <c r="E2100" s="8">
        <f t="shared" si="148"/>
        <v>24</v>
      </c>
      <c r="F2100" s="7">
        <v>82.286484000000002</v>
      </c>
      <c r="G2100" s="8">
        <f t="shared" si="149"/>
        <v>82</v>
      </c>
      <c r="H2100" s="9">
        <v>6.7693455</v>
      </c>
      <c r="I2100" s="8">
        <f t="shared" si="150"/>
        <v>7</v>
      </c>
      <c r="J2100" s="10">
        <v>190.96848850000001</v>
      </c>
      <c r="K2100" s="8">
        <f t="shared" si="151"/>
        <v>191</v>
      </c>
      <c r="L2100" s="5" t="s">
        <v>236</v>
      </c>
    </row>
    <row r="2101" spans="1:12">
      <c r="A2101" s="6">
        <v>84</v>
      </c>
      <c r="B2101" s="6">
        <v>38</v>
      </c>
      <c r="C2101" s="6">
        <v>43</v>
      </c>
      <c r="D2101" s="7">
        <v>26.574216790000001</v>
      </c>
      <c r="E2101" s="8">
        <f t="shared" si="148"/>
        <v>27</v>
      </c>
      <c r="F2101" s="7">
        <v>73.819948960000005</v>
      </c>
      <c r="G2101" s="8">
        <f t="shared" si="149"/>
        <v>74</v>
      </c>
      <c r="H2101" s="9">
        <v>7.2615808499999996</v>
      </c>
      <c r="I2101" s="8">
        <f t="shared" si="150"/>
        <v>7</v>
      </c>
      <c r="J2101" s="10">
        <v>159.32230749999999</v>
      </c>
      <c r="K2101" s="8">
        <f t="shared" si="151"/>
        <v>159</v>
      </c>
      <c r="L2101" s="5" t="s">
        <v>236</v>
      </c>
    </row>
    <row r="2102" spans="1:12">
      <c r="A2102" s="6">
        <v>91</v>
      </c>
      <c r="B2102" s="6">
        <v>21</v>
      </c>
      <c r="C2102" s="6">
        <v>26</v>
      </c>
      <c r="D2102" s="7">
        <v>26.333779830000001</v>
      </c>
      <c r="E2102" s="8">
        <f t="shared" si="148"/>
        <v>26</v>
      </c>
      <c r="F2102" s="7">
        <v>57.364699549999997</v>
      </c>
      <c r="G2102" s="8">
        <f t="shared" si="149"/>
        <v>57</v>
      </c>
      <c r="H2102" s="9">
        <v>7.261313694</v>
      </c>
      <c r="I2102" s="8">
        <f t="shared" si="150"/>
        <v>7</v>
      </c>
      <c r="J2102" s="10">
        <v>191.6549412</v>
      </c>
      <c r="K2102" s="8">
        <f t="shared" si="151"/>
        <v>192</v>
      </c>
      <c r="L2102" s="5" t="s">
        <v>246</v>
      </c>
    </row>
    <row r="2103" spans="1:12">
      <c r="A2103" s="6">
        <v>107</v>
      </c>
      <c r="B2103" s="6">
        <v>21</v>
      </c>
      <c r="C2103" s="6">
        <v>26</v>
      </c>
      <c r="D2103" s="7">
        <v>26.452884579999999</v>
      </c>
      <c r="E2103" s="8">
        <f t="shared" si="148"/>
        <v>26</v>
      </c>
      <c r="F2103" s="7">
        <v>55.322226780000001</v>
      </c>
      <c r="G2103" s="8">
        <f t="shared" si="149"/>
        <v>55</v>
      </c>
      <c r="H2103" s="9">
        <v>7.235070264</v>
      </c>
      <c r="I2103" s="8">
        <f t="shared" si="150"/>
        <v>7</v>
      </c>
      <c r="J2103" s="10">
        <v>144.68613360000001</v>
      </c>
      <c r="K2103" s="8">
        <f t="shared" si="151"/>
        <v>145</v>
      </c>
      <c r="L2103" s="5" t="s">
        <v>246</v>
      </c>
    </row>
    <row r="2104" spans="1:12">
      <c r="A2104" s="6">
        <v>83</v>
      </c>
      <c r="B2104" s="6">
        <v>38</v>
      </c>
      <c r="C2104" s="6">
        <v>35</v>
      </c>
      <c r="D2104" s="7">
        <v>25.708226839999998</v>
      </c>
      <c r="E2104" s="8">
        <f t="shared" si="148"/>
        <v>26</v>
      </c>
      <c r="F2104" s="7">
        <v>52.886671149999998</v>
      </c>
      <c r="G2104" s="8">
        <f t="shared" si="149"/>
        <v>53</v>
      </c>
      <c r="H2104" s="9">
        <v>7.1891555800000004</v>
      </c>
      <c r="I2104" s="8">
        <f t="shared" si="150"/>
        <v>7</v>
      </c>
      <c r="J2104" s="10">
        <v>136.73250920000001</v>
      </c>
      <c r="K2104" s="8">
        <f t="shared" si="151"/>
        <v>137</v>
      </c>
      <c r="L2104" s="5" t="s">
        <v>246</v>
      </c>
    </row>
    <row r="2105" spans="1:12">
      <c r="A2105" s="6">
        <v>108</v>
      </c>
      <c r="B2105" s="6">
        <v>24</v>
      </c>
      <c r="C2105" s="6">
        <v>31</v>
      </c>
      <c r="D2105" s="7">
        <v>24.128325459999999</v>
      </c>
      <c r="E2105" s="8">
        <f t="shared" si="148"/>
        <v>24</v>
      </c>
      <c r="F2105" s="7">
        <v>56.18107663</v>
      </c>
      <c r="G2105" s="8">
        <f t="shared" si="149"/>
        <v>56</v>
      </c>
      <c r="H2105" s="9">
        <v>6.4318997480000002</v>
      </c>
      <c r="I2105" s="8">
        <f t="shared" si="150"/>
        <v>6</v>
      </c>
      <c r="J2105" s="10">
        <v>147.2757818</v>
      </c>
      <c r="K2105" s="8">
        <f t="shared" si="151"/>
        <v>147</v>
      </c>
      <c r="L2105" s="5" t="s">
        <v>246</v>
      </c>
    </row>
    <row r="2106" spans="1:12">
      <c r="A2106" s="6">
        <v>116</v>
      </c>
      <c r="B2106" s="6">
        <v>28</v>
      </c>
      <c r="C2106" s="6">
        <v>34</v>
      </c>
      <c r="D2106" s="7">
        <v>23.443723339999998</v>
      </c>
      <c r="E2106" s="8">
        <f t="shared" si="148"/>
        <v>23</v>
      </c>
      <c r="F2106" s="7">
        <v>60.395232659999998</v>
      </c>
      <c r="G2106" s="8">
        <f t="shared" si="149"/>
        <v>60</v>
      </c>
      <c r="H2106" s="9">
        <v>6.4232110499999999</v>
      </c>
      <c r="I2106" s="8">
        <f t="shared" si="150"/>
        <v>6</v>
      </c>
      <c r="J2106" s="10">
        <v>122.2103248</v>
      </c>
      <c r="K2106" s="8">
        <f t="shared" si="151"/>
        <v>122</v>
      </c>
      <c r="L2106" s="5" t="s">
        <v>246</v>
      </c>
    </row>
    <row r="2107" spans="1:12">
      <c r="A2107" s="6">
        <v>116</v>
      </c>
      <c r="B2107" s="6">
        <v>23</v>
      </c>
      <c r="C2107" s="6">
        <v>25</v>
      </c>
      <c r="D2107" s="7">
        <v>23.4123707</v>
      </c>
      <c r="E2107" s="8">
        <f t="shared" si="148"/>
        <v>23</v>
      </c>
      <c r="F2107" s="7">
        <v>52.269946740000002</v>
      </c>
      <c r="G2107" s="8">
        <f t="shared" si="149"/>
        <v>52</v>
      </c>
      <c r="H2107" s="9">
        <v>6.8697201960000003</v>
      </c>
      <c r="I2107" s="8">
        <f t="shared" si="150"/>
        <v>7</v>
      </c>
      <c r="J2107" s="10">
        <v>139.36707530000001</v>
      </c>
      <c r="K2107" s="8">
        <f t="shared" si="151"/>
        <v>139</v>
      </c>
      <c r="L2107" s="5" t="s">
        <v>246</v>
      </c>
    </row>
    <row r="2108" spans="1:12">
      <c r="A2108" s="6">
        <v>109</v>
      </c>
      <c r="B2108" s="6">
        <v>31</v>
      </c>
      <c r="C2108" s="6">
        <v>27</v>
      </c>
      <c r="D2108" s="7">
        <v>23.059518959999998</v>
      </c>
      <c r="E2108" s="8">
        <f t="shared" si="148"/>
        <v>23</v>
      </c>
      <c r="F2108" s="7">
        <v>50.406094359999997</v>
      </c>
      <c r="G2108" s="8">
        <f t="shared" si="149"/>
        <v>50</v>
      </c>
      <c r="H2108" s="9">
        <v>6.9738397069999998</v>
      </c>
      <c r="I2108" s="8">
        <f t="shared" si="150"/>
        <v>7</v>
      </c>
      <c r="J2108" s="10">
        <v>164.4971875</v>
      </c>
      <c r="K2108" s="8">
        <f t="shared" si="151"/>
        <v>164</v>
      </c>
      <c r="L2108" s="5" t="s">
        <v>246</v>
      </c>
    </row>
    <row r="2109" spans="1:12">
      <c r="A2109" s="6">
        <v>89</v>
      </c>
      <c r="B2109" s="6">
        <v>25</v>
      </c>
      <c r="C2109" s="6">
        <v>34</v>
      </c>
      <c r="D2109" s="7">
        <v>23.078954469999999</v>
      </c>
      <c r="E2109" s="8">
        <f t="shared" si="148"/>
        <v>23</v>
      </c>
      <c r="F2109" s="7">
        <v>63.658614829999998</v>
      </c>
      <c r="G2109" s="8">
        <f t="shared" si="149"/>
        <v>64</v>
      </c>
      <c r="H2109" s="9">
        <v>7.1848016269999997</v>
      </c>
      <c r="I2109" s="8">
        <f t="shared" si="150"/>
        <v>7</v>
      </c>
      <c r="J2109" s="10">
        <v>129.87654430000001</v>
      </c>
      <c r="K2109" s="8">
        <f t="shared" si="151"/>
        <v>130</v>
      </c>
      <c r="L2109" s="5" t="s">
        <v>246</v>
      </c>
    </row>
    <row r="2110" spans="1:12">
      <c r="A2110" s="6">
        <v>118</v>
      </c>
      <c r="B2110" s="6">
        <v>18</v>
      </c>
      <c r="C2110" s="6">
        <v>32</v>
      </c>
      <c r="D2110" s="7">
        <v>27.649611400000001</v>
      </c>
      <c r="E2110" s="8">
        <f t="shared" si="148"/>
        <v>28</v>
      </c>
      <c r="F2110" s="7">
        <v>51.110440230000002</v>
      </c>
      <c r="G2110" s="8">
        <f t="shared" si="149"/>
        <v>51</v>
      </c>
      <c r="H2110" s="9">
        <v>6.3518237830000004</v>
      </c>
      <c r="I2110" s="8">
        <f t="shared" si="150"/>
        <v>6</v>
      </c>
      <c r="J2110" s="10">
        <v>122.8392822</v>
      </c>
      <c r="K2110" s="8">
        <f t="shared" si="151"/>
        <v>123</v>
      </c>
      <c r="L2110" s="5" t="s">
        <v>246</v>
      </c>
    </row>
    <row r="2111" spans="1:12">
      <c r="A2111" s="6">
        <v>111</v>
      </c>
      <c r="B2111" s="6">
        <v>32</v>
      </c>
      <c r="C2111" s="6">
        <v>34</v>
      </c>
      <c r="D2111" s="7">
        <v>25.467436889999998</v>
      </c>
      <c r="E2111" s="8">
        <f t="shared" si="148"/>
        <v>25</v>
      </c>
      <c r="F2111" s="7">
        <v>69.351612059999994</v>
      </c>
      <c r="G2111" s="8">
        <f t="shared" si="149"/>
        <v>69</v>
      </c>
      <c r="H2111" s="9">
        <v>6.3920480179999997</v>
      </c>
      <c r="I2111" s="8">
        <f t="shared" si="150"/>
        <v>6</v>
      </c>
      <c r="J2111" s="10">
        <v>171.3764462</v>
      </c>
      <c r="K2111" s="8">
        <f t="shared" si="151"/>
        <v>171</v>
      </c>
      <c r="L2111" s="5" t="s">
        <v>246</v>
      </c>
    </row>
    <row r="2112" spans="1:12">
      <c r="A2112" s="6">
        <v>84</v>
      </c>
      <c r="B2112" s="6">
        <v>36</v>
      </c>
      <c r="C2112" s="6">
        <v>28</v>
      </c>
      <c r="D2112" s="7">
        <v>26.735062200000002</v>
      </c>
      <c r="E2112" s="8">
        <f t="shared" si="148"/>
        <v>27</v>
      </c>
      <c r="F2112" s="7">
        <v>55.551648190000002</v>
      </c>
      <c r="G2112" s="8">
        <f t="shared" si="149"/>
        <v>56</v>
      </c>
      <c r="H2112" s="9">
        <v>6.1198923470000004</v>
      </c>
      <c r="I2112" s="8">
        <f t="shared" si="150"/>
        <v>6</v>
      </c>
      <c r="J2112" s="10">
        <v>140.6305213</v>
      </c>
      <c r="K2112" s="8">
        <f t="shared" si="151"/>
        <v>141</v>
      </c>
      <c r="L2112" s="5" t="s">
        <v>246</v>
      </c>
    </row>
    <row r="2113" spans="1:12">
      <c r="A2113" s="6">
        <v>85</v>
      </c>
      <c r="B2113" s="6">
        <v>33</v>
      </c>
      <c r="C2113" s="6">
        <v>25</v>
      </c>
      <c r="D2113" s="7">
        <v>26.208114170000002</v>
      </c>
      <c r="E2113" s="8">
        <f t="shared" si="148"/>
        <v>26</v>
      </c>
      <c r="F2113" s="7">
        <v>52.509879660000003</v>
      </c>
      <c r="G2113" s="8">
        <f t="shared" si="149"/>
        <v>53</v>
      </c>
      <c r="H2113" s="9">
        <v>6.9108239449999997</v>
      </c>
      <c r="I2113" s="8">
        <f t="shared" si="150"/>
        <v>7</v>
      </c>
      <c r="J2113" s="10">
        <v>189.0944824</v>
      </c>
      <c r="K2113" s="8">
        <f t="shared" si="151"/>
        <v>189</v>
      </c>
      <c r="L2113" s="5" t="s">
        <v>246</v>
      </c>
    </row>
    <row r="2114" spans="1:12">
      <c r="A2114" s="6">
        <v>99</v>
      </c>
      <c r="B2114" s="6">
        <v>15</v>
      </c>
      <c r="C2114" s="6">
        <v>27</v>
      </c>
      <c r="D2114" s="7">
        <v>27.0424167</v>
      </c>
      <c r="E2114" s="8">
        <f t="shared" si="148"/>
        <v>27</v>
      </c>
      <c r="F2114" s="7">
        <v>57.279274749999999</v>
      </c>
      <c r="G2114" s="8">
        <f t="shared" si="149"/>
        <v>57</v>
      </c>
      <c r="H2114" s="9">
        <v>6.5011572080000004</v>
      </c>
      <c r="I2114" s="8">
        <f t="shared" si="150"/>
        <v>7</v>
      </c>
      <c r="J2114" s="10">
        <v>165.68721189999999</v>
      </c>
      <c r="K2114" s="8">
        <f t="shared" si="151"/>
        <v>166</v>
      </c>
      <c r="L2114" s="5" t="s">
        <v>246</v>
      </c>
    </row>
    <row r="2115" spans="1:12">
      <c r="A2115" s="6">
        <v>81</v>
      </c>
      <c r="B2115" s="6">
        <v>30</v>
      </c>
      <c r="C2115" s="6">
        <v>31</v>
      </c>
      <c r="D2115" s="7">
        <v>24.65090184</v>
      </c>
      <c r="E2115" s="8">
        <f t="shared" ref="E2115:E2178" si="152">ROUND(D2115, 0)</f>
        <v>25</v>
      </c>
      <c r="F2115" s="7">
        <v>51.939523569999999</v>
      </c>
      <c r="G2115" s="8">
        <f t="shared" ref="G2115:G2178" si="153">ROUND(F2115, 0)</f>
        <v>52</v>
      </c>
      <c r="H2115" s="9">
        <v>7.0275855590000003</v>
      </c>
      <c r="I2115" s="8">
        <f t="shared" ref="I2115:I2178" si="154">ROUND(H2115, 0)</f>
        <v>7</v>
      </c>
      <c r="J2115" s="10">
        <v>135.13865369999999</v>
      </c>
      <c r="K2115" s="8">
        <f t="shared" ref="K2115:K2178" si="155">ROUND(J2115, 0)</f>
        <v>135</v>
      </c>
      <c r="L2115" s="5" t="s">
        <v>246</v>
      </c>
    </row>
    <row r="2116" spans="1:12">
      <c r="A2116" s="6">
        <v>95</v>
      </c>
      <c r="B2116" s="6">
        <v>39</v>
      </c>
      <c r="C2116" s="6">
        <v>29</v>
      </c>
      <c r="D2116" s="7">
        <v>27.35152643</v>
      </c>
      <c r="E2116" s="8">
        <f t="shared" si="152"/>
        <v>27</v>
      </c>
      <c r="F2116" s="7">
        <v>55.993750120000001</v>
      </c>
      <c r="G2116" s="8">
        <f t="shared" si="153"/>
        <v>56</v>
      </c>
      <c r="H2116" s="9">
        <v>7.1341140899999997</v>
      </c>
      <c r="I2116" s="8">
        <f t="shared" si="154"/>
        <v>7</v>
      </c>
      <c r="J2116" s="10">
        <v>148.98125250000001</v>
      </c>
      <c r="K2116" s="8">
        <f t="shared" si="155"/>
        <v>149</v>
      </c>
      <c r="L2116" s="5" t="s">
        <v>246</v>
      </c>
    </row>
    <row r="2117" spans="1:12">
      <c r="A2117" s="6">
        <v>81</v>
      </c>
      <c r="B2117" s="6">
        <v>34</v>
      </c>
      <c r="C2117" s="6">
        <v>30</v>
      </c>
      <c r="D2117" s="7">
        <v>25.177877240000001</v>
      </c>
      <c r="E2117" s="8">
        <f t="shared" si="152"/>
        <v>25</v>
      </c>
      <c r="F2117" s="7">
        <v>62.262445810000003</v>
      </c>
      <c r="G2117" s="8">
        <f t="shared" si="153"/>
        <v>62</v>
      </c>
      <c r="H2117" s="9">
        <v>6.6477659969999996</v>
      </c>
      <c r="I2117" s="8">
        <f t="shared" si="154"/>
        <v>7</v>
      </c>
      <c r="J2117" s="10">
        <v>135.01196490000001</v>
      </c>
      <c r="K2117" s="8">
        <f t="shared" si="155"/>
        <v>135</v>
      </c>
      <c r="L2117" s="5" t="s">
        <v>246</v>
      </c>
    </row>
    <row r="2118" spans="1:12">
      <c r="A2118" s="6">
        <v>80</v>
      </c>
      <c r="B2118" s="6">
        <v>15</v>
      </c>
      <c r="C2118" s="6">
        <v>28</v>
      </c>
      <c r="D2118" s="7">
        <v>23.114387310000001</v>
      </c>
      <c r="E2118" s="8">
        <f t="shared" si="152"/>
        <v>23</v>
      </c>
      <c r="F2118" s="7">
        <v>68.000960430000006</v>
      </c>
      <c r="G2118" s="8">
        <f t="shared" si="153"/>
        <v>68</v>
      </c>
      <c r="H2118" s="9">
        <v>6.703270635</v>
      </c>
      <c r="I2118" s="8">
        <f t="shared" si="154"/>
        <v>7</v>
      </c>
      <c r="J2118" s="10">
        <v>161.89446240000001</v>
      </c>
      <c r="K2118" s="8">
        <f t="shared" si="155"/>
        <v>162</v>
      </c>
      <c r="L2118" s="5" t="s">
        <v>246</v>
      </c>
    </row>
    <row r="2119" spans="1:12">
      <c r="A2119" s="6">
        <v>104</v>
      </c>
      <c r="B2119" s="6">
        <v>20</v>
      </c>
      <c r="C2119" s="6">
        <v>26</v>
      </c>
      <c r="D2119" s="7">
        <v>27.22783677</v>
      </c>
      <c r="E2119" s="8">
        <f t="shared" si="152"/>
        <v>27</v>
      </c>
      <c r="F2119" s="7">
        <v>52.952617510000003</v>
      </c>
      <c r="G2119" s="8">
        <f t="shared" si="153"/>
        <v>53</v>
      </c>
      <c r="H2119" s="9">
        <v>7.4931919679999996</v>
      </c>
      <c r="I2119" s="8">
        <f t="shared" si="154"/>
        <v>7</v>
      </c>
      <c r="J2119" s="10">
        <v>175.7260273</v>
      </c>
      <c r="K2119" s="8">
        <f t="shared" si="155"/>
        <v>176</v>
      </c>
      <c r="L2119" s="5" t="s">
        <v>246</v>
      </c>
    </row>
    <row r="2120" spans="1:12">
      <c r="A2120" s="6">
        <v>109</v>
      </c>
      <c r="B2120" s="6">
        <v>29</v>
      </c>
      <c r="C2120" s="6">
        <v>28</v>
      </c>
      <c r="D2120" s="7">
        <v>23.263169909999998</v>
      </c>
      <c r="E2120" s="8">
        <f t="shared" si="152"/>
        <v>23</v>
      </c>
      <c r="F2120" s="7">
        <v>60.516002100000001</v>
      </c>
      <c r="G2120" s="8">
        <f t="shared" si="153"/>
        <v>61</v>
      </c>
      <c r="H2120" s="9">
        <v>6.7246885030000003</v>
      </c>
      <c r="I2120" s="8">
        <f t="shared" si="154"/>
        <v>7</v>
      </c>
      <c r="J2120" s="10">
        <v>194.17554709999999</v>
      </c>
      <c r="K2120" s="8">
        <f t="shared" si="155"/>
        <v>194</v>
      </c>
      <c r="L2120" s="5" t="s">
        <v>246</v>
      </c>
    </row>
    <row r="2121" spans="1:12">
      <c r="A2121" s="6">
        <v>100</v>
      </c>
      <c r="B2121" s="6">
        <v>32</v>
      </c>
      <c r="C2121" s="6">
        <v>26</v>
      </c>
      <c r="D2121" s="7">
        <v>25.234660999999999</v>
      </c>
      <c r="E2121" s="8">
        <f t="shared" si="152"/>
        <v>25</v>
      </c>
      <c r="F2121" s="7">
        <v>57.531614689999998</v>
      </c>
      <c r="G2121" s="8">
        <f t="shared" si="153"/>
        <v>58</v>
      </c>
      <c r="H2121" s="9">
        <v>6.0434856850000003</v>
      </c>
      <c r="I2121" s="8">
        <f t="shared" si="154"/>
        <v>6</v>
      </c>
      <c r="J2121" s="10">
        <v>124.2261737</v>
      </c>
      <c r="K2121" s="8">
        <f t="shared" si="155"/>
        <v>124</v>
      </c>
      <c r="L2121" s="5" t="s">
        <v>246</v>
      </c>
    </row>
    <row r="2122" spans="1:12">
      <c r="A2122" s="6">
        <v>100</v>
      </c>
      <c r="B2122" s="6">
        <v>24</v>
      </c>
      <c r="C2122" s="6">
        <v>28</v>
      </c>
      <c r="D2122" s="7">
        <v>25.59535262</v>
      </c>
      <c r="E2122" s="8">
        <f t="shared" si="152"/>
        <v>26</v>
      </c>
      <c r="F2122" s="7">
        <v>57.729208460000002</v>
      </c>
      <c r="G2122" s="8">
        <f t="shared" si="153"/>
        <v>58</v>
      </c>
      <c r="H2122" s="9">
        <v>7.101661011</v>
      </c>
      <c r="I2122" s="8">
        <f t="shared" si="154"/>
        <v>7</v>
      </c>
      <c r="J2122" s="10">
        <v>195.77332509999999</v>
      </c>
      <c r="K2122" s="8">
        <f t="shared" si="155"/>
        <v>196</v>
      </c>
      <c r="L2122" s="5" t="s">
        <v>246</v>
      </c>
    </row>
    <row r="2123" spans="1:12">
      <c r="A2123" s="6">
        <v>83</v>
      </c>
      <c r="B2123" s="6">
        <v>21</v>
      </c>
      <c r="C2123" s="6">
        <v>28</v>
      </c>
      <c r="D2123" s="7">
        <v>25.567483200000002</v>
      </c>
      <c r="E2123" s="8">
        <f t="shared" si="152"/>
        <v>26</v>
      </c>
      <c r="F2123" s="7">
        <v>60.492446020000003</v>
      </c>
      <c r="G2123" s="8">
        <f t="shared" si="153"/>
        <v>60</v>
      </c>
      <c r="H2123" s="9">
        <v>7.4669006830000004</v>
      </c>
      <c r="I2123" s="8">
        <f t="shared" si="154"/>
        <v>7</v>
      </c>
      <c r="J2123" s="10">
        <v>190.22578429999999</v>
      </c>
      <c r="K2123" s="8">
        <f t="shared" si="155"/>
        <v>190</v>
      </c>
      <c r="L2123" s="5" t="s">
        <v>246</v>
      </c>
    </row>
    <row r="2124" spans="1:12">
      <c r="A2124" s="6">
        <v>120</v>
      </c>
      <c r="B2124" s="6">
        <v>23</v>
      </c>
      <c r="C2124" s="6">
        <v>28</v>
      </c>
      <c r="D2124" s="7">
        <v>25.67324193</v>
      </c>
      <c r="E2124" s="8">
        <f t="shared" si="152"/>
        <v>26</v>
      </c>
      <c r="F2124" s="7">
        <v>51.290436319999998</v>
      </c>
      <c r="G2124" s="8">
        <f t="shared" si="153"/>
        <v>51</v>
      </c>
      <c r="H2124" s="9">
        <v>6.8777992640000001</v>
      </c>
      <c r="I2124" s="8">
        <f t="shared" si="154"/>
        <v>7</v>
      </c>
      <c r="J2124" s="10">
        <v>196.2736367</v>
      </c>
      <c r="K2124" s="8">
        <f t="shared" si="155"/>
        <v>196</v>
      </c>
      <c r="L2124" s="5" t="s">
        <v>246</v>
      </c>
    </row>
    <row r="2125" spans="1:12">
      <c r="A2125" s="6">
        <v>104</v>
      </c>
      <c r="B2125" s="6">
        <v>26</v>
      </c>
      <c r="C2125" s="6">
        <v>30</v>
      </c>
      <c r="D2125" s="7">
        <v>24.407267239999999</v>
      </c>
      <c r="E2125" s="8">
        <f t="shared" si="152"/>
        <v>24</v>
      </c>
      <c r="F2125" s="7">
        <v>62.656926380000002</v>
      </c>
      <c r="G2125" s="8">
        <f t="shared" si="153"/>
        <v>63</v>
      </c>
      <c r="H2125" s="9">
        <v>6.4109928329999999</v>
      </c>
      <c r="I2125" s="8">
        <f t="shared" si="154"/>
        <v>6</v>
      </c>
      <c r="J2125" s="10">
        <v>148.6977358</v>
      </c>
      <c r="K2125" s="8">
        <f t="shared" si="155"/>
        <v>149</v>
      </c>
      <c r="L2125" s="5" t="s">
        <v>246</v>
      </c>
    </row>
    <row r="2126" spans="1:12">
      <c r="A2126" s="6">
        <v>108</v>
      </c>
      <c r="B2126" s="6">
        <v>33</v>
      </c>
      <c r="C2126" s="6">
        <v>31</v>
      </c>
      <c r="D2126" s="7">
        <v>23.692870689999999</v>
      </c>
      <c r="E2126" s="8">
        <f t="shared" si="152"/>
        <v>24</v>
      </c>
      <c r="F2126" s="7">
        <v>66.760901230000002</v>
      </c>
      <c r="G2126" s="8">
        <f t="shared" si="153"/>
        <v>67</v>
      </c>
      <c r="H2126" s="9">
        <v>7.3938257040000002</v>
      </c>
      <c r="I2126" s="8">
        <f t="shared" si="154"/>
        <v>7</v>
      </c>
      <c r="J2126" s="10">
        <v>144.65764239999999</v>
      </c>
      <c r="K2126" s="8">
        <f t="shared" si="155"/>
        <v>145</v>
      </c>
      <c r="L2126" s="5" t="s">
        <v>246</v>
      </c>
    </row>
    <row r="2127" spans="1:12">
      <c r="A2127" s="6">
        <v>91</v>
      </c>
      <c r="B2127" s="6">
        <v>25</v>
      </c>
      <c r="C2127" s="6">
        <v>26</v>
      </c>
      <c r="D2127" s="7">
        <v>24.53460016</v>
      </c>
      <c r="E2127" s="8">
        <f t="shared" si="152"/>
        <v>25</v>
      </c>
      <c r="F2127" s="7">
        <v>66.997653749999998</v>
      </c>
      <c r="G2127" s="8">
        <f t="shared" si="153"/>
        <v>67</v>
      </c>
      <c r="H2127" s="9">
        <v>7.4824142250000003</v>
      </c>
      <c r="I2127" s="8">
        <f t="shared" si="154"/>
        <v>7</v>
      </c>
      <c r="J2127" s="10">
        <v>180.50592570000001</v>
      </c>
      <c r="K2127" s="8">
        <f t="shared" si="155"/>
        <v>181</v>
      </c>
      <c r="L2127" s="5" t="s">
        <v>246</v>
      </c>
    </row>
    <row r="2128" spans="1:12">
      <c r="A2128" s="6">
        <v>86</v>
      </c>
      <c r="B2128" s="6">
        <v>26</v>
      </c>
      <c r="C2128" s="6">
        <v>27</v>
      </c>
      <c r="D2128" s="7">
        <v>27.131404029999999</v>
      </c>
      <c r="E2128" s="8">
        <f t="shared" si="152"/>
        <v>27</v>
      </c>
      <c r="F2128" s="7">
        <v>52.893682990000002</v>
      </c>
      <c r="G2128" s="8">
        <f t="shared" si="153"/>
        <v>53</v>
      </c>
      <c r="H2128" s="9">
        <v>6.0811729809999999</v>
      </c>
      <c r="I2128" s="8">
        <f t="shared" si="154"/>
        <v>6</v>
      </c>
      <c r="J2128" s="10">
        <v>192.42803810000001</v>
      </c>
      <c r="K2128" s="8">
        <f t="shared" si="155"/>
        <v>192</v>
      </c>
      <c r="L2128" s="5" t="s">
        <v>246</v>
      </c>
    </row>
    <row r="2129" spans="1:12">
      <c r="A2129" s="6">
        <v>98</v>
      </c>
      <c r="B2129" s="6">
        <v>18</v>
      </c>
      <c r="C2129" s="6">
        <v>27</v>
      </c>
      <c r="D2129" s="7">
        <v>27.56088634</v>
      </c>
      <c r="E2129" s="8">
        <f t="shared" si="152"/>
        <v>28</v>
      </c>
      <c r="F2129" s="7">
        <v>68.492998970000002</v>
      </c>
      <c r="G2129" s="8">
        <f t="shared" si="153"/>
        <v>68</v>
      </c>
      <c r="H2129" s="9">
        <v>6.5163121479999999</v>
      </c>
      <c r="I2129" s="8">
        <f t="shared" si="154"/>
        <v>7</v>
      </c>
      <c r="J2129" s="10">
        <v>167.43580750000001</v>
      </c>
      <c r="K2129" s="8">
        <f t="shared" si="155"/>
        <v>167</v>
      </c>
      <c r="L2129" s="5" t="s">
        <v>246</v>
      </c>
    </row>
    <row r="2130" spans="1:12">
      <c r="A2130" s="6">
        <v>111</v>
      </c>
      <c r="B2130" s="6">
        <v>27</v>
      </c>
      <c r="C2130" s="6">
        <v>31</v>
      </c>
      <c r="D2130" s="7">
        <v>23.593023129999999</v>
      </c>
      <c r="E2130" s="8">
        <f t="shared" si="152"/>
        <v>24</v>
      </c>
      <c r="F2130" s="7">
        <v>55.275649770000001</v>
      </c>
      <c r="G2130" s="8">
        <f t="shared" si="153"/>
        <v>55</v>
      </c>
      <c r="H2130" s="9">
        <v>6.0433309509999997</v>
      </c>
      <c r="I2130" s="8">
        <f t="shared" si="154"/>
        <v>6</v>
      </c>
      <c r="J2130" s="10">
        <v>191.3980675</v>
      </c>
      <c r="K2130" s="8">
        <f t="shared" si="155"/>
        <v>191</v>
      </c>
      <c r="L2130" s="5" t="s">
        <v>246</v>
      </c>
    </row>
    <row r="2131" spans="1:12">
      <c r="A2131" s="6">
        <v>84</v>
      </c>
      <c r="B2131" s="6">
        <v>39</v>
      </c>
      <c r="C2131" s="6">
        <v>35</v>
      </c>
      <c r="D2131" s="7">
        <v>23.17714381</v>
      </c>
      <c r="E2131" s="8">
        <f t="shared" si="152"/>
        <v>23</v>
      </c>
      <c r="F2131" s="7">
        <v>52.138640340000002</v>
      </c>
      <c r="G2131" s="8">
        <f t="shared" si="153"/>
        <v>52</v>
      </c>
      <c r="H2131" s="9">
        <v>6.9594041349999998</v>
      </c>
      <c r="I2131" s="8">
        <f t="shared" si="154"/>
        <v>7</v>
      </c>
      <c r="J2131" s="10">
        <v>117.31135620000001</v>
      </c>
      <c r="K2131" s="8">
        <f t="shared" si="155"/>
        <v>117</v>
      </c>
      <c r="L2131" s="5" t="s">
        <v>246</v>
      </c>
    </row>
    <row r="2132" spans="1:12">
      <c r="A2132" s="6">
        <v>98</v>
      </c>
      <c r="B2132" s="6">
        <v>27</v>
      </c>
      <c r="C2132" s="6">
        <v>27</v>
      </c>
      <c r="D2132" s="7">
        <v>24.713840650000002</v>
      </c>
      <c r="E2132" s="8">
        <f t="shared" si="152"/>
        <v>25</v>
      </c>
      <c r="F2132" s="7">
        <v>51.291425340000004</v>
      </c>
      <c r="G2132" s="8">
        <f t="shared" si="153"/>
        <v>51</v>
      </c>
      <c r="H2132" s="9">
        <v>7.2381095560000004</v>
      </c>
      <c r="I2132" s="8">
        <f t="shared" si="154"/>
        <v>7</v>
      </c>
      <c r="J2132" s="10">
        <v>197.64397109999999</v>
      </c>
      <c r="K2132" s="8">
        <f t="shared" si="155"/>
        <v>198</v>
      </c>
      <c r="L2132" s="5" t="s">
        <v>246</v>
      </c>
    </row>
    <row r="2133" spans="1:12">
      <c r="A2133" s="6">
        <v>118</v>
      </c>
      <c r="B2133" s="6">
        <v>21</v>
      </c>
      <c r="C2133" s="6">
        <v>34</v>
      </c>
      <c r="D2133" s="7">
        <v>24.385346439999999</v>
      </c>
      <c r="E2133" s="8">
        <f t="shared" si="152"/>
        <v>24</v>
      </c>
      <c r="F2133" s="7">
        <v>64.725430729999999</v>
      </c>
      <c r="G2133" s="8">
        <f t="shared" si="153"/>
        <v>65</v>
      </c>
      <c r="H2133" s="9">
        <v>7.2342583749999996</v>
      </c>
      <c r="I2133" s="8">
        <f t="shared" si="154"/>
        <v>7</v>
      </c>
      <c r="J2133" s="10">
        <v>119.6324109</v>
      </c>
      <c r="K2133" s="8">
        <f t="shared" si="155"/>
        <v>120</v>
      </c>
      <c r="L2133" s="5" t="s">
        <v>246</v>
      </c>
    </row>
    <row r="2134" spans="1:12">
      <c r="A2134" s="6">
        <v>103</v>
      </c>
      <c r="B2134" s="6">
        <v>27</v>
      </c>
      <c r="C2134" s="6">
        <v>31</v>
      </c>
      <c r="D2134" s="7">
        <v>27.159985379999998</v>
      </c>
      <c r="E2134" s="8">
        <f t="shared" si="152"/>
        <v>27</v>
      </c>
      <c r="F2134" s="7">
        <v>51.591007529999999</v>
      </c>
      <c r="G2134" s="8">
        <f t="shared" si="153"/>
        <v>52</v>
      </c>
      <c r="H2134" s="9">
        <v>6.6915412329999997</v>
      </c>
      <c r="I2134" s="8">
        <f t="shared" si="154"/>
        <v>7</v>
      </c>
      <c r="J2134" s="10">
        <v>126.1752206</v>
      </c>
      <c r="K2134" s="8">
        <f t="shared" si="155"/>
        <v>126</v>
      </c>
      <c r="L2134" s="5" t="s">
        <v>246</v>
      </c>
    </row>
    <row r="2135" spans="1:12">
      <c r="A2135" s="6">
        <v>82</v>
      </c>
      <c r="B2135" s="6">
        <v>24</v>
      </c>
      <c r="C2135" s="6">
        <v>33</v>
      </c>
      <c r="D2135" s="7">
        <v>26.535431679999999</v>
      </c>
      <c r="E2135" s="8">
        <f t="shared" si="152"/>
        <v>27</v>
      </c>
      <c r="F2135" s="7">
        <v>67.096080990000004</v>
      </c>
      <c r="G2135" s="8">
        <f t="shared" si="153"/>
        <v>67</v>
      </c>
      <c r="H2135" s="9">
        <v>6.8095935540000001</v>
      </c>
      <c r="I2135" s="8">
        <f t="shared" si="154"/>
        <v>7</v>
      </c>
      <c r="J2135" s="10">
        <v>120.6494434</v>
      </c>
      <c r="K2135" s="8">
        <f t="shared" si="155"/>
        <v>121</v>
      </c>
      <c r="L2135" s="5" t="s">
        <v>246</v>
      </c>
    </row>
    <row r="2136" spans="1:12">
      <c r="A2136" s="6">
        <v>86</v>
      </c>
      <c r="B2136" s="6">
        <v>31</v>
      </c>
      <c r="C2136" s="6">
        <v>35</v>
      </c>
      <c r="D2136" s="7">
        <v>27.012072839999998</v>
      </c>
      <c r="E2136" s="8">
        <f t="shared" si="152"/>
        <v>27</v>
      </c>
      <c r="F2136" s="7">
        <v>60.766452559999998</v>
      </c>
      <c r="G2136" s="8">
        <f t="shared" si="153"/>
        <v>61</v>
      </c>
      <c r="H2136" s="9">
        <v>6.4857614190000001</v>
      </c>
      <c r="I2136" s="8">
        <f t="shared" si="154"/>
        <v>6</v>
      </c>
      <c r="J2136" s="10">
        <v>191.4508931</v>
      </c>
      <c r="K2136" s="8">
        <f t="shared" si="155"/>
        <v>191</v>
      </c>
      <c r="L2136" s="5" t="s">
        <v>246</v>
      </c>
    </row>
    <row r="2137" spans="1:12">
      <c r="A2137" s="6">
        <v>88</v>
      </c>
      <c r="B2137" s="6">
        <v>35</v>
      </c>
      <c r="C2137" s="6">
        <v>35</v>
      </c>
      <c r="D2137" s="7">
        <v>27.559064750000001</v>
      </c>
      <c r="E2137" s="8">
        <f t="shared" si="152"/>
        <v>28</v>
      </c>
      <c r="F2137" s="7">
        <v>58.457429070000003</v>
      </c>
      <c r="G2137" s="8">
        <f t="shared" si="153"/>
        <v>58</v>
      </c>
      <c r="H2137" s="9">
        <v>6.7844606020000002</v>
      </c>
      <c r="I2137" s="8">
        <f t="shared" si="154"/>
        <v>7</v>
      </c>
      <c r="J2137" s="10">
        <v>117.93899930000001</v>
      </c>
      <c r="K2137" s="8">
        <f t="shared" si="155"/>
        <v>118</v>
      </c>
      <c r="L2137" s="5" t="s">
        <v>246</v>
      </c>
    </row>
    <row r="2138" spans="1:12">
      <c r="A2138" s="6">
        <v>84</v>
      </c>
      <c r="B2138" s="6">
        <v>27</v>
      </c>
      <c r="C2138" s="6">
        <v>29</v>
      </c>
      <c r="D2138" s="7">
        <v>23.322931610000001</v>
      </c>
      <c r="E2138" s="8">
        <f t="shared" si="152"/>
        <v>23</v>
      </c>
      <c r="F2138" s="7">
        <v>53.003663340000003</v>
      </c>
      <c r="G2138" s="8">
        <f t="shared" si="153"/>
        <v>53</v>
      </c>
      <c r="H2138" s="9">
        <v>7.1670925859999999</v>
      </c>
      <c r="I2138" s="8">
        <f t="shared" si="154"/>
        <v>7</v>
      </c>
      <c r="J2138" s="10">
        <v>168.2644287</v>
      </c>
      <c r="K2138" s="8">
        <f t="shared" si="155"/>
        <v>168</v>
      </c>
      <c r="L2138" s="5" t="s">
        <v>246</v>
      </c>
    </row>
    <row r="2139" spans="1:12">
      <c r="A2139" s="6">
        <v>120</v>
      </c>
      <c r="B2139" s="6">
        <v>40</v>
      </c>
      <c r="C2139" s="6">
        <v>33</v>
      </c>
      <c r="D2139" s="7">
        <v>24.238506080000001</v>
      </c>
      <c r="E2139" s="8">
        <f t="shared" si="152"/>
        <v>24</v>
      </c>
      <c r="F2139" s="7">
        <v>54.303296320000001</v>
      </c>
      <c r="G2139" s="8">
        <f t="shared" si="153"/>
        <v>54</v>
      </c>
      <c r="H2139" s="9">
        <v>6.7341053899999999</v>
      </c>
      <c r="I2139" s="8">
        <f t="shared" si="154"/>
        <v>7</v>
      </c>
      <c r="J2139" s="10">
        <v>115.1564012</v>
      </c>
      <c r="K2139" s="8">
        <f t="shared" si="155"/>
        <v>115</v>
      </c>
      <c r="L2139" s="5" t="s">
        <v>246</v>
      </c>
    </row>
    <row r="2140" spans="1:12">
      <c r="A2140" s="6">
        <v>106</v>
      </c>
      <c r="B2140" s="6">
        <v>40</v>
      </c>
      <c r="C2140" s="6">
        <v>30</v>
      </c>
      <c r="D2140" s="7">
        <v>23.426116440000001</v>
      </c>
      <c r="E2140" s="8">
        <f t="shared" si="152"/>
        <v>23</v>
      </c>
      <c r="F2140" s="7">
        <v>64.106515279999996</v>
      </c>
      <c r="G2140" s="8">
        <f t="shared" si="153"/>
        <v>64</v>
      </c>
      <c r="H2140" s="9">
        <v>6.7799843839999996</v>
      </c>
      <c r="I2140" s="8">
        <f t="shared" si="154"/>
        <v>7</v>
      </c>
      <c r="J2140" s="10">
        <v>122.6847408</v>
      </c>
      <c r="K2140" s="8">
        <f t="shared" si="155"/>
        <v>123</v>
      </c>
      <c r="L2140" s="5" t="s">
        <v>246</v>
      </c>
    </row>
    <row r="2141" spans="1:12">
      <c r="A2141" s="6">
        <v>113</v>
      </c>
      <c r="B2141" s="6">
        <v>21</v>
      </c>
      <c r="C2141" s="6">
        <v>33</v>
      </c>
      <c r="D2141" s="7">
        <v>26.022414439999999</v>
      </c>
      <c r="E2141" s="8">
        <f t="shared" si="152"/>
        <v>26</v>
      </c>
      <c r="F2141" s="7">
        <v>55.83288958</v>
      </c>
      <c r="G2141" s="8">
        <f t="shared" si="153"/>
        <v>56</v>
      </c>
      <c r="H2141" s="9">
        <v>7.2774227380000003</v>
      </c>
      <c r="I2141" s="8">
        <f t="shared" si="154"/>
        <v>7</v>
      </c>
      <c r="J2141" s="10">
        <v>176.90209239999999</v>
      </c>
      <c r="K2141" s="8">
        <f t="shared" si="155"/>
        <v>177</v>
      </c>
      <c r="L2141" s="5" t="s">
        <v>246</v>
      </c>
    </row>
    <row r="2142" spans="1:12">
      <c r="A2142" s="6">
        <v>117</v>
      </c>
      <c r="B2142" s="6">
        <v>34</v>
      </c>
      <c r="C2142" s="6">
        <v>25</v>
      </c>
      <c r="D2142" s="7">
        <v>24.838461779999999</v>
      </c>
      <c r="E2142" s="8">
        <f t="shared" si="152"/>
        <v>25</v>
      </c>
      <c r="F2142" s="7">
        <v>56.768531600000003</v>
      </c>
      <c r="G2142" s="8">
        <f t="shared" si="153"/>
        <v>57</v>
      </c>
      <c r="H2142" s="9">
        <v>7.2127004799999996</v>
      </c>
      <c r="I2142" s="8">
        <f t="shared" si="154"/>
        <v>7</v>
      </c>
      <c r="J2142" s="10">
        <v>124.4135035</v>
      </c>
      <c r="K2142" s="8">
        <f t="shared" si="155"/>
        <v>124</v>
      </c>
      <c r="L2142" s="5" t="s">
        <v>246</v>
      </c>
    </row>
    <row r="2143" spans="1:12">
      <c r="A2143" s="6">
        <v>80</v>
      </c>
      <c r="B2143" s="6">
        <v>30</v>
      </c>
      <c r="C2143" s="6">
        <v>25</v>
      </c>
      <c r="D2143" s="7">
        <v>26.240921740000001</v>
      </c>
      <c r="E2143" s="8">
        <f t="shared" si="152"/>
        <v>26</v>
      </c>
      <c r="F2143" s="7">
        <v>65.643813570000006</v>
      </c>
      <c r="G2143" s="8">
        <f t="shared" si="153"/>
        <v>66</v>
      </c>
      <c r="H2143" s="9">
        <v>7.4872669910000003</v>
      </c>
      <c r="I2143" s="8">
        <f t="shared" si="154"/>
        <v>7</v>
      </c>
      <c r="J2143" s="10">
        <v>148.37712020000001</v>
      </c>
      <c r="K2143" s="8">
        <f t="shared" si="155"/>
        <v>148</v>
      </c>
      <c r="L2143" s="5" t="s">
        <v>246</v>
      </c>
    </row>
    <row r="2144" spans="1:12">
      <c r="A2144" s="6">
        <v>88</v>
      </c>
      <c r="B2144" s="6">
        <v>21</v>
      </c>
      <c r="C2144" s="6">
        <v>27</v>
      </c>
      <c r="D2144" s="7">
        <v>24.430119250000001</v>
      </c>
      <c r="E2144" s="8">
        <f t="shared" si="152"/>
        <v>24</v>
      </c>
      <c r="F2144" s="7">
        <v>66.024111869999999</v>
      </c>
      <c r="G2144" s="8">
        <f t="shared" si="153"/>
        <v>66</v>
      </c>
      <c r="H2144" s="9">
        <v>7.2311665459999999</v>
      </c>
      <c r="I2144" s="8">
        <f t="shared" si="154"/>
        <v>7</v>
      </c>
      <c r="J2144" s="10">
        <v>181.63682739999999</v>
      </c>
      <c r="K2144" s="8">
        <f t="shared" si="155"/>
        <v>182</v>
      </c>
      <c r="L2144" s="5" t="s">
        <v>246</v>
      </c>
    </row>
    <row r="2145" spans="1:12">
      <c r="A2145" s="6">
        <v>113</v>
      </c>
      <c r="B2145" s="6">
        <v>33</v>
      </c>
      <c r="C2145" s="6">
        <v>34</v>
      </c>
      <c r="D2145" s="7">
        <v>26.003739639999999</v>
      </c>
      <c r="E2145" s="8">
        <f t="shared" si="152"/>
        <v>26</v>
      </c>
      <c r="F2145" s="7">
        <v>62.144510199999999</v>
      </c>
      <c r="G2145" s="8">
        <f t="shared" si="153"/>
        <v>62</v>
      </c>
      <c r="H2145" s="9">
        <v>6.5598171609999998</v>
      </c>
      <c r="I2145" s="8">
        <f t="shared" si="154"/>
        <v>7</v>
      </c>
      <c r="J2145" s="10">
        <v>153.47777600000001</v>
      </c>
      <c r="K2145" s="8">
        <f t="shared" si="155"/>
        <v>153</v>
      </c>
      <c r="L2145" s="5" t="s">
        <v>246</v>
      </c>
    </row>
    <row r="2146" spans="1:12">
      <c r="A2146" s="6">
        <v>87</v>
      </c>
      <c r="B2146" s="6">
        <v>23</v>
      </c>
      <c r="C2146" s="6">
        <v>28</v>
      </c>
      <c r="D2146" s="7">
        <v>26.223674039999999</v>
      </c>
      <c r="E2146" s="8">
        <f t="shared" si="152"/>
        <v>26</v>
      </c>
      <c r="F2146" s="7">
        <v>62.265945590000001</v>
      </c>
      <c r="G2146" s="8">
        <f t="shared" si="153"/>
        <v>62</v>
      </c>
      <c r="H2146" s="9">
        <v>6.9795906270000003</v>
      </c>
      <c r="I2146" s="8">
        <f t="shared" si="154"/>
        <v>7</v>
      </c>
      <c r="J2146" s="10">
        <v>193.74619680000001</v>
      </c>
      <c r="K2146" s="8">
        <f t="shared" si="155"/>
        <v>194</v>
      </c>
      <c r="L2146" s="5" t="s">
        <v>246</v>
      </c>
    </row>
    <row r="2147" spans="1:12">
      <c r="A2147" s="6">
        <v>113</v>
      </c>
      <c r="B2147" s="6">
        <v>15</v>
      </c>
      <c r="C2147" s="6">
        <v>29</v>
      </c>
      <c r="D2147" s="7">
        <v>27.096171550000001</v>
      </c>
      <c r="E2147" s="8">
        <f t="shared" si="152"/>
        <v>27</v>
      </c>
      <c r="F2147" s="7">
        <v>63.553242619999999</v>
      </c>
      <c r="G2147" s="8">
        <f t="shared" si="153"/>
        <v>64</v>
      </c>
      <c r="H2147" s="9">
        <v>6.7792300409999999</v>
      </c>
      <c r="I2147" s="8">
        <f t="shared" si="154"/>
        <v>7</v>
      </c>
      <c r="J2147" s="10">
        <v>190.24405659999999</v>
      </c>
      <c r="K2147" s="8">
        <f t="shared" si="155"/>
        <v>190</v>
      </c>
      <c r="L2147" s="5" t="s">
        <v>246</v>
      </c>
    </row>
    <row r="2148" spans="1:12">
      <c r="A2148" s="6">
        <v>98</v>
      </c>
      <c r="B2148" s="6">
        <v>29</v>
      </c>
      <c r="C2148" s="6">
        <v>30</v>
      </c>
      <c r="D2148" s="7">
        <v>25.64004392</v>
      </c>
      <c r="E2148" s="8">
        <f t="shared" si="152"/>
        <v>26</v>
      </c>
      <c r="F2148" s="7">
        <v>61.032734810000001</v>
      </c>
      <c r="G2148" s="8">
        <f t="shared" si="153"/>
        <v>61</v>
      </c>
      <c r="H2148" s="9">
        <v>6.2179743490000003</v>
      </c>
      <c r="I2148" s="8">
        <f t="shared" si="154"/>
        <v>6</v>
      </c>
      <c r="J2148" s="10">
        <v>199.47356360000001</v>
      </c>
      <c r="K2148" s="8">
        <f t="shared" si="155"/>
        <v>199</v>
      </c>
      <c r="L2148" s="5" t="s">
        <v>246</v>
      </c>
    </row>
    <row r="2149" spans="1:12">
      <c r="A2149" s="6">
        <v>97</v>
      </c>
      <c r="B2149" s="6">
        <v>29</v>
      </c>
      <c r="C2149" s="6">
        <v>27</v>
      </c>
      <c r="D2149" s="7">
        <v>27.74576987</v>
      </c>
      <c r="E2149" s="8">
        <f t="shared" si="152"/>
        <v>28</v>
      </c>
      <c r="F2149" s="7">
        <v>54.369760749999998</v>
      </c>
      <c r="G2149" s="8">
        <f t="shared" si="153"/>
        <v>54</v>
      </c>
      <c r="H2149" s="9">
        <v>7.2050787850000004</v>
      </c>
      <c r="I2149" s="8">
        <f t="shared" si="154"/>
        <v>7</v>
      </c>
      <c r="J2149" s="10">
        <v>139.86194309999999</v>
      </c>
      <c r="K2149" s="8">
        <f t="shared" si="155"/>
        <v>140</v>
      </c>
      <c r="L2149" s="5" t="s">
        <v>246</v>
      </c>
    </row>
    <row r="2150" spans="1:12">
      <c r="A2150" s="6">
        <v>85</v>
      </c>
      <c r="B2150" s="6">
        <v>35</v>
      </c>
      <c r="C2150" s="6">
        <v>32</v>
      </c>
      <c r="D2150" s="7">
        <v>26.249281979999999</v>
      </c>
      <c r="E2150" s="8">
        <f t="shared" si="152"/>
        <v>26</v>
      </c>
      <c r="F2150" s="7">
        <v>54.286178190000001</v>
      </c>
      <c r="G2150" s="8">
        <f t="shared" si="153"/>
        <v>54</v>
      </c>
      <c r="H2150" s="9">
        <v>6.8540112649999996</v>
      </c>
      <c r="I2150" s="8">
        <f t="shared" si="154"/>
        <v>7</v>
      </c>
      <c r="J2150" s="10">
        <v>133.11202320000001</v>
      </c>
      <c r="K2150" s="8">
        <f t="shared" si="155"/>
        <v>133</v>
      </c>
      <c r="L2150" s="5" t="s">
        <v>246</v>
      </c>
    </row>
    <row r="2151" spans="1:12">
      <c r="A2151" s="6">
        <v>82</v>
      </c>
      <c r="B2151" s="6">
        <v>29</v>
      </c>
      <c r="C2151" s="6">
        <v>35</v>
      </c>
      <c r="D2151" s="7">
        <v>26.673771590000001</v>
      </c>
      <c r="E2151" s="8">
        <f t="shared" si="152"/>
        <v>27</v>
      </c>
      <c r="F2151" s="7">
        <v>52.242262850000003</v>
      </c>
      <c r="G2151" s="8">
        <f t="shared" si="153"/>
        <v>52</v>
      </c>
      <c r="H2151" s="9">
        <v>6.2468723940000004</v>
      </c>
      <c r="I2151" s="8">
        <f t="shared" si="154"/>
        <v>6</v>
      </c>
      <c r="J2151" s="10">
        <v>156.15438979999999</v>
      </c>
      <c r="K2151" s="8">
        <f t="shared" si="155"/>
        <v>156</v>
      </c>
      <c r="L2151" s="5" t="s">
        <v>246</v>
      </c>
    </row>
    <row r="2152" spans="1:12">
      <c r="A2152" s="6">
        <v>103</v>
      </c>
      <c r="B2152" s="6">
        <v>33</v>
      </c>
      <c r="C2152" s="6">
        <v>25</v>
      </c>
      <c r="D2152" s="7">
        <v>27.102103970000002</v>
      </c>
      <c r="E2152" s="8">
        <f t="shared" si="152"/>
        <v>27</v>
      </c>
      <c r="F2152" s="7">
        <v>55.749733200000001</v>
      </c>
      <c r="G2152" s="8">
        <f t="shared" si="153"/>
        <v>56</v>
      </c>
      <c r="H2152" s="9">
        <v>6.911066044</v>
      </c>
      <c r="I2152" s="8">
        <f t="shared" si="154"/>
        <v>7</v>
      </c>
      <c r="J2152" s="10">
        <v>139.50131709999999</v>
      </c>
      <c r="K2152" s="8">
        <f t="shared" si="155"/>
        <v>140</v>
      </c>
      <c r="L2152" s="5" t="s">
        <v>246</v>
      </c>
    </row>
    <row r="2153" spans="1:12">
      <c r="A2153" s="6">
        <v>112</v>
      </c>
      <c r="B2153" s="6">
        <v>17</v>
      </c>
      <c r="C2153" s="6">
        <v>28</v>
      </c>
      <c r="D2153" s="7">
        <v>27.62975458</v>
      </c>
      <c r="E2153" s="8">
        <f t="shared" si="152"/>
        <v>28</v>
      </c>
      <c r="F2153" s="7">
        <v>61.260025980000002</v>
      </c>
      <c r="G2153" s="8">
        <f t="shared" si="153"/>
        <v>61</v>
      </c>
      <c r="H2153" s="9">
        <v>6.7774179889999999</v>
      </c>
      <c r="I2153" s="8">
        <f t="shared" si="154"/>
        <v>7</v>
      </c>
      <c r="J2153" s="10">
        <v>196.64926639999999</v>
      </c>
      <c r="K2153" s="8">
        <f t="shared" si="155"/>
        <v>197</v>
      </c>
      <c r="L2153" s="5" t="s">
        <v>246</v>
      </c>
    </row>
    <row r="2154" spans="1:12">
      <c r="A2154" s="6">
        <v>99</v>
      </c>
      <c r="B2154" s="6">
        <v>19</v>
      </c>
      <c r="C2154" s="6">
        <v>33</v>
      </c>
      <c r="D2154" s="7">
        <v>27.5364547</v>
      </c>
      <c r="E2154" s="8">
        <f t="shared" si="152"/>
        <v>28</v>
      </c>
      <c r="F2154" s="7">
        <v>55.51673151</v>
      </c>
      <c r="G2154" s="8">
        <f t="shared" si="153"/>
        <v>56</v>
      </c>
      <c r="H2154" s="9">
        <v>6.2737419829999999</v>
      </c>
      <c r="I2154" s="8">
        <f t="shared" si="154"/>
        <v>6</v>
      </c>
      <c r="J2154" s="10">
        <v>130.6377143</v>
      </c>
      <c r="K2154" s="8">
        <f t="shared" si="155"/>
        <v>131</v>
      </c>
      <c r="L2154" s="5" t="s">
        <v>246</v>
      </c>
    </row>
    <row r="2155" spans="1:12">
      <c r="A2155" s="6">
        <v>120</v>
      </c>
      <c r="B2155" s="6">
        <v>20</v>
      </c>
      <c r="C2155" s="6">
        <v>34</v>
      </c>
      <c r="D2155" s="7">
        <v>23.56960509</v>
      </c>
      <c r="E2155" s="8">
        <f t="shared" si="152"/>
        <v>24</v>
      </c>
      <c r="F2155" s="7">
        <v>50.563397270000003</v>
      </c>
      <c r="G2155" s="8">
        <f t="shared" si="153"/>
        <v>51</v>
      </c>
      <c r="H2155" s="9">
        <v>6.9061245869999999</v>
      </c>
      <c r="I2155" s="8">
        <f t="shared" si="154"/>
        <v>7</v>
      </c>
      <c r="J2155" s="10">
        <v>130.37971189999999</v>
      </c>
      <c r="K2155" s="8">
        <f t="shared" si="155"/>
        <v>130</v>
      </c>
      <c r="L2155" s="5" t="s">
        <v>246</v>
      </c>
    </row>
    <row r="2156" spans="1:12">
      <c r="A2156" s="6">
        <v>114</v>
      </c>
      <c r="B2156" s="6">
        <v>27</v>
      </c>
      <c r="C2156" s="6">
        <v>28</v>
      </c>
      <c r="D2156" s="7">
        <v>24.994517590000001</v>
      </c>
      <c r="E2156" s="8">
        <f t="shared" si="152"/>
        <v>25</v>
      </c>
      <c r="F2156" s="7">
        <v>57.932502020000001</v>
      </c>
      <c r="G2156" s="8">
        <f t="shared" si="153"/>
        <v>58</v>
      </c>
      <c r="H2156" s="9">
        <v>7.1628023570000003</v>
      </c>
      <c r="I2156" s="8">
        <f t="shared" si="154"/>
        <v>7</v>
      </c>
      <c r="J2156" s="10">
        <v>192.87368219999999</v>
      </c>
      <c r="K2156" s="8">
        <f t="shared" si="155"/>
        <v>193</v>
      </c>
      <c r="L2156" s="5" t="s">
        <v>246</v>
      </c>
    </row>
    <row r="2157" spans="1:12">
      <c r="A2157" s="6">
        <v>100</v>
      </c>
      <c r="B2157" s="6">
        <v>40</v>
      </c>
      <c r="C2157" s="6">
        <v>35</v>
      </c>
      <c r="D2157" s="7">
        <v>27.564417880000001</v>
      </c>
      <c r="E2157" s="8">
        <f t="shared" si="152"/>
        <v>28</v>
      </c>
      <c r="F2157" s="7">
        <v>54.410940789999998</v>
      </c>
      <c r="G2157" s="8">
        <f t="shared" si="153"/>
        <v>54</v>
      </c>
      <c r="H2157" s="9">
        <v>6.9557873509999997</v>
      </c>
      <c r="I2157" s="8">
        <f t="shared" si="154"/>
        <v>7</v>
      </c>
      <c r="J2157" s="10">
        <v>177.816092</v>
      </c>
      <c r="K2157" s="8">
        <f t="shared" si="155"/>
        <v>178</v>
      </c>
      <c r="L2157" s="5" t="s">
        <v>246</v>
      </c>
    </row>
    <row r="2158" spans="1:12">
      <c r="A2158" s="6">
        <v>108</v>
      </c>
      <c r="B2158" s="6">
        <v>35</v>
      </c>
      <c r="C2158" s="6">
        <v>25</v>
      </c>
      <c r="D2158" s="7">
        <v>23.981433379999999</v>
      </c>
      <c r="E2158" s="8">
        <f t="shared" si="152"/>
        <v>24</v>
      </c>
      <c r="F2158" s="7">
        <v>61.109350839999998</v>
      </c>
      <c r="G2158" s="8">
        <f t="shared" si="153"/>
        <v>61</v>
      </c>
      <c r="H2158" s="9">
        <v>6.9719631690000003</v>
      </c>
      <c r="I2158" s="8">
        <f t="shared" si="154"/>
        <v>7</v>
      </c>
      <c r="J2158" s="10">
        <v>161.52790949999999</v>
      </c>
      <c r="K2158" s="8">
        <f t="shared" si="155"/>
        <v>162</v>
      </c>
      <c r="L2158" s="5" t="s">
        <v>246</v>
      </c>
    </row>
    <row r="2159" spans="1:12">
      <c r="A2159" s="6">
        <v>115</v>
      </c>
      <c r="B2159" s="6">
        <v>31</v>
      </c>
      <c r="C2159" s="6">
        <v>30</v>
      </c>
      <c r="D2159" s="7">
        <v>24.229846590000001</v>
      </c>
      <c r="E2159" s="8">
        <f t="shared" si="152"/>
        <v>24</v>
      </c>
      <c r="F2159" s="7">
        <v>67.377683529999999</v>
      </c>
      <c r="G2159" s="8">
        <f t="shared" si="153"/>
        <v>67</v>
      </c>
      <c r="H2159" s="9">
        <v>6.8409279669999998</v>
      </c>
      <c r="I2159" s="8">
        <f t="shared" si="154"/>
        <v>7</v>
      </c>
      <c r="J2159" s="10">
        <v>122.4073418</v>
      </c>
      <c r="K2159" s="8">
        <f t="shared" si="155"/>
        <v>122</v>
      </c>
      <c r="L2159" s="5" t="s">
        <v>246</v>
      </c>
    </row>
    <row r="2160" spans="1:12">
      <c r="A2160" s="6">
        <v>87</v>
      </c>
      <c r="B2160" s="6">
        <v>28</v>
      </c>
      <c r="C2160" s="6">
        <v>30</v>
      </c>
      <c r="D2160" s="7">
        <v>25.601539689999999</v>
      </c>
      <c r="E2160" s="8">
        <f t="shared" si="152"/>
        <v>26</v>
      </c>
      <c r="F2160" s="7">
        <v>68.662579769999994</v>
      </c>
      <c r="G2160" s="8">
        <f t="shared" si="153"/>
        <v>69</v>
      </c>
      <c r="H2160" s="9">
        <v>6.5366766529999998</v>
      </c>
      <c r="I2160" s="8">
        <f t="shared" si="154"/>
        <v>7</v>
      </c>
      <c r="J2160" s="10">
        <v>168.83836049999999</v>
      </c>
      <c r="K2160" s="8">
        <f t="shared" si="155"/>
        <v>169</v>
      </c>
      <c r="L2160" s="5" t="s">
        <v>246</v>
      </c>
    </row>
    <row r="2161" spans="1:12">
      <c r="A2161" s="6">
        <v>82</v>
      </c>
      <c r="B2161" s="6">
        <v>24</v>
      </c>
      <c r="C2161" s="6">
        <v>26</v>
      </c>
      <c r="D2161" s="7">
        <v>24.31274458</v>
      </c>
      <c r="E2161" s="8">
        <f t="shared" si="152"/>
        <v>24</v>
      </c>
      <c r="F2161" s="7">
        <v>53.572855580000002</v>
      </c>
      <c r="G2161" s="8">
        <f t="shared" si="153"/>
        <v>54</v>
      </c>
      <c r="H2161" s="9">
        <v>6.0894436030000003</v>
      </c>
      <c r="I2161" s="8">
        <f t="shared" si="154"/>
        <v>6</v>
      </c>
      <c r="J2161" s="10">
        <v>184.41039309999999</v>
      </c>
      <c r="K2161" s="8">
        <f t="shared" si="155"/>
        <v>184</v>
      </c>
      <c r="L2161" s="5" t="s">
        <v>246</v>
      </c>
    </row>
    <row r="2162" spans="1:12">
      <c r="A2162" s="6">
        <v>94</v>
      </c>
      <c r="B2162" s="6">
        <v>26</v>
      </c>
      <c r="C2162" s="6">
        <v>27</v>
      </c>
      <c r="D2162" s="7">
        <v>26.366298610000001</v>
      </c>
      <c r="E2162" s="8">
        <f t="shared" si="152"/>
        <v>26</v>
      </c>
      <c r="F2162" s="7">
        <v>52.257384950000002</v>
      </c>
      <c r="G2162" s="8">
        <f t="shared" si="153"/>
        <v>52</v>
      </c>
      <c r="H2162" s="9">
        <v>7.4564603749999998</v>
      </c>
      <c r="I2162" s="8">
        <f t="shared" si="154"/>
        <v>7</v>
      </c>
      <c r="J2162" s="10">
        <v>177.31761610000001</v>
      </c>
      <c r="K2162" s="8">
        <f t="shared" si="155"/>
        <v>177</v>
      </c>
      <c r="L2162" s="5" t="s">
        <v>246</v>
      </c>
    </row>
    <row r="2163" spans="1:12">
      <c r="A2163" s="6">
        <v>87</v>
      </c>
      <c r="B2163" s="6">
        <v>28</v>
      </c>
      <c r="C2163" s="6">
        <v>35</v>
      </c>
      <c r="D2163" s="7">
        <v>26.5602777</v>
      </c>
      <c r="E2163" s="8">
        <f t="shared" si="152"/>
        <v>27</v>
      </c>
      <c r="F2163" s="7">
        <v>57.162181400000001</v>
      </c>
      <c r="G2163" s="8">
        <f t="shared" si="153"/>
        <v>57</v>
      </c>
      <c r="H2163" s="9">
        <v>6.7592119110000004</v>
      </c>
      <c r="I2163" s="8">
        <f t="shared" si="154"/>
        <v>7</v>
      </c>
      <c r="J2163" s="10">
        <v>152.06162269999999</v>
      </c>
      <c r="K2163" s="8">
        <f t="shared" si="155"/>
        <v>152</v>
      </c>
      <c r="L2163" s="5" t="s">
        <v>246</v>
      </c>
    </row>
    <row r="2164" spans="1:12">
      <c r="A2164" s="6">
        <v>118</v>
      </c>
      <c r="B2164" s="6">
        <v>40</v>
      </c>
      <c r="C2164" s="6">
        <v>35</v>
      </c>
      <c r="D2164" s="7">
        <v>26.350342080000001</v>
      </c>
      <c r="E2164" s="8">
        <f t="shared" si="152"/>
        <v>26</v>
      </c>
      <c r="F2164" s="7">
        <v>58.506502380000001</v>
      </c>
      <c r="G2164" s="8">
        <f t="shared" si="153"/>
        <v>59</v>
      </c>
      <c r="H2164" s="9">
        <v>7.460174812</v>
      </c>
      <c r="I2164" s="8">
        <f t="shared" si="154"/>
        <v>7</v>
      </c>
      <c r="J2164" s="10">
        <v>121.5586297</v>
      </c>
      <c r="K2164" s="8">
        <f t="shared" si="155"/>
        <v>122</v>
      </c>
      <c r="L2164" s="5" t="s">
        <v>246</v>
      </c>
    </row>
    <row r="2165" spans="1:12">
      <c r="A2165" s="6">
        <v>87</v>
      </c>
      <c r="B2165" s="6">
        <v>38</v>
      </c>
      <c r="C2165" s="6">
        <v>29</v>
      </c>
      <c r="D2165" s="7">
        <v>25.204068079999999</v>
      </c>
      <c r="E2165" s="8">
        <f t="shared" si="152"/>
        <v>25</v>
      </c>
      <c r="F2165" s="7">
        <v>57.883704559999998</v>
      </c>
      <c r="G2165" s="8">
        <f t="shared" si="153"/>
        <v>58</v>
      </c>
      <c r="H2165" s="9">
        <v>6.6526425790000001</v>
      </c>
      <c r="I2165" s="8">
        <f t="shared" si="154"/>
        <v>7</v>
      </c>
      <c r="J2165" s="10">
        <v>156.1457255</v>
      </c>
      <c r="K2165" s="8">
        <f t="shared" si="155"/>
        <v>156</v>
      </c>
      <c r="L2165" s="5" t="s">
        <v>246</v>
      </c>
    </row>
    <row r="2166" spans="1:12">
      <c r="A2166" s="6">
        <v>92</v>
      </c>
      <c r="B2166" s="6">
        <v>40</v>
      </c>
      <c r="C2166" s="6">
        <v>30</v>
      </c>
      <c r="D2166" s="7">
        <v>23.357232079999999</v>
      </c>
      <c r="E2166" s="8">
        <f t="shared" si="152"/>
        <v>23</v>
      </c>
      <c r="F2166" s="7">
        <v>55.187921660000001</v>
      </c>
      <c r="G2166" s="8">
        <f t="shared" si="153"/>
        <v>55</v>
      </c>
      <c r="H2166" s="9">
        <v>6.0262874479999997</v>
      </c>
      <c r="I2166" s="8">
        <f t="shared" si="154"/>
        <v>6</v>
      </c>
      <c r="J2166" s="10">
        <v>171.69769460000001</v>
      </c>
      <c r="K2166" s="8">
        <f t="shared" si="155"/>
        <v>172</v>
      </c>
      <c r="L2166" s="5" t="s">
        <v>246</v>
      </c>
    </row>
    <row r="2167" spans="1:12">
      <c r="A2167" s="6">
        <v>97</v>
      </c>
      <c r="B2167" s="6">
        <v>22</v>
      </c>
      <c r="C2167" s="6">
        <v>26</v>
      </c>
      <c r="D2167" s="7">
        <v>23.60567546</v>
      </c>
      <c r="E2167" s="8">
        <f t="shared" si="152"/>
        <v>24</v>
      </c>
      <c r="F2167" s="7">
        <v>59.688491450000001</v>
      </c>
      <c r="G2167" s="8">
        <f t="shared" si="153"/>
        <v>60</v>
      </c>
      <c r="H2167" s="9">
        <v>6.074190142</v>
      </c>
      <c r="I2167" s="8">
        <f t="shared" si="154"/>
        <v>6</v>
      </c>
      <c r="J2167" s="10">
        <v>185.15680589999999</v>
      </c>
      <c r="K2167" s="8">
        <f t="shared" si="155"/>
        <v>185</v>
      </c>
      <c r="L2167" s="5" t="s">
        <v>246</v>
      </c>
    </row>
    <row r="2168" spans="1:12">
      <c r="A2168" s="6">
        <v>99</v>
      </c>
      <c r="B2168" s="6">
        <v>40</v>
      </c>
      <c r="C2168" s="6">
        <v>32</v>
      </c>
      <c r="D2168" s="7">
        <v>24.18471151</v>
      </c>
      <c r="E2168" s="8">
        <f t="shared" si="152"/>
        <v>24</v>
      </c>
      <c r="F2168" s="7">
        <v>69.948073449999995</v>
      </c>
      <c r="G2168" s="8">
        <f t="shared" si="153"/>
        <v>70</v>
      </c>
      <c r="H2168" s="9">
        <v>7.0455430559999996</v>
      </c>
      <c r="I2168" s="8">
        <f t="shared" si="154"/>
        <v>7</v>
      </c>
      <c r="J2168" s="10">
        <v>163.27087320000001</v>
      </c>
      <c r="K2168" s="8">
        <f t="shared" si="155"/>
        <v>163</v>
      </c>
      <c r="L2168" s="5" t="s">
        <v>246</v>
      </c>
    </row>
    <row r="2169" spans="1:12">
      <c r="A2169" s="6">
        <v>89</v>
      </c>
      <c r="B2169" s="6">
        <v>28</v>
      </c>
      <c r="C2169" s="6">
        <v>33</v>
      </c>
      <c r="D2169" s="7">
        <v>26.444140969999999</v>
      </c>
      <c r="E2169" s="8">
        <f t="shared" si="152"/>
        <v>26</v>
      </c>
      <c r="F2169" s="7">
        <v>53.838761890000001</v>
      </c>
      <c r="G2169" s="8">
        <f t="shared" si="153"/>
        <v>54</v>
      </c>
      <c r="H2169" s="9">
        <v>6.9932360009999996</v>
      </c>
      <c r="I2169" s="8">
        <f t="shared" si="154"/>
        <v>7</v>
      </c>
      <c r="J2169" s="10">
        <v>175.37233140000001</v>
      </c>
      <c r="K2169" s="8">
        <f t="shared" si="155"/>
        <v>175</v>
      </c>
      <c r="L2169" s="5" t="s">
        <v>246</v>
      </c>
    </row>
    <row r="2170" spans="1:12">
      <c r="A2170" s="6">
        <v>112</v>
      </c>
      <c r="B2170" s="6">
        <v>39</v>
      </c>
      <c r="C2170" s="6">
        <v>29</v>
      </c>
      <c r="D2170" s="7">
        <v>26.12492233</v>
      </c>
      <c r="E2170" s="8">
        <f t="shared" si="152"/>
        <v>26</v>
      </c>
      <c r="F2170" s="7">
        <v>63.374792290000002</v>
      </c>
      <c r="G2170" s="8">
        <f t="shared" si="153"/>
        <v>63</v>
      </c>
      <c r="H2170" s="9">
        <v>6.7265288950000004</v>
      </c>
      <c r="I2170" s="8">
        <f t="shared" si="154"/>
        <v>7</v>
      </c>
      <c r="J2170" s="10">
        <v>147.80353049999999</v>
      </c>
      <c r="K2170" s="8">
        <f t="shared" si="155"/>
        <v>148</v>
      </c>
      <c r="L2170" s="5" t="s">
        <v>246</v>
      </c>
    </row>
    <row r="2171" spans="1:12">
      <c r="A2171" s="6">
        <v>111</v>
      </c>
      <c r="B2171" s="6">
        <v>28</v>
      </c>
      <c r="C2171" s="6">
        <v>26</v>
      </c>
      <c r="D2171" s="7">
        <v>27.77363343</v>
      </c>
      <c r="E2171" s="8">
        <f t="shared" si="152"/>
        <v>28</v>
      </c>
      <c r="F2171" s="7">
        <v>64.478586980000003</v>
      </c>
      <c r="G2171" s="8">
        <f t="shared" si="153"/>
        <v>64</v>
      </c>
      <c r="H2171" s="9">
        <v>6.9373528450000004</v>
      </c>
      <c r="I2171" s="8">
        <f t="shared" si="154"/>
        <v>7</v>
      </c>
      <c r="J2171" s="10">
        <v>192.71212360000001</v>
      </c>
      <c r="K2171" s="8">
        <f t="shared" si="155"/>
        <v>193</v>
      </c>
      <c r="L2171" s="5" t="s">
        <v>246</v>
      </c>
    </row>
    <row r="2172" spans="1:12">
      <c r="A2172" s="6">
        <v>114</v>
      </c>
      <c r="B2172" s="6">
        <v>20</v>
      </c>
      <c r="C2172" s="6">
        <v>26</v>
      </c>
      <c r="D2172" s="7">
        <v>25.556566669999999</v>
      </c>
      <c r="E2172" s="8">
        <f t="shared" si="152"/>
        <v>26</v>
      </c>
      <c r="F2172" s="7">
        <v>62.670878379999998</v>
      </c>
      <c r="G2172" s="8">
        <f t="shared" si="153"/>
        <v>63</v>
      </c>
      <c r="H2172" s="9">
        <v>7.2790568899999997</v>
      </c>
      <c r="I2172" s="8">
        <f t="shared" si="154"/>
        <v>7</v>
      </c>
      <c r="J2172" s="10">
        <v>193.58662330000001</v>
      </c>
      <c r="K2172" s="8">
        <f t="shared" si="155"/>
        <v>194</v>
      </c>
      <c r="L2172" s="5" t="s">
        <v>246</v>
      </c>
    </row>
    <row r="2173" spans="1:12">
      <c r="A2173" s="6">
        <v>117</v>
      </c>
      <c r="B2173" s="6">
        <v>26</v>
      </c>
      <c r="C2173" s="6">
        <v>30</v>
      </c>
      <c r="D2173" s="7">
        <v>27.923744370000001</v>
      </c>
      <c r="E2173" s="8">
        <f t="shared" si="152"/>
        <v>28</v>
      </c>
      <c r="F2173" s="7">
        <v>67.969108520000006</v>
      </c>
      <c r="G2173" s="8">
        <f t="shared" si="153"/>
        <v>68</v>
      </c>
      <c r="H2173" s="9">
        <v>7.0798509220000003</v>
      </c>
      <c r="I2173" s="8">
        <f t="shared" si="154"/>
        <v>7</v>
      </c>
      <c r="J2173" s="10">
        <v>115.2325531</v>
      </c>
      <c r="K2173" s="8">
        <f t="shared" si="155"/>
        <v>115</v>
      </c>
      <c r="L2173" s="5" t="s">
        <v>246</v>
      </c>
    </row>
    <row r="2174" spans="1:12">
      <c r="A2174" s="6">
        <v>111</v>
      </c>
      <c r="B2174" s="6">
        <v>29</v>
      </c>
      <c r="C2174" s="6">
        <v>31</v>
      </c>
      <c r="D2174" s="7">
        <v>26.05968403</v>
      </c>
      <c r="E2174" s="8">
        <f t="shared" si="152"/>
        <v>26</v>
      </c>
      <c r="F2174" s="7">
        <v>52.310985389999999</v>
      </c>
      <c r="G2174" s="8">
        <f t="shared" si="153"/>
        <v>52</v>
      </c>
      <c r="H2174" s="9">
        <v>6.1362865180000004</v>
      </c>
      <c r="I2174" s="8">
        <f t="shared" si="154"/>
        <v>6</v>
      </c>
      <c r="J2174" s="10">
        <v>161.3432535</v>
      </c>
      <c r="K2174" s="8">
        <f t="shared" si="155"/>
        <v>161</v>
      </c>
      <c r="L2174" s="5" t="s">
        <v>246</v>
      </c>
    </row>
    <row r="2175" spans="1:12">
      <c r="A2175" s="6">
        <v>119</v>
      </c>
      <c r="B2175" s="6">
        <v>30</v>
      </c>
      <c r="C2175" s="6">
        <v>28</v>
      </c>
      <c r="D2175" s="7">
        <v>26.357709060000001</v>
      </c>
      <c r="E2175" s="8">
        <f t="shared" si="152"/>
        <v>26</v>
      </c>
      <c r="F2175" s="7">
        <v>64.575780339999994</v>
      </c>
      <c r="G2175" s="8">
        <f t="shared" si="153"/>
        <v>65</v>
      </c>
      <c r="H2175" s="9">
        <v>6.5052036959999997</v>
      </c>
      <c r="I2175" s="8">
        <f t="shared" si="154"/>
        <v>7</v>
      </c>
      <c r="J2175" s="10">
        <v>163.62694959999999</v>
      </c>
      <c r="K2175" s="8">
        <f t="shared" si="155"/>
        <v>164</v>
      </c>
      <c r="L2175" s="5" t="s">
        <v>246</v>
      </c>
    </row>
    <row r="2176" spans="1:12">
      <c r="A2176" s="6">
        <v>116</v>
      </c>
      <c r="B2176" s="6">
        <v>40</v>
      </c>
      <c r="C2176" s="6">
        <v>33</v>
      </c>
      <c r="D2176" s="7">
        <v>24.91370487</v>
      </c>
      <c r="E2176" s="8">
        <f t="shared" si="152"/>
        <v>25</v>
      </c>
      <c r="F2176" s="7">
        <v>54.153192420000003</v>
      </c>
      <c r="G2176" s="8">
        <f t="shared" si="153"/>
        <v>54</v>
      </c>
      <c r="H2176" s="9">
        <v>7.0420894919999997</v>
      </c>
      <c r="I2176" s="8">
        <f t="shared" si="154"/>
        <v>7</v>
      </c>
      <c r="J2176" s="10">
        <v>129.5481144</v>
      </c>
      <c r="K2176" s="8">
        <f t="shared" si="155"/>
        <v>130</v>
      </c>
      <c r="L2176" s="5" t="s">
        <v>246</v>
      </c>
    </row>
    <row r="2177" spans="1:12">
      <c r="A2177" s="6">
        <v>95</v>
      </c>
      <c r="B2177" s="6">
        <v>37</v>
      </c>
      <c r="C2177" s="6">
        <v>35</v>
      </c>
      <c r="D2177" s="7">
        <v>27.31317116</v>
      </c>
      <c r="E2177" s="8">
        <f t="shared" si="152"/>
        <v>27</v>
      </c>
      <c r="F2177" s="7">
        <v>68.423339100000007</v>
      </c>
      <c r="G2177" s="8">
        <f t="shared" si="153"/>
        <v>68</v>
      </c>
      <c r="H2177" s="9">
        <v>6.3483375190000002</v>
      </c>
      <c r="I2177" s="8">
        <f t="shared" si="154"/>
        <v>6</v>
      </c>
      <c r="J2177" s="10">
        <v>192.42881389999999</v>
      </c>
      <c r="K2177" s="8">
        <f t="shared" si="155"/>
        <v>192</v>
      </c>
      <c r="L2177" s="5" t="s">
        <v>246</v>
      </c>
    </row>
    <row r="2178" spans="1:12">
      <c r="A2178" s="6">
        <v>86</v>
      </c>
      <c r="B2178" s="6">
        <v>40</v>
      </c>
      <c r="C2178" s="6">
        <v>33</v>
      </c>
      <c r="D2178" s="7">
        <v>26.138786899999999</v>
      </c>
      <c r="E2178" s="8">
        <f t="shared" si="152"/>
        <v>26</v>
      </c>
      <c r="F2178" s="7">
        <v>52.263116910000001</v>
      </c>
      <c r="G2178" s="8">
        <f t="shared" si="153"/>
        <v>52</v>
      </c>
      <c r="H2178" s="9">
        <v>7.4323222339999999</v>
      </c>
      <c r="I2178" s="8">
        <f t="shared" si="154"/>
        <v>7</v>
      </c>
      <c r="J2178" s="10">
        <v>136.30277659999999</v>
      </c>
      <c r="K2178" s="8">
        <f t="shared" si="155"/>
        <v>136</v>
      </c>
      <c r="L2178" s="5" t="s">
        <v>246</v>
      </c>
    </row>
    <row r="2179" spans="1:12">
      <c r="A2179" s="6">
        <v>117</v>
      </c>
      <c r="B2179" s="6">
        <v>37</v>
      </c>
      <c r="C2179" s="6">
        <v>32</v>
      </c>
      <c r="D2179" s="7">
        <v>23.106938499999998</v>
      </c>
      <c r="E2179" s="8">
        <f t="shared" ref="E2179:E2201" si="156">ROUND(D2179, 0)</f>
        <v>23</v>
      </c>
      <c r="F2179" s="7">
        <v>67.062305390000006</v>
      </c>
      <c r="G2179" s="8">
        <f t="shared" ref="G2179:G2201" si="157">ROUND(F2179, 0)</f>
        <v>67</v>
      </c>
      <c r="H2179" s="9">
        <v>6.7876589220000003</v>
      </c>
      <c r="I2179" s="8">
        <f t="shared" ref="I2179:I2201" si="158">ROUND(H2179, 0)</f>
        <v>7</v>
      </c>
      <c r="J2179" s="10">
        <v>162.57696060000001</v>
      </c>
      <c r="K2179" s="8">
        <f t="shared" ref="K2179:K2201" si="159">ROUND(J2179, 0)</f>
        <v>163</v>
      </c>
      <c r="L2179" s="5" t="s">
        <v>246</v>
      </c>
    </row>
    <row r="2180" spans="1:12">
      <c r="A2180" s="6">
        <v>105</v>
      </c>
      <c r="B2180" s="6">
        <v>18</v>
      </c>
      <c r="C2180" s="6">
        <v>35</v>
      </c>
      <c r="D2180" s="7">
        <v>23.526480859999999</v>
      </c>
      <c r="E2180" s="8">
        <f t="shared" si="156"/>
        <v>24</v>
      </c>
      <c r="F2180" s="7">
        <v>68.440306860000007</v>
      </c>
      <c r="G2180" s="8">
        <f t="shared" si="157"/>
        <v>68</v>
      </c>
      <c r="H2180" s="9">
        <v>6.7434171210000002</v>
      </c>
      <c r="I2180" s="8">
        <f t="shared" si="158"/>
        <v>7</v>
      </c>
      <c r="J2180" s="10">
        <v>171.88399380000001</v>
      </c>
      <c r="K2180" s="8">
        <f t="shared" si="159"/>
        <v>172</v>
      </c>
      <c r="L2180" s="5" t="s">
        <v>246</v>
      </c>
    </row>
    <row r="2181" spans="1:12">
      <c r="A2181" s="6">
        <v>109</v>
      </c>
      <c r="B2181" s="6">
        <v>23</v>
      </c>
      <c r="C2181" s="6">
        <v>25</v>
      </c>
      <c r="D2181" s="7">
        <v>25.117110459999999</v>
      </c>
      <c r="E2181" s="8">
        <f t="shared" si="156"/>
        <v>25</v>
      </c>
      <c r="F2181" s="7">
        <v>68.480304079999996</v>
      </c>
      <c r="G2181" s="8">
        <f t="shared" si="157"/>
        <v>68</v>
      </c>
      <c r="H2181" s="9">
        <v>7.0073316300000004</v>
      </c>
      <c r="I2181" s="8">
        <f t="shared" si="158"/>
        <v>7</v>
      </c>
      <c r="J2181" s="10">
        <v>194.87734789999999</v>
      </c>
      <c r="K2181" s="8">
        <f t="shared" si="159"/>
        <v>195</v>
      </c>
      <c r="L2181" s="5" t="s">
        <v>246</v>
      </c>
    </row>
    <row r="2182" spans="1:12">
      <c r="A2182" s="6">
        <v>80</v>
      </c>
      <c r="B2182" s="6">
        <v>18</v>
      </c>
      <c r="C2182" s="6">
        <v>31</v>
      </c>
      <c r="D2182" s="7">
        <v>24.02952505</v>
      </c>
      <c r="E2182" s="8">
        <f t="shared" si="156"/>
        <v>24</v>
      </c>
      <c r="F2182" s="7">
        <v>58.848805990000002</v>
      </c>
      <c r="G2182" s="8">
        <f t="shared" si="157"/>
        <v>59</v>
      </c>
      <c r="H2182" s="9">
        <v>7.3030332170000003</v>
      </c>
      <c r="I2182" s="8">
        <f t="shared" si="158"/>
        <v>7</v>
      </c>
      <c r="J2182" s="10">
        <v>134.68039690000001</v>
      </c>
      <c r="K2182" s="8">
        <f t="shared" si="159"/>
        <v>135</v>
      </c>
      <c r="L2182" s="5" t="s">
        <v>246</v>
      </c>
    </row>
    <row r="2183" spans="1:12">
      <c r="A2183" s="6">
        <v>101</v>
      </c>
      <c r="B2183" s="6">
        <v>31</v>
      </c>
      <c r="C2183" s="6">
        <v>26</v>
      </c>
      <c r="D2183" s="7">
        <v>26.708975479999999</v>
      </c>
      <c r="E2183" s="8">
        <f t="shared" si="156"/>
        <v>27</v>
      </c>
      <c r="F2183" s="7">
        <v>69.711841109999995</v>
      </c>
      <c r="G2183" s="8">
        <f t="shared" si="157"/>
        <v>70</v>
      </c>
      <c r="H2183" s="9">
        <v>6.8612351839999999</v>
      </c>
      <c r="I2183" s="8">
        <f t="shared" si="158"/>
        <v>7</v>
      </c>
      <c r="J2183" s="10">
        <v>158.8608887</v>
      </c>
      <c r="K2183" s="8">
        <f t="shared" si="159"/>
        <v>159</v>
      </c>
      <c r="L2183" s="5" t="s">
        <v>246</v>
      </c>
    </row>
    <row r="2184" spans="1:12">
      <c r="A2184" s="6">
        <v>103</v>
      </c>
      <c r="B2184" s="6">
        <v>33</v>
      </c>
      <c r="C2184" s="6">
        <v>33</v>
      </c>
      <c r="D2184" s="7">
        <v>26.717173930000001</v>
      </c>
      <c r="E2184" s="8">
        <f t="shared" si="156"/>
        <v>27</v>
      </c>
      <c r="F2184" s="7">
        <v>50.501485279999997</v>
      </c>
      <c r="G2184" s="8">
        <f t="shared" si="157"/>
        <v>51</v>
      </c>
      <c r="H2184" s="9">
        <v>7.1314358579999997</v>
      </c>
      <c r="I2184" s="8">
        <f t="shared" si="158"/>
        <v>7</v>
      </c>
      <c r="J2184" s="10">
        <v>126.8073984</v>
      </c>
      <c r="K2184" s="8">
        <f t="shared" si="159"/>
        <v>127</v>
      </c>
      <c r="L2184" s="5" t="s">
        <v>246</v>
      </c>
    </row>
    <row r="2185" spans="1:12">
      <c r="A2185" s="6">
        <v>93</v>
      </c>
      <c r="B2185" s="6">
        <v>26</v>
      </c>
      <c r="C2185" s="6">
        <v>27</v>
      </c>
      <c r="D2185" s="7">
        <v>24.592456840000001</v>
      </c>
      <c r="E2185" s="8">
        <f t="shared" si="156"/>
        <v>25</v>
      </c>
      <c r="F2185" s="7">
        <v>56.468296410000001</v>
      </c>
      <c r="G2185" s="8">
        <f t="shared" si="157"/>
        <v>56</v>
      </c>
      <c r="H2185" s="9">
        <v>7.2882119940000001</v>
      </c>
      <c r="I2185" s="8">
        <f t="shared" si="158"/>
        <v>7</v>
      </c>
      <c r="J2185" s="10">
        <v>137.7044047</v>
      </c>
      <c r="K2185" s="8">
        <f t="shared" si="159"/>
        <v>138</v>
      </c>
      <c r="L2185" s="5" t="s">
        <v>246</v>
      </c>
    </row>
    <row r="2186" spans="1:12">
      <c r="A2186" s="6">
        <v>104</v>
      </c>
      <c r="B2186" s="6">
        <v>35</v>
      </c>
      <c r="C2186" s="6">
        <v>28</v>
      </c>
      <c r="D2186" s="7">
        <v>27.510060549999999</v>
      </c>
      <c r="E2186" s="8">
        <f t="shared" si="156"/>
        <v>28</v>
      </c>
      <c r="F2186" s="7">
        <v>50.666872150000003</v>
      </c>
      <c r="G2186" s="8">
        <f t="shared" si="157"/>
        <v>51</v>
      </c>
      <c r="H2186" s="9">
        <v>6.9837323930000004</v>
      </c>
      <c r="I2186" s="8">
        <f t="shared" si="158"/>
        <v>7</v>
      </c>
      <c r="J2186" s="10">
        <v>143.99555480000001</v>
      </c>
      <c r="K2186" s="8">
        <f t="shared" si="159"/>
        <v>144</v>
      </c>
      <c r="L2186" s="5" t="s">
        <v>246</v>
      </c>
    </row>
    <row r="2187" spans="1:12">
      <c r="A2187" s="6">
        <v>116</v>
      </c>
      <c r="B2187" s="6">
        <v>36</v>
      </c>
      <c r="C2187" s="6">
        <v>25</v>
      </c>
      <c r="D2187" s="7">
        <v>27.57847581</v>
      </c>
      <c r="E2187" s="8">
        <f t="shared" si="156"/>
        <v>28</v>
      </c>
      <c r="F2187" s="7">
        <v>58.525342629999997</v>
      </c>
      <c r="G2187" s="8">
        <f t="shared" si="157"/>
        <v>59</v>
      </c>
      <c r="H2187" s="9">
        <v>6.1720902049999999</v>
      </c>
      <c r="I2187" s="8">
        <f t="shared" si="158"/>
        <v>6</v>
      </c>
      <c r="J2187" s="10">
        <v>156.68103740000001</v>
      </c>
      <c r="K2187" s="8">
        <f t="shared" si="159"/>
        <v>157</v>
      </c>
      <c r="L2187" s="5" t="s">
        <v>246</v>
      </c>
    </row>
    <row r="2188" spans="1:12">
      <c r="A2188" s="6">
        <v>107</v>
      </c>
      <c r="B2188" s="6">
        <v>38</v>
      </c>
      <c r="C2188" s="6">
        <v>29</v>
      </c>
      <c r="D2188" s="7">
        <v>26.650693019999999</v>
      </c>
      <c r="E2188" s="8">
        <f t="shared" si="156"/>
        <v>27</v>
      </c>
      <c r="F2188" s="7">
        <v>57.566957189999997</v>
      </c>
      <c r="G2188" s="8">
        <f t="shared" si="157"/>
        <v>58</v>
      </c>
      <c r="H2188" s="9">
        <v>6.3511817700000002</v>
      </c>
      <c r="I2188" s="8">
        <f t="shared" si="158"/>
        <v>6</v>
      </c>
      <c r="J2188" s="10">
        <v>145.105065</v>
      </c>
      <c r="K2188" s="8">
        <f t="shared" si="159"/>
        <v>145</v>
      </c>
      <c r="L2188" s="5" t="s">
        <v>246</v>
      </c>
    </row>
    <row r="2189" spans="1:12">
      <c r="A2189" s="6">
        <v>101</v>
      </c>
      <c r="B2189" s="6">
        <v>33</v>
      </c>
      <c r="C2189" s="6">
        <v>33</v>
      </c>
      <c r="D2189" s="7">
        <v>26.972515619999999</v>
      </c>
      <c r="E2189" s="8">
        <f t="shared" si="156"/>
        <v>27</v>
      </c>
      <c r="F2189" s="7">
        <v>62.018362699999997</v>
      </c>
      <c r="G2189" s="8">
        <f t="shared" si="157"/>
        <v>62</v>
      </c>
      <c r="H2189" s="9">
        <v>6.9086713790000003</v>
      </c>
      <c r="I2189" s="8">
        <f t="shared" si="158"/>
        <v>7</v>
      </c>
      <c r="J2189" s="10">
        <v>142.8610793</v>
      </c>
      <c r="K2189" s="8">
        <f t="shared" si="159"/>
        <v>143</v>
      </c>
      <c r="L2189" s="5" t="s">
        <v>246</v>
      </c>
    </row>
    <row r="2190" spans="1:12">
      <c r="A2190" s="6">
        <v>107</v>
      </c>
      <c r="B2190" s="6">
        <v>31</v>
      </c>
      <c r="C2190" s="6">
        <v>31</v>
      </c>
      <c r="D2190" s="7">
        <v>23.171245509999999</v>
      </c>
      <c r="E2190" s="8">
        <f t="shared" si="156"/>
        <v>23</v>
      </c>
      <c r="F2190" s="7">
        <v>52.978411620000003</v>
      </c>
      <c r="G2190" s="8">
        <f t="shared" si="157"/>
        <v>53</v>
      </c>
      <c r="H2190" s="9">
        <v>6.7661844679999996</v>
      </c>
      <c r="I2190" s="8">
        <f t="shared" si="158"/>
        <v>7</v>
      </c>
      <c r="J2190" s="10">
        <v>153.12016439999999</v>
      </c>
      <c r="K2190" s="8">
        <f t="shared" si="159"/>
        <v>153</v>
      </c>
      <c r="L2190" s="5" t="s">
        <v>246</v>
      </c>
    </row>
    <row r="2191" spans="1:12">
      <c r="A2191" s="6">
        <v>99</v>
      </c>
      <c r="B2191" s="6">
        <v>16</v>
      </c>
      <c r="C2191" s="6">
        <v>30</v>
      </c>
      <c r="D2191" s="7">
        <v>23.52652084</v>
      </c>
      <c r="E2191" s="8">
        <f t="shared" si="156"/>
        <v>24</v>
      </c>
      <c r="F2191" s="7">
        <v>65.443409209999999</v>
      </c>
      <c r="G2191" s="8">
        <f t="shared" si="157"/>
        <v>65</v>
      </c>
      <c r="H2191" s="9">
        <v>6.3927916539999998</v>
      </c>
      <c r="I2191" s="8">
        <f t="shared" si="158"/>
        <v>6</v>
      </c>
      <c r="J2191" s="10">
        <v>186.17282030000001</v>
      </c>
      <c r="K2191" s="8">
        <f t="shared" si="159"/>
        <v>186</v>
      </c>
      <c r="L2191" s="5" t="s">
        <v>246</v>
      </c>
    </row>
    <row r="2192" spans="1:12">
      <c r="A2192" s="6">
        <v>103</v>
      </c>
      <c r="B2192" s="6">
        <v>40</v>
      </c>
      <c r="C2192" s="6">
        <v>30</v>
      </c>
      <c r="D2192" s="7">
        <v>27.309018139999999</v>
      </c>
      <c r="E2192" s="8">
        <f t="shared" si="156"/>
        <v>27</v>
      </c>
      <c r="F2192" s="7">
        <v>55.196224000000001</v>
      </c>
      <c r="G2192" s="8">
        <f t="shared" si="157"/>
        <v>55</v>
      </c>
      <c r="H2192" s="9">
        <v>6.3483162569999996</v>
      </c>
      <c r="I2192" s="8">
        <f t="shared" si="158"/>
        <v>6</v>
      </c>
      <c r="J2192" s="10">
        <v>141.48316439999999</v>
      </c>
      <c r="K2192" s="8">
        <f t="shared" si="159"/>
        <v>141</v>
      </c>
      <c r="L2192" s="5" t="s">
        <v>246</v>
      </c>
    </row>
    <row r="2193" spans="1:12">
      <c r="A2193" s="6">
        <v>118</v>
      </c>
      <c r="B2193" s="6">
        <v>31</v>
      </c>
      <c r="C2193" s="6">
        <v>34</v>
      </c>
      <c r="D2193" s="7">
        <v>27.548230360000002</v>
      </c>
      <c r="E2193" s="8">
        <f t="shared" si="156"/>
        <v>28</v>
      </c>
      <c r="F2193" s="7">
        <v>62.881791980000003</v>
      </c>
      <c r="G2193" s="8">
        <f t="shared" si="157"/>
        <v>63</v>
      </c>
      <c r="H2193" s="9">
        <v>6.1237960569999998</v>
      </c>
      <c r="I2193" s="8">
        <f t="shared" si="158"/>
        <v>6</v>
      </c>
      <c r="J2193" s="10">
        <v>181.41708120000001</v>
      </c>
      <c r="K2193" s="8">
        <f t="shared" si="159"/>
        <v>181</v>
      </c>
      <c r="L2193" s="5" t="s">
        <v>246</v>
      </c>
    </row>
    <row r="2194" spans="1:12">
      <c r="A2194" s="6">
        <v>106</v>
      </c>
      <c r="B2194" s="6">
        <v>21</v>
      </c>
      <c r="C2194" s="6">
        <v>35</v>
      </c>
      <c r="D2194" s="7">
        <v>25.627355000000001</v>
      </c>
      <c r="E2194" s="8">
        <f t="shared" si="156"/>
        <v>26</v>
      </c>
      <c r="F2194" s="7">
        <v>57.041511190000001</v>
      </c>
      <c r="G2194" s="8">
        <f t="shared" si="157"/>
        <v>57</v>
      </c>
      <c r="H2194" s="9">
        <v>7.4285236340000003</v>
      </c>
      <c r="I2194" s="8">
        <f t="shared" si="158"/>
        <v>7</v>
      </c>
      <c r="J2194" s="10">
        <v>188.5506536</v>
      </c>
      <c r="K2194" s="8">
        <f t="shared" si="159"/>
        <v>189</v>
      </c>
      <c r="L2194" s="5" t="s">
        <v>246</v>
      </c>
    </row>
    <row r="2195" spans="1:12">
      <c r="A2195" s="6">
        <v>116</v>
      </c>
      <c r="B2195" s="6">
        <v>38</v>
      </c>
      <c r="C2195" s="6">
        <v>34</v>
      </c>
      <c r="D2195" s="7">
        <v>23.292503180000001</v>
      </c>
      <c r="E2195" s="8">
        <f t="shared" si="156"/>
        <v>23</v>
      </c>
      <c r="F2195" s="7">
        <v>50.045570089999998</v>
      </c>
      <c r="G2195" s="8">
        <f t="shared" si="157"/>
        <v>50</v>
      </c>
      <c r="H2195" s="9">
        <v>6.0209471790000002</v>
      </c>
      <c r="I2195" s="8">
        <f t="shared" si="158"/>
        <v>6</v>
      </c>
      <c r="J2195" s="10">
        <v>183.46858499999999</v>
      </c>
      <c r="K2195" s="8">
        <f t="shared" si="159"/>
        <v>183</v>
      </c>
      <c r="L2195" s="5" t="s">
        <v>246</v>
      </c>
    </row>
    <row r="2196" spans="1:12">
      <c r="A2196" s="6">
        <v>97</v>
      </c>
      <c r="B2196" s="6">
        <v>35</v>
      </c>
      <c r="C2196" s="6">
        <v>26</v>
      </c>
      <c r="D2196" s="7">
        <v>24.914610079999999</v>
      </c>
      <c r="E2196" s="8">
        <f t="shared" si="156"/>
        <v>25</v>
      </c>
      <c r="F2196" s="7">
        <v>53.741447430000001</v>
      </c>
      <c r="G2196" s="8">
        <f t="shared" si="157"/>
        <v>54</v>
      </c>
      <c r="H2196" s="9">
        <v>6.3346102489999998</v>
      </c>
      <c r="I2196" s="8">
        <f t="shared" si="158"/>
        <v>6</v>
      </c>
      <c r="J2196" s="10">
        <v>166.25493069999999</v>
      </c>
      <c r="K2196" s="8">
        <f t="shared" si="159"/>
        <v>166</v>
      </c>
      <c r="L2196" s="5" t="s">
        <v>246</v>
      </c>
    </row>
    <row r="2197" spans="1:12">
      <c r="A2197" s="6">
        <v>107</v>
      </c>
      <c r="B2197" s="6">
        <v>34</v>
      </c>
      <c r="C2197" s="6">
        <v>32</v>
      </c>
      <c r="D2197" s="7">
        <v>26.774637080000002</v>
      </c>
      <c r="E2197" s="8">
        <f t="shared" si="156"/>
        <v>27</v>
      </c>
      <c r="F2197" s="7">
        <v>66.413268599999995</v>
      </c>
      <c r="G2197" s="8">
        <f t="shared" si="157"/>
        <v>66</v>
      </c>
      <c r="H2197" s="9">
        <v>6.7800638600000003</v>
      </c>
      <c r="I2197" s="8">
        <f t="shared" si="158"/>
        <v>7</v>
      </c>
      <c r="J2197" s="10">
        <v>177.7745075</v>
      </c>
      <c r="K2197" s="8">
        <f t="shared" si="159"/>
        <v>178</v>
      </c>
      <c r="L2197" s="5" t="s">
        <v>246</v>
      </c>
    </row>
    <row r="2198" spans="1:12">
      <c r="A2198" s="6">
        <v>99</v>
      </c>
      <c r="B2198" s="6">
        <v>15</v>
      </c>
      <c r="C2198" s="6">
        <v>27</v>
      </c>
      <c r="D2198" s="7">
        <v>27.417112379999999</v>
      </c>
      <c r="E2198" s="8">
        <f t="shared" si="156"/>
        <v>27</v>
      </c>
      <c r="F2198" s="7">
        <v>56.636362480000003</v>
      </c>
      <c r="G2198" s="8">
        <f t="shared" si="157"/>
        <v>57</v>
      </c>
      <c r="H2198" s="9">
        <v>6.0869223589999999</v>
      </c>
      <c r="I2198" s="8">
        <f t="shared" si="158"/>
        <v>6</v>
      </c>
      <c r="J2198" s="10">
        <v>127.92461</v>
      </c>
      <c r="K2198" s="8">
        <f t="shared" si="159"/>
        <v>128</v>
      </c>
      <c r="L2198" s="5" t="s">
        <v>246</v>
      </c>
    </row>
    <row r="2199" spans="1:12">
      <c r="A2199" s="6">
        <v>118</v>
      </c>
      <c r="B2199" s="6">
        <v>33</v>
      </c>
      <c r="C2199" s="6">
        <v>30</v>
      </c>
      <c r="D2199" s="7">
        <v>24.131796909999998</v>
      </c>
      <c r="E2199" s="8">
        <f t="shared" si="156"/>
        <v>24</v>
      </c>
      <c r="F2199" s="7">
        <v>67.225123289999999</v>
      </c>
      <c r="G2199" s="8">
        <f t="shared" si="157"/>
        <v>67</v>
      </c>
      <c r="H2199" s="9">
        <v>6.3626078509999999</v>
      </c>
      <c r="I2199" s="8">
        <f t="shared" si="158"/>
        <v>6</v>
      </c>
      <c r="J2199" s="10">
        <v>173.32283860000001</v>
      </c>
      <c r="K2199" s="8">
        <f t="shared" si="159"/>
        <v>173</v>
      </c>
      <c r="L2199" s="5" t="s">
        <v>246</v>
      </c>
    </row>
    <row r="2200" spans="1:12">
      <c r="A2200" s="6">
        <v>117</v>
      </c>
      <c r="B2200" s="6">
        <v>32</v>
      </c>
      <c r="C2200" s="6">
        <v>34</v>
      </c>
      <c r="D2200" s="7">
        <v>26.272418399999999</v>
      </c>
      <c r="E2200" s="8">
        <f t="shared" si="156"/>
        <v>26</v>
      </c>
      <c r="F2200" s="7">
        <v>52.127394209999999</v>
      </c>
      <c r="G2200" s="8">
        <f t="shared" si="157"/>
        <v>52</v>
      </c>
      <c r="H2200" s="9">
        <v>6.7587925520000001</v>
      </c>
      <c r="I2200" s="8">
        <f t="shared" si="158"/>
        <v>7</v>
      </c>
      <c r="J2200" s="10">
        <v>127.17529279999999</v>
      </c>
      <c r="K2200" s="8">
        <f t="shared" si="159"/>
        <v>127</v>
      </c>
      <c r="L2200" s="5" t="s">
        <v>246</v>
      </c>
    </row>
    <row r="2201" spans="1:12">
      <c r="A2201" s="6">
        <v>104</v>
      </c>
      <c r="B2201" s="6">
        <v>18</v>
      </c>
      <c r="C2201" s="6">
        <v>30</v>
      </c>
      <c r="D2201" s="7">
        <v>23.603015710000001</v>
      </c>
      <c r="E2201" s="8">
        <f t="shared" si="156"/>
        <v>24</v>
      </c>
      <c r="F2201" s="7">
        <v>60.396474740000002</v>
      </c>
      <c r="G2201" s="8">
        <f t="shared" si="157"/>
        <v>60</v>
      </c>
      <c r="H2201" s="9">
        <v>6.7798326109999998</v>
      </c>
      <c r="I2201" s="8">
        <f t="shared" si="158"/>
        <v>7</v>
      </c>
      <c r="J2201" s="10">
        <v>140.93704149999999</v>
      </c>
      <c r="K2201" s="8">
        <f t="shared" si="159"/>
        <v>141</v>
      </c>
      <c r="L2201" s="5" t="s">
        <v>246</v>
      </c>
    </row>
  </sheetData>
  <sheetProtection formatCells="0" formatColumns="0" formatRows="0" insertColumns="0" insertRows="0" insertHyperlinks="0" deleteColumns="0" deleteRows="0" sort="0" autoFilter="0" pivotTables="0"/>
  <mergeCells count="8">
    <mergeCell ref="AD11:AE11"/>
    <mergeCell ref="AF11:AG11"/>
    <mergeCell ref="AD20:AE20"/>
    <mergeCell ref="AF20:AG20"/>
    <mergeCell ref="AD34:AE34"/>
    <mergeCell ref="AF34:AG34"/>
    <mergeCell ref="AD25:AE25"/>
    <mergeCell ref="AF25:AG25"/>
  </mergeCells>
  <pageMargins left="0.7" right="0.7" top="0.75" bottom="0.75" header="0.3" footer="0.3"/>
  <pageSetup paperSize="9" orientation="portrait" horizontalDpi="4294967293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6553ED-6ADE-49E3-97F6-58C596C60B21}">
  <dimension ref="A1:J27"/>
  <sheetViews>
    <sheetView tabSelected="1" topLeftCell="M1" workbookViewId="0">
      <selection activeCell="J21" sqref="J21"/>
    </sheetView>
  </sheetViews>
  <sheetFormatPr defaultRowHeight="15"/>
  <cols>
    <col min="2" max="2" width="8.7109375" bestFit="1" customWidth="1"/>
    <col min="4" max="4" width="12.5703125" bestFit="1" customWidth="1"/>
    <col min="5" max="5" width="9.28515625" bestFit="1" customWidth="1"/>
    <col min="6" max="7" width="12.5703125" bestFit="1" customWidth="1"/>
    <col min="9" max="9" width="12.28515625" bestFit="1" customWidth="1"/>
  </cols>
  <sheetData>
    <row r="1" spans="1:10">
      <c r="A1" s="58" t="s">
        <v>316</v>
      </c>
      <c r="B1" s="59"/>
      <c r="C1" s="59"/>
      <c r="D1" s="59"/>
      <c r="E1" s="59"/>
      <c r="F1" s="59"/>
      <c r="G1" s="59"/>
      <c r="H1" s="59"/>
      <c r="I1" s="60"/>
    </row>
    <row r="2" spans="1:10">
      <c r="A2" s="51" t="s">
        <v>0</v>
      </c>
      <c r="B2" s="52" t="s">
        <v>1</v>
      </c>
      <c r="C2" s="52" t="s">
        <v>2</v>
      </c>
      <c r="D2" s="52" t="s">
        <v>3</v>
      </c>
      <c r="E2" s="52" t="s">
        <v>5</v>
      </c>
      <c r="F2" s="52" t="s">
        <v>7</v>
      </c>
      <c r="G2" s="52" t="s">
        <v>9</v>
      </c>
      <c r="H2" s="52" t="s">
        <v>11</v>
      </c>
      <c r="I2" s="52" t="s">
        <v>317</v>
      </c>
    </row>
    <row r="3" spans="1:10">
      <c r="A3" s="63">
        <v>90</v>
      </c>
      <c r="B3" s="64">
        <v>42</v>
      </c>
      <c r="C3" s="64">
        <v>43</v>
      </c>
      <c r="D3" s="64">
        <v>20.88</v>
      </c>
      <c r="E3" s="64">
        <v>82</v>
      </c>
      <c r="F3" s="64">
        <v>6.5</v>
      </c>
      <c r="G3" s="64">
        <v>202.94</v>
      </c>
      <c r="H3" s="54" t="s">
        <v>24</v>
      </c>
      <c r="I3" s="54">
        <v>1</v>
      </c>
    </row>
    <row r="4" spans="1:10">
      <c r="A4" s="53">
        <v>85</v>
      </c>
      <c r="B4" s="54">
        <v>58</v>
      </c>
      <c r="C4" s="54">
        <v>41</v>
      </c>
      <c r="D4" s="54">
        <v>21.77</v>
      </c>
      <c r="E4" s="54">
        <v>80.319999999999993</v>
      </c>
      <c r="F4" s="54">
        <v>7.04</v>
      </c>
      <c r="G4" s="54">
        <v>226.66</v>
      </c>
      <c r="H4" s="54" t="s">
        <v>24</v>
      </c>
      <c r="I4" s="54">
        <v>1</v>
      </c>
    </row>
    <row r="5" spans="1:10">
      <c r="A5" s="53">
        <v>60</v>
      </c>
      <c r="B5" s="54">
        <v>55</v>
      </c>
      <c r="C5" s="54">
        <v>44</v>
      </c>
      <c r="D5" s="54">
        <v>23</v>
      </c>
      <c r="E5" s="54">
        <v>82.32</v>
      </c>
      <c r="F5" s="54">
        <v>7.84</v>
      </c>
      <c r="G5" s="54">
        <v>263.95999999999998</v>
      </c>
      <c r="H5" s="54" t="s">
        <v>24</v>
      </c>
      <c r="I5" s="54">
        <v>1</v>
      </c>
    </row>
    <row r="6" spans="1:10">
      <c r="A6" s="53">
        <v>74</v>
      </c>
      <c r="B6" s="54">
        <v>35</v>
      </c>
      <c r="C6" s="54">
        <v>40</v>
      </c>
      <c r="D6" s="54">
        <v>26.49</v>
      </c>
      <c r="E6" s="54">
        <v>80.16</v>
      </c>
      <c r="F6" s="54">
        <v>6.98</v>
      </c>
      <c r="G6" s="54">
        <v>242.86</v>
      </c>
      <c r="H6" s="54" t="s">
        <v>24</v>
      </c>
      <c r="I6" s="54">
        <v>1</v>
      </c>
    </row>
    <row r="7" spans="1:10">
      <c r="A7" s="53">
        <v>61</v>
      </c>
      <c r="B7" s="54">
        <v>38</v>
      </c>
      <c r="C7" s="54">
        <v>20</v>
      </c>
      <c r="D7" s="54">
        <v>18.48</v>
      </c>
      <c r="E7" s="54">
        <v>62.7</v>
      </c>
      <c r="F7" s="54">
        <v>5.97</v>
      </c>
      <c r="G7" s="54">
        <v>65.44</v>
      </c>
      <c r="H7" s="54" t="s">
        <v>36</v>
      </c>
      <c r="I7" s="54">
        <v>-1</v>
      </c>
    </row>
    <row r="8" spans="1:10">
      <c r="A8" s="53">
        <v>71</v>
      </c>
      <c r="B8" s="54">
        <v>54</v>
      </c>
      <c r="C8" s="54">
        <v>16</v>
      </c>
      <c r="D8" s="54">
        <v>22.61</v>
      </c>
      <c r="E8" s="54">
        <v>63.69</v>
      </c>
      <c r="F8" s="54">
        <v>5.75</v>
      </c>
      <c r="G8" s="54">
        <v>87.76</v>
      </c>
      <c r="H8" s="54" t="s">
        <v>36</v>
      </c>
      <c r="I8" s="54">
        <v>-1</v>
      </c>
    </row>
    <row r="9" spans="1:10">
      <c r="A9" s="53">
        <v>61</v>
      </c>
      <c r="B9" s="54">
        <v>44</v>
      </c>
      <c r="C9" s="54">
        <v>17</v>
      </c>
      <c r="D9" s="54">
        <v>26.1</v>
      </c>
      <c r="E9" s="54">
        <v>71.569999999999993</v>
      </c>
      <c r="F9" s="54">
        <v>6.93</v>
      </c>
      <c r="G9" s="54">
        <v>102.27</v>
      </c>
      <c r="H9" s="54" t="s">
        <v>36</v>
      </c>
      <c r="I9" s="54">
        <v>-1</v>
      </c>
    </row>
    <row r="10" spans="1:10">
      <c r="A10" s="53">
        <v>80</v>
      </c>
      <c r="B10" s="54">
        <v>43</v>
      </c>
      <c r="C10" s="54">
        <v>16</v>
      </c>
      <c r="D10" s="54">
        <v>23.56</v>
      </c>
      <c r="E10" s="54">
        <v>71.59</v>
      </c>
      <c r="F10" s="54">
        <v>6.66</v>
      </c>
      <c r="G10" s="54">
        <v>66.72</v>
      </c>
      <c r="H10" s="54" t="s">
        <v>36</v>
      </c>
      <c r="I10" s="54">
        <v>-1</v>
      </c>
    </row>
    <row r="11" spans="1:10">
      <c r="A11" s="55">
        <v>73</v>
      </c>
      <c r="B11" s="56">
        <v>58</v>
      </c>
      <c r="C11" s="56">
        <v>21</v>
      </c>
      <c r="D11" s="56">
        <v>19.97</v>
      </c>
      <c r="E11" s="56">
        <v>57.68</v>
      </c>
      <c r="F11" s="56">
        <v>6.6</v>
      </c>
      <c r="G11" s="56">
        <v>60.65</v>
      </c>
      <c r="H11" s="56" t="s">
        <v>36</v>
      </c>
      <c r="I11" s="56">
        <v>-1</v>
      </c>
      <c r="J11" s="37" t="s">
        <v>318</v>
      </c>
    </row>
    <row r="12" spans="1:10">
      <c r="A12" s="55">
        <v>78</v>
      </c>
      <c r="B12" s="56">
        <v>42</v>
      </c>
      <c r="C12" s="56">
        <v>42</v>
      </c>
      <c r="D12" s="56">
        <v>20.13</v>
      </c>
      <c r="E12" s="56">
        <v>81.599999999999994</v>
      </c>
      <c r="F12" s="56">
        <v>7.63</v>
      </c>
      <c r="G12" s="56">
        <v>262.72000000000003</v>
      </c>
      <c r="H12" s="56" t="s">
        <v>24</v>
      </c>
      <c r="I12" s="56">
        <v>1</v>
      </c>
      <c r="J12" s="37" t="s">
        <v>319</v>
      </c>
    </row>
    <row r="13" spans="1:10">
      <c r="A13" s="57"/>
      <c r="B13" s="57"/>
      <c r="C13" s="57"/>
      <c r="D13" s="57"/>
      <c r="E13" s="57"/>
      <c r="F13" s="57"/>
      <c r="G13" s="57"/>
      <c r="H13" s="57"/>
      <c r="I13" s="57"/>
    </row>
    <row r="14" spans="1:10">
      <c r="A14" s="57"/>
      <c r="B14" s="57"/>
      <c r="C14" s="57"/>
      <c r="D14" s="57"/>
      <c r="E14" s="57"/>
      <c r="F14" s="57"/>
      <c r="G14" s="57"/>
      <c r="H14" s="57"/>
      <c r="I14" s="57"/>
    </row>
    <row r="15" spans="1:10">
      <c r="A15" s="61" t="s">
        <v>320</v>
      </c>
      <c r="B15" s="62" t="s">
        <v>321</v>
      </c>
      <c r="C15" s="57">
        <v>0</v>
      </c>
      <c r="D15" s="57"/>
      <c r="E15" s="57"/>
      <c r="F15" s="57"/>
      <c r="G15" s="57"/>
      <c r="H15" s="57"/>
      <c r="I15" s="57"/>
    </row>
    <row r="16" spans="1:10">
      <c r="A16" s="61" t="s">
        <v>322</v>
      </c>
      <c r="B16" s="62" t="s">
        <v>321</v>
      </c>
      <c r="C16" s="57">
        <v>0.01</v>
      </c>
      <c r="D16" s="57"/>
      <c r="E16" s="57"/>
      <c r="F16" s="57"/>
      <c r="G16" s="57"/>
      <c r="H16" s="57"/>
      <c r="I16" s="57"/>
    </row>
    <row r="17" spans="1:9">
      <c r="A17" s="61" t="s">
        <v>323</v>
      </c>
      <c r="B17" s="62" t="s">
        <v>321</v>
      </c>
      <c r="C17" s="57">
        <v>7.0000000000000007E-2</v>
      </c>
      <c r="D17" s="57"/>
      <c r="E17" s="57"/>
      <c r="F17" s="57"/>
      <c r="G17" s="57"/>
      <c r="H17" s="57"/>
      <c r="I17" s="57"/>
    </row>
    <row r="18" spans="1:9">
      <c r="A18" s="61" t="s">
        <v>324</v>
      </c>
      <c r="B18" s="62" t="s">
        <v>321</v>
      </c>
      <c r="C18" s="57">
        <v>0.09</v>
      </c>
      <c r="D18" s="57"/>
      <c r="E18" s="57"/>
      <c r="F18" s="57"/>
      <c r="G18" s="57"/>
      <c r="H18" s="57"/>
      <c r="I18" s="57"/>
    </row>
    <row r="19" spans="1:9">
      <c r="A19" s="61" t="s">
        <v>325</v>
      </c>
      <c r="B19" s="62" t="s">
        <v>321</v>
      </c>
      <c r="C19" s="57">
        <v>-0.03</v>
      </c>
      <c r="D19" s="57"/>
      <c r="E19" s="57"/>
      <c r="F19" s="57"/>
      <c r="G19" s="57"/>
      <c r="H19" s="57"/>
      <c r="I19" s="57"/>
    </row>
    <row r="20" spans="1:9">
      <c r="A20" s="61" t="s">
        <v>326</v>
      </c>
      <c r="B20" s="62" t="s">
        <v>321</v>
      </c>
      <c r="C20" s="65">
        <v>0.41</v>
      </c>
      <c r="D20" s="57"/>
      <c r="E20" s="57"/>
      <c r="F20" s="57"/>
      <c r="G20" s="57"/>
      <c r="H20" s="57"/>
      <c r="I20" s="57"/>
    </row>
    <row r="21" spans="1:9">
      <c r="A21" s="61" t="s">
        <v>327</v>
      </c>
      <c r="B21" s="62" t="s">
        <v>321</v>
      </c>
      <c r="C21" s="57">
        <v>-0.06</v>
      </c>
      <c r="D21" s="57"/>
      <c r="E21" s="57"/>
      <c r="F21" s="57"/>
      <c r="G21" s="57"/>
      <c r="H21" s="57"/>
      <c r="I21" s="57"/>
    </row>
    <row r="22" spans="1:9">
      <c r="A22" s="61" t="s">
        <v>328</v>
      </c>
      <c r="B22" s="62" t="s">
        <v>321</v>
      </c>
      <c r="C22" s="57">
        <v>0.06</v>
      </c>
      <c r="D22" s="57"/>
      <c r="E22" s="57"/>
      <c r="F22" s="57"/>
      <c r="G22" s="57"/>
      <c r="H22" s="57"/>
      <c r="I22" s="57"/>
    </row>
    <row r="24" spans="1:9">
      <c r="A24" t="s">
        <v>329</v>
      </c>
    </row>
    <row r="26" spans="1:9">
      <c r="A26" s="57" t="s">
        <v>318</v>
      </c>
      <c r="B26" s="57" t="s">
        <v>330</v>
      </c>
      <c r="C26" s="57">
        <f>(C15*A11)+(C16*B11)+(C17*C11)+(C18*D11)+(E11*C19)+(C20*F11)+(C21*G11)+C22</f>
        <v>1.2439</v>
      </c>
    </row>
    <row r="27" spans="1:9">
      <c r="A27" s="57" t="s">
        <v>319</v>
      </c>
      <c r="B27" s="57" t="s">
        <v>330</v>
      </c>
      <c r="C27">
        <f>(C15*A12)+(C16*B12)+(C17*C12)+(C18*D12)+(E12*C19)+(C20*F12)+(C21*G12)+C22</f>
        <v>-9.8512000000000004</v>
      </c>
    </row>
  </sheetData>
  <mergeCells count="1">
    <mergeCell ref="A1:I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Microsoft Corporation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/>
  <cp:revision/>
  <dcterms:created xsi:type="dcterms:W3CDTF">2022-12-20T13:29:00Z</dcterms:created>
  <dcterms:modified xsi:type="dcterms:W3CDTF">2022-12-23T13:50:41Z</dcterms:modified>
  <cp:category/>
  <cp:contentStatus/>
</cp:coreProperties>
</file>