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Pelajaran\Project Sukses\DA - DS\Data Analysis MySkill\Materi - Portofolio\"/>
    </mc:Choice>
  </mc:AlternateContent>
  <xr:revisionPtr revIDLastSave="0" documentId="13_ncr:1_{EFF9996B-04B6-4B35-9DDE-FA44F1E04D3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tandard Dev - Task" sheetId="5" r:id="rId1"/>
    <sheet name="Z Score Task" sheetId="6" r:id="rId2"/>
    <sheet name="Percentile - Task" sheetId="7" r:id="rId3"/>
    <sheet name="STATS- CASE" sheetId="8" state="hidden" r:id="rId4"/>
    <sheet name="STATS - Task" sheetId="9" r:id="rId5"/>
  </sheets>
  <calcPr calcId="181029"/>
</workbook>
</file>

<file path=xl/calcChain.xml><?xml version="1.0" encoding="utf-8"?>
<calcChain xmlns="http://schemas.openxmlformats.org/spreadsheetml/2006/main">
  <c r="E28" i="9" l="1"/>
  <c r="E23" i="9"/>
  <c r="E22" i="9"/>
  <c r="E21" i="9"/>
  <c r="E20" i="9"/>
  <c r="E19" i="9"/>
  <c r="E18" i="9"/>
  <c r="E17" i="9"/>
  <c r="F11" i="7"/>
  <c r="E9" i="5"/>
  <c r="C19" i="6"/>
  <c r="B19" i="6"/>
  <c r="C18" i="6"/>
  <c r="B18" i="6"/>
  <c r="C17" i="6"/>
  <c r="B17" i="6"/>
  <c r="E7" i="5"/>
  <c r="E6" i="5"/>
  <c r="E24" i="9" l="1"/>
  <c r="E26" i="9" l="1"/>
  <c r="E27" i="9"/>
  <c r="E8" i="8" l="1"/>
  <c r="E7" i="8"/>
  <c r="E6" i="8"/>
  <c r="E5" i="8"/>
  <c r="E4" i="8"/>
  <c r="E3" i="8"/>
  <c r="E2" i="8"/>
  <c r="E9" i="8" l="1"/>
  <c r="E10" i="8" s="1"/>
  <c r="E11" i="8" l="1"/>
</calcChain>
</file>

<file path=xl/sharedStrings.xml><?xml version="1.0" encoding="utf-8"?>
<sst xmlns="http://schemas.openxmlformats.org/spreadsheetml/2006/main" count="77" uniqueCount="60">
  <si>
    <t>Date</t>
  </si>
  <si>
    <t>Task</t>
  </si>
  <si>
    <t>Answer</t>
  </si>
  <si>
    <t>median</t>
  </si>
  <si>
    <t>Mean</t>
  </si>
  <si>
    <t>Stdev</t>
  </si>
  <si>
    <t>Mean Sample</t>
  </si>
  <si>
    <t>Std. Sample</t>
  </si>
  <si>
    <t>Z Score</t>
  </si>
  <si>
    <t>Transaction ID</t>
  </si>
  <si>
    <t>Percentile 75</t>
  </si>
  <si>
    <t>P90</t>
  </si>
  <si>
    <t>Case</t>
  </si>
  <si>
    <t xml:space="preserve">1. What are the </t>
  </si>
  <si>
    <t>mean</t>
  </si>
  <si>
    <t>mode</t>
  </si>
  <si>
    <t>std.dev</t>
  </si>
  <si>
    <t>of the last month performance?</t>
  </si>
  <si>
    <t>2. Is there any outlier from the last month performance?</t>
  </si>
  <si>
    <t>3. If yes? how many?</t>
  </si>
  <si>
    <t>Median</t>
  </si>
  <si>
    <t>Var</t>
  </si>
  <si>
    <t>Std Dev S</t>
  </si>
  <si>
    <t>LOWER THRESHOLD</t>
  </si>
  <si>
    <t>UPPER THRESHOLD</t>
  </si>
  <si>
    <t>COUNTIF</t>
  </si>
  <si>
    <t>Visitor of the Public Service</t>
  </si>
  <si>
    <t xml:space="preserve">If you are the leader of one institution in Surabaya, how many chair that you need to prepared to cover 68% of all visitior at least will get the seat? </t>
  </si>
  <si>
    <t>Biaya Hidup Bulanan</t>
  </si>
  <si>
    <t>Data Teman Udin</t>
  </si>
  <si>
    <t>Bekasi</t>
  </si>
  <si>
    <t>Tuban</t>
  </si>
  <si>
    <t>Tawaran Kerja dengan Gaji
Kepada si Udin</t>
  </si>
  <si>
    <t>Mana yang harus Udin Ambil jika mempertimbangkan biaya hidup berdasar lingkungannya?</t>
  </si>
  <si>
    <t>service duration</t>
  </si>
  <si>
    <t>In one money transfer company, the expected of Percentile 90 SLA is under 5 mins to ensure the customer satisfaction of the service provided</t>
  </si>
  <si>
    <t>There are 50 transactions occured with each of SLA is attached</t>
  </si>
  <si>
    <t>Is the company was achieved P90 Satisfaction Level Condition?</t>
  </si>
  <si>
    <t>What is your recommendation to product team to solve this condition?</t>
  </si>
  <si>
    <r>
      <rPr>
        <b/>
        <sz val="10"/>
        <color theme="1"/>
        <rFont val="Arial"/>
      </rPr>
      <t>Client tidak akan membeli</t>
    </r>
    <r>
      <rPr>
        <sz val="10"/>
        <color theme="1"/>
        <rFont val="Arial"/>
      </rPr>
      <t xml:space="preserve"> karna aktualnya itu 10 menit , yang dijanjikan p90 = 5 menit (atau artinya yang dijanjikan 90% transaksi yang disediakan pasti berada dibawah atau = 5 menit)</t>
    </r>
  </si>
  <si>
    <t>Voucher Redeem</t>
  </si>
  <si>
    <t>You are a part of CRM Team and asked to evaluate the redeemed voucher of the day</t>
  </si>
  <si>
    <t>Mode</t>
  </si>
  <si>
    <t>1. What the mean, median, mode, and std.dev of the last month performance?</t>
  </si>
  <si>
    <t>Percentile 25</t>
  </si>
  <si>
    <t>IQR</t>
  </si>
  <si>
    <t>OUTLIER-LOWER</t>
  </si>
  <si>
    <t>OUTLIER-UPPER</t>
  </si>
  <si>
    <t>uid</t>
  </si>
  <si>
    <t>and upper &amp; lower threshold</t>
  </si>
  <si>
    <t>cari tau apakah ada outlier</t>
  </si>
  <si>
    <t>Z Score Table</t>
  </si>
  <si>
    <t>Jumlah Kursi</t>
  </si>
  <si>
    <t>Jumlah transaksi</t>
  </si>
  <si>
    <r>
      <t xml:space="preserve">Perusahaan </t>
    </r>
    <r>
      <rPr>
        <b/>
        <sz val="10"/>
        <color rgb="FF000000"/>
        <rFont val="Arial"/>
        <scheme val="minor"/>
      </rPr>
      <t>tidak</t>
    </r>
    <r>
      <rPr>
        <sz val="10"/>
        <color rgb="FF000000"/>
        <rFont val="Arial"/>
        <scheme val="minor"/>
      </rPr>
      <t xml:space="preserve"> mencapai level tingkat kepuasan P90 yang diinginkan</t>
    </r>
  </si>
  <si>
    <t>1. Evaluasi proses layanan</t>
  </si>
  <si>
    <t>2. Implementasi sistem otomatis atau gunakan perangkat lunak yang lebih canggih</t>
  </si>
  <si>
    <t>3. Lakukan pemantauan berkala dan kumpulkan feedback pelanggan</t>
  </si>
  <si>
    <r>
      <t xml:space="preserve">Pada performa bulan terakhir pada dataset </t>
    </r>
    <r>
      <rPr>
        <b/>
        <sz val="10"/>
        <color theme="1"/>
        <rFont val="Arial"/>
        <family val="2"/>
        <scheme val="minor"/>
      </rPr>
      <t>memiliki</t>
    </r>
    <r>
      <rPr>
        <sz val="10"/>
        <color theme="1"/>
        <rFont val="Arial"/>
        <family val="2"/>
        <scheme val="minor"/>
      </rPr>
      <t xml:space="preserve"> outlier</t>
    </r>
  </si>
  <si>
    <t>Terdapat 1 outlier, yaitu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</si>
</sst>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1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rgb="FFD9D9D9"/>
      <name val="Arial"/>
      <scheme val="minor"/>
    </font>
    <font>
      <sz val="10"/>
      <color rgb="FFB7B7B7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b/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165" fontId="2" fillId="0" borderId="0" xfId="0" applyNumberFormat="1" applyFont="1"/>
    <xf numFmtId="0" fontId="4" fillId="4" borderId="0" xfId="0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5" fillId="4" borderId="0" xfId="0" applyFont="1" applyFill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2" fillId="3" borderId="0" xfId="0" applyFont="1" applyFill="1"/>
    <xf numFmtId="2" fontId="6" fillId="3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2" fillId="6" borderId="0" xfId="0" applyFont="1" applyFill="1"/>
    <xf numFmtId="0" fontId="1" fillId="0" borderId="0" xfId="0" applyFont="1" applyAlignment="1">
      <alignment horizontal="center"/>
    </xf>
    <xf numFmtId="0" fontId="0" fillId="0" borderId="0" xfId="0"/>
    <xf numFmtId="0" fontId="11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1" fillId="0" borderId="0" xfId="0" applyFont="1"/>
    <xf numFmtId="3" fontId="15" fillId="0" borderId="0" xfId="0" applyNumberFormat="1" applyFont="1"/>
    <xf numFmtId="3" fontId="2" fillId="3" borderId="0" xfId="0" applyNumberFormat="1" applyFont="1" applyFill="1"/>
    <xf numFmtId="0" fontId="16" fillId="0" borderId="0" xfId="0" applyFont="1" applyFill="1"/>
    <xf numFmtId="2" fontId="16" fillId="0" borderId="0" xfId="0" applyNumberFormat="1" applyFont="1" applyFill="1"/>
    <xf numFmtId="0" fontId="12" fillId="0" borderId="0" xfId="0" applyFont="1" applyFill="1"/>
    <xf numFmtId="9" fontId="0" fillId="0" borderId="0" xfId="0" applyNumberFormat="1"/>
    <xf numFmtId="0" fontId="0" fillId="7" borderId="0" xfId="0" applyFill="1"/>
    <xf numFmtId="2" fontId="2" fillId="3" borderId="0" xfId="0" applyNumberFormat="1" applyFont="1" applyFill="1"/>
    <xf numFmtId="0" fontId="13" fillId="0" borderId="0" xfId="0" applyFont="1"/>
    <xf numFmtId="0" fontId="13" fillId="3" borderId="0" xfId="0" applyFont="1" applyFill="1"/>
    <xf numFmtId="0" fontId="7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555669</xdr:colOff>
      <xdr:row>4</xdr:row>
      <xdr:rowOff>89602</xdr:rowOff>
    </xdr:from>
    <xdr:ext cx="4876800" cy="2600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02554" y="1232602"/>
          <a:ext cx="4876800" cy="2600325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203961</xdr:colOff>
      <xdr:row>10</xdr:row>
      <xdr:rowOff>73270</xdr:rowOff>
    </xdr:from>
    <xdr:to>
      <xdr:col>7</xdr:col>
      <xdr:colOff>170734</xdr:colOff>
      <xdr:row>14</xdr:row>
      <xdr:rowOff>95421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EFC728-15A8-3E98-F615-DDBC4D83B612}"/>
            </a:ext>
          </a:extLst>
        </xdr:cNvPr>
        <xdr:cNvSpPr txBox="1"/>
      </xdr:nvSpPr>
      <xdr:spPr>
        <a:xfrm>
          <a:off x="2709769" y="2359270"/>
          <a:ext cx="3307850" cy="79880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 kern="1200"/>
            <a:t>Kesimpulan:</a:t>
          </a:r>
          <a:br>
            <a:rPr lang="en-ID" sz="1100" kern="1200"/>
          </a:br>
          <a:r>
            <a:rPr lang="en-ID" sz="1100" kern="1200"/>
            <a:t>Saya</a:t>
          </a:r>
          <a:r>
            <a:rPr lang="en-ID" sz="1100" kern="1200" baseline="0"/>
            <a:t> perlu menyiapkan setidaknya </a:t>
          </a:r>
          <a:r>
            <a:rPr lang="en-ID" sz="1100" b="1" kern="1200" baseline="0"/>
            <a:t>9 kursi </a:t>
          </a:r>
          <a:r>
            <a:rPr lang="en-ID" sz="1100" b="0" kern="1200" baseline="0"/>
            <a:t>untuk mencakup 68% dari seluruh pengunjung yang akan datang</a:t>
          </a:r>
          <a:endParaRPr lang="en-ID" sz="1100" b="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314325</xdr:colOff>
      <xdr:row>16</xdr:row>
      <xdr:rowOff>66675</xdr:rowOff>
    </xdr:from>
    <xdr:ext cx="5400675" cy="5629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43600" y="3267075"/>
          <a:ext cx="5400675" cy="5629275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438149</xdr:colOff>
      <xdr:row>20</xdr:row>
      <xdr:rowOff>47625</xdr:rowOff>
    </xdr:from>
    <xdr:to>
      <xdr:col>4</xdr:col>
      <xdr:colOff>190499</xdr:colOff>
      <xdr:row>27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1DBAEF-07E7-FD21-F66F-671F4B90C8B8}"/>
            </a:ext>
          </a:extLst>
        </xdr:cNvPr>
        <xdr:cNvSpPr txBox="1"/>
      </xdr:nvSpPr>
      <xdr:spPr>
        <a:xfrm>
          <a:off x="438149" y="3629025"/>
          <a:ext cx="3705225" cy="14097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ID" sz="1100" kern="1200"/>
            <a:t>Interpretasi Z-Score:</a:t>
          </a:r>
        </a:p>
        <a:p>
          <a:pPr algn="just"/>
          <a:r>
            <a:rPr lang="en-ID" b="1"/>
            <a:t>- Bekasi</a:t>
          </a:r>
          <a:r>
            <a:rPr lang="en-ID"/>
            <a:t>: Z-Score sebesar 0.786 menunjukkan bahwa gaji yang ditawarkan berada sekitar 0.786 standar deviasi di atas rata-rata biaya hidup di Bekasi.</a:t>
          </a:r>
        </a:p>
        <a:p>
          <a:pPr algn="just"/>
          <a:endParaRPr lang="en-ID"/>
        </a:p>
        <a:p>
          <a:pPr algn="just"/>
          <a:r>
            <a:rPr lang="en-ID" b="1"/>
            <a:t>- Tuban</a:t>
          </a:r>
          <a:r>
            <a:rPr lang="en-ID"/>
            <a:t>: Z-Score sebesar 2.585 menunjukkan bahwa gaji yang ditawarkan berada sekitar 2.585 standar deviasi di atas rata-rata biaya hidup di Tuban.</a:t>
          </a:r>
        </a:p>
        <a:p>
          <a:pPr algn="just"/>
          <a:endParaRPr lang="en-ID" sz="1100" kern="1200"/>
        </a:p>
      </xdr:txBody>
    </xdr:sp>
    <xdr:clientData/>
  </xdr:twoCellAnchor>
  <xdr:twoCellAnchor>
    <xdr:from>
      <xdr:col>0</xdr:col>
      <xdr:colOff>438149</xdr:colOff>
      <xdr:row>29</xdr:row>
      <xdr:rowOff>95914</xdr:rowOff>
    </xdr:from>
    <xdr:to>
      <xdr:col>4</xdr:col>
      <xdr:colOff>190499</xdr:colOff>
      <xdr:row>36</xdr:row>
      <xdr:rowOff>132907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DD62FB-9F42-4984-BFAA-4BCDABC84562}"/>
            </a:ext>
          </a:extLst>
        </xdr:cNvPr>
        <xdr:cNvSpPr txBox="1"/>
      </xdr:nvSpPr>
      <xdr:spPr>
        <a:xfrm>
          <a:off x="438149" y="5522949"/>
          <a:ext cx="3717408" cy="1432516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Kesimpulan:</a:t>
          </a:r>
        </a:p>
        <a:p>
          <a:pPr algn="just"/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Z-Score yang lebih tinggi di Tuban menunjukkan bahwa gaji yang ditawarkan relatif lebih tinggi dibandingkan dengan biaya hidup setempat dibandingkan dengan Bekasi.</a:t>
          </a:r>
        </a:p>
        <a:p>
          <a:pPr algn="just"/>
          <a:endParaRPr lang="en-ID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Dengan kata lain, Udin akan memiliki sisa gaji yang lebih banyak jika dia memilih tawaran di </a:t>
          </a:r>
          <a:r>
            <a:rPr lang="en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Tuban</a:t>
          </a:r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D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11</xdr:row>
      <xdr:rowOff>57150</xdr:rowOff>
    </xdr:from>
    <xdr:to>
      <xdr:col>8</xdr:col>
      <xdr:colOff>647700</xdr:colOff>
      <xdr:row>12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8CCBFB-14D0-44BE-A9C7-DF018D6C455F}"/>
            </a:ext>
          </a:extLst>
        </xdr:cNvPr>
        <xdr:cNvSpPr txBox="1"/>
      </xdr:nvSpPr>
      <xdr:spPr>
        <a:xfrm>
          <a:off x="4600575" y="2257425"/>
          <a:ext cx="3228975" cy="2476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050"/>
            <a:t>Durasi layanan pada posisi ke-45 adalah </a:t>
          </a:r>
          <a:r>
            <a:rPr lang="en-ID" sz="1050" b="1"/>
            <a:t>10 menit</a:t>
          </a:r>
          <a:r>
            <a:rPr lang="en-ID" sz="1050"/>
            <a:t>.</a:t>
          </a:r>
          <a:endParaRPr lang="en-ID" sz="1050" b="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  <outlinePr summaryBelow="0" summaryRight="0"/>
  </sheetPr>
  <dimension ref="A1:F31"/>
  <sheetViews>
    <sheetView zoomScale="107" workbookViewId="0">
      <selection activeCell="G25" sqref="G25"/>
    </sheetView>
  </sheetViews>
  <sheetFormatPr defaultColWidth="12.5703125" defaultRowHeight="15.75" customHeight="1" x14ac:dyDescent="0.2"/>
  <sheetData>
    <row r="1" spans="1:6" ht="41.25" customHeight="1" x14ac:dyDescent="0.2">
      <c r="A1" s="1" t="s">
        <v>0</v>
      </c>
      <c r="B1" s="1" t="s">
        <v>26</v>
      </c>
    </row>
    <row r="2" spans="1:6" x14ac:dyDescent="0.2">
      <c r="A2" s="2">
        <v>44896</v>
      </c>
      <c r="B2" s="3">
        <v>4</v>
      </c>
      <c r="D2" s="4" t="s">
        <v>12</v>
      </c>
    </row>
    <row r="3" spans="1:6" x14ac:dyDescent="0.2">
      <c r="A3" s="2">
        <v>44897</v>
      </c>
      <c r="B3" s="3">
        <v>2</v>
      </c>
      <c r="D3" s="3" t="s">
        <v>27</v>
      </c>
    </row>
    <row r="4" spans="1:6" x14ac:dyDescent="0.2">
      <c r="A4" s="2">
        <v>44898</v>
      </c>
      <c r="B4" s="3">
        <v>5</v>
      </c>
    </row>
    <row r="5" spans="1:6" x14ac:dyDescent="0.2">
      <c r="A5" s="2">
        <v>44899</v>
      </c>
      <c r="B5" s="3">
        <v>10</v>
      </c>
    </row>
    <row r="6" spans="1:6" x14ac:dyDescent="0.2">
      <c r="A6" s="2">
        <v>44900</v>
      </c>
      <c r="B6" s="3">
        <v>7</v>
      </c>
      <c r="D6" s="3" t="s">
        <v>4</v>
      </c>
      <c r="E6" s="14">
        <f>AVERAGE(B2:B31)</f>
        <v>6.4333333333333336</v>
      </c>
    </row>
    <row r="7" spans="1:6" x14ac:dyDescent="0.2">
      <c r="A7" s="2">
        <v>44901</v>
      </c>
      <c r="B7" s="3">
        <v>8</v>
      </c>
      <c r="D7" s="3" t="s">
        <v>5</v>
      </c>
      <c r="E7" s="14">
        <f>_xlfn.STDEV.S(B2:B31)</f>
        <v>2.1444930810596334</v>
      </c>
    </row>
    <row r="8" spans="1:6" x14ac:dyDescent="0.2">
      <c r="A8" s="2">
        <v>44902</v>
      </c>
      <c r="B8" s="3">
        <v>10</v>
      </c>
    </row>
    <row r="9" spans="1:6" ht="12.75" x14ac:dyDescent="0.2">
      <c r="A9" s="2">
        <v>44903</v>
      </c>
      <c r="B9" s="3">
        <v>5</v>
      </c>
      <c r="D9" s="27" t="s">
        <v>52</v>
      </c>
      <c r="E9" s="14">
        <f>E6+E7</f>
        <v>8.5778264143929661</v>
      </c>
      <c r="F9" s="28"/>
    </row>
    <row r="10" spans="1:6" ht="12.75" x14ac:dyDescent="0.2">
      <c r="A10" s="2">
        <v>44904</v>
      </c>
      <c r="B10" s="3">
        <v>8</v>
      </c>
    </row>
    <row r="11" spans="1:6" ht="12.75" x14ac:dyDescent="0.2">
      <c r="A11" s="2">
        <v>44905</v>
      </c>
      <c r="B11" s="3">
        <v>4</v>
      </c>
      <c r="E11" s="29"/>
      <c r="F11" s="29"/>
    </row>
    <row r="12" spans="1:6" x14ac:dyDescent="0.2">
      <c r="A12" s="2">
        <v>44906</v>
      </c>
      <c r="B12" s="3">
        <v>9</v>
      </c>
    </row>
    <row r="13" spans="1:6" x14ac:dyDescent="0.2">
      <c r="A13" s="2">
        <v>44907</v>
      </c>
      <c r="B13" s="3">
        <v>6</v>
      </c>
    </row>
    <row r="14" spans="1:6" x14ac:dyDescent="0.2">
      <c r="A14" s="2">
        <v>44908</v>
      </c>
      <c r="B14" s="3">
        <v>10</v>
      </c>
    </row>
    <row r="15" spans="1:6" x14ac:dyDescent="0.2">
      <c r="A15" s="2">
        <v>44909</v>
      </c>
      <c r="B15" s="3">
        <v>8</v>
      </c>
    </row>
    <row r="16" spans="1:6" x14ac:dyDescent="0.2">
      <c r="A16" s="2">
        <v>44910</v>
      </c>
      <c r="B16" s="3">
        <v>4</v>
      </c>
    </row>
    <row r="17" spans="1:2" x14ac:dyDescent="0.2">
      <c r="A17" s="2">
        <v>44911</v>
      </c>
      <c r="B17" s="3">
        <v>6</v>
      </c>
    </row>
    <row r="18" spans="1:2" x14ac:dyDescent="0.2">
      <c r="A18" s="2">
        <v>44912</v>
      </c>
      <c r="B18" s="3">
        <v>8</v>
      </c>
    </row>
    <row r="19" spans="1:2" x14ac:dyDescent="0.2">
      <c r="A19" s="2">
        <v>44913</v>
      </c>
      <c r="B19" s="3">
        <v>5</v>
      </c>
    </row>
    <row r="20" spans="1:2" x14ac:dyDescent="0.2">
      <c r="A20" s="2">
        <v>44914</v>
      </c>
      <c r="B20" s="3">
        <v>7</v>
      </c>
    </row>
    <row r="21" spans="1:2" x14ac:dyDescent="0.2">
      <c r="A21" s="2">
        <v>44915</v>
      </c>
      <c r="B21" s="3">
        <v>3</v>
      </c>
    </row>
    <row r="22" spans="1:2" x14ac:dyDescent="0.2">
      <c r="A22" s="2">
        <v>44916</v>
      </c>
      <c r="B22" s="3">
        <v>9</v>
      </c>
    </row>
    <row r="23" spans="1:2" x14ac:dyDescent="0.2">
      <c r="A23" s="2">
        <v>44917</v>
      </c>
      <c r="B23" s="3">
        <v>7</v>
      </c>
    </row>
    <row r="24" spans="1:2" x14ac:dyDescent="0.2">
      <c r="A24" s="2">
        <v>44918</v>
      </c>
      <c r="B24" s="3">
        <v>5</v>
      </c>
    </row>
    <row r="25" spans="1:2" x14ac:dyDescent="0.2">
      <c r="A25" s="2">
        <v>44919</v>
      </c>
      <c r="B25" s="3">
        <v>4</v>
      </c>
    </row>
    <row r="26" spans="1:2" x14ac:dyDescent="0.2">
      <c r="A26" s="2">
        <v>44920</v>
      </c>
      <c r="B26" s="3">
        <v>7</v>
      </c>
    </row>
    <row r="27" spans="1:2" x14ac:dyDescent="0.2">
      <c r="A27" s="2">
        <v>44921</v>
      </c>
      <c r="B27" s="3">
        <v>7</v>
      </c>
    </row>
    <row r="28" spans="1:2" x14ac:dyDescent="0.2">
      <c r="A28" s="2">
        <v>44922</v>
      </c>
      <c r="B28" s="3">
        <v>7</v>
      </c>
    </row>
    <row r="29" spans="1:2" x14ac:dyDescent="0.2">
      <c r="A29" s="2">
        <v>44923</v>
      </c>
      <c r="B29" s="3">
        <v>5</v>
      </c>
    </row>
    <row r="30" spans="1:2" x14ac:dyDescent="0.2">
      <c r="A30" s="2">
        <v>44924</v>
      </c>
      <c r="B30" s="3">
        <v>8</v>
      </c>
    </row>
    <row r="31" spans="1:2" x14ac:dyDescent="0.2">
      <c r="A31" s="2">
        <v>44925</v>
      </c>
      <c r="B31" s="3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  <outlinePr summaryBelow="0" summaryRight="0"/>
  </sheetPr>
  <dimension ref="A2:K19"/>
  <sheetViews>
    <sheetView topLeftCell="A19" zoomScale="86" workbookViewId="0">
      <selection activeCell="E41" sqref="E41"/>
    </sheetView>
  </sheetViews>
  <sheetFormatPr defaultColWidth="12.5703125" defaultRowHeight="15.75" customHeight="1" x14ac:dyDescent="0.2"/>
  <cols>
    <col min="1" max="1" width="21.5703125" customWidth="1"/>
  </cols>
  <sheetData>
    <row r="2" spans="1:11" ht="12.75" x14ac:dyDescent="0.2">
      <c r="B2" s="19" t="s">
        <v>28</v>
      </c>
      <c r="C2" s="20"/>
    </row>
    <row r="3" spans="1:11" ht="12.75" x14ac:dyDescent="0.2">
      <c r="A3" s="9" t="s">
        <v>29</v>
      </c>
      <c r="B3" s="7" t="s">
        <v>30</v>
      </c>
      <c r="C3" s="7" t="s">
        <v>31</v>
      </c>
    </row>
    <row r="4" spans="1:11" ht="12.75" x14ac:dyDescent="0.2">
      <c r="A4" s="10">
        <v>1</v>
      </c>
      <c r="B4" s="8">
        <v>4800000</v>
      </c>
      <c r="C4" s="8">
        <v>2500000</v>
      </c>
    </row>
    <row r="5" spans="1:11" ht="12.75" x14ac:dyDescent="0.2">
      <c r="A5" s="10">
        <v>2</v>
      </c>
      <c r="B5" s="8">
        <v>5000000</v>
      </c>
      <c r="C5" s="8">
        <v>2100000</v>
      </c>
    </row>
    <row r="6" spans="1:11" ht="12.75" x14ac:dyDescent="0.2">
      <c r="A6" s="10">
        <v>3</v>
      </c>
      <c r="B6" s="8">
        <v>4200000</v>
      </c>
      <c r="C6" s="8">
        <v>3000000</v>
      </c>
    </row>
    <row r="7" spans="1:11" ht="12.75" x14ac:dyDescent="0.2">
      <c r="A7" s="10">
        <v>4</v>
      </c>
      <c r="B7" s="8">
        <v>4600000</v>
      </c>
      <c r="C7" s="8">
        <v>3000000</v>
      </c>
    </row>
    <row r="8" spans="1:11" ht="12.75" x14ac:dyDescent="0.2">
      <c r="A8" s="10">
        <v>5</v>
      </c>
      <c r="B8" s="8">
        <v>4500000</v>
      </c>
      <c r="C8" s="8">
        <v>2500000</v>
      </c>
    </row>
    <row r="9" spans="1:11" ht="12.75" x14ac:dyDescent="0.2">
      <c r="A9" s="10">
        <v>6</v>
      </c>
      <c r="B9" s="8">
        <v>5200000</v>
      </c>
      <c r="C9" s="8">
        <v>2400000</v>
      </c>
    </row>
    <row r="10" spans="1:11" ht="12.75" x14ac:dyDescent="0.2">
      <c r="B10" s="7"/>
      <c r="C10" s="7"/>
    </row>
    <row r="11" spans="1:11" ht="12.75" x14ac:dyDescent="0.2">
      <c r="B11" s="7" t="s">
        <v>30</v>
      </c>
      <c r="C11" s="7" t="s">
        <v>31</v>
      </c>
    </row>
    <row r="12" spans="1:11" ht="24.75" customHeight="1" x14ac:dyDescent="0.2">
      <c r="A12" s="9" t="s">
        <v>32</v>
      </c>
      <c r="B12" s="8">
        <v>5000000</v>
      </c>
      <c r="C12" s="8">
        <v>3500000</v>
      </c>
    </row>
    <row r="13" spans="1:11" ht="12.75" x14ac:dyDescent="0.2">
      <c r="A13" s="4"/>
    </row>
    <row r="14" spans="1:11" ht="12.75" x14ac:dyDescent="0.2">
      <c r="A14" s="23" t="s">
        <v>33</v>
      </c>
    </row>
    <row r="15" spans="1:11" ht="12.75" x14ac:dyDescent="0.2"/>
    <row r="16" spans="1:11" ht="15.75" customHeight="1" x14ac:dyDescent="0.2">
      <c r="B16" s="24" t="s">
        <v>30</v>
      </c>
      <c r="C16" s="25" t="s">
        <v>31</v>
      </c>
      <c r="I16" s="21" t="s">
        <v>51</v>
      </c>
      <c r="J16" s="21"/>
      <c r="K16" s="21"/>
    </row>
    <row r="17" spans="1:3" ht="12.75" x14ac:dyDescent="0.2">
      <c r="A17" s="3" t="s">
        <v>6</v>
      </c>
      <c r="B17" s="26">
        <f>AVERAGE(B4:B9)</f>
        <v>4716666.666666667</v>
      </c>
      <c r="C17" s="26">
        <f>AVERAGE(C4:C9)</f>
        <v>2583333.3333333335</v>
      </c>
    </row>
    <row r="18" spans="1:3" ht="15.75" customHeight="1" x14ac:dyDescent="0.2">
      <c r="A18" s="3" t="s">
        <v>7</v>
      </c>
      <c r="B18" s="13">
        <f>_xlfn.STDEV.S(B4:B9)</f>
        <v>360092.58068817062</v>
      </c>
      <c r="C18" s="13">
        <f>_xlfn.STDEV.S(C4:C9)</f>
        <v>354494.9458972119</v>
      </c>
    </row>
    <row r="19" spans="1:3" ht="15.75" customHeight="1" x14ac:dyDescent="0.2">
      <c r="A19" s="3" t="s">
        <v>8</v>
      </c>
      <c r="B19" s="13">
        <f>(B12-B17)/B18</f>
        <v>0.78683468787903521</v>
      </c>
      <c r="C19" s="13">
        <f>(C12-C17)/C18</f>
        <v>2.5858384647674497</v>
      </c>
    </row>
  </sheetData>
  <mergeCells count="2">
    <mergeCell ref="B2:C2"/>
    <mergeCell ref="I16:K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  <outlinePr summaryBelow="0" summaryRight="0"/>
  </sheetPr>
  <dimension ref="A1:N51"/>
  <sheetViews>
    <sheetView zoomScale="87" workbookViewId="0">
      <selection activeCell="L15" sqref="L15"/>
    </sheetView>
  </sheetViews>
  <sheetFormatPr defaultColWidth="12.5703125" defaultRowHeight="15.75" customHeight="1" x14ac:dyDescent="0.2"/>
  <cols>
    <col min="4" max="4" width="16.140625" customWidth="1"/>
    <col min="8" max="8" width="16.140625" customWidth="1"/>
  </cols>
  <sheetData>
    <row r="1" spans="1:14" x14ac:dyDescent="0.2">
      <c r="A1" s="3" t="s">
        <v>9</v>
      </c>
      <c r="B1" s="3" t="s">
        <v>34</v>
      </c>
    </row>
    <row r="2" spans="1:14" x14ac:dyDescent="0.2">
      <c r="A2" s="3">
        <v>1</v>
      </c>
      <c r="B2" s="3">
        <v>1</v>
      </c>
      <c r="D2" s="4" t="s">
        <v>1</v>
      </c>
    </row>
    <row r="3" spans="1:14" x14ac:dyDescent="0.2">
      <c r="A3" s="3">
        <v>2</v>
      </c>
      <c r="B3" s="3">
        <v>4</v>
      </c>
      <c r="D3" s="3" t="s">
        <v>35</v>
      </c>
    </row>
    <row r="4" spans="1:14" x14ac:dyDescent="0.2">
      <c r="A4" s="3">
        <v>3</v>
      </c>
      <c r="B4" s="3">
        <v>8</v>
      </c>
      <c r="D4" s="11" t="s">
        <v>36</v>
      </c>
    </row>
    <row r="5" spans="1:14" x14ac:dyDescent="0.2">
      <c r="A5" s="3">
        <v>4</v>
      </c>
      <c r="B5" s="3">
        <v>5</v>
      </c>
      <c r="D5" s="4" t="s">
        <v>37</v>
      </c>
      <c r="I5" s="31" t="s">
        <v>54</v>
      </c>
      <c r="J5" s="31"/>
      <c r="K5" s="31"/>
      <c r="L5" s="31"/>
      <c r="M5" s="31"/>
      <c r="N5" s="31"/>
    </row>
    <row r="6" spans="1:14" x14ac:dyDescent="0.2">
      <c r="A6" s="3">
        <v>5</v>
      </c>
      <c r="B6" s="3">
        <v>5</v>
      </c>
    </row>
    <row r="7" spans="1:14" x14ac:dyDescent="0.2">
      <c r="A7" s="3">
        <v>6</v>
      </c>
      <c r="B7" s="3">
        <v>1</v>
      </c>
      <c r="D7" s="4" t="s">
        <v>38</v>
      </c>
      <c r="I7" s="13" t="s">
        <v>55</v>
      </c>
      <c r="J7" s="31"/>
    </row>
    <row r="8" spans="1:14" x14ac:dyDescent="0.2">
      <c r="A8" s="3">
        <v>7</v>
      </c>
      <c r="B8" s="3">
        <v>10</v>
      </c>
      <c r="I8" s="31" t="s">
        <v>56</v>
      </c>
      <c r="J8" s="31"/>
      <c r="K8" s="31"/>
      <c r="L8" s="31"/>
      <c r="M8" s="31"/>
      <c r="N8" s="31"/>
    </row>
    <row r="9" spans="1:14" x14ac:dyDescent="0.2">
      <c r="A9" s="3">
        <v>8</v>
      </c>
      <c r="B9" s="3">
        <v>5</v>
      </c>
      <c r="I9" s="31" t="s">
        <v>57</v>
      </c>
      <c r="J9" s="31"/>
      <c r="K9" s="31"/>
      <c r="L9" s="31"/>
      <c r="M9" s="31"/>
    </row>
    <row r="10" spans="1:14" x14ac:dyDescent="0.2">
      <c r="A10" s="3">
        <v>9</v>
      </c>
      <c r="B10" s="3">
        <v>6</v>
      </c>
    </row>
    <row r="11" spans="1:14" x14ac:dyDescent="0.2">
      <c r="A11" s="3">
        <v>10</v>
      </c>
      <c r="B11" s="3">
        <v>1</v>
      </c>
      <c r="D11" s="3" t="s">
        <v>11</v>
      </c>
      <c r="E11" s="30">
        <v>0.9</v>
      </c>
      <c r="F11" s="13">
        <f>E11*E12</f>
        <v>45</v>
      </c>
    </row>
    <row r="12" spans="1:14" x14ac:dyDescent="0.2">
      <c r="A12" s="3">
        <v>11</v>
      </c>
      <c r="B12" s="3">
        <v>1</v>
      </c>
      <c r="D12" t="s">
        <v>53</v>
      </c>
      <c r="E12">
        <v>50</v>
      </c>
      <c r="G12" s="15"/>
      <c r="H12" s="15"/>
    </row>
    <row r="13" spans="1:14" x14ac:dyDescent="0.2">
      <c r="A13" s="3">
        <v>12</v>
      </c>
      <c r="B13" s="3">
        <v>10</v>
      </c>
    </row>
    <row r="14" spans="1:14" x14ac:dyDescent="0.2">
      <c r="A14" s="3">
        <v>13</v>
      </c>
      <c r="B14" s="3">
        <v>2</v>
      </c>
      <c r="D14" s="3" t="s">
        <v>39</v>
      </c>
      <c r="E14" s="15"/>
      <c r="F14" s="15"/>
    </row>
    <row r="15" spans="1:14" x14ac:dyDescent="0.2">
      <c r="A15" s="3">
        <v>14</v>
      </c>
      <c r="B15" s="3">
        <v>1</v>
      </c>
    </row>
    <row r="16" spans="1:14" x14ac:dyDescent="0.2">
      <c r="A16" s="3">
        <v>15</v>
      </c>
      <c r="B16" s="3">
        <v>4</v>
      </c>
    </row>
    <row r="17" spans="1:2" x14ac:dyDescent="0.2">
      <c r="A17" s="3">
        <v>16</v>
      </c>
      <c r="B17" s="3">
        <v>6</v>
      </c>
    </row>
    <row r="18" spans="1:2" x14ac:dyDescent="0.2">
      <c r="A18" s="3">
        <v>17</v>
      </c>
      <c r="B18" s="3">
        <v>8</v>
      </c>
    </row>
    <row r="19" spans="1:2" x14ac:dyDescent="0.2">
      <c r="A19" s="3">
        <v>18</v>
      </c>
      <c r="B19" s="3">
        <v>4</v>
      </c>
    </row>
    <row r="20" spans="1:2" x14ac:dyDescent="0.2">
      <c r="A20" s="3">
        <v>19</v>
      </c>
      <c r="B20" s="3">
        <v>9</v>
      </c>
    </row>
    <row r="21" spans="1:2" x14ac:dyDescent="0.2">
      <c r="A21" s="3">
        <v>20</v>
      </c>
      <c r="B21" s="3">
        <v>5</v>
      </c>
    </row>
    <row r="22" spans="1:2" x14ac:dyDescent="0.2">
      <c r="A22" s="3">
        <v>21</v>
      </c>
      <c r="B22" s="3">
        <v>10</v>
      </c>
    </row>
    <row r="23" spans="1:2" x14ac:dyDescent="0.2">
      <c r="A23" s="3">
        <v>22</v>
      </c>
      <c r="B23" s="3">
        <v>7</v>
      </c>
    </row>
    <row r="24" spans="1:2" x14ac:dyDescent="0.2">
      <c r="A24" s="3">
        <v>23</v>
      </c>
      <c r="B24" s="3">
        <v>10</v>
      </c>
    </row>
    <row r="25" spans="1:2" x14ac:dyDescent="0.2">
      <c r="A25" s="3">
        <v>24</v>
      </c>
      <c r="B25" s="3">
        <v>2</v>
      </c>
    </row>
    <row r="26" spans="1:2" x14ac:dyDescent="0.2">
      <c r="A26" s="3">
        <v>25</v>
      </c>
      <c r="B26" s="3">
        <v>10</v>
      </c>
    </row>
    <row r="27" spans="1:2" x14ac:dyDescent="0.2">
      <c r="A27" s="3">
        <v>26</v>
      </c>
      <c r="B27" s="3">
        <v>2</v>
      </c>
    </row>
    <row r="28" spans="1:2" x14ac:dyDescent="0.2">
      <c r="A28" s="3">
        <v>27</v>
      </c>
      <c r="B28" s="3">
        <v>7</v>
      </c>
    </row>
    <row r="29" spans="1:2" x14ac:dyDescent="0.2">
      <c r="A29" s="3">
        <v>28</v>
      </c>
      <c r="B29" s="3">
        <v>10</v>
      </c>
    </row>
    <row r="30" spans="1:2" x14ac:dyDescent="0.2">
      <c r="A30" s="3">
        <v>29</v>
      </c>
      <c r="B30" s="3">
        <v>7</v>
      </c>
    </row>
    <row r="31" spans="1:2" x14ac:dyDescent="0.2">
      <c r="A31" s="3">
        <v>30</v>
      </c>
      <c r="B31" s="3">
        <v>4</v>
      </c>
    </row>
    <row r="32" spans="1:2" x14ac:dyDescent="0.2">
      <c r="A32" s="3">
        <v>31</v>
      </c>
      <c r="B32" s="3">
        <v>3</v>
      </c>
    </row>
    <row r="33" spans="1:2" x14ac:dyDescent="0.2">
      <c r="A33" s="3">
        <v>32</v>
      </c>
      <c r="B33" s="3">
        <v>10</v>
      </c>
    </row>
    <row r="34" spans="1:2" x14ac:dyDescent="0.2">
      <c r="A34" s="3">
        <v>33</v>
      </c>
      <c r="B34" s="3">
        <v>8</v>
      </c>
    </row>
    <row r="35" spans="1:2" x14ac:dyDescent="0.2">
      <c r="A35" s="3">
        <v>34</v>
      </c>
      <c r="B35" s="3">
        <v>10</v>
      </c>
    </row>
    <row r="36" spans="1:2" x14ac:dyDescent="0.2">
      <c r="A36" s="3">
        <v>35</v>
      </c>
      <c r="B36" s="3">
        <v>4</v>
      </c>
    </row>
    <row r="37" spans="1:2" x14ac:dyDescent="0.2">
      <c r="A37" s="3">
        <v>36</v>
      </c>
      <c r="B37" s="3">
        <v>10</v>
      </c>
    </row>
    <row r="38" spans="1:2" x14ac:dyDescent="0.2">
      <c r="A38" s="3">
        <v>37</v>
      </c>
      <c r="B38" s="3">
        <v>10</v>
      </c>
    </row>
    <row r="39" spans="1:2" x14ac:dyDescent="0.2">
      <c r="A39" s="3">
        <v>38</v>
      </c>
      <c r="B39" s="3">
        <v>5</v>
      </c>
    </row>
    <row r="40" spans="1:2" x14ac:dyDescent="0.2">
      <c r="A40" s="3">
        <v>39</v>
      </c>
      <c r="B40" s="3">
        <v>10</v>
      </c>
    </row>
    <row r="41" spans="1:2" x14ac:dyDescent="0.2">
      <c r="A41" s="3">
        <v>40</v>
      </c>
      <c r="B41" s="3">
        <v>9</v>
      </c>
    </row>
    <row r="42" spans="1:2" x14ac:dyDescent="0.2">
      <c r="A42" s="3">
        <v>41</v>
      </c>
      <c r="B42" s="3">
        <v>3</v>
      </c>
    </row>
    <row r="43" spans="1:2" x14ac:dyDescent="0.2">
      <c r="A43" s="3">
        <v>42</v>
      </c>
      <c r="B43" s="3">
        <v>7</v>
      </c>
    </row>
    <row r="44" spans="1:2" x14ac:dyDescent="0.2">
      <c r="A44" s="3">
        <v>43</v>
      </c>
      <c r="B44" s="3">
        <v>9</v>
      </c>
    </row>
    <row r="45" spans="1:2" x14ac:dyDescent="0.2">
      <c r="A45" s="3">
        <v>44</v>
      </c>
      <c r="B45" s="3">
        <v>9</v>
      </c>
    </row>
    <row r="46" spans="1:2" x14ac:dyDescent="0.2">
      <c r="A46" s="3">
        <v>45</v>
      </c>
      <c r="B46" s="3">
        <v>6</v>
      </c>
    </row>
    <row r="47" spans="1:2" x14ac:dyDescent="0.2">
      <c r="A47" s="3">
        <v>46</v>
      </c>
      <c r="B47" s="3">
        <v>3</v>
      </c>
    </row>
    <row r="48" spans="1:2" x14ac:dyDescent="0.2">
      <c r="A48" s="3">
        <v>47</v>
      </c>
      <c r="B48" s="3">
        <v>5</v>
      </c>
    </row>
    <row r="49" spans="1:2" x14ac:dyDescent="0.2">
      <c r="A49" s="3">
        <v>48</v>
      </c>
      <c r="B49" s="3">
        <v>7</v>
      </c>
    </row>
    <row r="50" spans="1:2" x14ac:dyDescent="0.2">
      <c r="A50" s="3">
        <v>49</v>
      </c>
      <c r="B50" s="3">
        <v>6</v>
      </c>
    </row>
    <row r="51" spans="1:2" x14ac:dyDescent="0.2">
      <c r="A51" s="3">
        <v>50</v>
      </c>
      <c r="B51" s="3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31"/>
  <sheetViews>
    <sheetView workbookViewId="0"/>
  </sheetViews>
  <sheetFormatPr defaultColWidth="12.5703125" defaultRowHeight="15.75" customHeight="1" x14ac:dyDescent="0.2"/>
  <sheetData>
    <row r="1" spans="1:7" x14ac:dyDescent="0.2">
      <c r="A1" s="3" t="s">
        <v>0</v>
      </c>
      <c r="B1" s="3" t="s">
        <v>40</v>
      </c>
    </row>
    <row r="2" spans="1:7" x14ac:dyDescent="0.2">
      <c r="A2" s="2">
        <v>44927</v>
      </c>
      <c r="B2" s="3">
        <v>98</v>
      </c>
      <c r="D2" s="3" t="s">
        <v>4</v>
      </c>
      <c r="E2" s="6">
        <f>AVERAGE($B$2:$B$31)</f>
        <v>81.63333333333334</v>
      </c>
      <c r="G2" s="3" t="s">
        <v>41</v>
      </c>
    </row>
    <row r="3" spans="1:7" x14ac:dyDescent="0.2">
      <c r="A3" s="2">
        <v>44928</v>
      </c>
      <c r="B3" s="3">
        <v>112</v>
      </c>
      <c r="D3" s="3" t="s">
        <v>20</v>
      </c>
      <c r="E3" s="3">
        <f>MEDIAN($B$2:$B$31)</f>
        <v>87</v>
      </c>
      <c r="G3" s="3"/>
    </row>
    <row r="4" spans="1:7" x14ac:dyDescent="0.2">
      <c r="A4" s="2">
        <v>44929</v>
      </c>
      <c r="B4" s="3">
        <v>1</v>
      </c>
      <c r="D4" s="3" t="s">
        <v>42</v>
      </c>
      <c r="E4" s="3">
        <f>MODE($B$2:$B$31)</f>
        <v>86</v>
      </c>
      <c r="G4" s="3" t="s">
        <v>43</v>
      </c>
    </row>
    <row r="5" spans="1:7" x14ac:dyDescent="0.2">
      <c r="A5" s="2">
        <v>44930</v>
      </c>
      <c r="B5" s="3">
        <v>41</v>
      </c>
      <c r="D5" s="3" t="s">
        <v>21</v>
      </c>
      <c r="E5" s="3">
        <f>VAR(B2:B31)</f>
        <v>1460.3091954022991</v>
      </c>
    </row>
    <row r="6" spans="1:7" x14ac:dyDescent="0.2">
      <c r="A6" s="2">
        <v>44931</v>
      </c>
      <c r="B6" s="3">
        <v>106</v>
      </c>
      <c r="D6" s="3" t="s">
        <v>22</v>
      </c>
      <c r="E6" s="3">
        <f>_xlfn.STDEV.S(B2:B31)</f>
        <v>38.21399214165276</v>
      </c>
    </row>
    <row r="7" spans="1:7" x14ac:dyDescent="0.2">
      <c r="A7" s="2">
        <v>44932</v>
      </c>
      <c r="B7" s="3">
        <v>111</v>
      </c>
      <c r="D7" s="3" t="s">
        <v>44</v>
      </c>
      <c r="E7" s="3">
        <f>PERCENTILE($B$2:$B$31,0.25)</f>
        <v>53.25</v>
      </c>
    </row>
    <row r="8" spans="1:7" x14ac:dyDescent="0.2">
      <c r="A8" s="2">
        <v>44933</v>
      </c>
      <c r="B8" s="3">
        <v>86</v>
      </c>
      <c r="D8" s="3" t="s">
        <v>10</v>
      </c>
      <c r="E8" s="3">
        <f>PERCENTILE($B$2:$B$31,0.75)</f>
        <v>111.75</v>
      </c>
    </row>
    <row r="9" spans="1:7" x14ac:dyDescent="0.2">
      <c r="A9" s="2">
        <v>44934</v>
      </c>
      <c r="B9" s="3">
        <v>142</v>
      </c>
      <c r="D9" s="3" t="s">
        <v>45</v>
      </c>
      <c r="E9" s="3">
        <f>E8-E7</f>
        <v>58.5</v>
      </c>
    </row>
    <row r="10" spans="1:7" x14ac:dyDescent="0.2">
      <c r="A10" s="2">
        <v>44935</v>
      </c>
      <c r="B10" s="3">
        <v>143</v>
      </c>
      <c r="D10" s="3" t="s">
        <v>46</v>
      </c>
      <c r="E10" s="3">
        <f>E7-(1.5*E9)</f>
        <v>-34.5</v>
      </c>
    </row>
    <row r="11" spans="1:7" x14ac:dyDescent="0.2">
      <c r="A11" s="2">
        <v>44936</v>
      </c>
      <c r="B11" s="3">
        <v>88</v>
      </c>
      <c r="D11" s="3" t="s">
        <v>47</v>
      </c>
      <c r="E11" s="3">
        <f>E8+(1.5*E9)</f>
        <v>199.5</v>
      </c>
    </row>
    <row r="12" spans="1:7" x14ac:dyDescent="0.2">
      <c r="A12" s="2">
        <v>44937</v>
      </c>
      <c r="B12" s="3">
        <v>32</v>
      </c>
    </row>
    <row r="13" spans="1:7" x14ac:dyDescent="0.2">
      <c r="A13" s="2">
        <v>44938</v>
      </c>
      <c r="B13" s="3">
        <v>66</v>
      </c>
    </row>
    <row r="14" spans="1:7" x14ac:dyDescent="0.2">
      <c r="A14" s="2">
        <v>44939</v>
      </c>
      <c r="B14" s="3">
        <v>92</v>
      </c>
    </row>
    <row r="15" spans="1:7" x14ac:dyDescent="0.2">
      <c r="A15" s="2">
        <v>44940</v>
      </c>
      <c r="B15" s="3">
        <v>94</v>
      </c>
    </row>
    <row r="16" spans="1:7" x14ac:dyDescent="0.2">
      <c r="A16" s="2">
        <v>44941</v>
      </c>
      <c r="B16" s="3">
        <v>118</v>
      </c>
    </row>
    <row r="17" spans="1:2" x14ac:dyDescent="0.2">
      <c r="A17" s="2">
        <v>44942</v>
      </c>
      <c r="B17" s="3">
        <v>53</v>
      </c>
    </row>
    <row r="18" spans="1:2" x14ac:dyDescent="0.2">
      <c r="A18" s="2">
        <v>44943</v>
      </c>
      <c r="B18" s="3">
        <v>119</v>
      </c>
    </row>
    <row r="19" spans="1:2" x14ac:dyDescent="0.2">
      <c r="A19" s="2">
        <v>44944</v>
      </c>
      <c r="B19" s="3">
        <v>12</v>
      </c>
    </row>
    <row r="20" spans="1:2" x14ac:dyDescent="0.2">
      <c r="A20" s="2">
        <v>44945</v>
      </c>
      <c r="B20" s="3">
        <v>37</v>
      </c>
    </row>
    <row r="21" spans="1:2" x14ac:dyDescent="0.2">
      <c r="A21" s="2">
        <v>44946</v>
      </c>
      <c r="B21" s="3">
        <v>90</v>
      </c>
    </row>
    <row r="22" spans="1:2" x14ac:dyDescent="0.2">
      <c r="A22" s="2">
        <v>44947</v>
      </c>
      <c r="B22" s="3">
        <v>128</v>
      </c>
    </row>
    <row r="23" spans="1:2" x14ac:dyDescent="0.2">
      <c r="A23" s="2">
        <v>44948</v>
      </c>
      <c r="B23" s="3">
        <v>79</v>
      </c>
    </row>
    <row r="24" spans="1:2" x14ac:dyDescent="0.2">
      <c r="A24" s="2">
        <v>44949</v>
      </c>
      <c r="B24" s="3">
        <v>86</v>
      </c>
    </row>
    <row r="25" spans="1:2" x14ac:dyDescent="0.2">
      <c r="A25" s="2">
        <v>44950</v>
      </c>
      <c r="B25" s="3">
        <v>45</v>
      </c>
    </row>
    <row r="26" spans="1:2" x14ac:dyDescent="0.2">
      <c r="A26" s="2">
        <v>44951</v>
      </c>
      <c r="B26" s="3">
        <v>33</v>
      </c>
    </row>
    <row r="27" spans="1:2" x14ac:dyDescent="0.2">
      <c r="A27" s="2">
        <v>44952</v>
      </c>
      <c r="B27" s="3">
        <v>54</v>
      </c>
    </row>
    <row r="28" spans="1:2" x14ac:dyDescent="0.2">
      <c r="A28" s="2">
        <v>44953</v>
      </c>
      <c r="B28" s="3">
        <v>115</v>
      </c>
    </row>
    <row r="29" spans="1:2" x14ac:dyDescent="0.2">
      <c r="A29" s="2">
        <v>44954</v>
      </c>
      <c r="B29" s="3">
        <v>129</v>
      </c>
    </row>
    <row r="30" spans="1:2" x14ac:dyDescent="0.2">
      <c r="A30" s="2">
        <v>44955</v>
      </c>
      <c r="B30" s="3">
        <v>56</v>
      </c>
    </row>
    <row r="31" spans="1:2" x14ac:dyDescent="0.2">
      <c r="A31" s="2">
        <v>44956</v>
      </c>
      <c r="B31" s="3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  <outlinePr summaryBelow="0" summaryRight="0"/>
  </sheetPr>
  <dimension ref="A1:J40"/>
  <sheetViews>
    <sheetView tabSelected="1" zoomScale="96" workbookViewId="0">
      <selection activeCell="H21" sqref="H21"/>
    </sheetView>
  </sheetViews>
  <sheetFormatPr defaultColWidth="12.5703125" defaultRowHeight="15.75" customHeight="1" x14ac:dyDescent="0.2"/>
  <cols>
    <col min="4" max="4" width="23.5703125" customWidth="1"/>
    <col min="5" max="5" width="37.140625" customWidth="1"/>
  </cols>
  <sheetData>
    <row r="1" spans="1:10" x14ac:dyDescent="0.2">
      <c r="A1" s="3" t="s">
        <v>48</v>
      </c>
      <c r="B1" s="3" t="s">
        <v>40</v>
      </c>
      <c r="D1" s="12" t="s">
        <v>12</v>
      </c>
    </row>
    <row r="2" spans="1:10" x14ac:dyDescent="0.2">
      <c r="A2" s="3">
        <v>1</v>
      </c>
      <c r="B2" s="3">
        <v>98</v>
      </c>
      <c r="D2" s="3" t="s">
        <v>41</v>
      </c>
      <c r="I2" s="16"/>
      <c r="J2" s="16"/>
    </row>
    <row r="3" spans="1:10" x14ac:dyDescent="0.2">
      <c r="A3" s="3">
        <v>2</v>
      </c>
      <c r="B3" s="3">
        <v>112</v>
      </c>
      <c r="D3" s="3"/>
      <c r="I3" s="16"/>
      <c r="J3" s="16"/>
    </row>
    <row r="4" spans="1:10" x14ac:dyDescent="0.2">
      <c r="A4" s="3">
        <v>3</v>
      </c>
      <c r="B4" s="3">
        <v>1</v>
      </c>
      <c r="D4" s="3" t="s">
        <v>13</v>
      </c>
      <c r="I4" s="16"/>
      <c r="J4" s="16"/>
    </row>
    <row r="5" spans="1:10" x14ac:dyDescent="0.2">
      <c r="A5" s="3">
        <v>4</v>
      </c>
      <c r="B5" s="3">
        <v>41</v>
      </c>
      <c r="E5" s="3" t="s">
        <v>14</v>
      </c>
      <c r="I5" s="16"/>
      <c r="J5" s="16"/>
    </row>
    <row r="6" spans="1:10" x14ac:dyDescent="0.2">
      <c r="A6" s="3">
        <v>5</v>
      </c>
      <c r="B6" s="3">
        <v>106</v>
      </c>
      <c r="E6" s="3" t="s">
        <v>3</v>
      </c>
      <c r="I6" s="16"/>
      <c r="J6" s="16"/>
    </row>
    <row r="7" spans="1:10" x14ac:dyDescent="0.2">
      <c r="A7" s="3">
        <v>6</v>
      </c>
      <c r="B7" s="3">
        <v>111</v>
      </c>
      <c r="E7" s="3" t="s">
        <v>15</v>
      </c>
      <c r="I7" s="16"/>
      <c r="J7" s="16"/>
    </row>
    <row r="8" spans="1:10" x14ac:dyDescent="0.2">
      <c r="A8" s="3">
        <v>7</v>
      </c>
      <c r="B8" s="3">
        <v>86</v>
      </c>
      <c r="E8" s="3" t="s">
        <v>16</v>
      </c>
      <c r="I8" s="16"/>
      <c r="J8" s="16"/>
    </row>
    <row r="9" spans="1:10" x14ac:dyDescent="0.2">
      <c r="A9" s="3">
        <v>8</v>
      </c>
      <c r="B9" s="3">
        <v>142</v>
      </c>
      <c r="E9" s="3" t="s">
        <v>49</v>
      </c>
      <c r="F9" s="5" t="s">
        <v>50</v>
      </c>
      <c r="I9" s="16"/>
      <c r="J9" s="16"/>
    </row>
    <row r="10" spans="1:10" x14ac:dyDescent="0.2">
      <c r="A10" s="3">
        <v>9</v>
      </c>
      <c r="B10" s="3">
        <v>143</v>
      </c>
      <c r="D10" s="11" t="s">
        <v>17</v>
      </c>
      <c r="I10" s="16"/>
      <c r="J10" s="16"/>
    </row>
    <row r="11" spans="1:10" x14ac:dyDescent="0.2">
      <c r="A11" s="3">
        <v>10</v>
      </c>
      <c r="B11" s="3">
        <v>88</v>
      </c>
      <c r="D11" s="33" t="s">
        <v>18</v>
      </c>
      <c r="F11" s="34" t="s">
        <v>58</v>
      </c>
      <c r="G11" s="31"/>
      <c r="H11" s="31"/>
      <c r="I11" s="35"/>
      <c r="J11" s="35"/>
    </row>
    <row r="12" spans="1:10" x14ac:dyDescent="0.2">
      <c r="A12" s="3">
        <v>11</v>
      </c>
      <c r="B12" s="3">
        <v>32</v>
      </c>
      <c r="I12" s="16"/>
      <c r="J12" s="16"/>
    </row>
    <row r="13" spans="1:10" x14ac:dyDescent="0.2">
      <c r="A13" s="3">
        <v>12</v>
      </c>
      <c r="B13" s="3">
        <v>66</v>
      </c>
      <c r="D13" s="33" t="s">
        <v>19</v>
      </c>
      <c r="F13" s="34" t="s">
        <v>59</v>
      </c>
      <c r="G13" s="31"/>
      <c r="I13" s="16"/>
      <c r="J13" s="16"/>
    </row>
    <row r="14" spans="1:10" x14ac:dyDescent="0.2">
      <c r="A14" s="3">
        <v>13</v>
      </c>
      <c r="B14" s="3">
        <v>92</v>
      </c>
      <c r="I14" s="16"/>
      <c r="J14" s="16"/>
    </row>
    <row r="15" spans="1:10" x14ac:dyDescent="0.2">
      <c r="A15" s="3">
        <v>14</v>
      </c>
      <c r="B15" s="3">
        <v>94</v>
      </c>
      <c r="I15" s="16"/>
      <c r="J15" s="16"/>
    </row>
    <row r="16" spans="1:10" x14ac:dyDescent="0.2">
      <c r="A16" s="3">
        <v>15</v>
      </c>
      <c r="B16" s="3">
        <v>118</v>
      </c>
      <c r="D16" s="12" t="s">
        <v>2</v>
      </c>
      <c r="I16" s="16"/>
      <c r="J16" s="16"/>
    </row>
    <row r="17" spans="1:9" x14ac:dyDescent="0.2">
      <c r="A17" s="3">
        <v>16</v>
      </c>
      <c r="B17" s="3">
        <v>53</v>
      </c>
      <c r="D17" s="3" t="s">
        <v>4</v>
      </c>
      <c r="E17" s="13">
        <f>AVERAGE(B2:B31)</f>
        <v>97.9</v>
      </c>
    </row>
    <row r="18" spans="1:9" x14ac:dyDescent="0.2">
      <c r="A18" s="3">
        <v>17</v>
      </c>
      <c r="B18" s="3">
        <v>119</v>
      </c>
      <c r="D18" s="3" t="s">
        <v>20</v>
      </c>
      <c r="E18" s="13">
        <f>MEDIAN(B2:B31)</f>
        <v>89</v>
      </c>
    </row>
    <row r="19" spans="1:9" x14ac:dyDescent="0.2">
      <c r="A19" s="3">
        <v>18</v>
      </c>
      <c r="B19" s="3">
        <v>500</v>
      </c>
      <c r="D19" s="3" t="s">
        <v>42</v>
      </c>
      <c r="E19" s="13">
        <f>MODE(B2:B31)</f>
        <v>86</v>
      </c>
    </row>
    <row r="20" spans="1:9" x14ac:dyDescent="0.2">
      <c r="A20" s="3">
        <v>19</v>
      </c>
      <c r="B20" s="3">
        <v>37</v>
      </c>
      <c r="D20" s="3" t="s">
        <v>21</v>
      </c>
      <c r="E20" s="32">
        <f>VAR(B2:B31)</f>
        <v>7054.9206896551732</v>
      </c>
    </row>
    <row r="21" spans="1:9" x14ac:dyDescent="0.2">
      <c r="A21" s="3">
        <v>20</v>
      </c>
      <c r="B21" s="3">
        <v>90</v>
      </c>
      <c r="D21" s="3" t="s">
        <v>22</v>
      </c>
      <c r="E21" s="32">
        <f>_xlfn.STDEV.S(B2:B31)</f>
        <v>83.993575287965768</v>
      </c>
    </row>
    <row r="22" spans="1:9" x14ac:dyDescent="0.2">
      <c r="A22" s="3">
        <v>21</v>
      </c>
      <c r="B22" s="3">
        <v>128</v>
      </c>
      <c r="D22" s="3" t="s">
        <v>44</v>
      </c>
      <c r="E22" s="13">
        <f>PERCENTILE(B2:B31,F22)</f>
        <v>54.5</v>
      </c>
      <c r="F22">
        <v>0.25</v>
      </c>
    </row>
    <row r="23" spans="1:9" x14ac:dyDescent="0.2">
      <c r="A23" s="3">
        <v>22</v>
      </c>
      <c r="B23" s="3">
        <v>79</v>
      </c>
      <c r="D23" s="3" t="s">
        <v>10</v>
      </c>
      <c r="E23" s="13">
        <f>PERCENTILE(B2:B31,F23)</f>
        <v>114.25</v>
      </c>
      <c r="F23" s="22">
        <v>0.75</v>
      </c>
    </row>
    <row r="24" spans="1:9" x14ac:dyDescent="0.2">
      <c r="A24" s="3">
        <v>23</v>
      </c>
      <c r="B24" s="3">
        <v>86</v>
      </c>
      <c r="D24" s="3" t="s">
        <v>45</v>
      </c>
      <c r="E24" s="13">
        <f>E23-E22</f>
        <v>59.75</v>
      </c>
    </row>
    <row r="25" spans="1:9" x14ac:dyDescent="0.2">
      <c r="A25" s="3">
        <v>24</v>
      </c>
      <c r="B25" s="3">
        <v>45</v>
      </c>
    </row>
    <row r="26" spans="1:9" x14ac:dyDescent="0.2">
      <c r="A26" s="3">
        <v>25</v>
      </c>
      <c r="B26" s="3">
        <v>33</v>
      </c>
      <c r="D26" s="18" t="s">
        <v>23</v>
      </c>
      <c r="E26" s="32">
        <f>E22-(1.5*E24)</f>
        <v>-35.125</v>
      </c>
    </row>
    <row r="27" spans="1:9" x14ac:dyDescent="0.2">
      <c r="A27" s="3">
        <v>26</v>
      </c>
      <c r="B27" s="3">
        <v>54</v>
      </c>
      <c r="D27" s="18" t="s">
        <v>24</v>
      </c>
      <c r="E27" s="32">
        <f>E23+(1.5*E24)</f>
        <v>203.875</v>
      </c>
    </row>
    <row r="28" spans="1:9" x14ac:dyDescent="0.2">
      <c r="A28" s="3">
        <v>27</v>
      </c>
      <c r="B28" s="3">
        <v>115</v>
      </c>
      <c r="D28" s="3" t="s">
        <v>25</v>
      </c>
      <c r="E28" s="13">
        <f>COUNTIF(B2:B31,"&gt;204")</f>
        <v>1</v>
      </c>
    </row>
    <row r="29" spans="1:9" x14ac:dyDescent="0.2">
      <c r="A29" s="3">
        <v>28</v>
      </c>
      <c r="B29" s="3">
        <v>129</v>
      </c>
    </row>
    <row r="30" spans="1:9" x14ac:dyDescent="0.2">
      <c r="A30" s="3">
        <v>29</v>
      </c>
      <c r="B30" s="3">
        <v>56</v>
      </c>
      <c r="H30" s="17"/>
      <c r="I30" s="17"/>
    </row>
    <row r="31" spans="1:9" x14ac:dyDescent="0.2">
      <c r="A31" s="3">
        <v>30</v>
      </c>
      <c r="B31" s="3">
        <v>83</v>
      </c>
      <c r="H31" s="17"/>
      <c r="I31" s="17"/>
    </row>
    <row r="32" spans="1:9" x14ac:dyDescent="0.2">
      <c r="H32" s="17"/>
      <c r="I32" s="17"/>
    </row>
    <row r="33" spans="8:9" x14ac:dyDescent="0.2">
      <c r="H33" s="17"/>
      <c r="I33" s="17"/>
    </row>
    <row r="34" spans="8:9" x14ac:dyDescent="0.2">
      <c r="H34" s="17"/>
      <c r="I34" s="17"/>
    </row>
    <row r="35" spans="8:9" x14ac:dyDescent="0.2">
      <c r="H35" s="17"/>
      <c r="I35" s="17"/>
    </row>
    <row r="36" spans="8:9" x14ac:dyDescent="0.2">
      <c r="H36" s="17"/>
      <c r="I36" s="17"/>
    </row>
    <row r="37" spans="8:9" x14ac:dyDescent="0.2">
      <c r="H37" s="17"/>
      <c r="I37" s="17"/>
    </row>
    <row r="38" spans="8:9" x14ac:dyDescent="0.2">
      <c r="H38" s="17"/>
      <c r="I38" s="17"/>
    </row>
    <row r="39" spans="8:9" x14ac:dyDescent="0.2">
      <c r="H39" s="17"/>
      <c r="I39" s="17"/>
    </row>
    <row r="40" spans="8:9" x14ac:dyDescent="0.2">
      <c r="H40" s="17"/>
      <c r="I4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 Dev - Task</vt:lpstr>
      <vt:lpstr>Z Score Task</vt:lpstr>
      <vt:lpstr>Percentile - Task</vt:lpstr>
      <vt:lpstr>STATS- CASE</vt:lpstr>
      <vt:lpstr>STATS -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Adi</cp:lastModifiedBy>
  <dcterms:modified xsi:type="dcterms:W3CDTF">2025-01-21T14:19:57Z</dcterms:modified>
</cp:coreProperties>
</file>