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qUXCqcTx6MhGwWYKilsTDc4bpICwF0fr4Ja9st4AAg="/>
    </ext>
  </extLst>
</workbook>
</file>

<file path=xl/sharedStrings.xml><?xml version="1.0" encoding="utf-8"?>
<sst xmlns="http://schemas.openxmlformats.org/spreadsheetml/2006/main" count="367" uniqueCount="215">
  <si>
    <t>INS8250AN</t>
  </si>
  <si>
    <t>D0</t>
  </si>
  <si>
    <t>D1</t>
  </si>
  <si>
    <t>D2</t>
  </si>
  <si>
    <t>D3</t>
  </si>
  <si>
    <t>D4</t>
  </si>
  <si>
    <t>D5</t>
  </si>
  <si>
    <t>D6</t>
  </si>
  <si>
    <t>D7</t>
  </si>
  <si>
    <t>RCLK</t>
  </si>
  <si>
    <t>SIN</t>
  </si>
  <si>
    <t>SOUT</t>
  </si>
  <si>
    <t>CS0</t>
  </si>
  <si>
    <t>CS1</t>
  </si>
  <si>
    <t>/CS2</t>
  </si>
  <si>
    <t>/BAUDOUT</t>
  </si>
  <si>
    <t>XIN</t>
  </si>
  <si>
    <t>XOUT</t>
  </si>
  <si>
    <t>/WR</t>
  </si>
  <si>
    <t>WR</t>
  </si>
  <si>
    <t>Vss</t>
  </si>
  <si>
    <t>/RD</t>
  </si>
  <si>
    <t>RD</t>
  </si>
  <si>
    <t>DDIS</t>
  </si>
  <si>
    <t>CSOUT</t>
  </si>
  <si>
    <t>/ADS</t>
  </si>
  <si>
    <t>A2</t>
  </si>
  <si>
    <t>A1</t>
  </si>
  <si>
    <t>A0</t>
  </si>
  <si>
    <t>NC</t>
  </si>
  <si>
    <t>INTR</t>
  </si>
  <si>
    <t>/OUT2</t>
  </si>
  <si>
    <t>/RTS</t>
  </si>
  <si>
    <t>/DTR</t>
  </si>
  <si>
    <t>/OUT1</t>
  </si>
  <si>
    <t>MR</t>
  </si>
  <si>
    <t>/CTS</t>
  </si>
  <si>
    <t>/DSR</t>
  </si>
  <si>
    <t>/DCD</t>
  </si>
  <si>
    <t>/RI</t>
  </si>
  <si>
    <t>VDD</t>
  </si>
  <si>
    <t>Readings</t>
  </si>
  <si>
    <t>GND</t>
  </si>
  <si>
    <t>Noramlized</t>
  </si>
  <si>
    <t>CY7C109</t>
  </si>
  <si>
    <t xml:space="preserve"> A11</t>
  </si>
  <si>
    <t>A9</t>
  </si>
  <si>
    <t>A13</t>
  </si>
  <si>
    <t>/WE</t>
  </si>
  <si>
    <t>CE2</t>
  </si>
  <si>
    <t>A15</t>
  </si>
  <si>
    <t>Vcc</t>
  </si>
  <si>
    <t>A16</t>
  </si>
  <si>
    <t>A14</t>
  </si>
  <si>
    <t>A12</t>
  </si>
  <si>
    <t>A7</t>
  </si>
  <si>
    <t>A6</t>
  </si>
  <si>
    <t>A5</t>
  </si>
  <si>
    <t>A4</t>
  </si>
  <si>
    <t>A3</t>
  </si>
  <si>
    <t>I/O0</t>
  </si>
  <si>
    <t>I/O1</t>
  </si>
  <si>
    <t>I/O2</t>
  </si>
  <si>
    <t>I/O3</t>
  </si>
  <si>
    <t>I/O4</t>
  </si>
  <si>
    <t>I/O5</t>
  </si>
  <si>
    <t>I/O6</t>
  </si>
  <si>
    <t>I/O7</t>
  </si>
  <si>
    <t>/CE</t>
  </si>
  <si>
    <t>A10</t>
  </si>
  <si>
    <t>/OE</t>
  </si>
  <si>
    <t>W24512AK</t>
  </si>
  <si>
    <t>I/O8</t>
  </si>
  <si>
    <t>/CS1</t>
  </si>
  <si>
    <t>A11</t>
  </si>
  <si>
    <t>A8</t>
  </si>
  <si>
    <t>CS2</t>
  </si>
  <si>
    <t>Vdd</t>
  </si>
  <si>
    <t>X2212P</t>
  </si>
  <si>
    <t>/CS</t>
  </si>
  <si>
    <t>/STORE</t>
  </si>
  <si>
    <t>/ARRAY/RECALL</t>
  </si>
  <si>
    <t>Dm8096</t>
  </si>
  <si>
    <t>/G1</t>
  </si>
  <si>
    <t>Y1</t>
  </si>
  <si>
    <t>Y2</t>
  </si>
  <si>
    <t>Y3</t>
  </si>
  <si>
    <t>Y4</t>
  </si>
  <si>
    <t>Y5</t>
  </si>
  <si>
    <t>Y6</t>
  </si>
  <si>
    <t>/G2</t>
  </si>
  <si>
    <t>TL494CN</t>
  </si>
  <si>
    <t>1IN+</t>
  </si>
  <si>
    <t>1IN-</t>
  </si>
  <si>
    <t>FEEDBACK</t>
  </si>
  <si>
    <t>DTC</t>
  </si>
  <si>
    <t>CT</t>
  </si>
  <si>
    <t>RT</t>
  </si>
  <si>
    <t>C1</t>
  </si>
  <si>
    <t>E1</t>
  </si>
  <si>
    <t>E2</t>
  </si>
  <si>
    <t>C2</t>
  </si>
  <si>
    <t>VCC</t>
  </si>
  <si>
    <t>OUTOUT CTRL</t>
  </si>
  <si>
    <t>REF</t>
  </si>
  <si>
    <t>2IN-</t>
  </si>
  <si>
    <t>2IN+</t>
  </si>
  <si>
    <t>SN74LS279NDS</t>
  </si>
  <si>
    <t>1/R</t>
  </si>
  <si>
    <t>1/S1</t>
  </si>
  <si>
    <t>1/S2</t>
  </si>
  <si>
    <t>1Q</t>
  </si>
  <si>
    <t>2/R</t>
  </si>
  <si>
    <t>2/S</t>
  </si>
  <si>
    <t>2Q</t>
  </si>
  <si>
    <t>3Q</t>
  </si>
  <si>
    <t>3/R</t>
  </si>
  <si>
    <t>3/S1</t>
  </si>
  <si>
    <t>3/S2</t>
  </si>
  <si>
    <t>4Q</t>
  </si>
  <si>
    <t>4/R</t>
  </si>
  <si>
    <t>4/S</t>
  </si>
  <si>
    <t>SN74AS298N</t>
  </si>
  <si>
    <t>B2</t>
  </si>
  <si>
    <t>B1</t>
  </si>
  <si>
    <t>WS</t>
  </si>
  <si>
    <t>CLK</t>
  </si>
  <si>
    <t>Qd</t>
  </si>
  <si>
    <t>Qc</t>
  </si>
  <si>
    <t>Qb</t>
  </si>
  <si>
    <t>Qa</t>
  </si>
  <si>
    <t>CD4000AE</t>
  </si>
  <si>
    <t>A</t>
  </si>
  <si>
    <t>B</t>
  </si>
  <si>
    <t>C</t>
  </si>
  <si>
    <t>H</t>
  </si>
  <si>
    <t>VSS</t>
  </si>
  <si>
    <t>G</t>
  </si>
  <si>
    <t>L</t>
  </si>
  <si>
    <t>K</t>
  </si>
  <si>
    <t>D</t>
  </si>
  <si>
    <t>E</t>
  </si>
  <si>
    <t>F</t>
  </si>
  <si>
    <t>HEF4071BP</t>
  </si>
  <si>
    <t>I1</t>
  </si>
  <si>
    <t>I2</t>
  </si>
  <si>
    <t>O1</t>
  </si>
  <si>
    <t>O2</t>
  </si>
  <si>
    <t>I3</t>
  </si>
  <si>
    <t>I4</t>
  </si>
  <si>
    <t>I5</t>
  </si>
  <si>
    <t>I6</t>
  </si>
  <si>
    <t>O3</t>
  </si>
  <si>
    <t>O4</t>
  </si>
  <si>
    <t>I7</t>
  </si>
  <si>
    <t>I8</t>
  </si>
  <si>
    <t>SN74L164N</t>
  </si>
  <si>
    <t>QA</t>
  </si>
  <si>
    <t>QB</t>
  </si>
  <si>
    <t>QC</t>
  </si>
  <si>
    <t>QD</t>
  </si>
  <si>
    <t>/CLR</t>
  </si>
  <si>
    <t>QE</t>
  </si>
  <si>
    <t>QF</t>
  </si>
  <si>
    <t>QG</t>
  </si>
  <si>
    <t>QH</t>
  </si>
  <si>
    <t>CD4007UBE</t>
  </si>
  <si>
    <t>Q2 (P) DRAIN</t>
  </si>
  <si>
    <t>Q2 (P) SOURCE</t>
  </si>
  <si>
    <t>Q2 GATES</t>
  </si>
  <si>
    <t>Q2 (N) SOURCE</t>
  </si>
  <si>
    <t>Q2 (N) DRAIN</t>
  </si>
  <si>
    <t>Q1 GATES</t>
  </si>
  <si>
    <t>Q1 (N) DRAIN</t>
  </si>
  <si>
    <t>Q1 (N) SOURCE</t>
  </si>
  <si>
    <t>Q3 GATES</t>
  </si>
  <si>
    <t>Q3 (P) DRAIN</t>
  </si>
  <si>
    <t>Q3 (N) DRAIN</t>
  </si>
  <si>
    <t>Q1(P) SOURCE</t>
  </si>
  <si>
    <t>SN75492AN</t>
  </si>
  <si>
    <t>1Y</t>
  </si>
  <si>
    <t>2Y</t>
  </si>
  <si>
    <t>2A</t>
  </si>
  <si>
    <t>3A</t>
  </si>
  <si>
    <t>3Y</t>
  </si>
  <si>
    <t>4Y</t>
  </si>
  <si>
    <t>4A</t>
  </si>
  <si>
    <t>5Y</t>
  </si>
  <si>
    <t>5A</t>
  </si>
  <si>
    <t>6A</t>
  </si>
  <si>
    <t>6Y</t>
  </si>
  <si>
    <t>1A</t>
  </si>
  <si>
    <t>SN7482</t>
  </si>
  <si>
    <t>Σ1</t>
  </si>
  <si>
    <t>C0</t>
  </si>
  <si>
    <t>Σ2</t>
  </si>
  <si>
    <t>LM741CN</t>
  </si>
  <si>
    <t>OFFSET NULL</t>
  </si>
  <si>
    <t>IN-</t>
  </si>
  <si>
    <t>IN+</t>
  </si>
  <si>
    <t>VEE</t>
  </si>
  <si>
    <t>OUTPUT</t>
  </si>
  <si>
    <t>DS1809</t>
  </si>
  <si>
    <t>RH</t>
  </si>
  <si>
    <t>UC</t>
  </si>
  <si>
    <t>STR</t>
  </si>
  <si>
    <t>RL</t>
  </si>
  <si>
    <t>RW</t>
  </si>
  <si>
    <t>DC</t>
  </si>
  <si>
    <t>S</t>
  </si>
  <si>
    <t>MT7812</t>
  </si>
  <si>
    <t>VOVP</t>
  </si>
  <si>
    <t>SW</t>
  </si>
  <si>
    <t>DRAIN</t>
  </si>
  <si>
    <t>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</si>
</sst>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Aptos Narrow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0" fillId="2" fontId="4" numFmtId="0" xfId="0" applyFont="1"/>
    <xf borderId="0" fillId="2" fontId="1" numFmtId="0" xfId="0" applyFont="1"/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0.25"/>
    <col customWidth="1" min="3" max="3" width="13.38"/>
    <col customWidth="1" min="4" max="4" width="14.75"/>
    <col customWidth="1" min="5" max="5" width="11.63"/>
    <col customWidth="1" min="6" max="6" width="14.88"/>
    <col customWidth="1" min="7" max="7" width="13.38"/>
    <col customWidth="1" min="8" max="9" width="11.63"/>
    <col customWidth="1" min="10" max="10" width="12.75"/>
    <col customWidth="1" min="11" max="11" width="14.88"/>
    <col customWidth="1" min="12" max="12" width="15.38"/>
    <col customWidth="1" min="13" max="13" width="12.63"/>
    <col customWidth="1" min="14" max="14" width="12.75"/>
    <col customWidth="1" min="15" max="15" width="14.25"/>
    <col customWidth="1" min="16" max="34" width="11.63"/>
    <col customWidth="1" min="35" max="35" width="5.25"/>
    <col customWidth="1" min="36" max="38" width="11.63"/>
    <col customWidth="1" min="39" max="39" width="10.75"/>
    <col customWidth="1" min="40" max="41" width="11.63"/>
    <col customWidth="1" min="42" max="42" width="10.75"/>
  </cols>
  <sheetData>
    <row r="2">
      <c r="A2" s="1" t="s">
        <v>0</v>
      </c>
      <c r="B2" s="2">
        <v>40.0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</row>
    <row r="3">
      <c r="B3" s="3"/>
      <c r="C3" s="2">
        <v>1.0</v>
      </c>
      <c r="D3" s="2">
        <v>2.0</v>
      </c>
      <c r="E3" s="2">
        <v>3.0</v>
      </c>
      <c r="F3" s="2">
        <v>4.0</v>
      </c>
      <c r="G3" s="2">
        <v>5.0</v>
      </c>
      <c r="H3" s="2">
        <v>6.0</v>
      </c>
      <c r="I3" s="2">
        <v>7.0</v>
      </c>
      <c r="J3" s="2">
        <v>8.0</v>
      </c>
      <c r="K3" s="2">
        <v>9.0</v>
      </c>
      <c r="L3" s="2">
        <v>10.0</v>
      </c>
      <c r="M3" s="2">
        <v>11.0</v>
      </c>
      <c r="N3" s="2">
        <v>12.0</v>
      </c>
      <c r="O3" s="2">
        <v>13.0</v>
      </c>
      <c r="P3" s="2">
        <v>14.0</v>
      </c>
      <c r="Q3" s="2">
        <v>15.0</v>
      </c>
      <c r="R3" s="2">
        <v>16.0</v>
      </c>
      <c r="S3" s="2">
        <v>17.0</v>
      </c>
      <c r="T3" s="2">
        <v>18.0</v>
      </c>
      <c r="U3" s="2">
        <v>19.0</v>
      </c>
      <c r="V3" s="2">
        <v>20.0</v>
      </c>
      <c r="W3" s="2">
        <v>21.0</v>
      </c>
      <c r="X3" s="2">
        <v>22.0</v>
      </c>
      <c r="Y3" s="2">
        <v>23.0</v>
      </c>
      <c r="Z3" s="2">
        <v>24.0</v>
      </c>
      <c r="AA3" s="2">
        <v>25.0</v>
      </c>
      <c r="AB3" s="2">
        <v>26.0</v>
      </c>
      <c r="AC3" s="2">
        <v>27.0</v>
      </c>
      <c r="AD3" s="2">
        <v>28.0</v>
      </c>
      <c r="AE3" s="2">
        <v>29.0</v>
      </c>
      <c r="AF3" s="2">
        <v>30.0</v>
      </c>
      <c r="AG3" s="2">
        <v>31.0</v>
      </c>
      <c r="AH3" s="2">
        <v>32.0</v>
      </c>
      <c r="AI3" s="2">
        <v>33.0</v>
      </c>
      <c r="AJ3" s="2">
        <v>34.0</v>
      </c>
      <c r="AK3" s="2">
        <v>35.0</v>
      </c>
      <c r="AL3" s="2">
        <v>36.0</v>
      </c>
      <c r="AM3" s="2">
        <v>37.0</v>
      </c>
      <c r="AN3" s="2">
        <v>38.0</v>
      </c>
      <c r="AO3" s="2">
        <v>39.0</v>
      </c>
      <c r="AP3" s="2">
        <v>40.0</v>
      </c>
    </row>
    <row r="4">
      <c r="B4" s="4" t="s">
        <v>41</v>
      </c>
      <c r="C4" s="5">
        <v>1.035</v>
      </c>
      <c r="D4" s="5">
        <v>1.062</v>
      </c>
      <c r="E4" s="5">
        <v>1.06</v>
      </c>
      <c r="F4" s="5">
        <v>1.15</v>
      </c>
      <c r="G4" s="5">
        <v>1.44</v>
      </c>
      <c r="H4" s="5">
        <v>1.47</v>
      </c>
      <c r="I4" s="5">
        <v>1.475</v>
      </c>
      <c r="J4" s="5">
        <v>1.473</v>
      </c>
      <c r="K4" s="5">
        <v>1.57</v>
      </c>
      <c r="L4" s="5">
        <v>1.57</v>
      </c>
      <c r="M4" s="5">
        <v>1.89</v>
      </c>
      <c r="N4" s="5">
        <v>1.595</v>
      </c>
      <c r="O4" s="5">
        <v>1.56</v>
      </c>
      <c r="P4" s="5">
        <v>1.572</v>
      </c>
      <c r="Q4" s="5">
        <v>1.86</v>
      </c>
      <c r="R4" s="5">
        <v>1.57</v>
      </c>
      <c r="S4" s="5">
        <v>1.265</v>
      </c>
      <c r="T4" s="5">
        <v>1.57</v>
      </c>
      <c r="U4" s="5">
        <v>1.57</v>
      </c>
      <c r="V4" s="5" t="s">
        <v>42</v>
      </c>
      <c r="W4" s="5">
        <v>1.573</v>
      </c>
      <c r="X4" s="5">
        <v>1.567</v>
      </c>
      <c r="Y4" s="5">
        <v>1.877</v>
      </c>
      <c r="Z4" s="5">
        <v>1.894</v>
      </c>
      <c r="AA4" s="5">
        <v>1.551</v>
      </c>
      <c r="AB4" s="5">
        <v>1.552</v>
      </c>
      <c r="AC4" s="5">
        <v>1.552</v>
      </c>
      <c r="AD4" s="5">
        <v>1.559</v>
      </c>
      <c r="AE4" s="5">
        <v>0.0</v>
      </c>
      <c r="AF4" s="5">
        <v>1.902</v>
      </c>
      <c r="AG4" s="5">
        <v>1.91</v>
      </c>
      <c r="AH4" s="5">
        <v>1.91</v>
      </c>
      <c r="AI4" s="5">
        <v>1.91</v>
      </c>
      <c r="AJ4" s="5">
        <v>1.9</v>
      </c>
      <c r="AK4" s="5">
        <v>1.573</v>
      </c>
      <c r="AL4" s="5">
        <v>1.55</v>
      </c>
      <c r="AM4" s="5">
        <v>1.552</v>
      </c>
      <c r="AN4" s="5">
        <v>1.55</v>
      </c>
      <c r="AO4" s="5">
        <v>1.551</v>
      </c>
      <c r="AP4" s="5">
        <v>1.38</v>
      </c>
    </row>
    <row r="5">
      <c r="B5" s="4" t="s">
        <v>43</v>
      </c>
      <c r="C5" s="6">
        <f t="shared" ref="C5:AP5" si="1">C4/1.91</f>
        <v>0.5418848168</v>
      </c>
      <c r="D5" s="6">
        <f t="shared" si="1"/>
        <v>0.5560209424</v>
      </c>
      <c r="E5" s="6">
        <f t="shared" si="1"/>
        <v>0.554973822</v>
      </c>
      <c r="F5" s="6">
        <f t="shared" si="1"/>
        <v>0.6020942408</v>
      </c>
      <c r="G5" s="6">
        <f t="shared" si="1"/>
        <v>0.7539267016</v>
      </c>
      <c r="H5" s="6">
        <f t="shared" si="1"/>
        <v>0.7696335079</v>
      </c>
      <c r="I5" s="6">
        <f t="shared" si="1"/>
        <v>0.7722513089</v>
      </c>
      <c r="J5" s="6">
        <f t="shared" si="1"/>
        <v>0.7712041885</v>
      </c>
      <c r="K5" s="6">
        <f t="shared" si="1"/>
        <v>0.8219895288</v>
      </c>
      <c r="L5" s="6">
        <f t="shared" si="1"/>
        <v>0.8219895288</v>
      </c>
      <c r="M5" s="6">
        <f t="shared" si="1"/>
        <v>0.9895287958</v>
      </c>
      <c r="N5" s="6">
        <f t="shared" si="1"/>
        <v>0.835078534</v>
      </c>
      <c r="O5" s="6">
        <f t="shared" si="1"/>
        <v>0.8167539267</v>
      </c>
      <c r="P5" s="6">
        <f t="shared" si="1"/>
        <v>0.8230366492</v>
      </c>
      <c r="Q5" s="6">
        <f t="shared" si="1"/>
        <v>0.9738219895</v>
      </c>
      <c r="R5" s="6">
        <f t="shared" si="1"/>
        <v>0.8219895288</v>
      </c>
      <c r="S5" s="6">
        <f t="shared" si="1"/>
        <v>0.6623036649</v>
      </c>
      <c r="T5" s="6">
        <f t="shared" si="1"/>
        <v>0.8219895288</v>
      </c>
      <c r="U5" s="6">
        <f t="shared" si="1"/>
        <v>0.8219895288</v>
      </c>
      <c r="V5" s="6" t="str">
        <f t="shared" si="1"/>
        <v>#VALUE!</v>
      </c>
      <c r="W5" s="6">
        <f t="shared" si="1"/>
        <v>0.8235602094</v>
      </c>
      <c r="X5" s="6">
        <f t="shared" si="1"/>
        <v>0.8204188482</v>
      </c>
      <c r="Y5" s="6">
        <f t="shared" si="1"/>
        <v>0.9827225131</v>
      </c>
      <c r="Z5" s="6">
        <f t="shared" si="1"/>
        <v>0.9916230366</v>
      </c>
      <c r="AA5" s="6">
        <f t="shared" si="1"/>
        <v>0.8120418848</v>
      </c>
      <c r="AB5" s="6">
        <f t="shared" si="1"/>
        <v>0.812565445</v>
      </c>
      <c r="AC5" s="6">
        <f t="shared" si="1"/>
        <v>0.812565445</v>
      </c>
      <c r="AD5" s="6">
        <f t="shared" si="1"/>
        <v>0.8162303665</v>
      </c>
      <c r="AE5" s="6">
        <f t="shared" si="1"/>
        <v>0</v>
      </c>
      <c r="AF5" s="6">
        <f t="shared" si="1"/>
        <v>0.9958115183</v>
      </c>
      <c r="AG5" s="6">
        <f t="shared" si="1"/>
        <v>1</v>
      </c>
      <c r="AH5" s="6">
        <f t="shared" si="1"/>
        <v>1</v>
      </c>
      <c r="AI5" s="6">
        <f t="shared" si="1"/>
        <v>1</v>
      </c>
      <c r="AJ5" s="6">
        <f t="shared" si="1"/>
        <v>0.9947643979</v>
      </c>
      <c r="AK5" s="6">
        <f t="shared" si="1"/>
        <v>0.8235602094</v>
      </c>
      <c r="AL5" s="6">
        <f t="shared" si="1"/>
        <v>0.8115183246</v>
      </c>
      <c r="AM5" s="6">
        <f t="shared" si="1"/>
        <v>0.812565445</v>
      </c>
      <c r="AN5" s="6">
        <f t="shared" si="1"/>
        <v>0.8115183246</v>
      </c>
      <c r="AO5" s="6">
        <f t="shared" si="1"/>
        <v>0.8120418848</v>
      </c>
      <c r="AP5" s="6">
        <f t="shared" si="1"/>
        <v>0.722513089</v>
      </c>
    </row>
    <row r="8">
      <c r="A8" s="1" t="s">
        <v>44</v>
      </c>
      <c r="B8" s="2">
        <v>32.0</v>
      </c>
      <c r="C8" s="2" t="s">
        <v>45</v>
      </c>
      <c r="D8" s="2" t="s">
        <v>46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50</v>
      </c>
      <c r="J8" s="2" t="s">
        <v>51</v>
      </c>
      <c r="K8" s="2" t="s">
        <v>29</v>
      </c>
      <c r="L8" s="2" t="s">
        <v>52</v>
      </c>
      <c r="M8" s="2" t="s">
        <v>53</v>
      </c>
      <c r="N8" s="2" t="s">
        <v>54</v>
      </c>
      <c r="O8" s="2" t="s">
        <v>55</v>
      </c>
      <c r="P8" s="2" t="s">
        <v>56</v>
      </c>
      <c r="Q8" s="2" t="s">
        <v>57</v>
      </c>
      <c r="R8" s="2" t="s">
        <v>58</v>
      </c>
      <c r="S8" s="2" t="s">
        <v>59</v>
      </c>
      <c r="T8" s="2" t="s">
        <v>26</v>
      </c>
      <c r="U8" s="2" t="s">
        <v>27</v>
      </c>
      <c r="V8" s="2" t="s">
        <v>28</v>
      </c>
      <c r="W8" s="2" t="s">
        <v>60</v>
      </c>
      <c r="X8" s="2" t="s">
        <v>61</v>
      </c>
      <c r="Y8" s="2" t="s">
        <v>62</v>
      </c>
      <c r="Z8" s="2" t="s">
        <v>42</v>
      </c>
      <c r="AA8" s="2" t="s">
        <v>63</v>
      </c>
      <c r="AB8" s="2" t="s">
        <v>64</v>
      </c>
      <c r="AC8" s="2" t="s">
        <v>65</v>
      </c>
      <c r="AD8" s="2" t="s">
        <v>66</v>
      </c>
      <c r="AE8" s="2" t="s">
        <v>67</v>
      </c>
      <c r="AF8" s="2" t="s">
        <v>68</v>
      </c>
      <c r="AG8" s="2" t="s">
        <v>69</v>
      </c>
      <c r="AH8" s="2" t="s">
        <v>70</v>
      </c>
    </row>
    <row r="9">
      <c r="B9" s="3"/>
      <c r="C9" s="2">
        <v>1.0</v>
      </c>
      <c r="D9" s="2">
        <v>2.0</v>
      </c>
      <c r="E9" s="2">
        <v>3.0</v>
      </c>
      <c r="F9" s="2">
        <v>4.0</v>
      </c>
      <c r="G9" s="2">
        <v>5.0</v>
      </c>
      <c r="H9" s="2">
        <v>6.0</v>
      </c>
      <c r="I9" s="2">
        <v>7.0</v>
      </c>
      <c r="J9" s="2">
        <v>8.0</v>
      </c>
      <c r="K9" s="2">
        <v>9.0</v>
      </c>
      <c r="L9" s="2">
        <v>10.0</v>
      </c>
      <c r="M9" s="2">
        <v>11.0</v>
      </c>
      <c r="N9" s="2">
        <v>12.0</v>
      </c>
      <c r="O9" s="2">
        <v>13.0</v>
      </c>
      <c r="P9" s="2">
        <v>14.0</v>
      </c>
      <c r="Q9" s="2">
        <v>15.0</v>
      </c>
      <c r="R9" s="2">
        <v>16.0</v>
      </c>
      <c r="S9" s="2">
        <v>17.0</v>
      </c>
      <c r="T9" s="2">
        <v>18.0</v>
      </c>
      <c r="U9" s="2">
        <v>19.0</v>
      </c>
      <c r="V9" s="2">
        <v>20.0</v>
      </c>
      <c r="W9" s="2">
        <v>21.0</v>
      </c>
      <c r="X9" s="2">
        <v>22.0</v>
      </c>
      <c r="Y9" s="2">
        <v>23.0</v>
      </c>
      <c r="Z9" s="2">
        <v>24.0</v>
      </c>
      <c r="AA9" s="2">
        <v>25.0</v>
      </c>
      <c r="AB9" s="2">
        <v>26.0</v>
      </c>
      <c r="AC9" s="2">
        <v>27.0</v>
      </c>
      <c r="AD9" s="2">
        <v>28.0</v>
      </c>
      <c r="AE9" s="2">
        <v>29.0</v>
      </c>
      <c r="AF9" s="2">
        <v>30.0</v>
      </c>
      <c r="AG9" s="2">
        <v>31.0</v>
      </c>
      <c r="AH9" s="2">
        <v>32.0</v>
      </c>
    </row>
    <row r="10">
      <c r="B10" s="4" t="s">
        <v>41</v>
      </c>
      <c r="C10" s="5">
        <v>0.0</v>
      </c>
      <c r="D10" s="5">
        <v>1.339</v>
      </c>
      <c r="E10" s="5">
        <v>1.339</v>
      </c>
      <c r="F10" s="5">
        <v>1.341</v>
      </c>
      <c r="G10" s="5">
        <v>1.349</v>
      </c>
      <c r="H10" s="5">
        <v>1.346</v>
      </c>
      <c r="I10" s="5">
        <v>1.348</v>
      </c>
      <c r="J10" s="5">
        <v>1.344</v>
      </c>
      <c r="K10" s="5">
        <v>1.347</v>
      </c>
      <c r="L10" s="5">
        <v>1.375</v>
      </c>
      <c r="M10" s="5">
        <v>1.332</v>
      </c>
      <c r="N10" s="5">
        <v>1.331</v>
      </c>
      <c r="O10" s="5">
        <v>1.296</v>
      </c>
      <c r="P10" s="5">
        <v>1.296</v>
      </c>
      <c r="Q10" s="5">
        <v>1.296</v>
      </c>
      <c r="R10" s="5">
        <v>0.0</v>
      </c>
      <c r="S10" s="5">
        <v>1.297</v>
      </c>
      <c r="T10" s="5">
        <v>1.296</v>
      </c>
      <c r="U10" s="5">
        <v>1.295</v>
      </c>
      <c r="V10" s="5">
        <v>1.295</v>
      </c>
      <c r="W10" s="5">
        <v>1.299</v>
      </c>
      <c r="X10" s="5">
        <v>1.3</v>
      </c>
      <c r="Y10" s="5">
        <v>1.36</v>
      </c>
      <c r="Z10" s="5">
        <v>0.0</v>
      </c>
      <c r="AA10" s="5">
        <v>1.356</v>
      </c>
      <c r="AB10" s="5">
        <v>1.352</v>
      </c>
      <c r="AC10" s="5">
        <v>1.348</v>
      </c>
      <c r="AD10" s="5">
        <v>1.345</v>
      </c>
      <c r="AE10" s="5">
        <v>1.39</v>
      </c>
      <c r="AF10" s="5">
        <v>1.376</v>
      </c>
      <c r="AG10" s="5">
        <v>1.374</v>
      </c>
      <c r="AH10" s="5">
        <v>1.098</v>
      </c>
    </row>
    <row r="11">
      <c r="B11" s="4" t="s">
        <v>43</v>
      </c>
      <c r="C11" s="6">
        <f t="shared" ref="C11:AH11" si="2">C10/1.376</f>
        <v>0</v>
      </c>
      <c r="D11" s="6">
        <f t="shared" si="2"/>
        <v>0.9731104651</v>
      </c>
      <c r="E11" s="6">
        <f t="shared" si="2"/>
        <v>0.9731104651</v>
      </c>
      <c r="F11" s="6">
        <f t="shared" si="2"/>
        <v>0.9745639535</v>
      </c>
      <c r="G11" s="6">
        <f t="shared" si="2"/>
        <v>0.980377907</v>
      </c>
      <c r="H11" s="6">
        <f t="shared" si="2"/>
        <v>0.9781976744</v>
      </c>
      <c r="I11" s="6">
        <f t="shared" si="2"/>
        <v>0.9796511628</v>
      </c>
      <c r="J11" s="6">
        <f t="shared" si="2"/>
        <v>0.976744186</v>
      </c>
      <c r="K11" s="6">
        <f t="shared" si="2"/>
        <v>0.9789244186</v>
      </c>
      <c r="L11" s="6">
        <f t="shared" si="2"/>
        <v>0.9992732558</v>
      </c>
      <c r="M11" s="6">
        <f t="shared" si="2"/>
        <v>0.9680232558</v>
      </c>
      <c r="N11" s="6">
        <f t="shared" si="2"/>
        <v>0.9672965116</v>
      </c>
      <c r="O11" s="6">
        <f t="shared" si="2"/>
        <v>0.9418604651</v>
      </c>
      <c r="P11" s="6">
        <f t="shared" si="2"/>
        <v>0.9418604651</v>
      </c>
      <c r="Q11" s="6">
        <f t="shared" si="2"/>
        <v>0.9418604651</v>
      </c>
      <c r="R11" s="6">
        <f t="shared" si="2"/>
        <v>0</v>
      </c>
      <c r="S11" s="6">
        <f t="shared" si="2"/>
        <v>0.9425872093</v>
      </c>
      <c r="T11" s="6">
        <f t="shared" si="2"/>
        <v>0.9418604651</v>
      </c>
      <c r="U11" s="6">
        <f t="shared" si="2"/>
        <v>0.9411337209</v>
      </c>
      <c r="V11" s="6">
        <f t="shared" si="2"/>
        <v>0.9411337209</v>
      </c>
      <c r="W11" s="6">
        <f t="shared" si="2"/>
        <v>0.9440406977</v>
      </c>
      <c r="X11" s="6">
        <f t="shared" si="2"/>
        <v>0.9447674419</v>
      </c>
      <c r="Y11" s="6">
        <f t="shared" si="2"/>
        <v>0.988372093</v>
      </c>
      <c r="Z11" s="6">
        <f t="shared" si="2"/>
        <v>0</v>
      </c>
      <c r="AA11" s="6">
        <f t="shared" si="2"/>
        <v>0.9854651163</v>
      </c>
      <c r="AB11" s="6">
        <f t="shared" si="2"/>
        <v>0.9825581395</v>
      </c>
      <c r="AC11" s="6">
        <f t="shared" si="2"/>
        <v>0.9796511628</v>
      </c>
      <c r="AD11" s="6">
        <f t="shared" si="2"/>
        <v>0.9774709302</v>
      </c>
      <c r="AE11" s="6">
        <f t="shared" si="2"/>
        <v>1.010174419</v>
      </c>
      <c r="AF11" s="6">
        <f t="shared" si="2"/>
        <v>1</v>
      </c>
      <c r="AG11" s="6">
        <f t="shared" si="2"/>
        <v>0.9985465116</v>
      </c>
      <c r="AH11" s="6">
        <f t="shared" si="2"/>
        <v>0.7979651163</v>
      </c>
    </row>
    <row r="14">
      <c r="A14" s="1" t="s">
        <v>71</v>
      </c>
      <c r="B14" s="2">
        <v>32.0</v>
      </c>
      <c r="C14" s="2" t="s">
        <v>29</v>
      </c>
      <c r="D14" s="2" t="s">
        <v>29</v>
      </c>
      <c r="E14" s="2" t="s">
        <v>53</v>
      </c>
      <c r="F14" s="2" t="s">
        <v>54</v>
      </c>
      <c r="G14" s="2" t="s">
        <v>55</v>
      </c>
      <c r="H14" s="2" t="s">
        <v>56</v>
      </c>
      <c r="I14" s="2" t="s">
        <v>57</v>
      </c>
      <c r="J14" s="2" t="s">
        <v>58</v>
      </c>
      <c r="K14" s="2" t="s">
        <v>59</v>
      </c>
      <c r="L14" s="2" t="s">
        <v>26</v>
      </c>
      <c r="M14" s="2" t="s">
        <v>27</v>
      </c>
      <c r="N14" s="2" t="s">
        <v>28</v>
      </c>
      <c r="O14" s="2" t="s">
        <v>61</v>
      </c>
      <c r="P14" s="2" t="s">
        <v>62</v>
      </c>
      <c r="Q14" s="2" t="s">
        <v>63</v>
      </c>
      <c r="R14" s="2" t="s">
        <v>20</v>
      </c>
      <c r="S14" s="2" t="s">
        <v>64</v>
      </c>
      <c r="T14" s="2" t="s">
        <v>65</v>
      </c>
      <c r="U14" s="2" t="s">
        <v>66</v>
      </c>
      <c r="V14" s="2" t="s">
        <v>67</v>
      </c>
      <c r="W14" s="2" t="s">
        <v>72</v>
      </c>
      <c r="X14" s="2" t="s">
        <v>73</v>
      </c>
      <c r="Y14" s="2" t="s">
        <v>69</v>
      </c>
      <c r="Z14" s="2" t="s">
        <v>70</v>
      </c>
      <c r="AA14" s="2" t="s">
        <v>74</v>
      </c>
      <c r="AB14" s="2" t="s">
        <v>46</v>
      </c>
      <c r="AC14" s="2" t="s">
        <v>75</v>
      </c>
      <c r="AD14" s="2" t="s">
        <v>47</v>
      </c>
      <c r="AE14" s="2" t="s">
        <v>48</v>
      </c>
      <c r="AF14" s="2" t="s">
        <v>76</v>
      </c>
      <c r="AG14" s="2" t="s">
        <v>50</v>
      </c>
      <c r="AH14" s="2" t="s">
        <v>77</v>
      </c>
    </row>
    <row r="15">
      <c r="B15" s="3"/>
      <c r="C15" s="2">
        <v>1.0</v>
      </c>
      <c r="D15" s="2">
        <v>2.0</v>
      </c>
      <c r="E15" s="2">
        <v>3.0</v>
      </c>
      <c r="F15" s="2">
        <v>4.0</v>
      </c>
      <c r="G15" s="2">
        <v>5.0</v>
      </c>
      <c r="H15" s="2">
        <v>6.0</v>
      </c>
      <c r="I15" s="2">
        <v>7.0</v>
      </c>
      <c r="J15" s="2">
        <v>8.0</v>
      </c>
      <c r="K15" s="2">
        <v>9.0</v>
      </c>
      <c r="L15" s="2">
        <v>10.0</v>
      </c>
      <c r="M15" s="2">
        <v>11.0</v>
      </c>
      <c r="N15" s="2">
        <v>12.0</v>
      </c>
      <c r="O15" s="2">
        <v>13.0</v>
      </c>
      <c r="P15" s="2">
        <v>14.0</v>
      </c>
      <c r="Q15" s="2">
        <v>15.0</v>
      </c>
      <c r="R15" s="2">
        <v>16.0</v>
      </c>
      <c r="S15" s="2">
        <v>17.0</v>
      </c>
      <c r="T15" s="2">
        <v>18.0</v>
      </c>
      <c r="U15" s="2">
        <v>19.0</v>
      </c>
      <c r="V15" s="2">
        <v>20.0</v>
      </c>
      <c r="W15" s="2">
        <v>21.0</v>
      </c>
      <c r="X15" s="2">
        <v>22.0</v>
      </c>
      <c r="Y15" s="2">
        <v>23.0</v>
      </c>
      <c r="Z15" s="2">
        <v>24.0</v>
      </c>
      <c r="AA15" s="2">
        <v>25.0</v>
      </c>
      <c r="AB15" s="2">
        <v>26.0</v>
      </c>
      <c r="AC15" s="2">
        <v>27.0</v>
      </c>
      <c r="AD15" s="2">
        <v>28.0</v>
      </c>
      <c r="AE15" s="2">
        <v>29.0</v>
      </c>
      <c r="AF15" s="2">
        <v>30.0</v>
      </c>
      <c r="AG15" s="2">
        <v>31.0</v>
      </c>
      <c r="AH15" s="2">
        <v>32.0</v>
      </c>
    </row>
    <row r="16">
      <c r="B16" s="4" t="s">
        <v>41</v>
      </c>
      <c r="C16" s="5">
        <v>0.0</v>
      </c>
      <c r="D16" s="5">
        <v>0.0</v>
      </c>
      <c r="E16" s="5">
        <v>0.631</v>
      </c>
      <c r="F16" s="5">
        <v>0.63</v>
      </c>
      <c r="G16" s="5">
        <v>0.63</v>
      </c>
      <c r="H16" s="5">
        <v>0.631</v>
      </c>
      <c r="I16" s="5">
        <v>0.631</v>
      </c>
      <c r="J16" s="5">
        <v>0.63</v>
      </c>
      <c r="K16" s="5">
        <v>0.623</v>
      </c>
      <c r="L16" s="5">
        <v>0.622</v>
      </c>
      <c r="M16" s="5">
        <v>0.623</v>
      </c>
      <c r="N16" s="5">
        <v>0.622</v>
      </c>
      <c r="O16" s="5">
        <v>0.66</v>
      </c>
      <c r="P16" s="5">
        <v>0.66</v>
      </c>
      <c r="Q16" s="5">
        <v>0.66</v>
      </c>
      <c r="R16" s="5">
        <v>0.0</v>
      </c>
      <c r="S16" s="5">
        <v>0.661</v>
      </c>
      <c r="T16" s="5">
        <v>0.661</v>
      </c>
      <c r="U16" s="5">
        <v>0.661</v>
      </c>
      <c r="V16" s="5">
        <v>0.661</v>
      </c>
      <c r="W16" s="5">
        <v>0.661</v>
      </c>
      <c r="X16" s="5">
        <v>0.62</v>
      </c>
      <c r="Y16" s="5">
        <v>0.624</v>
      </c>
      <c r="Z16" s="5">
        <v>0.622</v>
      </c>
      <c r="AA16" s="5">
        <v>0.631</v>
      </c>
      <c r="AB16" s="5">
        <v>0.632</v>
      </c>
      <c r="AC16" s="5">
        <v>0.631</v>
      </c>
      <c r="AD16" s="5">
        <v>0.631</v>
      </c>
      <c r="AE16" s="5">
        <v>0.63</v>
      </c>
      <c r="AF16" s="5">
        <v>0.627</v>
      </c>
      <c r="AG16" s="5">
        <v>0.63</v>
      </c>
      <c r="AH16" s="5">
        <v>0.487</v>
      </c>
    </row>
    <row r="17">
      <c r="B17" s="4" t="s">
        <v>43</v>
      </c>
      <c r="C17" s="6">
        <f t="shared" ref="C17:AH17" si="3">C16/0.661</f>
        <v>0</v>
      </c>
      <c r="D17" s="6">
        <f t="shared" si="3"/>
        <v>0</v>
      </c>
      <c r="E17" s="6">
        <f t="shared" si="3"/>
        <v>0.9546142209</v>
      </c>
      <c r="F17" s="6">
        <f t="shared" si="3"/>
        <v>0.9531013616</v>
      </c>
      <c r="G17" s="6">
        <f t="shared" si="3"/>
        <v>0.9531013616</v>
      </c>
      <c r="H17" s="6">
        <f t="shared" si="3"/>
        <v>0.9546142209</v>
      </c>
      <c r="I17" s="6">
        <f t="shared" si="3"/>
        <v>0.9546142209</v>
      </c>
      <c r="J17" s="6">
        <f t="shared" si="3"/>
        <v>0.9531013616</v>
      </c>
      <c r="K17" s="6">
        <f t="shared" si="3"/>
        <v>0.9425113464</v>
      </c>
      <c r="L17" s="6">
        <f t="shared" si="3"/>
        <v>0.9409984871</v>
      </c>
      <c r="M17" s="6">
        <f t="shared" si="3"/>
        <v>0.9425113464</v>
      </c>
      <c r="N17" s="6">
        <f t="shared" si="3"/>
        <v>0.9409984871</v>
      </c>
      <c r="O17" s="6">
        <f t="shared" si="3"/>
        <v>0.9984871407</v>
      </c>
      <c r="P17" s="6">
        <f t="shared" si="3"/>
        <v>0.9984871407</v>
      </c>
      <c r="Q17" s="6">
        <f t="shared" si="3"/>
        <v>0.9984871407</v>
      </c>
      <c r="R17" s="6">
        <f t="shared" si="3"/>
        <v>0</v>
      </c>
      <c r="S17" s="6">
        <f t="shared" si="3"/>
        <v>1</v>
      </c>
      <c r="T17" s="6">
        <f t="shared" si="3"/>
        <v>1</v>
      </c>
      <c r="U17" s="6">
        <f t="shared" si="3"/>
        <v>1</v>
      </c>
      <c r="V17" s="6">
        <f t="shared" si="3"/>
        <v>1</v>
      </c>
      <c r="W17" s="6">
        <f t="shared" si="3"/>
        <v>1</v>
      </c>
      <c r="X17" s="6">
        <f t="shared" si="3"/>
        <v>0.9379727685</v>
      </c>
      <c r="Y17" s="6">
        <f t="shared" si="3"/>
        <v>0.9440242057</v>
      </c>
      <c r="Z17" s="6">
        <f t="shared" si="3"/>
        <v>0.9409984871</v>
      </c>
      <c r="AA17" s="6">
        <f t="shared" si="3"/>
        <v>0.9546142209</v>
      </c>
      <c r="AB17" s="6">
        <f t="shared" si="3"/>
        <v>0.9561270802</v>
      </c>
      <c r="AC17" s="6">
        <f t="shared" si="3"/>
        <v>0.9546142209</v>
      </c>
      <c r="AD17" s="6">
        <f t="shared" si="3"/>
        <v>0.9546142209</v>
      </c>
      <c r="AE17" s="6">
        <f t="shared" si="3"/>
        <v>0.9531013616</v>
      </c>
      <c r="AF17" s="6">
        <f t="shared" si="3"/>
        <v>0.9485627837</v>
      </c>
      <c r="AG17" s="6">
        <f t="shared" si="3"/>
        <v>0.9531013616</v>
      </c>
      <c r="AH17" s="6">
        <f t="shared" si="3"/>
        <v>0.7367624811</v>
      </c>
    </row>
    <row r="20">
      <c r="A20" s="1" t="s">
        <v>78</v>
      </c>
      <c r="B20" s="2">
        <v>18.0</v>
      </c>
      <c r="C20" s="2" t="s">
        <v>55</v>
      </c>
      <c r="D20" s="2" t="s">
        <v>58</v>
      </c>
      <c r="E20" s="2" t="s">
        <v>59</v>
      </c>
      <c r="F20" s="2" t="s">
        <v>26</v>
      </c>
      <c r="G20" s="2" t="s">
        <v>27</v>
      </c>
      <c r="H20" s="2" t="s">
        <v>28</v>
      </c>
      <c r="I20" s="2" t="s">
        <v>79</v>
      </c>
      <c r="J20" s="2" t="s">
        <v>20</v>
      </c>
      <c r="K20" s="2" t="s">
        <v>80</v>
      </c>
      <c r="L20" s="2" t="s">
        <v>81</v>
      </c>
      <c r="M20" s="2" t="s">
        <v>48</v>
      </c>
      <c r="N20" s="2" t="s">
        <v>61</v>
      </c>
      <c r="O20" s="2" t="s">
        <v>62</v>
      </c>
      <c r="P20" s="2" t="s">
        <v>63</v>
      </c>
      <c r="Q20" s="2" t="s">
        <v>64</v>
      </c>
      <c r="R20" s="2" t="s">
        <v>57</v>
      </c>
      <c r="S20" s="2" t="s">
        <v>56</v>
      </c>
      <c r="T20" s="2" t="s">
        <v>51</v>
      </c>
    </row>
    <row r="21" ht="15.75" customHeight="1">
      <c r="B21" s="3"/>
      <c r="C21" s="2">
        <v>1.0</v>
      </c>
      <c r="D21" s="2">
        <v>2.0</v>
      </c>
      <c r="E21" s="2">
        <v>3.0</v>
      </c>
      <c r="F21" s="2">
        <v>4.0</v>
      </c>
      <c r="G21" s="2">
        <v>5.0</v>
      </c>
      <c r="H21" s="2">
        <v>6.0</v>
      </c>
      <c r="I21" s="2">
        <v>7.0</v>
      </c>
      <c r="J21" s="2">
        <v>8.0</v>
      </c>
      <c r="K21" s="2">
        <v>9.0</v>
      </c>
      <c r="L21" s="2">
        <v>10.0</v>
      </c>
      <c r="M21" s="2">
        <v>11.0</v>
      </c>
      <c r="N21" s="2">
        <v>12.0</v>
      </c>
      <c r="O21" s="2">
        <v>13.0</v>
      </c>
      <c r="P21" s="2">
        <v>14.0</v>
      </c>
      <c r="Q21" s="2">
        <v>15.0</v>
      </c>
      <c r="R21" s="2">
        <v>16.0</v>
      </c>
      <c r="S21" s="2">
        <v>17.0</v>
      </c>
      <c r="T21" s="2">
        <v>18.0</v>
      </c>
    </row>
    <row r="22" ht="15.75" customHeight="1">
      <c r="B22" s="4" t="s">
        <v>41</v>
      </c>
      <c r="C22" s="5">
        <v>1.518</v>
      </c>
      <c r="D22" s="5">
        <v>1.518</v>
      </c>
      <c r="E22" s="5">
        <v>1.494</v>
      </c>
      <c r="F22" s="5">
        <v>1.494</v>
      </c>
      <c r="G22" s="5">
        <v>1.495</v>
      </c>
      <c r="H22" s="5">
        <v>1.427</v>
      </c>
      <c r="I22" s="5">
        <v>1.494</v>
      </c>
      <c r="J22" s="5">
        <v>0.0</v>
      </c>
      <c r="K22" s="5">
        <v>1.717</v>
      </c>
      <c r="L22" s="5">
        <v>1.428</v>
      </c>
      <c r="M22" s="5">
        <v>1.421</v>
      </c>
      <c r="N22" s="5">
        <v>0.777</v>
      </c>
      <c r="O22" s="5">
        <v>0.778</v>
      </c>
      <c r="P22" s="5">
        <v>0.785</v>
      </c>
      <c r="Q22" s="5">
        <v>0.78</v>
      </c>
      <c r="R22" s="5">
        <v>1.488</v>
      </c>
      <c r="S22" s="5">
        <v>1.489</v>
      </c>
      <c r="T22" s="5">
        <v>0.703</v>
      </c>
    </row>
    <row r="23" ht="15.75" customHeight="1">
      <c r="B23" s="4" t="s">
        <v>43</v>
      </c>
      <c r="C23" s="6">
        <f t="shared" ref="C23:T23" si="4">C22/1.717</f>
        <v>0.8841001747</v>
      </c>
      <c r="D23" s="6">
        <f t="shared" si="4"/>
        <v>0.8841001747</v>
      </c>
      <c r="E23" s="6">
        <f t="shared" si="4"/>
        <v>0.8701223063</v>
      </c>
      <c r="F23" s="6">
        <f t="shared" si="4"/>
        <v>0.8701223063</v>
      </c>
      <c r="G23" s="6">
        <f t="shared" si="4"/>
        <v>0.8707047175</v>
      </c>
      <c r="H23" s="6">
        <f t="shared" si="4"/>
        <v>0.8311007571</v>
      </c>
      <c r="I23" s="6">
        <f t="shared" si="4"/>
        <v>0.8701223063</v>
      </c>
      <c r="J23" s="6">
        <f t="shared" si="4"/>
        <v>0</v>
      </c>
      <c r="K23" s="6">
        <f t="shared" si="4"/>
        <v>1</v>
      </c>
      <c r="L23" s="6">
        <f t="shared" si="4"/>
        <v>0.8316831683</v>
      </c>
      <c r="M23" s="6">
        <f t="shared" si="4"/>
        <v>0.82760629</v>
      </c>
      <c r="N23" s="6">
        <f t="shared" si="4"/>
        <v>0.4525334886</v>
      </c>
      <c r="O23" s="6">
        <f t="shared" si="4"/>
        <v>0.4531158998</v>
      </c>
      <c r="P23" s="6">
        <f t="shared" si="4"/>
        <v>0.4571927781</v>
      </c>
      <c r="Q23" s="6">
        <f t="shared" si="4"/>
        <v>0.4542807222</v>
      </c>
      <c r="R23" s="6">
        <f t="shared" si="4"/>
        <v>0.8666278393</v>
      </c>
      <c r="S23" s="6">
        <f t="shared" si="4"/>
        <v>0.8672102504</v>
      </c>
      <c r="T23" s="6">
        <f t="shared" si="4"/>
        <v>0.4094350612</v>
      </c>
    </row>
    <row r="24" ht="15.75" customHeight="1"/>
    <row r="25" ht="15.75" customHeight="1"/>
    <row r="26" ht="15.75" customHeight="1">
      <c r="A26" s="7" t="s">
        <v>82</v>
      </c>
      <c r="B26" s="8">
        <v>16.0</v>
      </c>
      <c r="C26" s="8" t="s">
        <v>83</v>
      </c>
      <c r="D26" s="8" t="s">
        <v>27</v>
      </c>
      <c r="E26" s="8" t="s">
        <v>84</v>
      </c>
      <c r="F26" s="8" t="s">
        <v>26</v>
      </c>
      <c r="G26" s="8" t="s">
        <v>85</v>
      </c>
      <c r="H26" s="8" t="s">
        <v>59</v>
      </c>
      <c r="I26" s="8" t="s">
        <v>86</v>
      </c>
      <c r="J26" s="8" t="s">
        <v>42</v>
      </c>
      <c r="K26" s="8" t="s">
        <v>87</v>
      </c>
      <c r="L26" s="8" t="s">
        <v>58</v>
      </c>
      <c r="M26" s="8" t="s">
        <v>88</v>
      </c>
      <c r="N26" s="8" t="s">
        <v>57</v>
      </c>
      <c r="O26" s="8" t="s">
        <v>89</v>
      </c>
      <c r="P26" s="8" t="s">
        <v>56</v>
      </c>
      <c r="Q26" s="8" t="s">
        <v>90</v>
      </c>
      <c r="R26" s="8" t="s">
        <v>51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ht="15.75" customHeight="1">
      <c r="A27" s="9"/>
      <c r="B27" s="10"/>
      <c r="C27" s="8">
        <v>1.0</v>
      </c>
      <c r="D27" s="8">
        <v>2.0</v>
      </c>
      <c r="E27" s="8">
        <v>3.0</v>
      </c>
      <c r="F27" s="8">
        <v>4.0</v>
      </c>
      <c r="G27" s="8">
        <v>5.0</v>
      </c>
      <c r="H27" s="8">
        <v>6.0</v>
      </c>
      <c r="I27" s="8">
        <v>7.0</v>
      </c>
      <c r="J27" s="8">
        <v>8.0</v>
      </c>
      <c r="K27" s="8">
        <v>9.0</v>
      </c>
      <c r="L27" s="8">
        <v>10.0</v>
      </c>
      <c r="M27" s="8">
        <v>11.0</v>
      </c>
      <c r="N27" s="8">
        <v>12.0</v>
      </c>
      <c r="O27" s="8">
        <v>13.0</v>
      </c>
      <c r="P27" s="8">
        <v>14.0</v>
      </c>
      <c r="Q27" s="8">
        <v>15.0</v>
      </c>
      <c r="R27" s="8">
        <v>16.0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ht="15.75" customHeight="1">
      <c r="A28" s="9"/>
      <c r="B28" s="11" t="s">
        <v>41</v>
      </c>
      <c r="C28" s="12">
        <v>0.655</v>
      </c>
      <c r="D28" s="12">
        <v>0.653</v>
      </c>
      <c r="E28" s="12">
        <v>0.6</v>
      </c>
      <c r="F28" s="12">
        <v>0.654</v>
      </c>
      <c r="G28" s="12">
        <v>0.6</v>
      </c>
      <c r="H28" s="12">
        <v>0.653</v>
      </c>
      <c r="I28" s="12">
        <v>0.6</v>
      </c>
      <c r="J28" s="12">
        <v>0.0</v>
      </c>
      <c r="K28" s="12">
        <v>0.604</v>
      </c>
      <c r="L28" s="12">
        <v>0.653</v>
      </c>
      <c r="M28" s="12">
        <v>0.602</v>
      </c>
      <c r="N28" s="12">
        <v>0.653</v>
      </c>
      <c r="O28" s="12">
        <v>0.602</v>
      </c>
      <c r="P28" s="12">
        <v>0.653</v>
      </c>
      <c r="Q28" s="12">
        <v>0.657</v>
      </c>
      <c r="R28" s="12">
        <v>0.493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ht="15.75" customHeight="1">
      <c r="A29" s="9"/>
      <c r="B29" s="11" t="s">
        <v>43</v>
      </c>
      <c r="C29" s="13">
        <f t="shared" ref="C29:R29" si="5">C28/0.657</f>
        <v>0.99695586</v>
      </c>
      <c r="D29" s="13">
        <f t="shared" si="5"/>
        <v>0.9939117199</v>
      </c>
      <c r="E29" s="13">
        <f t="shared" si="5"/>
        <v>0.9132420091</v>
      </c>
      <c r="F29" s="13">
        <f t="shared" si="5"/>
        <v>0.99543379</v>
      </c>
      <c r="G29" s="13">
        <f t="shared" si="5"/>
        <v>0.9132420091</v>
      </c>
      <c r="H29" s="13">
        <f t="shared" si="5"/>
        <v>0.9939117199</v>
      </c>
      <c r="I29" s="13">
        <f t="shared" si="5"/>
        <v>0.9132420091</v>
      </c>
      <c r="J29" s="13">
        <f t="shared" si="5"/>
        <v>0</v>
      </c>
      <c r="K29" s="13">
        <f t="shared" si="5"/>
        <v>0.9193302892</v>
      </c>
      <c r="L29" s="13">
        <f t="shared" si="5"/>
        <v>0.9939117199</v>
      </c>
      <c r="M29" s="13">
        <f t="shared" si="5"/>
        <v>0.9162861492</v>
      </c>
      <c r="N29" s="13">
        <f t="shared" si="5"/>
        <v>0.9939117199</v>
      </c>
      <c r="O29" s="13">
        <f t="shared" si="5"/>
        <v>0.9162861492</v>
      </c>
      <c r="P29" s="13">
        <f t="shared" si="5"/>
        <v>0.9939117199</v>
      </c>
      <c r="Q29" s="13">
        <f t="shared" si="5"/>
        <v>1</v>
      </c>
      <c r="R29" s="13">
        <f t="shared" si="5"/>
        <v>0.7503805175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ht="15.75" customHeight="1"/>
    <row r="31" ht="15.75" customHeight="1"/>
    <row r="32" ht="15.75" customHeight="1">
      <c r="A32" s="1" t="s">
        <v>91</v>
      </c>
      <c r="B32" s="2">
        <v>16.0</v>
      </c>
      <c r="C32" s="2" t="s">
        <v>92</v>
      </c>
      <c r="D32" s="2" t="s">
        <v>93</v>
      </c>
      <c r="E32" s="2" t="s">
        <v>94</v>
      </c>
      <c r="F32" s="2" t="s">
        <v>95</v>
      </c>
      <c r="G32" s="2" t="s">
        <v>96</v>
      </c>
      <c r="H32" s="2" t="s">
        <v>97</v>
      </c>
      <c r="I32" s="2" t="s">
        <v>42</v>
      </c>
      <c r="J32" s="2" t="s">
        <v>98</v>
      </c>
      <c r="K32" s="2" t="s">
        <v>99</v>
      </c>
      <c r="L32" s="2" t="s">
        <v>100</v>
      </c>
      <c r="M32" s="2" t="s">
        <v>101</v>
      </c>
      <c r="N32" s="2" t="s">
        <v>102</v>
      </c>
      <c r="O32" s="2" t="s">
        <v>103</v>
      </c>
      <c r="P32" s="2" t="s">
        <v>104</v>
      </c>
      <c r="Q32" s="2" t="s">
        <v>105</v>
      </c>
      <c r="R32" s="2" t="s">
        <v>106</v>
      </c>
    </row>
    <row r="33" ht="15.75" customHeight="1">
      <c r="B33" s="3"/>
      <c r="C33" s="2">
        <v>1.0</v>
      </c>
      <c r="D33" s="2">
        <v>2.0</v>
      </c>
      <c r="E33" s="2">
        <v>3.0</v>
      </c>
      <c r="F33" s="2">
        <v>4.0</v>
      </c>
      <c r="G33" s="2">
        <v>5.0</v>
      </c>
      <c r="H33" s="2">
        <v>6.0</v>
      </c>
      <c r="I33" s="2">
        <v>7.0</v>
      </c>
      <c r="J33" s="2">
        <v>8.0</v>
      </c>
      <c r="K33" s="2">
        <v>9.0</v>
      </c>
      <c r="L33" s="2">
        <v>10.0</v>
      </c>
      <c r="M33" s="2">
        <v>11.0</v>
      </c>
      <c r="N33" s="2">
        <v>12.0</v>
      </c>
      <c r="O33" s="2">
        <v>13.0</v>
      </c>
      <c r="P33" s="2">
        <v>14.0</v>
      </c>
      <c r="Q33" s="2">
        <v>15.0</v>
      </c>
      <c r="R33" s="2">
        <v>16.0</v>
      </c>
    </row>
    <row r="34" ht="15.75" customHeight="1">
      <c r="B34" s="4" t="s">
        <v>41</v>
      </c>
      <c r="C34" s="5">
        <v>0.725</v>
      </c>
      <c r="D34" s="5">
        <v>0.725</v>
      </c>
      <c r="E34" s="5">
        <v>0.674</v>
      </c>
      <c r="F34" s="5">
        <v>0.716</v>
      </c>
      <c r="G34" s="5">
        <v>0.62</v>
      </c>
      <c r="H34" s="5">
        <v>0.664</v>
      </c>
      <c r="I34" s="5">
        <v>0.0</v>
      </c>
      <c r="J34" s="5">
        <v>0.59</v>
      </c>
      <c r="K34" s="5">
        <v>1.465</v>
      </c>
      <c r="L34" s="5">
        <v>1.472</v>
      </c>
      <c r="M34" s="5">
        <v>0.589</v>
      </c>
      <c r="N34" s="5">
        <v>0.598</v>
      </c>
      <c r="O34" s="5">
        <v>1.317</v>
      </c>
      <c r="P34" s="5">
        <v>0.568</v>
      </c>
      <c r="Q34" s="5">
        <v>0.726</v>
      </c>
      <c r="R34" s="5">
        <v>0.727</v>
      </c>
    </row>
    <row r="35" ht="15.75" customHeight="1">
      <c r="B35" s="4" t="s">
        <v>43</v>
      </c>
      <c r="C35" s="6">
        <f t="shared" ref="C35:R35" si="6">C34/1.472</f>
        <v>0.4925271739</v>
      </c>
      <c r="D35" s="6">
        <f t="shared" si="6"/>
        <v>0.4925271739</v>
      </c>
      <c r="E35" s="6">
        <f t="shared" si="6"/>
        <v>0.4578804348</v>
      </c>
      <c r="F35" s="6">
        <f t="shared" si="6"/>
        <v>0.4864130435</v>
      </c>
      <c r="G35" s="6">
        <f t="shared" si="6"/>
        <v>0.4211956522</v>
      </c>
      <c r="H35" s="6">
        <f t="shared" si="6"/>
        <v>0.4510869565</v>
      </c>
      <c r="I35" s="6">
        <f t="shared" si="6"/>
        <v>0</v>
      </c>
      <c r="J35" s="6">
        <f t="shared" si="6"/>
        <v>0.4008152174</v>
      </c>
      <c r="K35" s="6">
        <f t="shared" si="6"/>
        <v>0.9952445652</v>
      </c>
      <c r="L35" s="6">
        <f t="shared" si="6"/>
        <v>1</v>
      </c>
      <c r="M35" s="6">
        <f t="shared" si="6"/>
        <v>0.4001358696</v>
      </c>
      <c r="N35" s="6">
        <f t="shared" si="6"/>
        <v>0.40625</v>
      </c>
      <c r="O35" s="6">
        <f t="shared" si="6"/>
        <v>0.894701087</v>
      </c>
      <c r="P35" s="6">
        <f t="shared" si="6"/>
        <v>0.3858695652</v>
      </c>
      <c r="Q35" s="6">
        <f t="shared" si="6"/>
        <v>0.4932065217</v>
      </c>
      <c r="R35" s="6">
        <f t="shared" si="6"/>
        <v>0.4938858696</v>
      </c>
    </row>
    <row r="36" ht="15.75" customHeight="1"/>
    <row r="37" ht="15.75" customHeight="1"/>
    <row r="38" ht="15.75" customHeight="1">
      <c r="A38" s="7" t="s">
        <v>107</v>
      </c>
      <c r="B38" s="8">
        <v>16.0</v>
      </c>
      <c r="C38" s="8" t="s">
        <v>108</v>
      </c>
      <c r="D38" s="8" t="s">
        <v>109</v>
      </c>
      <c r="E38" s="8" t="s">
        <v>110</v>
      </c>
      <c r="F38" s="8" t="s">
        <v>111</v>
      </c>
      <c r="G38" s="8" t="s">
        <v>112</v>
      </c>
      <c r="H38" s="8" t="s">
        <v>113</v>
      </c>
      <c r="I38" s="8" t="s">
        <v>114</v>
      </c>
      <c r="J38" s="8" t="s">
        <v>42</v>
      </c>
      <c r="K38" s="8" t="s">
        <v>115</v>
      </c>
      <c r="L38" s="8" t="s">
        <v>116</v>
      </c>
      <c r="M38" s="8" t="s">
        <v>117</v>
      </c>
      <c r="N38" s="8" t="s">
        <v>118</v>
      </c>
      <c r="O38" s="8" t="s">
        <v>119</v>
      </c>
      <c r="P38" s="8" t="s">
        <v>120</v>
      </c>
      <c r="Q38" s="8" t="s">
        <v>121</v>
      </c>
      <c r="R38" s="8" t="s">
        <v>102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ht="15.75" customHeight="1">
      <c r="A39" s="9"/>
      <c r="B39" s="10"/>
      <c r="C39" s="8">
        <v>1.0</v>
      </c>
      <c r="D39" s="8">
        <v>2.0</v>
      </c>
      <c r="E39" s="8">
        <v>3.0</v>
      </c>
      <c r="F39" s="8">
        <v>4.0</v>
      </c>
      <c r="G39" s="8">
        <v>5.0</v>
      </c>
      <c r="H39" s="8">
        <v>6.0</v>
      </c>
      <c r="I39" s="8">
        <v>7.0</v>
      </c>
      <c r="J39" s="8">
        <v>8.0</v>
      </c>
      <c r="K39" s="8">
        <v>9.0</v>
      </c>
      <c r="L39" s="8">
        <v>10.0</v>
      </c>
      <c r="M39" s="8">
        <v>11.0</v>
      </c>
      <c r="N39" s="8">
        <v>12.0</v>
      </c>
      <c r="O39" s="8">
        <v>13.0</v>
      </c>
      <c r="P39" s="8">
        <v>14.0</v>
      </c>
      <c r="Q39" s="8">
        <v>15.0</v>
      </c>
      <c r="R39" s="8">
        <v>16.0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ht="15.75" customHeight="1">
      <c r="A40" s="9"/>
      <c r="B40" s="11" t="s">
        <v>41</v>
      </c>
      <c r="C40" s="12">
        <v>0.587</v>
      </c>
      <c r="D40" s="12">
        <v>0.585</v>
      </c>
      <c r="E40" s="12">
        <v>0.588</v>
      </c>
      <c r="F40" s="12">
        <v>0.674</v>
      </c>
      <c r="G40" s="12">
        <v>0.583</v>
      </c>
      <c r="H40" s="12">
        <v>0.588</v>
      </c>
      <c r="I40" s="12">
        <v>0.673</v>
      </c>
      <c r="J40" s="12">
        <v>0.0</v>
      </c>
      <c r="K40" s="12">
        <v>0.673</v>
      </c>
      <c r="L40" s="12">
        <v>0.595</v>
      </c>
      <c r="M40" s="12">
        <v>0.584</v>
      </c>
      <c r="N40" s="12">
        <v>0.588</v>
      </c>
      <c r="O40" s="12">
        <v>0.673</v>
      </c>
      <c r="P40" s="12">
        <v>0.583</v>
      </c>
      <c r="Q40" s="12">
        <v>0.588</v>
      </c>
      <c r="R40" s="12">
        <v>0.558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ht="15.75" customHeight="1">
      <c r="A41" s="9"/>
      <c r="B41" s="11" t="s">
        <v>43</v>
      </c>
      <c r="C41" s="13">
        <f t="shared" ref="C41:R41" si="7">C40/0.674</f>
        <v>0.8709198813</v>
      </c>
      <c r="D41" s="13">
        <f t="shared" si="7"/>
        <v>0.8679525223</v>
      </c>
      <c r="E41" s="13">
        <f t="shared" si="7"/>
        <v>0.8724035608</v>
      </c>
      <c r="F41" s="13">
        <f t="shared" si="7"/>
        <v>1</v>
      </c>
      <c r="G41" s="13">
        <f t="shared" si="7"/>
        <v>0.8649851632</v>
      </c>
      <c r="H41" s="13">
        <f t="shared" si="7"/>
        <v>0.8724035608</v>
      </c>
      <c r="I41" s="13">
        <f t="shared" si="7"/>
        <v>0.9985163205</v>
      </c>
      <c r="J41" s="13">
        <f t="shared" si="7"/>
        <v>0</v>
      </c>
      <c r="K41" s="13">
        <f t="shared" si="7"/>
        <v>0.9985163205</v>
      </c>
      <c r="L41" s="13">
        <f t="shared" si="7"/>
        <v>0.8827893175</v>
      </c>
      <c r="M41" s="13">
        <f t="shared" si="7"/>
        <v>0.8664688427</v>
      </c>
      <c r="N41" s="13">
        <f t="shared" si="7"/>
        <v>0.8724035608</v>
      </c>
      <c r="O41" s="13">
        <f t="shared" si="7"/>
        <v>0.9985163205</v>
      </c>
      <c r="P41" s="13">
        <f t="shared" si="7"/>
        <v>0.8649851632</v>
      </c>
      <c r="Q41" s="13">
        <f t="shared" si="7"/>
        <v>0.8724035608</v>
      </c>
      <c r="R41" s="13">
        <f t="shared" si="7"/>
        <v>0.8278931751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ht="15.75" customHeight="1"/>
    <row r="43" ht="15.75" customHeight="1"/>
    <row r="44" ht="15.75" customHeight="1">
      <c r="A44" s="7" t="s">
        <v>122</v>
      </c>
      <c r="B44" s="8">
        <v>16.0</v>
      </c>
      <c r="C44" s="8" t="s">
        <v>123</v>
      </c>
      <c r="D44" s="8" t="s">
        <v>26</v>
      </c>
      <c r="E44" s="8" t="s">
        <v>27</v>
      </c>
      <c r="F44" s="8" t="s">
        <v>124</v>
      </c>
      <c r="G44" s="8" t="s">
        <v>101</v>
      </c>
      <c r="H44" s="8" t="s">
        <v>3</v>
      </c>
      <c r="I44" s="8" t="s">
        <v>2</v>
      </c>
      <c r="J44" s="8" t="s">
        <v>42</v>
      </c>
      <c r="K44" s="8" t="s">
        <v>98</v>
      </c>
      <c r="L44" s="8" t="s">
        <v>125</v>
      </c>
      <c r="M44" s="8" t="s">
        <v>126</v>
      </c>
      <c r="N44" s="8" t="s">
        <v>127</v>
      </c>
      <c r="O44" s="8" t="s">
        <v>128</v>
      </c>
      <c r="P44" s="8" t="s">
        <v>129</v>
      </c>
      <c r="Q44" s="8" t="s">
        <v>130</v>
      </c>
      <c r="R44" s="8" t="s">
        <v>102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ht="15.75" customHeight="1">
      <c r="A45" s="9"/>
      <c r="B45" s="10"/>
      <c r="C45" s="8">
        <v>1.0</v>
      </c>
      <c r="D45" s="8">
        <v>2.0</v>
      </c>
      <c r="E45" s="8">
        <v>3.0</v>
      </c>
      <c r="F45" s="8">
        <v>4.0</v>
      </c>
      <c r="G45" s="8">
        <v>5.0</v>
      </c>
      <c r="H45" s="8">
        <v>6.0</v>
      </c>
      <c r="I45" s="8">
        <v>7.0</v>
      </c>
      <c r="J45" s="8">
        <v>8.0</v>
      </c>
      <c r="K45" s="8">
        <v>9.0</v>
      </c>
      <c r="L45" s="8">
        <v>10.0</v>
      </c>
      <c r="M45" s="8">
        <v>11.0</v>
      </c>
      <c r="N45" s="8">
        <v>12.0</v>
      </c>
      <c r="O45" s="8">
        <v>13.0</v>
      </c>
      <c r="P45" s="8">
        <v>14.0</v>
      </c>
      <c r="Q45" s="8">
        <v>15.0</v>
      </c>
      <c r="R45" s="8">
        <v>16.0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ht="15.75" customHeight="1">
      <c r="A46" s="9"/>
      <c r="B46" s="11" t="s">
        <v>41</v>
      </c>
      <c r="C46" s="12">
        <v>0.568</v>
      </c>
      <c r="D46" s="12">
        <v>0.568</v>
      </c>
      <c r="E46" s="12">
        <v>0.568</v>
      </c>
      <c r="F46" s="12">
        <v>0.568</v>
      </c>
      <c r="G46" s="12">
        <v>0.568</v>
      </c>
      <c r="H46" s="12">
        <v>0.568</v>
      </c>
      <c r="I46" s="12">
        <v>0.568</v>
      </c>
      <c r="J46" s="12">
        <v>0.0</v>
      </c>
      <c r="K46" s="12">
        <v>0.568</v>
      </c>
      <c r="L46" s="12">
        <v>0.542</v>
      </c>
      <c r="M46" s="12">
        <v>0.568</v>
      </c>
      <c r="N46" s="12">
        <v>0.548</v>
      </c>
      <c r="O46" s="12">
        <v>0.549</v>
      </c>
      <c r="P46" s="12">
        <v>0.549</v>
      </c>
      <c r="Q46" s="12">
        <v>0.549</v>
      </c>
      <c r="R46" s="12">
        <v>0.55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ht="15.75" customHeight="1">
      <c r="A47" s="9"/>
      <c r="B47" s="11" t="s">
        <v>43</v>
      </c>
      <c r="C47" s="13">
        <f t="shared" ref="C47:R47" si="8">C46/0.568</f>
        <v>1</v>
      </c>
      <c r="D47" s="13">
        <f t="shared" si="8"/>
        <v>1</v>
      </c>
      <c r="E47" s="13">
        <f t="shared" si="8"/>
        <v>1</v>
      </c>
      <c r="F47" s="13">
        <f t="shared" si="8"/>
        <v>1</v>
      </c>
      <c r="G47" s="13">
        <f t="shared" si="8"/>
        <v>1</v>
      </c>
      <c r="H47" s="13">
        <f t="shared" si="8"/>
        <v>1</v>
      </c>
      <c r="I47" s="13">
        <f t="shared" si="8"/>
        <v>1</v>
      </c>
      <c r="J47" s="13">
        <f t="shared" si="8"/>
        <v>0</v>
      </c>
      <c r="K47" s="13">
        <f t="shared" si="8"/>
        <v>1</v>
      </c>
      <c r="L47" s="13">
        <f t="shared" si="8"/>
        <v>0.9542253521</v>
      </c>
      <c r="M47" s="13">
        <f t="shared" si="8"/>
        <v>1</v>
      </c>
      <c r="N47" s="13">
        <f t="shared" si="8"/>
        <v>0.9647887324</v>
      </c>
      <c r="O47" s="13">
        <f t="shared" si="8"/>
        <v>0.9665492958</v>
      </c>
      <c r="P47" s="13">
        <f t="shared" si="8"/>
        <v>0.9665492958</v>
      </c>
      <c r="Q47" s="13">
        <f t="shared" si="8"/>
        <v>0.9665492958</v>
      </c>
      <c r="R47" s="13">
        <f t="shared" si="8"/>
        <v>0.9683098592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ht="15.75" customHeight="1"/>
    <row r="49" ht="15.75" customHeight="1"/>
    <row r="50" ht="15.75" customHeight="1">
      <c r="A50" s="7" t="s">
        <v>131</v>
      </c>
      <c r="B50" s="8">
        <v>14.0</v>
      </c>
      <c r="C50" s="8" t="s">
        <v>29</v>
      </c>
      <c r="D50" s="8" t="s">
        <v>29</v>
      </c>
      <c r="E50" s="8" t="s">
        <v>132</v>
      </c>
      <c r="F50" s="8" t="s">
        <v>133</v>
      </c>
      <c r="G50" s="8" t="s">
        <v>134</v>
      </c>
      <c r="H50" s="8" t="s">
        <v>135</v>
      </c>
      <c r="I50" s="8" t="s">
        <v>136</v>
      </c>
      <c r="J50" s="8" t="s">
        <v>137</v>
      </c>
      <c r="K50" s="8" t="s">
        <v>138</v>
      </c>
      <c r="L50" s="8" t="s">
        <v>139</v>
      </c>
      <c r="M50" s="8" t="s">
        <v>140</v>
      </c>
      <c r="N50" s="8" t="s">
        <v>141</v>
      </c>
      <c r="O50" s="8" t="s">
        <v>142</v>
      </c>
      <c r="P50" s="8" t="s">
        <v>40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ht="15.75" customHeight="1">
      <c r="A51" s="9"/>
      <c r="B51" s="10"/>
      <c r="C51" s="8">
        <v>1.0</v>
      </c>
      <c r="D51" s="8">
        <v>2.0</v>
      </c>
      <c r="E51" s="8">
        <v>3.0</v>
      </c>
      <c r="F51" s="8">
        <v>4.0</v>
      </c>
      <c r="G51" s="8">
        <v>5.0</v>
      </c>
      <c r="H51" s="8">
        <v>6.0</v>
      </c>
      <c r="I51" s="8">
        <v>7.0</v>
      </c>
      <c r="J51" s="8">
        <v>8.0</v>
      </c>
      <c r="K51" s="8">
        <v>9.0</v>
      </c>
      <c r="L51" s="8">
        <v>10.0</v>
      </c>
      <c r="M51" s="8">
        <v>11.0</v>
      </c>
      <c r="N51" s="8">
        <v>12.0</v>
      </c>
      <c r="O51" s="8">
        <v>13.0</v>
      </c>
      <c r="P51" s="8">
        <v>14.0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ht="15.75" customHeight="1">
      <c r="A52" s="9"/>
      <c r="B52" s="11" t="s">
        <v>41</v>
      </c>
      <c r="C52" s="12">
        <v>0.0</v>
      </c>
      <c r="D52" s="12">
        <v>0.0</v>
      </c>
      <c r="E52" s="12">
        <v>0.995</v>
      </c>
      <c r="F52" s="12">
        <v>0.99</v>
      </c>
      <c r="G52" s="12">
        <v>0.973</v>
      </c>
      <c r="H52" s="12">
        <v>0.676</v>
      </c>
      <c r="I52" s="12">
        <v>0.0</v>
      </c>
      <c r="J52" s="12">
        <v>0.97</v>
      </c>
      <c r="K52" s="12">
        <v>0.707</v>
      </c>
      <c r="L52" s="12">
        <v>0.677</v>
      </c>
      <c r="M52" s="12">
        <v>0.979</v>
      </c>
      <c r="N52" s="12">
        <v>0.99</v>
      </c>
      <c r="O52" s="12">
        <v>0.997</v>
      </c>
      <c r="P52" s="12">
        <v>0.632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ht="15.75" customHeight="1">
      <c r="A53" s="9"/>
      <c r="B53" s="11" t="s">
        <v>43</v>
      </c>
      <c r="C53" s="13">
        <f t="shared" ref="C53:P53" si="9">C52/0.997</f>
        <v>0</v>
      </c>
      <c r="D53" s="13">
        <f t="shared" si="9"/>
        <v>0</v>
      </c>
      <c r="E53" s="13">
        <f t="shared" si="9"/>
        <v>0.9979939819</v>
      </c>
      <c r="F53" s="13">
        <f t="shared" si="9"/>
        <v>0.9929789368</v>
      </c>
      <c r="G53" s="13">
        <f t="shared" si="9"/>
        <v>0.9759277834</v>
      </c>
      <c r="H53" s="13">
        <f t="shared" si="9"/>
        <v>0.6780341023</v>
      </c>
      <c r="I53" s="13">
        <f t="shared" si="9"/>
        <v>0</v>
      </c>
      <c r="J53" s="13">
        <f t="shared" si="9"/>
        <v>0.9729187563</v>
      </c>
      <c r="K53" s="13">
        <f t="shared" si="9"/>
        <v>0.7091273821</v>
      </c>
      <c r="L53" s="13">
        <f t="shared" si="9"/>
        <v>0.6790371113</v>
      </c>
      <c r="M53" s="13">
        <f t="shared" si="9"/>
        <v>0.9819458375</v>
      </c>
      <c r="N53" s="13">
        <f t="shared" si="9"/>
        <v>0.9929789368</v>
      </c>
      <c r="O53" s="13">
        <f t="shared" si="9"/>
        <v>1</v>
      </c>
      <c r="P53" s="13">
        <f t="shared" si="9"/>
        <v>0.6339017051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ht="15.75" customHeight="1"/>
    <row r="55" ht="15.75" customHeight="1"/>
    <row r="56" ht="15.75" customHeight="1">
      <c r="A56" s="7" t="s">
        <v>143</v>
      </c>
      <c r="B56" s="8">
        <v>14.0</v>
      </c>
      <c r="C56" s="8" t="s">
        <v>144</v>
      </c>
      <c r="D56" s="8" t="s">
        <v>145</v>
      </c>
      <c r="E56" s="8" t="s">
        <v>146</v>
      </c>
      <c r="F56" s="8" t="s">
        <v>147</v>
      </c>
      <c r="G56" s="8" t="s">
        <v>148</v>
      </c>
      <c r="H56" s="8" t="s">
        <v>149</v>
      </c>
      <c r="I56" s="8" t="s">
        <v>136</v>
      </c>
      <c r="J56" s="8" t="s">
        <v>150</v>
      </c>
      <c r="K56" s="8" t="s">
        <v>151</v>
      </c>
      <c r="L56" s="8" t="s">
        <v>152</v>
      </c>
      <c r="M56" s="8" t="s">
        <v>153</v>
      </c>
      <c r="N56" s="8" t="s">
        <v>154</v>
      </c>
      <c r="O56" s="8" t="s">
        <v>155</v>
      </c>
      <c r="P56" s="8" t="s">
        <v>40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ht="15.75" customHeight="1">
      <c r="A57" s="9"/>
      <c r="B57" s="10"/>
      <c r="C57" s="8">
        <v>1.0</v>
      </c>
      <c r="D57" s="8">
        <v>2.0</v>
      </c>
      <c r="E57" s="8">
        <v>3.0</v>
      </c>
      <c r="F57" s="8">
        <v>4.0</v>
      </c>
      <c r="G57" s="8">
        <v>5.0</v>
      </c>
      <c r="H57" s="8">
        <v>6.0</v>
      </c>
      <c r="I57" s="8">
        <v>7.0</v>
      </c>
      <c r="J57" s="8">
        <v>8.0</v>
      </c>
      <c r="K57" s="8">
        <v>9.0</v>
      </c>
      <c r="L57" s="8">
        <v>10.0</v>
      </c>
      <c r="M57" s="8">
        <v>11.0</v>
      </c>
      <c r="N57" s="8">
        <v>12.0</v>
      </c>
      <c r="O57" s="8">
        <v>13.0</v>
      </c>
      <c r="P57" s="8">
        <v>14.0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ht="15.75" customHeight="1">
      <c r="A58" s="9"/>
      <c r="B58" s="11" t="s">
        <v>41</v>
      </c>
      <c r="C58" s="12">
        <v>0.867</v>
      </c>
      <c r="D58" s="12">
        <v>0.868</v>
      </c>
      <c r="E58" s="12">
        <v>0.686</v>
      </c>
      <c r="F58" s="12">
        <v>0.686</v>
      </c>
      <c r="G58" s="12">
        <v>0.873</v>
      </c>
      <c r="H58" s="12">
        <v>0.841</v>
      </c>
      <c r="I58" s="12">
        <v>0.0</v>
      </c>
      <c r="J58" s="12">
        <v>0.843</v>
      </c>
      <c r="K58" s="12">
        <v>0.873</v>
      </c>
      <c r="L58" s="12">
        <v>0.687</v>
      </c>
      <c r="M58" s="12">
        <v>0.686</v>
      </c>
      <c r="N58" s="12">
        <v>0.869</v>
      </c>
      <c r="O58" s="12">
        <v>0.868</v>
      </c>
      <c r="P58" s="12">
        <v>0.638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ht="15.75" customHeight="1">
      <c r="A59" s="9"/>
      <c r="B59" s="11" t="s">
        <v>43</v>
      </c>
      <c r="C59" s="13">
        <f t="shared" ref="C59:P59" si="10">C58/0.873</f>
        <v>0.9931271478</v>
      </c>
      <c r="D59" s="13">
        <f t="shared" si="10"/>
        <v>0.9942726231</v>
      </c>
      <c r="E59" s="13">
        <f t="shared" si="10"/>
        <v>0.7857961054</v>
      </c>
      <c r="F59" s="13">
        <f t="shared" si="10"/>
        <v>0.7857961054</v>
      </c>
      <c r="G59" s="13">
        <f t="shared" si="10"/>
        <v>1</v>
      </c>
      <c r="H59" s="13">
        <f t="shared" si="10"/>
        <v>0.9633447881</v>
      </c>
      <c r="I59" s="13">
        <f t="shared" si="10"/>
        <v>0</v>
      </c>
      <c r="J59" s="13">
        <f t="shared" si="10"/>
        <v>0.9656357388</v>
      </c>
      <c r="K59" s="13">
        <f t="shared" si="10"/>
        <v>1</v>
      </c>
      <c r="L59" s="13">
        <f t="shared" si="10"/>
        <v>0.7869415808</v>
      </c>
      <c r="M59" s="13">
        <f t="shared" si="10"/>
        <v>0.7857961054</v>
      </c>
      <c r="N59" s="13">
        <f t="shared" si="10"/>
        <v>0.9954180985</v>
      </c>
      <c r="O59" s="13">
        <f t="shared" si="10"/>
        <v>0.9942726231</v>
      </c>
      <c r="P59" s="13">
        <f t="shared" si="10"/>
        <v>0.7308132875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ht="15.75" customHeight="1"/>
    <row r="61" ht="15.75" customHeight="1"/>
    <row r="62" ht="15.75" customHeight="1">
      <c r="A62" s="7" t="s">
        <v>156</v>
      </c>
      <c r="B62" s="8">
        <v>14.0</v>
      </c>
      <c r="C62" s="8" t="s">
        <v>132</v>
      </c>
      <c r="D62" s="8" t="s">
        <v>133</v>
      </c>
      <c r="E62" s="8" t="s">
        <v>157</v>
      </c>
      <c r="F62" s="8" t="s">
        <v>158</v>
      </c>
      <c r="G62" s="8" t="s">
        <v>159</v>
      </c>
      <c r="H62" s="8" t="s">
        <v>160</v>
      </c>
      <c r="I62" s="8" t="s">
        <v>42</v>
      </c>
      <c r="J62" s="8" t="s">
        <v>126</v>
      </c>
      <c r="K62" s="8" t="s">
        <v>161</v>
      </c>
      <c r="L62" s="8" t="s">
        <v>162</v>
      </c>
      <c r="M62" s="8" t="s">
        <v>163</v>
      </c>
      <c r="N62" s="8" t="s">
        <v>164</v>
      </c>
      <c r="O62" s="8" t="s">
        <v>165</v>
      </c>
      <c r="P62" s="8" t="s">
        <v>102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ht="15.75" customHeight="1">
      <c r="A63" s="9"/>
      <c r="B63" s="10"/>
      <c r="C63" s="8">
        <v>1.0</v>
      </c>
      <c r="D63" s="8">
        <v>2.0</v>
      </c>
      <c r="E63" s="8">
        <v>3.0</v>
      </c>
      <c r="F63" s="8">
        <v>4.0</v>
      </c>
      <c r="G63" s="8">
        <v>5.0</v>
      </c>
      <c r="H63" s="8">
        <v>6.0</v>
      </c>
      <c r="I63" s="8">
        <v>7.0</v>
      </c>
      <c r="J63" s="8">
        <v>8.0</v>
      </c>
      <c r="K63" s="8">
        <v>9.0</v>
      </c>
      <c r="L63" s="8">
        <v>10.0</v>
      </c>
      <c r="M63" s="8">
        <v>11.0</v>
      </c>
      <c r="N63" s="8">
        <v>12.0</v>
      </c>
      <c r="O63" s="8">
        <v>13.0</v>
      </c>
      <c r="P63" s="8">
        <v>14.0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ht="15.75" customHeight="1">
      <c r="A64" s="9"/>
      <c r="B64" s="11" t="s">
        <v>41</v>
      </c>
      <c r="C64" s="12">
        <v>0.66</v>
      </c>
      <c r="D64" s="12">
        <v>0.658</v>
      </c>
      <c r="E64" s="12">
        <v>0.648</v>
      </c>
      <c r="F64" s="12">
        <v>0.661</v>
      </c>
      <c r="G64" s="12">
        <v>0.66</v>
      </c>
      <c r="H64" s="12">
        <v>0.659</v>
      </c>
      <c r="I64" s="12">
        <v>0.0</v>
      </c>
      <c r="J64" s="12">
        <v>0.66</v>
      </c>
      <c r="K64" s="12">
        <v>0.655</v>
      </c>
      <c r="L64" s="12">
        <v>0.64</v>
      </c>
      <c r="M64" s="12">
        <v>0.662</v>
      </c>
      <c r="N64" s="12">
        <v>0.662</v>
      </c>
      <c r="O64" s="12">
        <v>0.639</v>
      </c>
      <c r="P64" s="12">
        <v>0.397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ht="15.75" customHeight="1">
      <c r="A65" s="9"/>
      <c r="B65" s="11" t="s">
        <v>43</v>
      </c>
      <c r="C65" s="13">
        <f t="shared" ref="C65:P65" si="11">C64/0.662</f>
        <v>0.996978852</v>
      </c>
      <c r="D65" s="13">
        <f t="shared" si="11"/>
        <v>0.9939577039</v>
      </c>
      <c r="E65" s="13">
        <f t="shared" si="11"/>
        <v>0.9788519637</v>
      </c>
      <c r="F65" s="13">
        <f t="shared" si="11"/>
        <v>0.998489426</v>
      </c>
      <c r="G65" s="13">
        <f t="shared" si="11"/>
        <v>0.996978852</v>
      </c>
      <c r="H65" s="13">
        <f t="shared" si="11"/>
        <v>0.9954682779</v>
      </c>
      <c r="I65" s="13">
        <f t="shared" si="11"/>
        <v>0</v>
      </c>
      <c r="J65" s="13">
        <f t="shared" si="11"/>
        <v>0.996978852</v>
      </c>
      <c r="K65" s="13">
        <f t="shared" si="11"/>
        <v>0.9894259819</v>
      </c>
      <c r="L65" s="13">
        <f t="shared" si="11"/>
        <v>0.9667673716</v>
      </c>
      <c r="M65" s="13">
        <f t="shared" si="11"/>
        <v>1</v>
      </c>
      <c r="N65" s="13">
        <f t="shared" si="11"/>
        <v>1</v>
      </c>
      <c r="O65" s="13">
        <f t="shared" si="11"/>
        <v>0.9652567976</v>
      </c>
      <c r="P65" s="13">
        <f t="shared" si="11"/>
        <v>0.5996978852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ht="15.75" customHeight="1"/>
    <row r="67" ht="15.75" customHeight="1"/>
    <row r="68" ht="15.75" customHeight="1">
      <c r="A68" s="7" t="s">
        <v>166</v>
      </c>
      <c r="B68" s="8">
        <v>14.0</v>
      </c>
      <c r="C68" s="8" t="s">
        <v>167</v>
      </c>
      <c r="D68" s="8" t="s">
        <v>168</v>
      </c>
      <c r="E68" s="8" t="s">
        <v>169</v>
      </c>
      <c r="F68" s="8" t="s">
        <v>170</v>
      </c>
      <c r="G68" s="8" t="s">
        <v>171</v>
      </c>
      <c r="H68" s="8" t="s">
        <v>172</v>
      </c>
      <c r="I68" s="8" t="s">
        <v>136</v>
      </c>
      <c r="J68" s="8" t="s">
        <v>173</v>
      </c>
      <c r="K68" s="8" t="s">
        <v>174</v>
      </c>
      <c r="L68" s="8" t="s">
        <v>175</v>
      </c>
      <c r="M68" s="8" t="s">
        <v>176</v>
      </c>
      <c r="N68" s="8" t="s">
        <v>177</v>
      </c>
      <c r="O68" s="8" t="s">
        <v>178</v>
      </c>
      <c r="P68" s="8" t="s">
        <v>102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ht="15.75" customHeight="1">
      <c r="A69" s="9"/>
      <c r="B69" s="10"/>
      <c r="C69" s="8">
        <v>1.0</v>
      </c>
      <c r="D69" s="8">
        <v>2.0</v>
      </c>
      <c r="E69" s="8">
        <v>3.0</v>
      </c>
      <c r="F69" s="8">
        <v>4.0</v>
      </c>
      <c r="G69" s="8">
        <v>5.0</v>
      </c>
      <c r="H69" s="8">
        <v>6.0</v>
      </c>
      <c r="I69" s="8">
        <v>7.0</v>
      </c>
      <c r="J69" s="8">
        <v>8.0</v>
      </c>
      <c r="K69" s="8">
        <v>9.0</v>
      </c>
      <c r="L69" s="8">
        <v>10.0</v>
      </c>
      <c r="M69" s="8">
        <v>11.0</v>
      </c>
      <c r="N69" s="8">
        <v>12.0</v>
      </c>
      <c r="O69" s="8">
        <v>13.0</v>
      </c>
      <c r="P69" s="8">
        <v>14.0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ht="15.75" customHeight="1">
      <c r="A70" s="9"/>
      <c r="B70" s="11" t="s">
        <v>41</v>
      </c>
      <c r="C70" s="12">
        <v>0.716</v>
      </c>
      <c r="D70" s="12">
        <v>0.717</v>
      </c>
      <c r="E70" s="12">
        <v>0.705</v>
      </c>
      <c r="F70" s="12">
        <v>0.68</v>
      </c>
      <c r="G70" s="12">
        <v>0.667</v>
      </c>
      <c r="H70" s="12">
        <v>0.705</v>
      </c>
      <c r="I70" s="12">
        <v>0.0</v>
      </c>
      <c r="J70" s="12">
        <v>0.678</v>
      </c>
      <c r="K70" s="12">
        <v>0.668</v>
      </c>
      <c r="L70" s="12">
        <v>0.703</v>
      </c>
      <c r="M70" s="12">
        <v>0.702</v>
      </c>
      <c r="N70" s="12">
        <v>0.677</v>
      </c>
      <c r="O70" s="12">
        <v>0.712</v>
      </c>
      <c r="P70" s="12">
        <v>0.566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ht="15.75" customHeight="1">
      <c r="A71" s="9"/>
      <c r="B71" s="11" t="s">
        <v>43</v>
      </c>
      <c r="C71" s="13">
        <f t="shared" ref="C71:P71" si="12">C70/0.717</f>
        <v>0.9986052999</v>
      </c>
      <c r="D71" s="13">
        <f t="shared" si="12"/>
        <v>1</v>
      </c>
      <c r="E71" s="13">
        <f t="shared" si="12"/>
        <v>0.9832635983</v>
      </c>
      <c r="F71" s="13">
        <f t="shared" si="12"/>
        <v>0.9483960948</v>
      </c>
      <c r="G71" s="13">
        <f t="shared" si="12"/>
        <v>0.930264993</v>
      </c>
      <c r="H71" s="13">
        <f t="shared" si="12"/>
        <v>0.9832635983</v>
      </c>
      <c r="I71" s="13">
        <f t="shared" si="12"/>
        <v>0</v>
      </c>
      <c r="J71" s="13">
        <f t="shared" si="12"/>
        <v>0.9456066946</v>
      </c>
      <c r="K71" s="13">
        <f t="shared" si="12"/>
        <v>0.9316596932</v>
      </c>
      <c r="L71" s="13">
        <f t="shared" si="12"/>
        <v>0.980474198</v>
      </c>
      <c r="M71" s="13">
        <f t="shared" si="12"/>
        <v>0.9790794979</v>
      </c>
      <c r="N71" s="13">
        <f t="shared" si="12"/>
        <v>0.9442119944</v>
      </c>
      <c r="O71" s="13">
        <f t="shared" si="12"/>
        <v>0.9930264993</v>
      </c>
      <c r="P71" s="13">
        <f t="shared" si="12"/>
        <v>0.7894002789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ht="15.75" customHeight="1"/>
    <row r="73" ht="15.75" customHeight="1"/>
    <row r="74" ht="15.75" customHeight="1">
      <c r="A74" s="7" t="s">
        <v>179</v>
      </c>
      <c r="B74" s="8">
        <v>14.0</v>
      </c>
      <c r="C74" s="8" t="s">
        <v>180</v>
      </c>
      <c r="D74" s="8" t="s">
        <v>181</v>
      </c>
      <c r="E74" s="8" t="s">
        <v>182</v>
      </c>
      <c r="F74" s="8" t="s">
        <v>42</v>
      </c>
      <c r="G74" s="8" t="s">
        <v>183</v>
      </c>
      <c r="H74" s="8" t="s">
        <v>184</v>
      </c>
      <c r="I74" s="8" t="s">
        <v>185</v>
      </c>
      <c r="J74" s="8" t="s">
        <v>186</v>
      </c>
      <c r="K74" s="8" t="s">
        <v>187</v>
      </c>
      <c r="L74" s="8" t="s">
        <v>188</v>
      </c>
      <c r="M74" s="8" t="s">
        <v>136</v>
      </c>
      <c r="N74" s="8" t="s">
        <v>189</v>
      </c>
      <c r="O74" s="8" t="s">
        <v>190</v>
      </c>
      <c r="P74" s="8" t="s">
        <v>191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ht="15.75" customHeight="1">
      <c r="A75" s="9"/>
      <c r="B75" s="10"/>
      <c r="C75" s="8">
        <v>1.0</v>
      </c>
      <c r="D75" s="8">
        <v>2.0</v>
      </c>
      <c r="E75" s="8">
        <v>3.0</v>
      </c>
      <c r="F75" s="8">
        <v>4.0</v>
      </c>
      <c r="G75" s="8">
        <v>5.0</v>
      </c>
      <c r="H75" s="8">
        <v>6.0</v>
      </c>
      <c r="I75" s="8">
        <v>7.0</v>
      </c>
      <c r="J75" s="8">
        <v>8.0</v>
      </c>
      <c r="K75" s="8">
        <v>9.0</v>
      </c>
      <c r="L75" s="8">
        <v>10.0</v>
      </c>
      <c r="M75" s="8">
        <v>11.0</v>
      </c>
      <c r="N75" s="8">
        <v>12.0</v>
      </c>
      <c r="O75" s="8">
        <v>13.0</v>
      </c>
      <c r="P75" s="8">
        <v>14.0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ht="15.75" customHeight="1">
      <c r="A76" s="9"/>
      <c r="B76" s="11" t="s">
        <v>41</v>
      </c>
      <c r="C76" s="12">
        <v>0.597</v>
      </c>
      <c r="D76" s="12">
        <v>0.598</v>
      </c>
      <c r="E76" s="12">
        <v>1.705</v>
      </c>
      <c r="F76" s="12">
        <v>0.0</v>
      </c>
      <c r="G76" s="12">
        <v>1.706</v>
      </c>
      <c r="H76" s="12">
        <v>0.598</v>
      </c>
      <c r="I76" s="12">
        <v>0.597</v>
      </c>
      <c r="J76" s="12">
        <v>1.717</v>
      </c>
      <c r="K76" s="12">
        <v>0.603</v>
      </c>
      <c r="L76" s="12">
        <v>1.717</v>
      </c>
      <c r="M76" s="12">
        <v>0.609</v>
      </c>
      <c r="N76" s="12">
        <v>1.716</v>
      </c>
      <c r="O76" s="12">
        <v>0.603</v>
      </c>
      <c r="P76" s="12">
        <v>1.716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ht="15.75" customHeight="1">
      <c r="A77" s="9"/>
      <c r="B77" s="11" t="s">
        <v>43</v>
      </c>
      <c r="C77" s="13">
        <f t="shared" ref="C77:P77" si="13">C76/1.717</f>
        <v>0.3476994758</v>
      </c>
      <c r="D77" s="13">
        <f t="shared" si="13"/>
        <v>0.348281887</v>
      </c>
      <c r="E77" s="13">
        <f t="shared" si="13"/>
        <v>0.9930110658</v>
      </c>
      <c r="F77" s="13">
        <f t="shared" si="13"/>
        <v>0</v>
      </c>
      <c r="G77" s="13">
        <f t="shared" si="13"/>
        <v>0.993593477</v>
      </c>
      <c r="H77" s="13">
        <f t="shared" si="13"/>
        <v>0.348281887</v>
      </c>
      <c r="I77" s="13">
        <f t="shared" si="13"/>
        <v>0.3476994758</v>
      </c>
      <c r="J77" s="13">
        <f t="shared" si="13"/>
        <v>1</v>
      </c>
      <c r="K77" s="13">
        <f t="shared" si="13"/>
        <v>0.3511939429</v>
      </c>
      <c r="L77" s="13">
        <f t="shared" si="13"/>
        <v>1</v>
      </c>
      <c r="M77" s="13">
        <f t="shared" si="13"/>
        <v>0.35468841</v>
      </c>
      <c r="N77" s="13">
        <f t="shared" si="13"/>
        <v>0.9994175888</v>
      </c>
      <c r="O77" s="13">
        <f t="shared" si="13"/>
        <v>0.3511939429</v>
      </c>
      <c r="P77" s="13">
        <f t="shared" si="13"/>
        <v>0.9994175888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ht="15.75" customHeight="1"/>
    <row r="79" ht="15.75" customHeight="1"/>
    <row r="80" ht="15.75" customHeight="1">
      <c r="A80" s="14" t="s">
        <v>192</v>
      </c>
      <c r="B80" s="8">
        <v>14.0</v>
      </c>
      <c r="C80" s="8" t="s">
        <v>193</v>
      </c>
      <c r="D80" s="8" t="s">
        <v>27</v>
      </c>
      <c r="E80" s="8" t="s">
        <v>124</v>
      </c>
      <c r="F80" s="8" t="s">
        <v>102</v>
      </c>
      <c r="G80" s="8" t="s">
        <v>194</v>
      </c>
      <c r="H80" s="8" t="s">
        <v>29</v>
      </c>
      <c r="I80" s="8" t="s">
        <v>29</v>
      </c>
      <c r="J80" s="8" t="s">
        <v>29</v>
      </c>
      <c r="K80" s="8" t="s">
        <v>29</v>
      </c>
      <c r="L80" s="8" t="s">
        <v>101</v>
      </c>
      <c r="M80" s="8" t="s">
        <v>42</v>
      </c>
      <c r="N80" s="8" t="s">
        <v>195</v>
      </c>
      <c r="O80" s="8" t="s">
        <v>123</v>
      </c>
      <c r="P80" s="8" t="s">
        <v>26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ht="15.75" customHeight="1">
      <c r="A81" s="9"/>
      <c r="B81" s="10"/>
      <c r="C81" s="8">
        <v>1.0</v>
      </c>
      <c r="D81" s="8">
        <v>2.0</v>
      </c>
      <c r="E81" s="8">
        <v>3.0</v>
      </c>
      <c r="F81" s="8">
        <v>4.0</v>
      </c>
      <c r="G81" s="8">
        <v>5.0</v>
      </c>
      <c r="H81" s="8">
        <v>6.0</v>
      </c>
      <c r="I81" s="8">
        <v>7.0</v>
      </c>
      <c r="J81" s="8">
        <v>8.0</v>
      </c>
      <c r="K81" s="8">
        <v>9.0</v>
      </c>
      <c r="L81" s="8">
        <v>10.0</v>
      </c>
      <c r="M81" s="8">
        <v>11.0</v>
      </c>
      <c r="N81" s="8">
        <v>12.0</v>
      </c>
      <c r="O81" s="8">
        <v>13.0</v>
      </c>
      <c r="P81" s="8">
        <v>14.0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ht="15.75" customHeight="1">
      <c r="A82" s="9"/>
      <c r="B82" s="11" t="s">
        <v>41</v>
      </c>
      <c r="C82" s="12">
        <v>0.834</v>
      </c>
      <c r="D82" s="12">
        <v>1.051</v>
      </c>
      <c r="E82" s="12">
        <v>1.05</v>
      </c>
      <c r="F82" s="12">
        <v>0.596</v>
      </c>
      <c r="G82" s="12">
        <v>1.054</v>
      </c>
      <c r="H82" s="12">
        <v>0.0</v>
      </c>
      <c r="I82" s="12">
        <v>0.0</v>
      </c>
      <c r="J82" s="12">
        <v>0.0</v>
      </c>
      <c r="K82" s="12">
        <v>0.0</v>
      </c>
      <c r="L82" s="12">
        <v>0.684</v>
      </c>
      <c r="M82" s="12">
        <v>0.0</v>
      </c>
      <c r="N82" s="12">
        <v>0.83</v>
      </c>
      <c r="O82" s="12">
        <v>1.293</v>
      </c>
      <c r="P82" s="12">
        <v>1.295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ht="15.75" customHeight="1">
      <c r="A83" s="9"/>
      <c r="B83" s="11" t="s">
        <v>43</v>
      </c>
      <c r="C83" s="13">
        <f t="shared" ref="C83:P83" si="14">C82/1.295</f>
        <v>0.644015444</v>
      </c>
      <c r="D83" s="13">
        <f t="shared" si="14"/>
        <v>0.8115830116</v>
      </c>
      <c r="E83" s="13">
        <f t="shared" si="14"/>
        <v>0.8108108108</v>
      </c>
      <c r="F83" s="13">
        <f t="shared" si="14"/>
        <v>0.4602316602</v>
      </c>
      <c r="G83" s="13">
        <f t="shared" si="14"/>
        <v>0.8138996139</v>
      </c>
      <c r="H83" s="13">
        <f t="shared" si="14"/>
        <v>0</v>
      </c>
      <c r="I83" s="13">
        <f t="shared" si="14"/>
        <v>0</v>
      </c>
      <c r="J83" s="13">
        <f t="shared" si="14"/>
        <v>0</v>
      </c>
      <c r="K83" s="13">
        <f t="shared" si="14"/>
        <v>0</v>
      </c>
      <c r="L83" s="13">
        <f t="shared" si="14"/>
        <v>0.5281853282</v>
      </c>
      <c r="M83" s="13">
        <f t="shared" si="14"/>
        <v>0</v>
      </c>
      <c r="N83" s="13">
        <f t="shared" si="14"/>
        <v>0.6409266409</v>
      </c>
      <c r="O83" s="13">
        <f t="shared" si="14"/>
        <v>0.9984555985</v>
      </c>
      <c r="P83" s="13">
        <f t="shared" si="14"/>
        <v>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ht="15.75" customHeight="1"/>
    <row r="85" ht="15.75" customHeight="1"/>
    <row r="86" ht="15.75" customHeight="1">
      <c r="A86" s="1" t="s">
        <v>196</v>
      </c>
      <c r="B86" s="2">
        <v>8.0</v>
      </c>
      <c r="C86" s="2" t="s">
        <v>197</v>
      </c>
      <c r="D86" s="2" t="s">
        <v>198</v>
      </c>
      <c r="E86" s="2" t="s">
        <v>199</v>
      </c>
      <c r="F86" s="2" t="s">
        <v>200</v>
      </c>
      <c r="G86" s="2" t="s">
        <v>197</v>
      </c>
      <c r="H86" s="2" t="s">
        <v>201</v>
      </c>
      <c r="I86" s="2" t="s">
        <v>102</v>
      </c>
      <c r="J86" s="2" t="s">
        <v>29</v>
      </c>
    </row>
    <row r="87" ht="15.75" customHeight="1">
      <c r="B87" s="3"/>
      <c r="C87" s="2">
        <v>1.0</v>
      </c>
      <c r="D87" s="2">
        <v>2.0</v>
      </c>
      <c r="E87" s="2">
        <v>3.0</v>
      </c>
      <c r="F87" s="2">
        <v>4.0</v>
      </c>
      <c r="G87" s="2">
        <v>5.0</v>
      </c>
      <c r="H87" s="2">
        <v>6.0</v>
      </c>
      <c r="I87" s="2">
        <v>7.0</v>
      </c>
      <c r="J87" s="2">
        <v>8.0</v>
      </c>
    </row>
    <row r="88" ht="15.75" customHeight="1">
      <c r="B88" s="4" t="s">
        <v>41</v>
      </c>
      <c r="C88" s="5">
        <v>0.625</v>
      </c>
      <c r="D88" s="5">
        <v>0.0</v>
      </c>
      <c r="E88" s="5">
        <v>0.0</v>
      </c>
      <c r="F88" s="5">
        <v>0.0</v>
      </c>
      <c r="G88" s="5">
        <v>0.625</v>
      </c>
      <c r="H88" s="5">
        <v>0.712</v>
      </c>
      <c r="I88" s="5">
        <v>0.644</v>
      </c>
      <c r="J88" s="5">
        <v>0.0</v>
      </c>
    </row>
    <row r="89" ht="15.75" customHeight="1">
      <c r="B89" s="4" t="s">
        <v>43</v>
      </c>
      <c r="C89" s="6">
        <f t="shared" ref="C89:J89" si="15">C88/0.712</f>
        <v>0.8778089888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0.8778089888</v>
      </c>
      <c r="H89" s="6">
        <f t="shared" si="15"/>
        <v>1</v>
      </c>
      <c r="I89" s="6">
        <f t="shared" si="15"/>
        <v>0.904494382</v>
      </c>
      <c r="J89" s="6">
        <f t="shared" si="15"/>
        <v>0</v>
      </c>
    </row>
    <row r="90" ht="15.75" customHeight="1"/>
    <row r="91" ht="15.75" customHeight="1"/>
    <row r="92" ht="15.75" customHeight="1">
      <c r="A92" s="1" t="s">
        <v>196</v>
      </c>
      <c r="B92" s="2">
        <v>8.0</v>
      </c>
      <c r="C92" s="2" t="s">
        <v>197</v>
      </c>
      <c r="D92" s="2" t="s">
        <v>198</v>
      </c>
      <c r="E92" s="2" t="s">
        <v>199</v>
      </c>
      <c r="F92" s="2" t="s">
        <v>200</v>
      </c>
      <c r="G92" s="2" t="s">
        <v>197</v>
      </c>
      <c r="H92" s="2" t="s">
        <v>201</v>
      </c>
      <c r="I92" s="2" t="s">
        <v>102</v>
      </c>
      <c r="J92" s="2" t="s">
        <v>29</v>
      </c>
    </row>
    <row r="93" ht="15.75" customHeight="1">
      <c r="B93" s="3"/>
      <c r="C93" s="2">
        <v>1.0</v>
      </c>
      <c r="D93" s="2">
        <v>2.0</v>
      </c>
      <c r="E93" s="2">
        <v>3.0</v>
      </c>
      <c r="F93" s="2">
        <v>4.0</v>
      </c>
      <c r="G93" s="2">
        <v>5.0</v>
      </c>
      <c r="H93" s="2">
        <v>6.0</v>
      </c>
      <c r="I93" s="2">
        <v>7.0</v>
      </c>
      <c r="J93" s="2">
        <v>8.0</v>
      </c>
    </row>
    <row r="94" ht="15.75" customHeight="1">
      <c r="B94" s="4" t="s">
        <v>41</v>
      </c>
      <c r="C94" s="5">
        <v>0.625</v>
      </c>
      <c r="D94" s="5">
        <v>0.0</v>
      </c>
      <c r="E94" s="5">
        <v>0.0</v>
      </c>
      <c r="F94" s="5">
        <v>0.0</v>
      </c>
      <c r="G94" s="5">
        <v>0.625</v>
      </c>
      <c r="H94" s="5">
        <v>0.712</v>
      </c>
      <c r="I94" s="5">
        <v>0.644</v>
      </c>
      <c r="J94" s="5">
        <v>0.0</v>
      </c>
    </row>
    <row r="95" ht="15.75" customHeight="1">
      <c r="B95" s="4" t="s">
        <v>43</v>
      </c>
      <c r="C95" s="6">
        <f t="shared" ref="C95:J95" si="16">C94/0.712</f>
        <v>0.8778089888</v>
      </c>
      <c r="D95" s="6">
        <f t="shared" si="16"/>
        <v>0</v>
      </c>
      <c r="E95" s="6">
        <f t="shared" si="16"/>
        <v>0</v>
      </c>
      <c r="F95" s="6">
        <f t="shared" si="16"/>
        <v>0</v>
      </c>
      <c r="G95" s="6">
        <f t="shared" si="16"/>
        <v>0.8778089888</v>
      </c>
      <c r="H95" s="6">
        <f t="shared" si="16"/>
        <v>1</v>
      </c>
      <c r="I95" s="6">
        <f t="shared" si="16"/>
        <v>0.904494382</v>
      </c>
      <c r="J95" s="6">
        <f t="shared" si="16"/>
        <v>0</v>
      </c>
    </row>
    <row r="96" ht="15.75" customHeight="1"/>
    <row r="97" ht="15.75" customHeight="1"/>
    <row r="98" ht="15.75" customHeight="1">
      <c r="A98" s="1" t="s">
        <v>202</v>
      </c>
      <c r="B98" s="2">
        <v>8.0</v>
      </c>
      <c r="C98" s="2" t="s">
        <v>203</v>
      </c>
      <c r="D98" s="2" t="s">
        <v>204</v>
      </c>
      <c r="E98" s="2" t="s">
        <v>205</v>
      </c>
      <c r="F98" s="2" t="s">
        <v>206</v>
      </c>
      <c r="G98" s="2" t="s">
        <v>42</v>
      </c>
      <c r="H98" s="2" t="s">
        <v>207</v>
      </c>
      <c r="I98" s="2" t="s">
        <v>208</v>
      </c>
      <c r="J98" s="2" t="s">
        <v>102</v>
      </c>
    </row>
    <row r="99" ht="15.75" customHeight="1">
      <c r="B99" s="3"/>
      <c r="C99" s="2">
        <v>1.0</v>
      </c>
      <c r="D99" s="2">
        <v>2.0</v>
      </c>
      <c r="E99" s="2">
        <v>3.0</v>
      </c>
      <c r="F99" s="2">
        <v>4.0</v>
      </c>
      <c r="G99" s="2">
        <v>5.0</v>
      </c>
      <c r="H99" s="2">
        <v>6.0</v>
      </c>
      <c r="I99" s="2">
        <v>7.0</v>
      </c>
      <c r="J99" s="2">
        <v>8.0</v>
      </c>
    </row>
    <row r="100" ht="15.75" customHeight="1">
      <c r="B100" s="4" t="s">
        <v>41</v>
      </c>
      <c r="C100" s="5">
        <v>0.671</v>
      </c>
      <c r="D100" s="5">
        <v>0.7</v>
      </c>
      <c r="E100" s="5">
        <v>0.704</v>
      </c>
      <c r="F100" s="5">
        <v>0.651</v>
      </c>
      <c r="G100" s="5">
        <v>0.0</v>
      </c>
      <c r="H100" s="5">
        <v>0.674</v>
      </c>
      <c r="I100" s="5">
        <v>0.7</v>
      </c>
      <c r="J100" s="5">
        <v>0.517</v>
      </c>
    </row>
    <row r="101" ht="15.75" customHeight="1">
      <c r="B101" s="4" t="s">
        <v>43</v>
      </c>
      <c r="C101" s="6">
        <f t="shared" ref="C101:J101" si="17">C100/0.704</f>
        <v>0.953125</v>
      </c>
      <c r="D101" s="6">
        <f t="shared" si="17"/>
        <v>0.9943181818</v>
      </c>
      <c r="E101" s="6">
        <f t="shared" si="17"/>
        <v>1</v>
      </c>
      <c r="F101" s="6">
        <f t="shared" si="17"/>
        <v>0.9247159091</v>
      </c>
      <c r="G101" s="6">
        <f t="shared" si="17"/>
        <v>0</v>
      </c>
      <c r="H101" s="6">
        <f t="shared" si="17"/>
        <v>0.9573863636</v>
      </c>
      <c r="I101" s="6">
        <f t="shared" si="17"/>
        <v>0.9943181818</v>
      </c>
      <c r="J101" s="6">
        <f t="shared" si="17"/>
        <v>0.734375</v>
      </c>
    </row>
    <row r="102" ht="15.75" customHeight="1"/>
    <row r="103" ht="15.75" customHeight="1"/>
    <row r="104" ht="15.75" customHeight="1">
      <c r="A104" s="1">
        <v>4423.0</v>
      </c>
      <c r="B104" s="2">
        <v>8.0</v>
      </c>
      <c r="C104" s="2" t="s">
        <v>209</v>
      </c>
      <c r="D104" s="2" t="s">
        <v>209</v>
      </c>
      <c r="E104" s="2" t="s">
        <v>209</v>
      </c>
      <c r="F104" s="2" t="s">
        <v>137</v>
      </c>
      <c r="G104" s="2" t="s">
        <v>140</v>
      </c>
      <c r="H104" s="2" t="s">
        <v>140</v>
      </c>
      <c r="I104" s="2" t="s">
        <v>140</v>
      </c>
      <c r="J104" s="2" t="s">
        <v>140</v>
      </c>
    </row>
    <row r="105" ht="15.75" customHeight="1">
      <c r="B105" s="3"/>
      <c r="C105" s="2">
        <v>1.0</v>
      </c>
      <c r="D105" s="2">
        <v>2.0</v>
      </c>
      <c r="E105" s="2">
        <v>3.0</v>
      </c>
      <c r="F105" s="2">
        <v>4.0</v>
      </c>
      <c r="G105" s="2">
        <v>5.0</v>
      </c>
      <c r="H105" s="2">
        <v>6.0</v>
      </c>
      <c r="I105" s="2">
        <v>7.0</v>
      </c>
      <c r="J105" s="2">
        <v>8.0</v>
      </c>
    </row>
    <row r="106" ht="15.75" customHeight="1">
      <c r="B106" s="4" t="s">
        <v>41</v>
      </c>
      <c r="C106" s="5">
        <v>0.0</v>
      </c>
      <c r="D106" s="5">
        <v>1.426</v>
      </c>
      <c r="E106" s="5">
        <v>0.0</v>
      </c>
      <c r="F106" s="5">
        <v>0.0</v>
      </c>
      <c r="G106" s="5">
        <v>0.864</v>
      </c>
      <c r="H106" s="5">
        <v>0.78</v>
      </c>
      <c r="I106" s="5">
        <v>0.866</v>
      </c>
      <c r="J106" s="5">
        <v>0.0</v>
      </c>
    </row>
    <row r="107" ht="15.75" customHeight="1">
      <c r="B107" s="4" t="s">
        <v>43</v>
      </c>
      <c r="C107" s="6">
        <f t="shared" ref="C107:J107" si="18">C106/1.426</f>
        <v>0</v>
      </c>
      <c r="D107" s="6">
        <f t="shared" si="18"/>
        <v>1</v>
      </c>
      <c r="E107" s="6">
        <f t="shared" si="18"/>
        <v>0</v>
      </c>
      <c r="F107" s="6">
        <f t="shared" si="18"/>
        <v>0</v>
      </c>
      <c r="G107" s="6">
        <f t="shared" si="18"/>
        <v>0.6058906031</v>
      </c>
      <c r="H107" s="6">
        <f t="shared" si="18"/>
        <v>0.5469845722</v>
      </c>
      <c r="I107" s="6">
        <f t="shared" si="18"/>
        <v>0.6072931276</v>
      </c>
      <c r="J107" s="6">
        <f t="shared" si="18"/>
        <v>0</v>
      </c>
    </row>
    <row r="108" ht="15.75" customHeight="1"/>
    <row r="109" ht="15.75" customHeight="1"/>
    <row r="110" ht="15.75" customHeight="1">
      <c r="A110" s="1" t="s">
        <v>210</v>
      </c>
      <c r="B110" s="2">
        <v>8.0</v>
      </c>
      <c r="C110" s="2" t="s">
        <v>42</v>
      </c>
      <c r="D110" s="2" t="s">
        <v>211</v>
      </c>
      <c r="E110" s="2" t="s">
        <v>102</v>
      </c>
      <c r="F110" s="2" t="s">
        <v>212</v>
      </c>
      <c r="G110" s="2" t="s">
        <v>213</v>
      </c>
      <c r="H110" s="2" t="s">
        <v>213</v>
      </c>
      <c r="I110" s="2" t="s">
        <v>29</v>
      </c>
      <c r="J110" s="2" t="s">
        <v>214</v>
      </c>
    </row>
    <row r="111" ht="15.75" customHeight="1">
      <c r="B111" s="3"/>
      <c r="C111" s="2">
        <v>1.0</v>
      </c>
      <c r="D111" s="2">
        <v>2.0</v>
      </c>
      <c r="E111" s="2">
        <v>3.0</v>
      </c>
      <c r="F111" s="2">
        <v>4.0</v>
      </c>
      <c r="G111" s="2">
        <v>5.0</v>
      </c>
      <c r="H111" s="2">
        <v>6.0</v>
      </c>
      <c r="I111" s="2">
        <v>7.0</v>
      </c>
      <c r="J111" s="2">
        <v>8.0</v>
      </c>
    </row>
    <row r="112" ht="15.75" customHeight="1">
      <c r="B112" s="4" t="s">
        <v>41</v>
      </c>
      <c r="C112" s="5">
        <v>0.0</v>
      </c>
      <c r="D112" s="5">
        <v>0.556</v>
      </c>
      <c r="E112" s="5">
        <v>0.558</v>
      </c>
      <c r="F112" s="5">
        <v>0.579</v>
      </c>
      <c r="G112" s="5">
        <v>1.106</v>
      </c>
      <c r="H112" s="5">
        <v>1.105</v>
      </c>
      <c r="I112" s="5">
        <v>0.0</v>
      </c>
      <c r="J112" s="5">
        <v>0.557</v>
      </c>
    </row>
    <row r="113" ht="15.75" customHeight="1">
      <c r="B113" s="4" t="s">
        <v>43</v>
      </c>
      <c r="C113" s="6">
        <f t="shared" ref="C113:J113" si="19">C112/1.106</f>
        <v>0</v>
      </c>
      <c r="D113" s="6">
        <f t="shared" si="19"/>
        <v>0.5027124774</v>
      </c>
      <c r="E113" s="6">
        <f t="shared" si="19"/>
        <v>0.5045207957</v>
      </c>
      <c r="F113" s="6">
        <f t="shared" si="19"/>
        <v>0.5235081374</v>
      </c>
      <c r="G113" s="6">
        <f t="shared" si="19"/>
        <v>1</v>
      </c>
      <c r="H113" s="6">
        <f t="shared" si="19"/>
        <v>0.9990958409</v>
      </c>
      <c r="I113" s="6">
        <f t="shared" si="19"/>
        <v>0</v>
      </c>
      <c r="J113" s="6">
        <f t="shared" si="19"/>
        <v>0.5036166365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2024-10-28T12:00:54Z</dcterms:created>
  <dc:creator>es-Yahia.Emad2026</dc:creator>
</cp:coreProperties>
</file>